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8.ĐL LỤC YÊN\BSC-KPI DL LỤC YÊN 7-7-2018\"/>
    </mc:Choice>
  </mc:AlternateContent>
  <xr:revisionPtr revIDLastSave="0" documentId="13_ncr:1_{C7D6A411-8FAC-4C54-A2C9-8AFCC8CD26B3}" xr6:coauthVersionLast="34" xr6:coauthVersionMax="34" xr10:uidLastSave="{00000000-0000-0000-0000-000000000000}"/>
  <bookViews>
    <workbookView xWindow="0" yWindow="0" windowWidth="19200" windowHeight="11385" tabRatio="764" activeTab="1" xr2:uid="{00000000-000D-0000-FFFF-FFFF00000000}"/>
  </bookViews>
  <sheets>
    <sheet name="BSC DL LUC YEN " sheetId="40" r:id="rId1"/>
    <sheet name="MA TRAN CHUC NANG - DIEN LUC" sheetId="37" r:id="rId2"/>
    <sheet name="KPI DIEN LUC" sheetId="39" r:id="rId3"/>
  </sheets>
  <definedNames>
    <definedName name="_Fill" localSheetId="0" hidden="1">#REF!</definedName>
    <definedName name="_Fill" localSheetId="1" hidden="1">#REF!</definedName>
    <definedName name="_Fill" hidden="1">#REF!</definedName>
    <definedName name="Company2013" localSheetId="1" hidden="1">#REF!</definedName>
    <definedName name="Company2013" hidden="1">#REF!</definedName>
    <definedName name="_xlnm.Print_Titles" localSheetId="2">'KPI DIEN LUC'!$3:$8</definedName>
    <definedName name="sdfs" hidden="1">#REF!</definedName>
    <definedName name="SFF" localSheetId="0"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B27" i="40" l="1"/>
  <c r="E26" i="40"/>
  <c r="K25" i="40"/>
  <c r="E24" i="40"/>
  <c r="K23" i="40"/>
  <c r="K22" i="40"/>
  <c r="K21" i="40"/>
  <c r="K20" i="40"/>
  <c r="K19" i="40"/>
  <c r="K18" i="40"/>
  <c r="K17" i="40"/>
  <c r="K16" i="40"/>
  <c r="K15" i="40"/>
  <c r="K14" i="40"/>
  <c r="K13" i="40"/>
  <c r="E12" i="40"/>
  <c r="K11" i="40"/>
  <c r="E10" i="40"/>
  <c r="K9" i="40"/>
  <c r="K8" i="40"/>
  <c r="K7" i="40"/>
  <c r="K6" i="40"/>
  <c r="K26" i="40" l="1"/>
  <c r="R80" i="39"/>
  <c r="R79" i="39"/>
  <c r="R78" i="39"/>
  <c r="R77" i="39"/>
  <c r="R26" i="39"/>
  <c r="R29" i="39"/>
  <c r="R27" i="39"/>
  <c r="R25" i="39"/>
  <c r="Q19" i="39"/>
  <c r="R19" i="39" s="1"/>
  <c r="Q15" i="39"/>
  <c r="R15" i="39" s="1"/>
  <c r="Q14" i="39" l="1"/>
  <c r="R92" i="39" l="1"/>
  <c r="A96" i="39"/>
  <c r="A95" i="39"/>
  <c r="R37" i="39" l="1"/>
  <c r="R36" i="39"/>
  <c r="R45" i="39"/>
  <c r="R89" i="39" l="1"/>
  <c r="R87" i="39"/>
  <c r="R86" i="39"/>
  <c r="R85" i="39"/>
  <c r="R83" i="39"/>
  <c r="R82" i="39"/>
  <c r="R75" i="39"/>
  <c r="R74" i="39"/>
  <c r="R73" i="39"/>
  <c r="R71" i="39"/>
  <c r="R69" i="39"/>
  <c r="R68" i="39"/>
  <c r="R66" i="39"/>
  <c r="R63" i="39"/>
  <c r="R62" i="39"/>
  <c r="R61" i="39"/>
  <c r="R60" i="39"/>
  <c r="R59" i="39"/>
  <c r="R57" i="39"/>
  <c r="R56" i="39"/>
  <c r="R55" i="39"/>
  <c r="R53" i="39"/>
  <c r="R52" i="39"/>
  <c r="R51" i="39"/>
  <c r="R50" i="39"/>
  <c r="R48" i="39"/>
  <c r="R47" i="39"/>
  <c r="R46" i="39"/>
  <c r="R44" i="39"/>
  <c r="R42" i="39"/>
  <c r="R41" i="39"/>
  <c r="R40" i="39"/>
  <c r="R38" i="39"/>
  <c r="R35" i="39"/>
  <c r="R34" i="39"/>
  <c r="Q22" i="39"/>
  <c r="Q21" i="39"/>
  <c r="R21" i="39" s="1"/>
  <c r="R14" i="39"/>
  <c r="P24" i="39"/>
  <c r="Q24" i="39" s="1"/>
  <c r="P23" i="39"/>
  <c r="Q23" i="39" s="1"/>
  <c r="Q20" i="39"/>
  <c r="R20" i="39" s="1"/>
  <c r="Q13" i="39"/>
  <c r="R13" i="39" s="1"/>
  <c r="Q12" i="39"/>
  <c r="O92" i="39" l="1"/>
  <c r="S92" i="39" s="1"/>
  <c r="O90" i="39"/>
  <c r="S90" i="39" s="1"/>
  <c r="O89" i="39"/>
  <c r="S89" i="39" s="1"/>
  <c r="O87" i="39"/>
  <c r="S87" i="39" s="1"/>
  <c r="O86" i="39"/>
  <c r="S86" i="39" s="1"/>
  <c r="O85" i="39"/>
  <c r="S85" i="39" s="1"/>
  <c r="O83" i="39"/>
  <c r="S83" i="39" s="1"/>
  <c r="O82" i="39"/>
  <c r="S82" i="39" s="1"/>
  <c r="O80" i="39"/>
  <c r="S80" i="39" s="1"/>
  <c r="O79" i="39"/>
  <c r="S79" i="39" s="1"/>
  <c r="O78" i="39"/>
  <c r="S78" i="39" s="1"/>
  <c r="O77" i="39"/>
  <c r="S77" i="39" s="1"/>
  <c r="O75" i="39"/>
  <c r="S75" i="39" s="1"/>
  <c r="O74" i="39"/>
  <c r="S74" i="39" s="1"/>
  <c r="O73" i="39"/>
  <c r="S73" i="39" s="1"/>
  <c r="O71" i="39"/>
  <c r="S71" i="39" s="1"/>
  <c r="O69" i="39"/>
  <c r="S69" i="39" s="1"/>
  <c r="O68" i="39"/>
  <c r="S68" i="39" s="1"/>
  <c r="O66" i="39"/>
  <c r="S66" i="39" s="1"/>
  <c r="O65" i="39"/>
  <c r="S65" i="39" s="1"/>
  <c r="O63" i="39"/>
  <c r="S63" i="39" s="1"/>
  <c r="O62" i="39"/>
  <c r="S62" i="39" s="1"/>
  <c r="O61" i="39"/>
  <c r="S61" i="39" s="1"/>
  <c r="O60" i="39"/>
  <c r="S60" i="39" s="1"/>
  <c r="O59" i="39"/>
  <c r="S59" i="39" s="1"/>
  <c r="O57" i="39"/>
  <c r="S57" i="39" s="1"/>
  <c r="O56" i="39"/>
  <c r="S56" i="39" s="1"/>
  <c r="O55" i="39"/>
  <c r="S55" i="39" s="1"/>
  <c r="O53" i="39"/>
  <c r="S53" i="39" s="1"/>
  <c r="O52" i="39"/>
  <c r="S52" i="39" s="1"/>
  <c r="O51" i="39"/>
  <c r="S51" i="39" s="1"/>
  <c r="O50" i="39"/>
  <c r="S50" i="39" s="1"/>
  <c r="O48" i="39"/>
  <c r="S48" i="39" s="1"/>
  <c r="O47" i="39"/>
  <c r="S47" i="39" s="1"/>
  <c r="O46" i="39"/>
  <c r="S46" i="39" s="1"/>
  <c r="O45" i="39"/>
  <c r="S45" i="39" s="1"/>
  <c r="O44" i="39"/>
  <c r="S44" i="39" s="1"/>
  <c r="O42" i="39"/>
  <c r="S42" i="39" s="1"/>
  <c r="O41" i="39"/>
  <c r="S41" i="39" s="1"/>
  <c r="O40" i="39"/>
  <c r="S40" i="39" s="1"/>
  <c r="O38" i="39"/>
  <c r="S38" i="39" s="1"/>
  <c r="O37" i="39"/>
  <c r="S37" i="39" s="1"/>
  <c r="O36" i="39"/>
  <c r="S36" i="39" s="1"/>
  <c r="O35" i="39"/>
  <c r="S35" i="39" s="1"/>
  <c r="O34" i="39"/>
  <c r="S34" i="39" s="1"/>
  <c r="O29" i="39"/>
  <c r="S29" i="39" s="1"/>
  <c r="O27" i="39"/>
  <c r="S27" i="39" s="1"/>
  <c r="O26" i="39"/>
  <c r="S26" i="39" s="1"/>
  <c r="O25" i="39"/>
  <c r="S25" i="39" s="1"/>
  <c r="O24" i="39"/>
  <c r="S24" i="39" s="1"/>
  <c r="O23" i="39"/>
  <c r="S23" i="39" s="1"/>
  <c r="O22" i="39"/>
  <c r="S22" i="39" s="1"/>
  <c r="O21" i="39"/>
  <c r="S21" i="39" s="1"/>
  <c r="O20" i="39"/>
  <c r="S20" i="39" s="1"/>
  <c r="O19" i="39"/>
  <c r="S19" i="39" s="1"/>
  <c r="O17" i="39"/>
  <c r="S17" i="39" s="1"/>
  <c r="O15" i="39"/>
  <c r="S15" i="39" s="1"/>
  <c r="O14" i="39"/>
  <c r="S14" i="39" s="1"/>
  <c r="O13" i="39"/>
  <c r="S13" i="39" s="1"/>
  <c r="R12" i="39"/>
  <c r="O12" i="39"/>
  <c r="S12" i="39" l="1"/>
  <c r="O93" i="39"/>
  <c r="S98" i="39"/>
</calcChain>
</file>

<file path=xl/sharedStrings.xml><?xml version="1.0" encoding="utf-8"?>
<sst xmlns="http://schemas.openxmlformats.org/spreadsheetml/2006/main" count="1993" uniqueCount="836">
  <si>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</si>
  <si>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</si>
  <si>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</si>
  <si>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</si>
  <si>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</si>
  <si>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</si>
  <si>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</si>
  <si>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</si>
  <si>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</si>
  <si>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</si>
  <si>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</si>
  <si>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</si>
  <si>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</si>
  <si>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F2</t>
  </si>
  <si>
    <t>F21</t>
  </si>
  <si>
    <t>F22</t>
  </si>
  <si>
    <t>F4</t>
  </si>
  <si>
    <t>C1</t>
  </si>
  <si>
    <t>F41</t>
  </si>
  <si>
    <t>F42</t>
  </si>
  <si>
    <t>C11</t>
  </si>
  <si>
    <t>I11</t>
  </si>
  <si>
    <t>I12</t>
  </si>
  <si>
    <t>I13</t>
  </si>
  <si>
    <t>L2</t>
  </si>
  <si>
    <t>I21</t>
  </si>
  <si>
    <t>I31</t>
  </si>
  <si>
    <t>I32</t>
  </si>
  <si>
    <t>I41</t>
  </si>
  <si>
    <t>I51</t>
  </si>
  <si>
    <t>I52</t>
  </si>
  <si>
    <t>L22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</si>
  <si>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</si>
  <si>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</si>
  <si>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</si>
  <si>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</si>
  <si>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</si>
  <si>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</si>
  <si>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</si>
  <si>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</si>
  <si>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</si>
  <si>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</si>
  <si>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</si>
  <si>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</si>
  <si>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</si>
  <si>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</si>
  <si>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</si>
  <si>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</si>
  <si>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</si>
  <si>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An toàn, bảo vệ môi trường</t>
  </si>
  <si>
    <t>Tỷ lệ giảm các vụ tai nạn lao động</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</si>
  <si>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</si>
  <si>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</si>
  <si>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</si>
  <si>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</si>
  <si>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</si>
  <si>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</si>
  <si>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</si>
  <si>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</si>
  <si>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</si>
  <si>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</si>
  <si>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</si>
  <si>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</si>
  <si>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</si>
  <si>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</si>
  <si>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</si>
  <si>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</si>
  <si>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</si>
  <si>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</si>
  <si>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</si>
  <si>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</si>
  <si>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</si>
  <si>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</si>
  <si>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</si>
  <si>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</si>
  <si>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</si>
  <si>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</si>
  <si>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</si>
  <si>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</si>
  <si>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</si>
  <si>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</si>
  <si>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</si>
  <si>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</si>
  <si>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</si>
  <si>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</si>
  <si>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</si>
  <si>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</si>
  <si>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</si>
  <si>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</si>
  <si>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</si>
  <si>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</si>
  <si>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</si>
  <si>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</si>
  <si>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</si>
  <si>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</si>
  <si>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</si>
  <si>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</si>
  <si>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</si>
  <si>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</si>
  <si>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</si>
  <si>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</si>
  <si>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</si>
  <si>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</si>
  <si>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</si>
  <si>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</si>
  <si>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</si>
  <si>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</si>
  <si>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</si>
  <si>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</si>
  <si>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</si>
  <si>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</si>
  <si>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</si>
  <si>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</si>
  <si>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</si>
  <si>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</si>
  <si>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</si>
  <si>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</si>
  <si>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</si>
  <si>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</si>
  <si>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</si>
  <si>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</si>
  <si>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</si>
  <si>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</si>
  <si>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</si>
  <si>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</si>
  <si>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</si>
  <si>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</si>
  <si>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</si>
  <si>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</si>
  <si>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</si>
  <si>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</si>
  <si>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</si>
  <si>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</si>
  <si>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</si>
  <si>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</si>
  <si>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</si>
  <si>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</si>
  <si>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</si>
  <si>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</si>
  <si>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</si>
  <si>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</si>
  <si>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</si>
  <si>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</si>
  <si>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</si>
  <si>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</si>
  <si>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</si>
  <si>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</si>
  <si>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</si>
  <si>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</si>
  <si>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</si>
  <si>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</si>
  <si>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</si>
  <si>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</si>
  <si>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</si>
  <si>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</si>
  <si>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</si>
  <si>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</si>
  <si>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</si>
  <si>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</si>
  <si>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</si>
  <si>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</si>
  <si>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</si>
  <si>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</si>
  <si>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</si>
  <si>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</si>
  <si>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</si>
  <si>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</si>
  <si>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</si>
  <si>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</si>
  <si>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HC4</t>
  </si>
  <si>
    <t>Công tác Quan hệ cộng đồng</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</si>
  <si>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</si>
  <si>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</si>
  <si>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</si>
  <si>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</si>
  <si>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</si>
  <si>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</si>
  <si>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</si>
  <si>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KS5</t>
  </si>
  <si>
    <t>Công tác phòng chống tham nhũng</t>
  </si>
  <si>
    <t>KS6</t>
  </si>
  <si>
    <t>Công tác giải quyết khiếu nại, tố cáo</t>
  </si>
  <si>
    <t>Nghiên cứu áp dụng công nghệ mới vào SXKD</t>
  </si>
  <si>
    <t>Tăng trưởng sản lượng điện thương phẩm</t>
  </si>
  <si>
    <t>Hoàn thành SCL theo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</si>
  <si>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</si>
  <si>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</si>
  <si>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</si>
  <si>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</si>
  <si>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</si>
  <si>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</si>
  <si>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</si>
  <si>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</si>
  <si>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</si>
  <si>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</si>
  <si>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</si>
  <si>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</si>
  <si>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</si>
  <si>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</si>
  <si>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</si>
  <si>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</si>
  <si>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</si>
  <si>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</si>
  <si>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</si>
  <si>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</si>
  <si>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</si>
  <si>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</si>
  <si>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</si>
  <si>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</si>
  <si>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</si>
  <si>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</si>
  <si>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</si>
  <si>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</si>
  <si>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</si>
  <si>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</si>
  <si>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</si>
  <si>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</si>
  <si>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</si>
  <si>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</si>
  <si>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</si>
  <si>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</si>
  <si>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</si>
  <si>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</si>
  <si>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</si>
  <si>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</si>
  <si>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</si>
  <si>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</si>
  <si>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</si>
  <si>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</si>
  <si>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</si>
  <si>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</si>
  <si>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</si>
  <si>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</si>
  <si>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</si>
  <si>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</si>
  <si>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</si>
  <si>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</si>
  <si>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</si>
  <si>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</si>
  <si>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</si>
  <si>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</si>
  <si>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</si>
  <si>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</si>
  <si>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</si>
  <si>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</si>
  <si>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</si>
  <si>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</si>
  <si>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</si>
  <si>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</si>
  <si>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</si>
  <si>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</si>
  <si>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</si>
  <si>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</si>
  <si>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</si>
  <si>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</si>
  <si>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</si>
  <si>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</si>
  <si>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</si>
  <si>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</si>
  <si>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</si>
  <si>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</si>
  <si>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</si>
  <si>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</si>
  <si>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</si>
  <si>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</si>
  <si>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</si>
  <si>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</si>
  <si>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</si>
  <si>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</si>
  <si>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</si>
  <si>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</si>
  <si>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</si>
  <si>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</si>
  <si>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</si>
  <si>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</si>
  <si>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</si>
  <si>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</si>
  <si>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</si>
  <si>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</si>
  <si>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</si>
  <si>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</si>
  <si>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</si>
  <si>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</si>
  <si>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</si>
  <si>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</si>
  <si>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</si>
  <si>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</si>
  <si>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</si>
  <si>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</si>
  <si>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</si>
  <si>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</si>
  <si>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</si>
  <si>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</si>
  <si>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</si>
  <si>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</si>
  <si>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</si>
  <si>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</si>
  <si>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</si>
  <si>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</si>
  <si>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</si>
  <si>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</si>
  <si>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</si>
  <si>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</si>
  <si>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</si>
  <si>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</si>
  <si>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</si>
  <si>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</si>
  <si>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</si>
  <si>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</si>
  <si>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</si>
  <si>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</si>
  <si>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</si>
  <si>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</si>
  <si>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</si>
  <si>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</si>
  <si>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</si>
  <si>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</si>
  <si>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</si>
  <si>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</si>
  <si>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</si>
  <si>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</si>
  <si>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</si>
  <si>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</si>
  <si>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</si>
  <si>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</si>
  <si>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</si>
  <si>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</si>
  <si>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</si>
  <si>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</si>
  <si>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</si>
  <si>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</si>
  <si>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</si>
  <si>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</si>
  <si>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</si>
  <si>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</si>
  <si>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</si>
  <si>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</si>
  <si>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</si>
  <si>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</si>
  <si>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</si>
  <si>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</si>
  <si>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</si>
  <si>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</si>
  <si>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</si>
  <si>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</si>
  <si>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</si>
  <si>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</si>
  <si>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</si>
  <si>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</si>
  <si>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</si>
  <si>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</si>
  <si>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</si>
  <si>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</si>
  <si>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</si>
  <si>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</si>
  <si>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</si>
  <si>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</si>
  <si>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</si>
  <si>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</si>
  <si>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</si>
  <si>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</si>
  <si>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</si>
  <si>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</si>
  <si>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</si>
  <si>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</si>
  <si>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</si>
  <si>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</si>
  <si>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</si>
  <si>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</si>
  <si>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</si>
  <si>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</si>
  <si>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</si>
  <si>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</si>
  <si>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</si>
  <si>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</si>
  <si>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</si>
  <si>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</si>
  <si>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</si>
  <si>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</si>
  <si>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</si>
  <si>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</si>
  <si>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</si>
  <si>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</si>
  <si>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</si>
  <si>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</si>
  <si>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</si>
  <si>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</si>
  <si>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</si>
  <si>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</si>
  <si>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</si>
  <si>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</si>
  <si>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</si>
  <si>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</si>
  <si>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</si>
  <si>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</si>
  <si>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</si>
  <si>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</si>
  <si>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</si>
  <si>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</si>
  <si>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</si>
  <si>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</si>
  <si>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</si>
  <si>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</si>
  <si>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</si>
  <si>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</si>
  <si>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</si>
  <si>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</si>
  <si>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</si>
  <si>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</si>
  <si>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</si>
  <si>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</si>
  <si>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</si>
  <si>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</si>
  <si>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</si>
  <si>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</si>
  <si>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</si>
  <si>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</si>
  <si>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</si>
  <si>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</si>
  <si>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</si>
  <si>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</si>
  <si>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</si>
  <si>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</si>
  <si>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</si>
  <si>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</si>
  <si>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</si>
  <si>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</si>
  <si>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</si>
  <si>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</si>
  <si>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</si>
  <si>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</si>
  <si>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</si>
  <si>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</si>
  <si>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</si>
  <si>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</si>
  <si>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</si>
  <si>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</si>
  <si>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</si>
  <si>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</si>
  <si>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</si>
  <si>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</si>
  <si>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</si>
  <si>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</si>
  <si>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</si>
  <si>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</si>
  <si>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</si>
  <si>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</si>
  <si>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</si>
  <si>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</si>
  <si>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</si>
  <si>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</si>
  <si>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</si>
  <si>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</si>
  <si>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</si>
  <si>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</si>
  <si>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</si>
  <si>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</si>
  <si>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</si>
  <si>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</si>
  <si>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</si>
  <si>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</si>
  <si>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</si>
  <si>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</si>
  <si>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</si>
  <si>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</si>
  <si>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</si>
  <si>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</si>
  <si>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</si>
  <si>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</si>
  <si>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</si>
  <si>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</si>
  <si>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</si>
  <si>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</si>
  <si>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</si>
  <si>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</si>
  <si>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</si>
  <si>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</si>
  <si>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</si>
  <si>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</si>
  <si>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</si>
  <si>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</si>
  <si>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</si>
  <si>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</si>
  <si>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</si>
  <si>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</si>
  <si>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</si>
  <si>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</si>
  <si>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</si>
  <si>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</si>
  <si>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</si>
  <si>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</si>
  <si>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</si>
  <si>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</si>
  <si>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</si>
  <si>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</si>
  <si>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</si>
  <si>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</si>
  <si>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</si>
  <si>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</si>
  <si>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</si>
  <si>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</si>
  <si>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</si>
  <si>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</si>
  <si>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</si>
  <si>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</si>
  <si>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</si>
  <si>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</si>
  <si>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</si>
  <si>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</si>
  <si>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</si>
  <si>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</si>
  <si>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</si>
  <si>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</si>
  <si>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</si>
  <si>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</si>
  <si>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</si>
  <si>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</si>
  <si>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</si>
  <si>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</si>
  <si>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</si>
  <si>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</si>
  <si>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</si>
  <si>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</si>
  <si>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</si>
  <si>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</si>
  <si>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</si>
  <si>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</si>
  <si>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</si>
  <si>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</si>
  <si>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</si>
  <si>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</si>
  <si>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</si>
  <si>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</si>
  <si>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</si>
  <si>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</si>
  <si>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</si>
  <si>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</si>
  <si>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</si>
  <si>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</si>
  <si>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</si>
  <si>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</si>
  <si>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</si>
  <si>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</si>
  <si>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</si>
  <si>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</si>
  <si>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</si>
  <si>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</si>
  <si>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</si>
  <si>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</si>
  <si>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</si>
  <si>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</si>
  <si>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</si>
  <si>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</si>
  <si>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</si>
  <si>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</si>
  <si>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</si>
  <si>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</si>
  <si>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</si>
  <si>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</si>
  <si>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</si>
  <si>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</si>
  <si>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</si>
  <si>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</si>
  <si>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</si>
  <si>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</si>
  <si>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</si>
  <si>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</si>
  <si>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</si>
  <si>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</si>
  <si>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</si>
  <si>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</si>
  <si>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</si>
  <si>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</si>
  <si>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</si>
  <si>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</si>
  <si>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</si>
  <si>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</si>
  <si>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</si>
  <si>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</si>
  <si>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</si>
  <si>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</si>
  <si>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</si>
  <si>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</si>
  <si>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</si>
  <si>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</si>
  <si>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</si>
  <si>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</si>
  <si>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</si>
  <si>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</si>
  <si>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</si>
  <si>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</si>
  <si>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</si>
  <si>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</si>
  <si>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</si>
  <si>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</si>
  <si>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</si>
  <si>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</si>
  <si>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</si>
  <si>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</si>
  <si>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</si>
  <si>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</si>
  <si>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</si>
  <si>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</si>
  <si>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</si>
  <si>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</si>
  <si>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</si>
  <si>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</si>
  <si>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</si>
  <si>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</si>
  <si>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</si>
  <si>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</si>
  <si>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</si>
  <si>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</si>
  <si>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</si>
  <si>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</si>
  <si>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</si>
  <si>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</si>
  <si>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</si>
  <si>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</si>
  <si>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</si>
  <si>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</si>
  <si>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</si>
  <si>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</si>
  <si>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</si>
  <si>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</si>
  <si>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</si>
  <si>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</si>
  <si>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</si>
  <si>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</si>
  <si>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</si>
  <si>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</si>
  <si>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</si>
  <si>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</si>
  <si>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</si>
  <si>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</si>
  <si>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</si>
  <si>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</si>
  <si>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</si>
  <si>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</si>
  <si>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</si>
  <si>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</si>
  <si>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</si>
  <si>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</si>
  <si>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</si>
  <si>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</si>
  <si>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</si>
  <si>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</si>
  <si>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</si>
  <si>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</si>
  <si>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</si>
  <si>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</si>
  <si>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</si>
  <si>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</si>
  <si>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</si>
  <si>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</si>
  <si>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</si>
  <si>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</si>
  <si>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</si>
  <si>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</si>
  <si>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</si>
  <si>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</si>
  <si>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</si>
  <si>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</si>
  <si>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</si>
  <si>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</si>
  <si>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</si>
  <si>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</si>
  <si>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</si>
  <si>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</si>
  <si>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</si>
  <si>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</si>
  <si>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</si>
  <si>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</si>
  <si>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</si>
  <si>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</si>
  <si>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</si>
  <si>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</si>
  <si>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</si>
  <si>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</si>
  <si>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</si>
  <si>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</si>
  <si>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</si>
  <si>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</si>
  <si>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</si>
  <si>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</si>
  <si>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</si>
  <si>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</si>
  <si>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</si>
  <si>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</si>
  <si>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</si>
  <si>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</si>
  <si>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</si>
  <si>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</si>
  <si>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</si>
  <si>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</si>
  <si>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</si>
  <si>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</si>
  <si>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</si>
  <si>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</si>
  <si>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</si>
  <si>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</si>
  <si>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</si>
  <si>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</si>
  <si>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</si>
  <si>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</si>
  <si>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</si>
  <si>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</si>
  <si>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</si>
  <si>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</si>
  <si>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</si>
  <si>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</si>
  <si>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</si>
  <si>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</si>
  <si>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</si>
  <si>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</si>
  <si>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</si>
  <si>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</si>
  <si>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</si>
  <si>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</si>
  <si>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</si>
  <si>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</si>
  <si>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</si>
  <si>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</si>
  <si>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</si>
  <si>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</si>
  <si>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</si>
  <si>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</si>
  <si>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</si>
  <si>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</si>
  <si>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</si>
  <si>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</si>
  <si>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</si>
  <si>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</si>
  <si>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</si>
  <si>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</si>
  <si>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</si>
  <si>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</si>
  <si>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</si>
  <si>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</si>
  <si>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</si>
  <si>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</si>
  <si>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</si>
  <si>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</si>
  <si>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</si>
  <si>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</si>
  <si>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</si>
  <si>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</si>
  <si>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</si>
  <si>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</si>
  <si>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</si>
  <si>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</si>
  <si>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</si>
  <si>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</si>
  <si>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</si>
  <si>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</si>
  <si>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</si>
  <si>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</si>
  <si>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</si>
  <si>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</si>
  <si>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</si>
  <si>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</si>
  <si>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</si>
  <si>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</si>
  <si>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</si>
  <si>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</si>
  <si>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</si>
  <si>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</si>
  <si>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</si>
  <si>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</si>
  <si>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</si>
  <si>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</si>
  <si>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</si>
  <si>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</si>
  <si>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</si>
  <si>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</si>
  <si>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</si>
  <si>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</si>
  <si>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</si>
  <si>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</si>
  <si>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</si>
  <si>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</si>
  <si>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</si>
  <si>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</si>
  <si>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</si>
  <si>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</si>
  <si>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</si>
  <si>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</si>
  <si>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</si>
  <si>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</si>
  <si>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</si>
  <si>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</si>
  <si>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</si>
  <si>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</si>
  <si>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</si>
  <si>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</si>
  <si>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</si>
  <si>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</si>
  <si>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</si>
  <si>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</si>
  <si>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</si>
  <si>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LỤC  YÊN</t>
  </si>
  <si>
    <t>ĐLLY</t>
  </si>
  <si>
    <t>Ngày 05 tháng 07 năm 2018</t>
  </si>
  <si>
    <t>Mã KPI 2</t>
  </si>
  <si>
    <t>Mã KPI 3</t>
  </si>
  <si>
    <t>GĐ</t>
  </si>
  <si>
    <t>PHÒNG KHKT</t>
  </si>
  <si>
    <t>PHÒNG KD</t>
  </si>
  <si>
    <t>PHÒNG TH</t>
  </si>
  <si>
    <t>ĐỘI QLVHĐZ&amp;TRẠM</t>
  </si>
  <si>
    <t>TỔ TVHĐL</t>
  </si>
  <si>
    <t>F2.1</t>
  </si>
  <si>
    <t>F2.2</t>
  </si>
  <si>
    <t>F2.2.1</t>
  </si>
  <si>
    <t>Tr.kWh</t>
  </si>
  <si>
    <t>F4.1</t>
  </si>
  <si>
    <t>F4.2</t>
  </si>
  <si>
    <t>F4.2.1</t>
  </si>
  <si>
    <t>Tr.đồng</t>
  </si>
  <si>
    <t>I1.1</t>
  </si>
  <si>
    <t>Phút</t>
  </si>
  <si>
    <t>I1.1.2</t>
  </si>
  <si>
    <t>I1.1.3</t>
  </si>
  <si>
    <t>I2.1</t>
  </si>
  <si>
    <t>I2.2</t>
  </si>
  <si>
    <t>Cái</t>
  </si>
  <si>
    <t>I3.1</t>
  </si>
  <si>
    <t xml:space="preserve">Chỉ số tiếp cận điện năng của Khách hàng có TBA chuyên dùng </t>
  </si>
  <si>
    <t>I3.2</t>
  </si>
  <si>
    <t>Chỉ số tiếp cận điện năng của Khách hàng trên lưới hạ áp khu vực Thàng phố, Thị xã, Thị Trấn</t>
  </si>
  <si>
    <t>I4.1</t>
  </si>
  <si>
    <t>I5.1</t>
  </si>
  <si>
    <t>I5.2</t>
  </si>
  <si>
    <t>Số lần</t>
  </si>
  <si>
    <t>L2.2</t>
  </si>
  <si>
    <t>HỆ THỐNG CHỈ TIÊU CỦA ĐIỆN LỰC LỰC 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</si>
</sst>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68">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
      <sz val="12"/>
      <color theme="1"/>
      <name val="Calibri"/>
      <family val="2"/>
      <scheme val="minor"/>
    </font>
    <font>
      <b/>
      <sz val="14"/>
      <name val="Times New Roman"/>
      <family val="1"/>
    </font>
  </fonts>
  <fills count="21">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11"/>
        <bgColor indexed="64"/>
      </patternFill>
    </fill>
    <fill>
      <patternFill patternType="solid">
        <fgColor indexed="13"/>
        <bgColor indexed="64"/>
      </patternFill>
    </fill>
    <fill>
      <patternFill patternType="solid">
        <fgColor indexed="27"/>
        <bgColor indexed="64"/>
      </patternFill>
    </fill>
    <fill>
      <patternFill patternType="solid">
        <fgColor indexed="43"/>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241">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8" fillId="0" borderId="0" applyBorder="0" applyProtection="0"/>
    <xf numFmtId="171" fontId="28"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8" fillId="0" borderId="0" applyBorder="0" applyProtection="0"/>
    <xf numFmtId="172" fontId="28"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7" fillId="0" borderId="0"/>
    <xf numFmtId="0" fontId="13" fillId="0" borderId="0"/>
    <xf numFmtId="0" fontId="27" fillId="0" borderId="0"/>
    <xf numFmtId="0" fontId="14" fillId="0" borderId="0">
      <alignment vertical="center"/>
    </xf>
    <xf numFmtId="9" fontId="9" fillId="0" borderId="0" applyBorder="0" applyProtection="0"/>
    <xf numFmtId="9" fontId="18" fillId="0" borderId="0" applyBorder="0" applyProtection="0"/>
    <xf numFmtId="9" fontId="9" fillId="0" borderId="0" applyBorder="0" applyProtection="0"/>
    <xf numFmtId="9" fontId="2" fillId="0" borderId="0" applyBorder="0" applyProtection="0"/>
    <xf numFmtId="9" fontId="28"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8" fillId="0" borderId="0" applyBorder="0" applyProtection="0"/>
    <xf numFmtId="9" fontId="28"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26"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4" fillId="0" borderId="0" applyNumberFormat="0" applyFill="0" applyBorder="0" applyAlignment="0" applyProtection="0"/>
    <xf numFmtId="0" fontId="5" fillId="0" borderId="0"/>
    <xf numFmtId="0" fontId="5" fillId="0" borderId="0"/>
    <xf numFmtId="0" fontId="5" fillId="0" borderId="0"/>
    <xf numFmtId="0" fontId="45" fillId="0" borderId="0"/>
    <xf numFmtId="0" fontId="46" fillId="0" borderId="0"/>
    <xf numFmtId="0" fontId="43" fillId="0" borderId="0"/>
    <xf numFmtId="0" fontId="43" fillId="0" borderId="0"/>
    <xf numFmtId="0" fontId="43" fillId="0" borderId="0"/>
    <xf numFmtId="0" fontId="8" fillId="0" borderId="0"/>
    <xf numFmtId="0" fontId="5" fillId="0" borderId="0"/>
    <xf numFmtId="0" fontId="47" fillId="0" borderId="0"/>
    <xf numFmtId="0" fontId="14" fillId="0" borderId="0">
      <alignment vertical="center"/>
    </xf>
    <xf numFmtId="0" fontId="5"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 fillId="0" borderId="0"/>
    <xf numFmtId="0" fontId="5" fillId="0" borderId="0"/>
    <xf numFmtId="0" fontId="5" fillId="0" borderId="0"/>
    <xf numFmtId="0" fontId="5" fillId="0" borderId="0"/>
    <xf numFmtId="0" fontId="8" fillId="0" borderId="0"/>
    <xf numFmtId="0" fontId="5" fillId="0" borderId="0"/>
    <xf numFmtId="0" fontId="47"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164" fontId="66" fillId="0" borderId="0" applyFont="0" applyFill="0" applyBorder="0" applyAlignment="0" applyProtection="0"/>
    <xf numFmtId="164" fontId="66" fillId="0" borderId="0" applyFont="0" applyFill="0" applyBorder="0" applyAlignment="0" applyProtection="0"/>
    <xf numFmtId="44" fontId="3" fillId="0" borderId="0" applyFont="0" applyFill="0" applyBorder="0" applyAlignment="0" applyProtection="0"/>
    <xf numFmtId="171" fontId="2" fillId="0" borderId="0" applyBorder="0" applyProtection="0"/>
    <xf numFmtId="171"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53">
    <xf numFmtId="0" fontId="0" fillId="0" borderId="0" xfId="0"/>
    <xf numFmtId="2" fontId="16" fillId="0" borderId="3" xfId="129"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20" fillId="0" borderId="0" xfId="0" applyFont="1" applyAlignment="1">
      <alignment horizontal="justify" vertical="center"/>
    </xf>
    <xf numFmtId="0" fontId="21" fillId="0" borderId="0" xfId="0" applyFont="1" applyBorder="1" applyAlignment="1">
      <alignment horizontal="left" vertical="center" wrapText="1"/>
    </xf>
    <xf numFmtId="0" fontId="20" fillId="0" borderId="0" xfId="0" applyFont="1" applyBorder="1" applyAlignment="1">
      <alignment horizontal="justify" vertical="center" wrapText="1"/>
    </xf>
    <xf numFmtId="0" fontId="20" fillId="0" borderId="0" xfId="0" applyFont="1" applyFill="1" applyAlignment="1">
      <alignment horizontal="center" vertical="center"/>
    </xf>
    <xf numFmtId="0" fontId="19" fillId="8" borderId="3" xfId="0" applyNumberFormat="1"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8"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8" borderId="3" xfId="0" applyNumberFormat="1" applyFont="1" applyFill="1" applyBorder="1" applyAlignment="1">
      <alignment horizontal="left" vertical="center" wrapText="1"/>
    </xf>
    <xf numFmtId="0" fontId="20" fillId="0" borderId="0" xfId="0" applyFont="1" applyFill="1" applyAlignment="1">
      <alignment horizontal="justify" vertical="center"/>
    </xf>
    <xf numFmtId="0" fontId="19" fillId="9" borderId="3" xfId="0" applyNumberFormat="1" applyFont="1" applyFill="1" applyBorder="1" applyAlignment="1">
      <alignment horizontal="center" vertical="center" wrapText="1"/>
    </xf>
    <xf numFmtId="0" fontId="20" fillId="10" borderId="3" xfId="0" applyNumberFormat="1" applyFont="1" applyFill="1" applyBorder="1" applyAlignment="1">
      <alignment horizontal="center" vertical="center" wrapText="1"/>
    </xf>
    <xf numFmtId="0" fontId="20" fillId="10" borderId="3" xfId="0" applyNumberFormat="1" applyFont="1" applyFill="1" applyBorder="1" applyAlignment="1">
      <alignment vertical="center" wrapText="1"/>
    </xf>
    <xf numFmtId="0" fontId="20" fillId="0" borderId="3" xfId="0" applyFont="1" applyBorder="1" applyAlignment="1">
      <alignment horizontal="center" vertical="center"/>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19" fillId="9" borderId="3" xfId="0" applyFont="1" applyFill="1" applyBorder="1" applyAlignment="1">
      <alignment horizontal="center" vertical="center" wrapText="1"/>
    </xf>
    <xf numFmtId="0" fontId="20" fillId="0" borderId="3" xfId="0" applyFont="1" applyBorder="1" applyAlignment="1">
      <alignment horizontal="center" vertical="center" wrapText="1"/>
    </xf>
    <xf numFmtId="0" fontId="20" fillId="0" borderId="3" xfId="0" applyNumberFormat="1" applyFont="1" applyFill="1" applyBorder="1" applyAlignment="1">
      <alignment vertical="center" wrapText="1"/>
    </xf>
    <xf numFmtId="0" fontId="20" fillId="0" borderId="0" xfId="0" applyFont="1" applyAlignment="1">
      <alignment horizontal="center" vertical="center"/>
    </xf>
    <xf numFmtId="0" fontId="20" fillId="2" borderId="3" xfId="0" applyNumberFormat="1" applyFont="1" applyFill="1" applyBorder="1" applyAlignment="1">
      <alignment horizontal="center" vertical="center" wrapText="1"/>
    </xf>
    <xf numFmtId="0" fontId="20" fillId="0" borderId="3" xfId="0" applyFont="1" applyBorder="1" applyAlignment="1">
      <alignment horizontal="justify" vertical="center"/>
    </xf>
    <xf numFmtId="0" fontId="25" fillId="0" borderId="3" xfId="0" applyFont="1" applyBorder="1" applyAlignment="1">
      <alignment horizontal="center" vertical="center" wrapText="1"/>
    </xf>
    <xf numFmtId="0" fontId="25" fillId="0" borderId="3" xfId="0" applyFont="1" applyBorder="1" applyAlignment="1">
      <alignment horizontal="center" wrapText="1"/>
    </xf>
    <xf numFmtId="0" fontId="20" fillId="0" borderId="3" xfId="0" applyFont="1" applyFill="1" applyBorder="1" applyAlignment="1">
      <alignment wrapText="1"/>
    </xf>
    <xf numFmtId="0" fontId="20" fillId="0" borderId="3" xfId="0" applyFont="1" applyBorder="1" applyAlignment="1">
      <alignment vertical="center" wrapText="1"/>
    </xf>
    <xf numFmtId="0" fontId="20" fillId="0" borderId="3" xfId="0" applyFont="1" applyBorder="1" applyAlignment="1">
      <alignment horizontal="left" vertical="center" wrapText="1"/>
    </xf>
    <xf numFmtId="0" fontId="20" fillId="0" borderId="0" xfId="0" applyFont="1" applyFill="1" applyBorder="1" applyAlignment="1">
      <alignment horizontal="justify" vertical="center" wrapText="1"/>
    </xf>
    <xf numFmtId="0" fontId="20" fillId="0" borderId="3" xfId="0" applyFont="1" applyFill="1" applyBorder="1" applyAlignment="1">
      <alignment horizontal="center" vertical="center"/>
    </xf>
    <xf numFmtId="0" fontId="25"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20" fillId="13" borderId="3" xfId="0" applyNumberFormat="1" applyFont="1" applyFill="1" applyBorder="1" applyAlignment="1">
      <alignment vertical="center" wrapText="1"/>
    </xf>
    <xf numFmtId="0" fontId="20" fillId="13" borderId="3" xfId="0" quotePrefix="1" applyNumberFormat="1" applyFont="1" applyFill="1" applyBorder="1" applyAlignment="1">
      <alignment horizontal="left" vertical="center" wrapText="1"/>
    </xf>
    <xf numFmtId="0" fontId="20" fillId="0" borderId="3" xfId="0" quotePrefix="1" applyFont="1" applyBorder="1" applyAlignment="1">
      <alignment horizontal="left" vertical="center" wrapText="1"/>
    </xf>
    <xf numFmtId="0" fontId="20" fillId="0" borderId="3" xfId="0" quotePrefix="1" applyFont="1" applyBorder="1" applyAlignment="1">
      <alignment horizontal="left" vertical="top" wrapText="1"/>
    </xf>
    <xf numFmtId="0" fontId="48" fillId="13" borderId="3" xfId="0" applyNumberFormat="1" applyFont="1" applyFill="1" applyBorder="1" applyAlignment="1">
      <alignment horizontal="center" vertical="center" wrapText="1"/>
    </xf>
    <xf numFmtId="0" fontId="48" fillId="13" borderId="3" xfId="0" applyNumberFormat="1" applyFont="1" applyFill="1" applyBorder="1" applyAlignment="1">
      <alignment vertical="center" wrapText="1"/>
    </xf>
    <xf numFmtId="0" fontId="48" fillId="13" borderId="3" xfId="0" quotePrefix="1" applyNumberFormat="1" applyFont="1" applyFill="1" applyBorder="1" applyAlignment="1">
      <alignment horizontal="left" vertical="center" wrapText="1"/>
    </xf>
    <xf numFmtId="0" fontId="48" fillId="13" borderId="3" xfId="0" applyFont="1" applyFill="1" applyBorder="1" applyAlignment="1">
      <alignment horizontal="center" vertical="center"/>
    </xf>
    <xf numFmtId="0" fontId="48" fillId="13" borderId="3" xfId="0" applyFont="1" applyFill="1" applyBorder="1" applyAlignment="1">
      <alignment horizontal="center" vertical="center" wrapText="1"/>
    </xf>
    <xf numFmtId="0" fontId="48" fillId="13" borderId="3" xfId="0" applyFont="1" applyFill="1" applyBorder="1" applyAlignment="1">
      <alignment vertical="center" wrapText="1"/>
    </xf>
    <xf numFmtId="0" fontId="48" fillId="13" borderId="3" xfId="0" applyFont="1" applyFill="1" applyBorder="1" applyAlignment="1">
      <alignment horizontal="justify" vertical="center"/>
    </xf>
    <xf numFmtId="0" fontId="49" fillId="0" borderId="0" xfId="0" applyFont="1" applyBorder="1" applyAlignment="1">
      <alignment horizontal="center" vertical="center" wrapText="1"/>
    </xf>
    <xf numFmtId="0" fontId="50" fillId="0" borderId="0" xfId="0" applyFont="1" applyBorder="1" applyAlignment="1">
      <alignment horizontal="left" vertical="center" wrapText="1"/>
    </xf>
    <xf numFmtId="0" fontId="51" fillId="8" borderId="3" xfId="0" applyNumberFormat="1" applyFont="1" applyFill="1" applyBorder="1" applyAlignment="1">
      <alignment horizontal="center" vertical="center" wrapText="1"/>
    </xf>
    <xf numFmtId="0" fontId="51" fillId="13" borderId="3" xfId="0" applyNumberFormat="1" applyFont="1" applyFill="1" applyBorder="1" applyAlignment="1">
      <alignment horizontal="center" vertical="center" wrapText="1"/>
    </xf>
    <xf numFmtId="0" fontId="20" fillId="0" borderId="3" xfId="0" quotePrefix="1" applyNumberFormat="1" applyFont="1" applyFill="1" applyBorder="1" applyAlignment="1">
      <alignment horizontal="justify" vertical="center" wrapText="1"/>
    </xf>
    <xf numFmtId="0" fontId="51" fillId="0" borderId="3" xfId="0" applyNumberFormat="1" applyFont="1" applyFill="1" applyBorder="1" applyAlignment="1">
      <alignment horizontal="center" vertical="center" wrapText="1"/>
    </xf>
    <xf numFmtId="0" fontId="48" fillId="13" borderId="3" xfId="0" applyNumberFormat="1" applyFont="1" applyFill="1" applyBorder="1" applyAlignment="1">
      <alignment horizontal="center" vertical="center"/>
    </xf>
    <xf numFmtId="0" fontId="48" fillId="13" borderId="3" xfId="0" quotePrefix="1" applyFont="1" applyFill="1" applyBorder="1" applyAlignment="1">
      <alignment horizontal="left" vertical="center" wrapText="1"/>
    </xf>
    <xf numFmtId="0" fontId="51" fillId="0" borderId="0" xfId="0" applyFont="1" applyFill="1" applyAlignment="1">
      <alignment horizontal="justify" vertical="center" wrapText="1"/>
    </xf>
    <xf numFmtId="0" fontId="20" fillId="13" borderId="3" xfId="0" applyNumberFormat="1" applyFont="1" applyFill="1" applyBorder="1" applyAlignment="1">
      <alignment horizontal="left" vertical="center" wrapText="1"/>
    </xf>
    <xf numFmtId="0" fontId="20" fillId="0" borderId="7" xfId="0" quotePrefix="1" applyFont="1" applyBorder="1" applyAlignment="1">
      <alignment horizontal="left" vertical="center" wrapText="1"/>
    </xf>
    <xf numFmtId="0" fontId="20" fillId="0" borderId="4" xfId="0" applyNumberFormat="1" applyFont="1" applyFill="1" applyBorder="1" applyAlignment="1">
      <alignment horizontal="center" vertical="center" wrapText="1"/>
    </xf>
    <xf numFmtId="0" fontId="20" fillId="0" borderId="7" xfId="0" applyFont="1" applyBorder="1" applyAlignment="1">
      <alignment horizontal="center" vertical="center"/>
    </xf>
    <xf numFmtId="0" fontId="20" fillId="0" borderId="0" xfId="0" applyFont="1" applyBorder="1" applyAlignment="1">
      <alignment horizontal="justify" vertical="center"/>
    </xf>
    <xf numFmtId="0" fontId="20" fillId="0" borderId="3" xfId="0" applyFont="1" applyBorder="1" applyAlignment="1">
      <alignment horizontal="justify" vertical="center" wrapText="1"/>
    </xf>
    <xf numFmtId="0" fontId="48" fillId="13" borderId="3" xfId="0" applyFont="1" applyFill="1" applyBorder="1" applyAlignment="1">
      <alignment horizontal="left" vertical="center" wrapText="1"/>
    </xf>
    <xf numFmtId="0" fontId="20" fillId="13" borderId="3" xfId="0" applyNumberFormat="1" applyFont="1" applyFill="1" applyBorder="1" applyAlignment="1">
      <alignment horizontal="center" vertical="center" wrapText="1"/>
    </xf>
    <xf numFmtId="0" fontId="20" fillId="13" borderId="6" xfId="0" applyNumberFormat="1" applyFont="1" applyFill="1" applyBorder="1" applyAlignment="1">
      <alignment horizontal="center" vertical="center" wrapText="1"/>
    </xf>
    <xf numFmtId="0" fontId="20" fillId="13" borderId="4" xfId="0" applyNumberFormat="1" applyFont="1" applyFill="1" applyBorder="1" applyAlignment="1">
      <alignment horizontal="center" vertical="center" wrapText="1"/>
    </xf>
    <xf numFmtId="9" fontId="20" fillId="0" borderId="3" xfId="109" applyNumberFormat="1" applyFont="1" applyFill="1" applyBorder="1" applyAlignment="1">
      <alignment horizontal="center" vertical="center" wrapText="1"/>
    </xf>
    <xf numFmtId="0" fontId="20" fillId="0" borderId="3" xfId="109" applyFont="1" applyFill="1" applyBorder="1" applyAlignment="1">
      <alignment horizontal="justify"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10" xfId="0" applyFont="1" applyBorder="1" applyAlignment="1">
      <alignment vertical="center" wrapText="1"/>
    </xf>
    <xf numFmtId="0" fontId="20" fillId="0" borderId="4" xfId="0" applyNumberFormat="1" applyFont="1" applyFill="1" applyBorder="1" applyAlignment="1">
      <alignment vertical="center" wrapText="1"/>
    </xf>
    <xf numFmtId="0" fontId="20" fillId="2" borderId="3" xfId="0" applyFont="1" applyFill="1" applyBorder="1" applyAlignment="1">
      <alignment horizontal="justify" vertical="center"/>
    </xf>
    <xf numFmtId="0" fontId="20" fillId="13" borderId="4" xfId="0" applyNumberFormat="1" applyFont="1" applyFill="1" applyBorder="1" applyAlignment="1">
      <alignment horizontal="left" vertical="center" wrapText="1"/>
    </xf>
    <xf numFmtId="0" fontId="20" fillId="0" borderId="3" xfId="0" applyFont="1" applyFill="1" applyBorder="1" applyAlignment="1">
      <alignment horizontal="left" vertical="center" wrapText="1"/>
    </xf>
    <xf numFmtId="0" fontId="20" fillId="0" borderId="3" xfId="0" applyFont="1" applyBorder="1" applyAlignment="1">
      <alignment wrapText="1"/>
    </xf>
    <xf numFmtId="0" fontId="19" fillId="14" borderId="3" xfId="0" applyNumberFormat="1" applyFont="1" applyFill="1" applyBorder="1" applyAlignment="1">
      <alignment horizontal="center" vertical="center" wrapText="1"/>
    </xf>
    <xf numFmtId="0" fontId="19" fillId="14" borderId="3" xfId="0" applyNumberFormat="1" applyFont="1" applyFill="1" applyBorder="1" applyAlignment="1">
      <alignment horizontal="center" vertical="center"/>
    </xf>
    <xf numFmtId="0" fontId="19" fillId="0" borderId="0" xfId="0" applyFont="1" applyFill="1" applyAlignment="1">
      <alignment horizontal="center" vertical="center"/>
    </xf>
    <xf numFmtId="0" fontId="20" fillId="13" borderId="6" xfId="0" applyNumberFormat="1" applyFont="1" applyFill="1" applyBorder="1" applyAlignment="1">
      <alignment horizontal="left" vertical="center" wrapText="1"/>
    </xf>
    <xf numFmtId="0" fontId="20" fillId="0" borderId="0" xfId="0" applyFont="1"/>
    <xf numFmtId="0" fontId="20" fillId="0" borderId="0" xfId="0" applyFont="1" applyFill="1"/>
    <xf numFmtId="0" fontId="20" fillId="0" borderId="0" xfId="0" applyFont="1" applyFill="1" applyAlignment="1">
      <alignment horizontal="center"/>
    </xf>
    <xf numFmtId="0" fontId="19" fillId="0" borderId="3" xfId="0" applyFont="1" applyFill="1" applyBorder="1" applyAlignment="1">
      <alignment horizontal="left" vertical="center" wrapText="1"/>
    </xf>
    <xf numFmtId="0" fontId="20" fillId="0" borderId="0" xfId="0" applyFont="1" applyAlignment="1">
      <alignment horizontal="center"/>
    </xf>
    <xf numFmtId="0" fontId="29" fillId="0" borderId="3" xfId="0" applyFont="1" applyFill="1" applyBorder="1" applyAlignment="1">
      <alignment horizontal="center" vertical="center" wrapText="1"/>
    </xf>
    <xf numFmtId="9" fontId="19" fillId="15" borderId="11" xfId="0" applyNumberFormat="1" applyFont="1" applyFill="1" applyBorder="1" applyAlignment="1">
      <alignment horizontal="center" vertical="center" wrapText="1"/>
    </xf>
    <xf numFmtId="0" fontId="20" fillId="3" borderId="0" xfId="0" applyFont="1" applyFill="1"/>
    <xf numFmtId="0" fontId="29" fillId="3" borderId="12" xfId="0" applyNumberFormat="1" applyFont="1" applyFill="1" applyBorder="1" applyAlignment="1">
      <alignment horizontal="center" vertical="center"/>
    </xf>
    <xf numFmtId="9" fontId="19" fillId="16" borderId="13" xfId="125"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0" fontId="20" fillId="5" borderId="3" xfId="0" applyFont="1" applyFill="1" applyBorder="1"/>
    <xf numFmtId="0" fontId="29" fillId="5" borderId="7" xfId="0" applyFont="1" applyFill="1" applyBorder="1" applyAlignment="1">
      <alignment horizontal="center" vertical="center"/>
    </xf>
    <xf numFmtId="49" fontId="20" fillId="0" borderId="0" xfId="0" applyNumberFormat="1" applyFont="1" applyFill="1"/>
    <xf numFmtId="0" fontId="20" fillId="5" borderId="0" xfId="0" applyFont="1" applyFill="1"/>
    <xf numFmtId="0" fontId="30" fillId="0" borderId="6" xfId="0" applyFont="1" applyFill="1" applyBorder="1" applyAlignment="1">
      <alignment horizontal="center" vertical="center" wrapText="1"/>
    </xf>
    <xf numFmtId="9" fontId="31" fillId="0" borderId="3" xfId="125" applyFont="1" applyFill="1" applyBorder="1" applyAlignment="1">
      <alignment horizontal="center" vertical="center" wrapText="1"/>
    </xf>
    <xf numFmtId="9" fontId="31" fillId="0" borderId="3" xfId="0" applyNumberFormat="1" applyFont="1" applyFill="1" applyBorder="1" applyAlignment="1">
      <alignment horizontal="center" vertical="center" wrapText="1"/>
    </xf>
    <xf numFmtId="0" fontId="31" fillId="0" borderId="3" xfId="0" applyNumberFormat="1" applyFont="1" applyFill="1" applyBorder="1" applyAlignment="1">
      <alignment horizontal="center" vertical="center" wrapText="1"/>
    </xf>
    <xf numFmtId="0" fontId="30" fillId="0" borderId="10" xfId="0" applyFont="1" applyFill="1" applyBorder="1" applyAlignment="1">
      <alignment horizontal="center" vertical="center"/>
    </xf>
    <xf numFmtId="9" fontId="31" fillId="0" borderId="6" xfId="125" applyFont="1" applyFill="1" applyBorder="1" applyAlignment="1">
      <alignment horizontal="center" vertical="center" wrapText="1"/>
    </xf>
    <xf numFmtId="0" fontId="19" fillId="0" borderId="6" xfId="0" applyFont="1" applyFill="1" applyBorder="1" applyAlignment="1">
      <alignment horizontal="left" vertical="center" wrapText="1"/>
    </xf>
    <xf numFmtId="0" fontId="30" fillId="0" borderId="3" xfId="0" applyFont="1" applyFill="1" applyBorder="1" applyAlignment="1">
      <alignment vertical="center"/>
    </xf>
    <xf numFmtId="0" fontId="30" fillId="0" borderId="3" xfId="0" applyFont="1" applyFill="1" applyBorder="1" applyAlignment="1">
      <alignment vertical="center" wrapText="1"/>
    </xf>
    <xf numFmtId="9" fontId="32" fillId="0" borderId="3" xfId="129" applyFont="1" applyFill="1" applyBorder="1" applyAlignment="1">
      <alignment horizontal="center" vertical="center" wrapText="1"/>
    </xf>
    <xf numFmtId="0" fontId="20" fillId="0" borderId="3" xfId="92" applyFont="1" applyFill="1" applyBorder="1" applyAlignment="1">
      <alignment horizontal="center" vertical="center" wrapText="1"/>
    </xf>
    <xf numFmtId="9" fontId="19" fillId="16" borderId="3" xfId="0" applyNumberFormat="1" applyFont="1" applyFill="1" applyBorder="1" applyAlignment="1">
      <alignment horizontal="center" vertical="center"/>
    </xf>
    <xf numFmtId="10" fontId="20" fillId="16" borderId="3" xfId="0" applyNumberFormat="1" applyFont="1" applyFill="1" applyBorder="1"/>
    <xf numFmtId="0" fontId="29" fillId="2" borderId="3" xfId="0" applyNumberFormat="1" applyFont="1" applyFill="1" applyBorder="1" applyAlignment="1">
      <alignment horizontal="center" vertical="center" wrapText="1"/>
    </xf>
    <xf numFmtId="174" fontId="23" fillId="0" borderId="3" xfId="10" applyNumberFormat="1" applyFont="1" applyFill="1" applyBorder="1" applyAlignment="1" applyProtection="1">
      <alignment horizontal="center" vertical="center" wrapText="1"/>
    </xf>
    <xf numFmtId="0" fontId="29" fillId="5" borderId="3" xfId="0" applyFont="1" applyFill="1" applyBorder="1" applyAlignment="1">
      <alignment horizontal="center" vertical="center"/>
    </xf>
    <xf numFmtId="0" fontId="31" fillId="0" borderId="6" xfId="0" applyFont="1" applyFill="1" applyBorder="1" applyAlignment="1">
      <alignment horizontal="left" vertical="center" wrapText="1"/>
    </xf>
    <xf numFmtId="174" fontId="23" fillId="16" borderId="3" xfId="10" applyNumberFormat="1" applyFont="1" applyFill="1" applyBorder="1" applyAlignment="1" applyProtection="1">
      <alignment horizontal="center" vertical="center" wrapText="1"/>
    </xf>
    <xf numFmtId="0" fontId="29" fillId="0" borderId="14" xfId="0" applyFont="1" applyFill="1" applyBorder="1" applyAlignment="1">
      <alignment horizontal="center" vertical="center"/>
    </xf>
    <xf numFmtId="0" fontId="31" fillId="2" borderId="6" xfId="0" applyNumberFormat="1" applyFont="1" applyFill="1" applyBorder="1" applyAlignment="1">
      <alignment horizontal="left" vertical="center" wrapText="1"/>
    </xf>
    <xf numFmtId="0" fontId="30" fillId="2" borderId="3" xfId="124" applyFont="1" applyFill="1" applyBorder="1" applyAlignment="1">
      <alignment horizontal="center" vertical="center" wrapText="1"/>
    </xf>
    <xf numFmtId="0" fontId="20" fillId="2" borderId="3" xfId="124" applyFont="1" applyFill="1" applyBorder="1" applyAlignment="1">
      <alignment horizontal="center" vertical="center" wrapText="1"/>
    </xf>
    <xf numFmtId="9" fontId="31" fillId="0" borderId="13" xfId="125" applyFont="1" applyFill="1" applyBorder="1" applyAlignment="1">
      <alignment horizontal="center" vertical="center" wrapText="1"/>
    </xf>
    <xf numFmtId="0" fontId="20" fillId="0" borderId="3" xfId="124" applyFont="1" applyFill="1" applyBorder="1" applyAlignment="1">
      <alignment horizontal="center" vertical="center" wrapText="1"/>
    </xf>
    <xf numFmtId="0" fontId="34" fillId="0" borderId="0" xfId="0" applyFont="1"/>
    <xf numFmtId="0" fontId="29" fillId="2" borderId="3" xfId="0" applyNumberFormat="1" applyFont="1" applyFill="1" applyBorder="1" applyAlignment="1">
      <alignment vertical="center" wrapText="1"/>
    </xf>
    <xf numFmtId="0" fontId="33" fillId="2" borderId="3" xfId="0" applyNumberFormat="1" applyFont="1" applyFill="1" applyBorder="1" applyAlignment="1">
      <alignment vertical="center" wrapText="1"/>
    </xf>
    <xf numFmtId="0" fontId="35" fillId="2" borderId="3" xfId="0" applyNumberFormat="1" applyFont="1" applyFill="1" applyBorder="1" applyAlignment="1">
      <alignment vertical="center" wrapText="1"/>
    </xf>
    <xf numFmtId="0" fontId="35" fillId="2" borderId="15" xfId="0" applyNumberFormat="1" applyFont="1" applyFill="1" applyBorder="1" applyAlignment="1">
      <alignment vertical="center" wrapText="1"/>
    </xf>
    <xf numFmtId="9" fontId="36" fillId="0" borderId="13" xfId="125" applyFont="1" applyFill="1" applyBorder="1" applyAlignment="1">
      <alignment horizontal="center" vertical="center" wrapText="1"/>
    </xf>
    <xf numFmtId="0" fontId="33" fillId="0" borderId="3" xfId="124" applyFont="1" applyFill="1" applyBorder="1" applyAlignment="1">
      <alignment horizontal="center" vertical="center" wrapText="1"/>
    </xf>
    <xf numFmtId="9" fontId="37" fillId="0" borderId="3" xfId="136" applyFont="1" applyFill="1" applyBorder="1" applyAlignment="1" applyProtection="1">
      <alignment horizontal="center" vertical="center" wrapText="1"/>
    </xf>
    <xf numFmtId="174" fontId="19" fillId="0" borderId="3" xfId="0" applyNumberFormat="1" applyFont="1" applyFill="1" applyBorder="1"/>
    <xf numFmtId="0" fontId="29" fillId="3" borderId="7" xfId="0" applyFont="1" applyFill="1" applyBorder="1" applyAlignment="1">
      <alignment horizontal="center" vertical="center" wrapText="1"/>
    </xf>
    <xf numFmtId="9" fontId="29" fillId="16" borderId="3" xfId="0" applyNumberFormat="1" applyFont="1" applyFill="1" applyBorder="1" applyAlignment="1">
      <alignment horizontal="center" vertical="center" wrapText="1"/>
    </xf>
    <xf numFmtId="0" fontId="20" fillId="16" borderId="3" xfId="0" applyFont="1" applyFill="1" applyBorder="1" applyAlignment="1">
      <alignment horizontal="center" vertical="center" wrapText="1"/>
    </xf>
    <xf numFmtId="174" fontId="37" fillId="16" borderId="3" xfId="10" applyNumberFormat="1" applyFont="1" applyFill="1" applyBorder="1" applyAlignment="1" applyProtection="1">
      <alignment horizontal="center" vertical="center" wrapText="1"/>
    </xf>
    <xf numFmtId="0" fontId="29" fillId="5" borderId="13" xfId="0" applyFont="1" applyFill="1" applyBorder="1" applyAlignment="1">
      <alignment horizontal="center" vertical="center" wrapText="1"/>
    </xf>
    <xf numFmtId="9" fontId="29" fillId="16" borderId="13" xfId="0" applyNumberFormat="1" applyFont="1" applyFill="1" applyBorder="1" applyAlignment="1">
      <alignment horizontal="center" vertical="center" wrapText="1"/>
    </xf>
    <xf numFmtId="174" fontId="37" fillId="0" borderId="3" xfId="10" applyNumberFormat="1" applyFont="1" applyFill="1" applyBorder="1" applyAlignment="1" applyProtection="1">
      <alignment horizontal="center" vertical="center" wrapText="1"/>
    </xf>
    <xf numFmtId="0" fontId="29" fillId="5" borderId="6" xfId="0" applyFont="1" applyFill="1" applyBorder="1" applyAlignment="1">
      <alignment horizontal="center" vertical="center"/>
    </xf>
    <xf numFmtId="9" fontId="31" fillId="16" borderId="3" xfId="0" applyNumberFormat="1" applyFont="1" applyFill="1" applyBorder="1" applyAlignment="1">
      <alignment horizontal="center" vertical="center" wrapText="1"/>
    </xf>
    <xf numFmtId="0" fontId="30" fillId="16" borderId="3" xfId="0" applyFont="1" applyFill="1" applyBorder="1" applyAlignment="1">
      <alignment vertical="center" wrapText="1"/>
    </xf>
    <xf numFmtId="0" fontId="31" fillId="16" borderId="3" xfId="0" applyNumberFormat="1" applyFont="1" applyFill="1" applyBorder="1" applyAlignment="1">
      <alignment horizontal="center" vertical="center" wrapText="1"/>
    </xf>
    <xf numFmtId="0" fontId="25" fillId="16"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1" fillId="0" borderId="3" xfId="0" applyFont="1" applyFill="1" applyBorder="1" applyAlignment="1">
      <alignment horizontal="left" vertical="center" wrapText="1"/>
    </xf>
    <xf numFmtId="0" fontId="19" fillId="5" borderId="0" xfId="0" applyFont="1" applyFill="1"/>
    <xf numFmtId="0" fontId="29" fillId="16" borderId="3" xfId="0" applyFont="1" applyFill="1" applyBorder="1" applyAlignment="1">
      <alignment vertical="center" wrapText="1"/>
    </xf>
    <xf numFmtId="0" fontId="38" fillId="16" borderId="3" xfId="0" applyFont="1" applyFill="1" applyBorder="1" applyAlignment="1">
      <alignment horizontal="center" vertical="center" wrapText="1"/>
    </xf>
    <xf numFmtId="174" fontId="39" fillId="16" borderId="3" xfId="10" applyNumberFormat="1" applyFont="1" applyFill="1" applyBorder="1" applyAlignment="1" applyProtection="1">
      <alignment horizontal="center" vertical="center" wrapText="1"/>
    </xf>
    <xf numFmtId="0" fontId="19" fillId="0" borderId="0" xfId="0" applyFont="1" applyFill="1"/>
    <xf numFmtId="0" fontId="20" fillId="16" borderId="3" xfId="124" applyFont="1" applyFill="1" applyBorder="1" applyAlignment="1">
      <alignment horizontal="center" vertical="center" wrapText="1"/>
    </xf>
    <xf numFmtId="0" fontId="31"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174" fontId="39" fillId="0" borderId="3" xfId="10" applyNumberFormat="1" applyFont="1" applyFill="1" applyBorder="1" applyAlignment="1" applyProtection="1">
      <alignment horizontal="center" vertical="center" wrapText="1"/>
    </xf>
    <xf numFmtId="9" fontId="36" fillId="16" borderId="13" xfId="125" applyNumberFormat="1" applyFont="1" applyFill="1" applyBorder="1" applyAlignment="1">
      <alignment horizontal="center" vertical="center" wrapText="1"/>
    </xf>
    <xf numFmtId="0" fontId="40" fillId="0" borderId="3" xfId="0" applyFont="1" applyFill="1" applyBorder="1" applyAlignment="1">
      <alignment horizontal="center" vertical="center" wrapText="1"/>
    </xf>
    <xf numFmtId="0" fontId="30" fillId="0" borderId="3" xfId="124" applyFont="1" applyFill="1" applyBorder="1" applyAlignment="1">
      <alignment horizontal="center" vertical="center" wrapText="1"/>
    </xf>
    <xf numFmtId="0" fontId="29" fillId="0" borderId="3" xfId="0" applyFont="1" applyFill="1" applyBorder="1" applyAlignment="1">
      <alignment vertical="center"/>
    </xf>
    <xf numFmtId="0" fontId="29" fillId="0" borderId="2" xfId="0" applyFont="1" applyFill="1" applyBorder="1" applyAlignment="1">
      <alignment vertical="center"/>
    </xf>
    <xf numFmtId="0" fontId="29" fillId="0" borderId="2" xfId="0" applyFont="1" applyFill="1" applyBorder="1" applyAlignment="1">
      <alignment horizontal="center" vertical="center"/>
    </xf>
    <xf numFmtId="0" fontId="38" fillId="0" borderId="2" xfId="0" applyFont="1" applyFill="1" applyBorder="1" applyAlignment="1">
      <alignment vertical="center" wrapText="1"/>
    </xf>
    <xf numFmtId="0" fontId="30" fillId="0" borderId="2" xfId="124" applyFont="1" applyFill="1" applyBorder="1" applyAlignment="1">
      <alignment horizontal="center" vertical="center" wrapText="1"/>
    </xf>
    <xf numFmtId="0" fontId="20" fillId="0" borderId="2" xfId="124" applyFont="1" applyFill="1" applyBorder="1" applyAlignment="1">
      <alignment horizontal="center" vertical="center" wrapText="1"/>
    </xf>
    <xf numFmtId="0" fontId="40" fillId="0" borderId="15" xfId="0" applyFont="1" applyFill="1" applyBorder="1" applyAlignment="1">
      <alignment horizontal="center" vertical="center" wrapText="1"/>
    </xf>
    <xf numFmtId="10" fontId="36" fillId="0" borderId="13" xfId="125" applyNumberFormat="1" applyFont="1" applyFill="1" applyBorder="1" applyAlignment="1">
      <alignment horizontal="center" vertical="center" wrapText="1"/>
    </xf>
    <xf numFmtId="9" fontId="29" fillId="15" borderId="3" xfId="0" applyNumberFormat="1" applyFont="1" applyFill="1" applyBorder="1" applyAlignment="1">
      <alignment horizontal="center" vertical="center" wrapText="1"/>
    </xf>
    <xf numFmtId="0" fontId="25" fillId="15" borderId="3" xfId="0" applyFont="1" applyFill="1" applyBorder="1" applyAlignment="1">
      <alignment horizontal="center" vertical="center" wrapText="1"/>
    </xf>
    <xf numFmtId="9" fontId="37" fillId="15" borderId="3" xfId="136" applyFont="1" applyFill="1" applyBorder="1" applyAlignment="1" applyProtection="1">
      <alignment horizontal="center" vertical="center" wrapText="1"/>
    </xf>
    <xf numFmtId="0" fontId="29" fillId="12" borderId="10" xfId="0" applyFont="1" applyFill="1" applyBorder="1" applyAlignment="1">
      <alignment horizontal="center" vertical="center"/>
    </xf>
    <xf numFmtId="174" fontId="37" fillId="15" borderId="3" xfId="10" applyNumberFormat="1" applyFont="1" applyFill="1" applyBorder="1" applyAlignment="1" applyProtection="1">
      <alignment horizontal="center" vertical="center" wrapText="1"/>
    </xf>
    <xf numFmtId="0" fontId="25" fillId="0" borderId="3" xfId="0" applyFont="1" applyFill="1" applyBorder="1" applyAlignment="1">
      <alignment horizontal="left" vertical="center" wrapText="1"/>
    </xf>
    <xf numFmtId="174" fontId="41" fillId="0" borderId="3" xfId="10" applyNumberFormat="1" applyFont="1" applyFill="1" applyBorder="1" applyAlignment="1" applyProtection="1">
      <alignment horizontal="center" vertical="center" wrapText="1"/>
    </xf>
    <xf numFmtId="0" fontId="25" fillId="2" borderId="7" xfId="0" applyFont="1" applyFill="1" applyBorder="1" applyAlignment="1">
      <alignment horizontal="left" vertical="center" wrapText="1"/>
    </xf>
    <xf numFmtId="0" fontId="38" fillId="0" borderId="0" xfId="0" applyFont="1" applyFill="1"/>
    <xf numFmtId="0" fontId="29" fillId="0" borderId="7" xfId="0" applyFont="1" applyFill="1" applyBorder="1" applyAlignment="1">
      <alignment vertical="center"/>
    </xf>
    <xf numFmtId="0" fontId="29" fillId="0" borderId="7" xfId="0" applyFont="1" applyFill="1" applyBorder="1" applyAlignment="1">
      <alignment horizontal="center" vertical="center"/>
    </xf>
    <xf numFmtId="0" fontId="38" fillId="0" borderId="7" xfId="0" applyFont="1" applyFill="1" applyBorder="1" applyAlignment="1">
      <alignment horizontal="center" vertical="center" wrapText="1"/>
    </xf>
    <xf numFmtId="0" fontId="42" fillId="0" borderId="3" xfId="124" applyFont="1" applyFill="1" applyBorder="1" applyAlignment="1">
      <alignment horizontal="center" vertical="center" wrapText="1"/>
    </xf>
    <xf numFmtId="0" fontId="38" fillId="0" borderId="3" xfId="124" applyFont="1" applyFill="1" applyBorder="1" applyAlignment="1">
      <alignment horizontal="center" vertical="center" wrapText="1"/>
    </xf>
    <xf numFmtId="0" fontId="42" fillId="0" borderId="3" xfId="0" applyFont="1" applyFill="1" applyBorder="1" applyAlignment="1">
      <alignment horizontal="center" vertical="center" wrapText="1"/>
    </xf>
    <xf numFmtId="9" fontId="38" fillId="0" borderId="3" xfId="0" applyNumberFormat="1" applyFont="1" applyFill="1" applyBorder="1" applyAlignment="1">
      <alignment horizontal="center" vertical="center" wrapText="1"/>
    </xf>
    <xf numFmtId="0" fontId="38" fillId="0" borderId="3" xfId="0" applyFont="1" applyFill="1" applyBorder="1" applyAlignment="1">
      <alignment horizontal="center" vertical="center"/>
    </xf>
    <xf numFmtId="0" fontId="38" fillId="0" borderId="3" xfId="0" applyFont="1" applyFill="1" applyBorder="1" applyAlignment="1">
      <alignment horizontal="left" vertical="center"/>
    </xf>
    <xf numFmtId="175" fontId="38" fillId="0" borderId="3" xfId="0" applyNumberFormat="1" applyFont="1" applyFill="1" applyBorder="1"/>
    <xf numFmtId="43" fontId="38" fillId="0" borderId="3" xfId="0" applyNumberFormat="1" applyFont="1" applyFill="1" applyBorder="1"/>
    <xf numFmtId="0" fontId="29" fillId="0" borderId="0" xfId="0" applyFont="1" applyFill="1" applyBorder="1" applyAlignment="1">
      <alignment vertical="center"/>
    </xf>
    <xf numFmtId="0" fontId="29" fillId="0" borderId="0" xfId="0" applyFont="1" applyFill="1" applyBorder="1" applyAlignment="1">
      <alignment horizontal="center" vertical="center"/>
    </xf>
    <xf numFmtId="0" fontId="25" fillId="2" borderId="0" xfId="0" applyFont="1" applyFill="1" applyBorder="1" applyAlignment="1">
      <alignment horizontal="left" vertical="center" wrapText="1"/>
    </xf>
    <xf numFmtId="0" fontId="30" fillId="2" borderId="0" xfId="124" applyFont="1" applyFill="1" applyBorder="1" applyAlignment="1">
      <alignment horizontal="center" vertical="center" wrapText="1"/>
    </xf>
    <xf numFmtId="0" fontId="20" fillId="2" borderId="0" xfId="124" applyFont="1" applyFill="1" applyBorder="1" applyAlignment="1">
      <alignment horizontal="center" vertical="center" wrapText="1"/>
    </xf>
    <xf numFmtId="0" fontId="40" fillId="2" borderId="0" xfId="0" applyFont="1" applyFill="1" applyBorder="1" applyAlignment="1">
      <alignment horizontal="center" vertical="center" wrapText="1"/>
    </xf>
    <xf numFmtId="9" fontId="19" fillId="0" borderId="0"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19" fillId="0" borderId="0" xfId="0" applyFont="1"/>
    <xf numFmtId="0" fontId="19" fillId="0" borderId="0" xfId="0" applyNumberFormat="1" applyFont="1" applyAlignment="1">
      <alignment horizontal="center"/>
    </xf>
    <xf numFmtId="0" fontId="19" fillId="0" borderId="0" xfId="0" applyFont="1" applyAlignment="1">
      <alignment horizontal="center"/>
    </xf>
    <xf numFmtId="0" fontId="19" fillId="0" borderId="0" xfId="0" applyFont="1" applyAlignment="1">
      <alignment horizontal="left"/>
    </xf>
    <xf numFmtId="0" fontId="29" fillId="0" borderId="0" xfId="0" applyNumberFormat="1" applyFont="1" applyAlignment="1"/>
    <xf numFmtId="0" fontId="29" fillId="0" borderId="0" xfId="0" applyNumberFormat="1" applyFont="1" applyAlignment="1">
      <alignment horizontal="center"/>
    </xf>
    <xf numFmtId="0" fontId="20" fillId="0" borderId="0" xfId="0" applyFont="1" applyAlignment="1">
      <alignment horizontal="left"/>
    </xf>
    <xf numFmtId="0" fontId="30" fillId="0" borderId="0" xfId="0" applyFont="1"/>
    <xf numFmtId="0" fontId="20" fillId="0" borderId="0" xfId="0" applyFont="1" applyFill="1" applyAlignment="1">
      <alignment horizontal="left"/>
    </xf>
    <xf numFmtId="0" fontId="20" fillId="3" borderId="3" xfId="0" applyFont="1" applyFill="1" applyBorder="1"/>
    <xf numFmtId="174" fontId="37" fillId="0" borderId="3" xfId="10" applyNumberFormat="1" applyFont="1" applyFill="1" applyBorder="1" applyAlignment="1" applyProtection="1">
      <alignment horizontal="left" vertical="center" wrapText="1"/>
    </xf>
    <xf numFmtId="0" fontId="30" fillId="0" borderId="6" xfId="0" applyFont="1" applyFill="1" applyBorder="1" applyAlignment="1">
      <alignment vertical="center"/>
    </xf>
    <xf numFmtId="0" fontId="20" fillId="0" borderId="6" xfId="0" applyNumberFormat="1" applyFont="1" applyFill="1" applyBorder="1" applyAlignment="1">
      <alignment vertical="center" wrapText="1"/>
    </xf>
    <xf numFmtId="0" fontId="19" fillId="16"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20" fillId="0" borderId="3" xfId="124" applyNumberFormat="1" applyFont="1" applyFill="1" applyBorder="1" applyAlignment="1">
      <alignment horizontal="center" vertical="center" wrapText="1"/>
    </xf>
    <xf numFmtId="0" fontId="33" fillId="0" borderId="3" xfId="124" applyNumberFormat="1" applyFont="1" applyFill="1" applyBorder="1" applyAlignment="1">
      <alignment horizontal="center" vertical="center" wrapText="1"/>
    </xf>
    <xf numFmtId="0" fontId="20" fillId="16" borderId="3" xfId="0" applyNumberFormat="1" applyFont="1" applyFill="1" applyBorder="1" applyAlignment="1">
      <alignment horizontal="center" vertical="center" wrapText="1"/>
    </xf>
    <xf numFmtId="0" fontId="29" fillId="0" borderId="3" xfId="0" applyNumberFormat="1" applyFont="1" applyFill="1" applyBorder="1" applyAlignment="1">
      <alignment vertical="center" wrapText="1"/>
    </xf>
    <xf numFmtId="0" fontId="25" fillId="0" borderId="3" xfId="0" applyNumberFormat="1" applyFont="1" applyFill="1" applyBorder="1" applyAlignment="1">
      <alignment horizontal="center" vertical="center" wrapText="1"/>
    </xf>
    <xf numFmtId="0" fontId="38" fillId="16" borderId="3" xfId="0" applyNumberFormat="1" applyFont="1" applyFill="1" applyBorder="1" applyAlignment="1">
      <alignment horizontal="center" vertical="center" wrapText="1"/>
    </xf>
    <xf numFmtId="0" fontId="25" fillId="16" borderId="3" xfId="0" applyNumberFormat="1" applyFont="1" applyFill="1" applyBorder="1" applyAlignment="1">
      <alignment horizontal="center" vertical="center" wrapText="1"/>
    </xf>
    <xf numFmtId="0" fontId="25" fillId="15" borderId="3" xfId="0" applyNumberFormat="1" applyFont="1" applyFill="1" applyBorder="1" applyAlignment="1">
      <alignment horizontal="center" vertical="center" wrapText="1"/>
    </xf>
    <xf numFmtId="0" fontId="19" fillId="16" borderId="3" xfId="0" applyNumberFormat="1" applyFont="1" applyFill="1" applyBorder="1" applyAlignment="1">
      <alignment horizontal="left" vertical="center" wrapText="1"/>
    </xf>
    <xf numFmtId="0" fontId="19" fillId="0" borderId="3" xfId="0" applyNumberFormat="1" applyFont="1" applyFill="1" applyBorder="1" applyAlignment="1">
      <alignment horizontal="left" vertical="center" wrapText="1"/>
    </xf>
    <xf numFmtId="0" fontId="19" fillId="0" borderId="6" xfId="0" applyNumberFormat="1" applyFont="1" applyFill="1" applyBorder="1" applyAlignment="1">
      <alignment horizontal="left" vertical="center" wrapText="1"/>
    </xf>
    <xf numFmtId="0" fontId="23" fillId="0" borderId="3" xfId="136" applyNumberFormat="1" applyFont="1" applyFill="1" applyBorder="1" applyAlignment="1" applyProtection="1">
      <alignment horizontal="center" vertical="center" wrapText="1"/>
    </xf>
    <xf numFmtId="0" fontId="23" fillId="16" borderId="3" xfId="136" applyNumberFormat="1" applyFont="1" applyFill="1" applyBorder="1" applyAlignment="1" applyProtection="1">
      <alignment horizontal="center" vertical="center" wrapText="1"/>
    </xf>
    <xf numFmtId="0" fontId="37" fillId="0" borderId="3" xfId="136" applyNumberFormat="1" applyFont="1" applyFill="1" applyBorder="1" applyAlignment="1" applyProtection="1">
      <alignment horizontal="center" vertical="center" wrapText="1"/>
    </xf>
    <xf numFmtId="0" fontId="37" fillId="16" borderId="3" xfId="136" applyNumberFormat="1" applyFont="1" applyFill="1" applyBorder="1" applyAlignment="1" applyProtection="1">
      <alignment horizontal="center" vertical="center" wrapText="1"/>
    </xf>
    <xf numFmtId="0" fontId="37" fillId="0" borderId="3" xfId="136" applyNumberFormat="1" applyFont="1" applyFill="1" applyBorder="1" applyAlignment="1" applyProtection="1">
      <alignment horizontal="left" vertical="center" wrapText="1"/>
    </xf>
    <xf numFmtId="0" fontId="39" fillId="16" borderId="3" xfId="136" applyNumberFormat="1" applyFont="1" applyFill="1" applyBorder="1" applyAlignment="1" applyProtection="1">
      <alignment horizontal="center" vertical="center" wrapText="1"/>
    </xf>
    <xf numFmtId="0" fontId="39" fillId="0" borderId="3" xfId="136" applyNumberFormat="1" applyFont="1" applyFill="1" applyBorder="1" applyAlignment="1" applyProtection="1">
      <alignment horizontal="center" vertical="center" wrapText="1"/>
    </xf>
    <xf numFmtId="0" fontId="37" fillId="15" borderId="3" xfId="136" applyNumberFormat="1" applyFont="1" applyFill="1" applyBorder="1" applyAlignment="1" applyProtection="1">
      <alignment horizontal="center" vertical="center" wrapText="1"/>
    </xf>
    <xf numFmtId="0" fontId="25" fillId="0" borderId="3" xfId="0" applyNumberFormat="1" applyFont="1" applyFill="1" applyBorder="1" applyAlignment="1">
      <alignment horizontal="left" vertical="center" wrapText="1"/>
    </xf>
    <xf numFmtId="0" fontId="38" fillId="0" borderId="3" xfId="0" applyNumberFormat="1" applyFont="1" applyFill="1" applyBorder="1" applyAlignment="1">
      <alignment horizontal="left" vertical="center"/>
    </xf>
    <xf numFmtId="0" fontId="53" fillId="0" borderId="6" xfId="0" applyFont="1" applyFill="1" applyBorder="1" applyAlignment="1">
      <alignment horizontal="center" vertical="center" wrapText="1"/>
    </xf>
    <xf numFmtId="0" fontId="53" fillId="0" borderId="3"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12" borderId="4" xfId="0" applyNumberFormat="1" applyFont="1" applyFill="1" applyBorder="1" applyAlignment="1">
      <alignment horizontal="center" vertical="center" wrapText="1"/>
    </xf>
    <xf numFmtId="0" fontId="19" fillId="15" borderId="4" xfId="0" applyFont="1" applyFill="1" applyBorder="1" applyAlignment="1">
      <alignment horizontal="center" vertical="center" wrapText="1"/>
    </xf>
    <xf numFmtId="0" fontId="19" fillId="15" borderId="4" xfId="0"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20" fillId="0" borderId="3" xfId="0" applyFont="1" applyBorder="1" applyAlignment="1">
      <alignment horizontal="center"/>
    </xf>
    <xf numFmtId="0" fontId="29" fillId="0" borderId="3" xfId="0" applyNumberFormat="1" applyFont="1" applyFill="1" applyBorder="1" applyAlignment="1">
      <alignment horizontal="center" vertical="center" wrapText="1"/>
    </xf>
    <xf numFmtId="0" fontId="20" fillId="5" borderId="4" xfId="0" applyFont="1" applyFill="1" applyBorder="1"/>
    <xf numFmtId="0" fontId="29" fillId="5" borderId="12" xfId="0" applyFont="1" applyFill="1" applyBorder="1" applyAlignment="1">
      <alignment vertical="center"/>
    </xf>
    <xf numFmtId="9" fontId="29" fillId="16" borderId="11" xfId="125" applyFont="1" applyFill="1" applyBorder="1" applyAlignment="1">
      <alignment horizontal="center" vertical="center" wrapText="1"/>
    </xf>
    <xf numFmtId="0" fontId="19" fillId="16" borderId="4" xfId="0" applyFont="1" applyFill="1" applyBorder="1" applyAlignment="1">
      <alignment horizontal="center" vertical="center" wrapText="1"/>
    </xf>
    <xf numFmtId="0" fontId="19" fillId="16" borderId="4" xfId="0" applyNumberFormat="1" applyFont="1" applyFill="1" applyBorder="1" applyAlignment="1">
      <alignment horizontal="center" vertical="center" wrapText="1"/>
    </xf>
    <xf numFmtId="174" fontId="23" fillId="16" borderId="4" xfId="10" applyNumberFormat="1" applyFont="1" applyFill="1" applyBorder="1" applyAlignment="1" applyProtection="1">
      <alignment horizontal="center" vertical="center" wrapText="1"/>
    </xf>
    <xf numFmtId="0" fontId="23" fillId="16" borderId="4" xfId="136" applyNumberFormat="1" applyFont="1" applyFill="1" applyBorder="1" applyAlignment="1" applyProtection="1">
      <alignment horizontal="center" vertical="center" wrapText="1"/>
    </xf>
    <xf numFmtId="0" fontId="20" fillId="0" borderId="0" xfId="0" applyFont="1" applyFill="1" applyBorder="1"/>
    <xf numFmtId="0" fontId="29" fillId="5" borderId="3" xfId="0" applyFont="1" applyFill="1" applyBorder="1" applyAlignment="1">
      <alignment vertical="center"/>
    </xf>
    <xf numFmtId="0" fontId="19" fillId="5" borderId="3" xfId="0" applyFont="1" applyFill="1" applyBorder="1" applyAlignment="1">
      <alignment vertical="center"/>
    </xf>
    <xf numFmtId="9" fontId="19" fillId="16" borderId="3" xfId="125" applyFont="1" applyFill="1" applyBorder="1" applyAlignment="1">
      <alignment horizontal="center" vertical="center" wrapText="1"/>
    </xf>
    <xf numFmtId="0" fontId="20" fillId="13" borderId="3" xfId="0" applyNumberFormat="1" applyFont="1" applyFill="1" applyBorder="1" applyAlignment="1">
      <alignment horizontal="center" vertical="center" wrapText="1"/>
    </xf>
    <xf numFmtId="0" fontId="20" fillId="13" borderId="3" xfId="0" applyNumberFormat="1" applyFont="1" applyFill="1" applyBorder="1" applyAlignment="1">
      <alignment vertical="center" wrapText="1"/>
    </xf>
    <xf numFmtId="0" fontId="20" fillId="13" borderId="3" xfId="0" quotePrefix="1" applyNumberFormat="1" applyFont="1" applyFill="1" applyBorder="1" applyAlignment="1">
      <alignment horizontal="left" vertical="center" wrapText="1"/>
    </xf>
    <xf numFmtId="0" fontId="20" fillId="13" borderId="3" xfId="0" applyNumberFormat="1" applyFont="1" applyFill="1" applyBorder="1" applyAlignment="1">
      <alignment horizontal="left" vertical="center" wrapText="1"/>
    </xf>
    <xf numFmtId="0" fontId="48" fillId="13" borderId="3" xfId="0" applyFont="1" applyFill="1" applyBorder="1" applyAlignment="1">
      <alignment horizontal="center" vertical="center"/>
    </xf>
    <xf numFmtId="0" fontId="48" fillId="13" borderId="3" xfId="0" quotePrefix="1" applyNumberFormat="1" applyFont="1" applyFill="1" applyBorder="1" applyAlignment="1">
      <alignment horizontal="left" vertical="center" wrapText="1"/>
    </xf>
    <xf numFmtId="0" fontId="48" fillId="13" borderId="3" xfId="0" applyNumberFormat="1" applyFont="1" applyFill="1" applyBorder="1" applyAlignment="1">
      <alignment vertical="center" wrapText="1"/>
    </xf>
    <xf numFmtId="0" fontId="48" fillId="13" borderId="3" xfId="0" quotePrefix="1" applyFont="1" applyFill="1" applyBorder="1" applyAlignment="1">
      <alignment horizontal="left" vertical="center" wrapText="1"/>
    </xf>
    <xf numFmtId="0" fontId="19" fillId="9" borderId="6" xfId="0" applyFont="1" applyFill="1" applyBorder="1" applyAlignment="1">
      <alignment horizontal="center" vertical="center" wrapText="1"/>
    </xf>
    <xf numFmtId="0" fontId="48" fillId="13" borderId="3" xfId="0" applyNumberFormat="1" applyFont="1" applyFill="1" applyBorder="1" applyAlignment="1">
      <alignment horizontal="center" vertical="center" wrapText="1"/>
    </xf>
    <xf numFmtId="0" fontId="48" fillId="0" borderId="3" xfId="0" applyFont="1" applyBorder="1" applyAlignment="1">
      <alignment wrapText="1"/>
    </xf>
    <xf numFmtId="0" fontId="48" fillId="13" borderId="3" xfId="0" applyNumberFormat="1" applyFont="1" applyFill="1" applyBorder="1" applyAlignment="1">
      <alignment horizontal="left" vertical="center" wrapText="1"/>
    </xf>
    <xf numFmtId="0" fontId="20" fillId="0" borderId="7" xfId="0" quotePrefix="1" applyFont="1" applyBorder="1" applyAlignment="1">
      <alignment vertical="center" wrapText="1"/>
    </xf>
    <xf numFmtId="0" fontId="20" fillId="13" borderId="4" xfId="0" applyNumberFormat="1" applyFont="1" applyFill="1" applyBorder="1" applyAlignment="1">
      <alignment horizontal="center" vertical="center" wrapText="1"/>
    </xf>
    <xf numFmtId="0" fontId="52" fillId="10" borderId="3" xfId="0" applyNumberFormat="1" applyFont="1" applyFill="1" applyBorder="1" applyAlignment="1">
      <alignment horizontal="center" vertical="center" wrapText="1"/>
    </xf>
    <xf numFmtId="0" fontId="52" fillId="10" borderId="3" xfId="0" applyNumberFormat="1" applyFont="1" applyFill="1" applyBorder="1" applyAlignment="1">
      <alignment vertical="center" wrapText="1"/>
    </xf>
    <xf numFmtId="0" fontId="52" fillId="2" borderId="3" xfId="0" applyNumberFormat="1" applyFont="1" applyFill="1" applyBorder="1" applyAlignment="1">
      <alignment horizontal="center" vertical="center" wrapText="1"/>
    </xf>
    <xf numFmtId="0" fontId="52" fillId="2" borderId="3" xfId="0" applyFont="1" applyFill="1" applyBorder="1" applyAlignment="1">
      <alignment horizontal="justify" vertical="center"/>
    </xf>
    <xf numFmtId="9" fontId="19" fillId="11" borderId="0" xfId="0" applyNumberFormat="1" applyFont="1" applyFill="1" applyBorder="1" applyAlignment="1">
      <alignment horizontal="center" vertical="center" textRotation="90"/>
    </xf>
    <xf numFmtId="2" fontId="54" fillId="0" borderId="3" xfId="0" applyNumberFormat="1" applyFont="1" applyFill="1" applyBorder="1" applyAlignment="1">
      <alignment horizontal="center" vertical="center" wrapText="1"/>
    </xf>
    <xf numFmtId="10" fontId="31" fillId="0" borderId="3" xfId="0" applyNumberFormat="1" applyFont="1" applyFill="1" applyBorder="1" applyAlignment="1">
      <alignment horizontal="center" vertical="center" wrapText="1"/>
    </xf>
    <xf numFmtId="10" fontId="31" fillId="0" borderId="6" xfId="125" applyNumberFormat="1" applyFont="1" applyFill="1" applyBorder="1" applyAlignment="1">
      <alignment horizontal="center" vertical="center" wrapText="1"/>
    </xf>
    <xf numFmtId="10" fontId="19" fillId="16" borderId="3" xfId="0" applyNumberFormat="1" applyFont="1" applyFill="1" applyBorder="1" applyAlignment="1">
      <alignment horizontal="center" vertical="center"/>
    </xf>
    <xf numFmtId="10" fontId="19" fillId="16" borderId="3" xfId="125" applyNumberFormat="1" applyFont="1" applyFill="1" applyBorder="1" applyAlignment="1">
      <alignment horizontal="center" vertical="center" wrapText="1"/>
    </xf>
    <xf numFmtId="10" fontId="31" fillId="0" borderId="3" xfId="125" applyNumberFormat="1" applyFont="1" applyFill="1" applyBorder="1" applyAlignment="1">
      <alignment horizontal="center" vertical="center" wrapText="1"/>
    </xf>
    <xf numFmtId="10" fontId="29" fillId="16" borderId="11" xfId="125" applyNumberFormat="1" applyFont="1" applyFill="1" applyBorder="1" applyAlignment="1">
      <alignment horizontal="center" vertical="center" wrapText="1"/>
    </xf>
    <xf numFmtId="10" fontId="31" fillId="0" borderId="13" xfId="125" applyNumberFormat="1" applyFont="1" applyFill="1" applyBorder="1" applyAlignment="1">
      <alignment horizontal="center" vertical="center" wrapText="1"/>
    </xf>
    <xf numFmtId="10" fontId="29" fillId="16" borderId="3" xfId="0" applyNumberFormat="1" applyFont="1" applyFill="1" applyBorder="1" applyAlignment="1">
      <alignment horizontal="center" vertical="center" wrapText="1"/>
    </xf>
    <xf numFmtId="10" fontId="29" fillId="16" borderId="13" xfId="0" applyNumberFormat="1" applyFont="1" applyFill="1" applyBorder="1" applyAlignment="1">
      <alignment horizontal="center" vertical="center" wrapText="1"/>
    </xf>
    <xf numFmtId="10" fontId="31" fillId="16" borderId="3" xfId="0" applyNumberFormat="1" applyFont="1" applyFill="1" applyBorder="1" applyAlignment="1">
      <alignment horizontal="center" vertical="center" wrapText="1"/>
    </xf>
    <xf numFmtId="10" fontId="36" fillId="16" borderId="13" xfId="125" applyNumberFormat="1" applyFont="1" applyFill="1" applyBorder="1" applyAlignment="1">
      <alignment horizontal="center" vertical="center" wrapText="1"/>
    </xf>
    <xf numFmtId="2" fontId="54" fillId="16" borderId="3" xfId="0" applyNumberFormat="1" applyFont="1" applyFill="1" applyBorder="1" applyAlignment="1">
      <alignment horizontal="center" vertical="center" wrapText="1"/>
    </xf>
    <xf numFmtId="0" fontId="20" fillId="0" borderId="3" xfId="0" quotePrefix="1" applyFont="1" applyFill="1" applyBorder="1" applyAlignment="1">
      <alignment horizontal="left" vertical="center" wrapText="1"/>
    </xf>
    <xf numFmtId="0" fontId="20" fillId="0" borderId="3" xfId="0" applyFont="1" applyFill="1" applyBorder="1" applyAlignment="1">
      <alignment horizontal="justify" vertical="center"/>
    </xf>
    <xf numFmtId="0" fontId="31" fillId="0" borderId="3" xfId="0" applyFont="1" applyFill="1" applyBorder="1" applyAlignment="1">
      <alignment vertical="center" wrapText="1"/>
    </xf>
    <xf numFmtId="4" fontId="20" fillId="0" borderId="3" xfId="8" applyNumberFormat="1" applyFont="1" applyFill="1" applyBorder="1" applyAlignment="1">
      <alignment horizontal="center" vertical="center" wrapText="1"/>
    </xf>
    <xf numFmtId="0" fontId="53" fillId="0" borderId="3" xfId="0" applyFont="1" applyFill="1" applyBorder="1" applyAlignment="1">
      <alignment vertical="center" wrapText="1"/>
    </xf>
    <xf numFmtId="0" fontId="52" fillId="2" borderId="3" xfId="124" applyFont="1" applyFill="1" applyBorder="1" applyAlignment="1">
      <alignment horizontal="center" vertical="center" wrapText="1"/>
    </xf>
    <xf numFmtId="0" fontId="59" fillId="17" borderId="3" xfId="0" applyFont="1" applyFill="1" applyBorder="1" applyAlignment="1">
      <alignment horizontal="center" vertical="center"/>
    </xf>
    <xf numFmtId="0" fontId="59" fillId="17" borderId="3" xfId="0" applyFont="1" applyFill="1" applyBorder="1" applyAlignment="1">
      <alignment vertical="center" wrapText="1"/>
    </xf>
    <xf numFmtId="2" fontId="48" fillId="17" borderId="3" xfId="0" applyNumberFormat="1" applyFont="1" applyFill="1" applyBorder="1" applyAlignment="1">
      <alignment horizontal="center" vertical="center" wrapText="1"/>
    </xf>
    <xf numFmtId="0" fontId="48" fillId="17" borderId="3" xfId="0" applyFont="1" applyFill="1" applyBorder="1" applyAlignment="1">
      <alignment horizontal="center" vertical="center" wrapText="1"/>
    </xf>
    <xf numFmtId="0" fontId="60" fillId="17" borderId="3" xfId="136" applyNumberFormat="1" applyFont="1" applyFill="1" applyBorder="1" applyAlignment="1" applyProtection="1">
      <alignment horizontal="center" vertical="center" wrapText="1"/>
    </xf>
    <xf numFmtId="174" fontId="60" fillId="17" borderId="3" xfId="10" applyNumberFormat="1" applyFont="1" applyFill="1" applyBorder="1" applyAlignment="1" applyProtection="1">
      <alignment horizontal="center" vertical="center" wrapText="1"/>
    </xf>
    <xf numFmtId="0" fontId="48" fillId="17" borderId="0" xfId="0" applyFont="1" applyFill="1"/>
    <xf numFmtId="9" fontId="58" fillId="18" borderId="3" xfId="0" applyNumberFormat="1" applyFont="1" applyFill="1" applyBorder="1" applyAlignment="1">
      <alignment horizontal="center" vertical="center" textRotation="90"/>
    </xf>
    <xf numFmtId="0" fontId="61" fillId="17" borderId="3" xfId="0" applyFont="1" applyFill="1" applyBorder="1" applyAlignment="1">
      <alignment horizontal="center" vertical="center"/>
    </xf>
    <xf numFmtId="0" fontId="59" fillId="17" borderId="3" xfId="0" applyFont="1" applyFill="1" applyBorder="1" applyAlignment="1">
      <alignment horizontal="left" vertical="center" wrapText="1"/>
    </xf>
    <xf numFmtId="0" fontId="59" fillId="17" borderId="3" xfId="0" applyFont="1" applyFill="1" applyBorder="1" applyAlignment="1">
      <alignment horizontal="center" vertical="center" wrapText="1"/>
    </xf>
    <xf numFmtId="0" fontId="48" fillId="17" borderId="3" xfId="92" applyFont="1" applyFill="1" applyBorder="1" applyAlignment="1">
      <alignment horizontal="center" vertical="center" wrapText="1"/>
    </xf>
    <xf numFmtId="9" fontId="59" fillId="17" borderId="3" xfId="125" applyFont="1" applyFill="1" applyBorder="1" applyAlignment="1">
      <alignment horizontal="center" vertical="center" wrapText="1"/>
    </xf>
    <xf numFmtId="10" fontId="59" fillId="17" borderId="3" xfId="125" applyNumberFormat="1" applyFont="1" applyFill="1" applyBorder="1" applyAlignment="1">
      <alignment horizontal="center" vertical="center" wrapText="1"/>
    </xf>
    <xf numFmtId="0" fontId="58" fillId="17" borderId="3" xfId="0" applyNumberFormat="1" applyFont="1" applyFill="1" applyBorder="1" applyAlignment="1">
      <alignment horizontal="center" vertical="center" wrapText="1"/>
    </xf>
    <xf numFmtId="0" fontId="58" fillId="17" borderId="3" xfId="0" applyFont="1" applyFill="1" applyBorder="1" applyAlignment="1">
      <alignment horizontal="center" vertical="center" wrapText="1"/>
    </xf>
    <xf numFmtId="0" fontId="48" fillId="17" borderId="0" xfId="0" applyFont="1" applyFill="1" applyBorder="1"/>
    <xf numFmtId="0" fontId="48" fillId="2" borderId="0" xfId="0" applyFont="1" applyFill="1"/>
    <xf numFmtId="0" fontId="57" fillId="0" borderId="3" xfId="0" applyFont="1" applyFill="1" applyBorder="1" applyAlignment="1">
      <alignment vertical="center" wrapText="1"/>
    </xf>
    <xf numFmtId="0" fontId="52" fillId="0" borderId="3" xfId="124" applyFont="1" applyFill="1" applyBorder="1" applyAlignment="1">
      <alignment horizontal="center" vertical="center" wrapText="1"/>
    </xf>
    <xf numFmtId="0" fontId="53" fillId="0" borderId="3" xfId="124" applyFont="1" applyFill="1" applyBorder="1" applyAlignment="1">
      <alignment horizontal="center" vertical="center" wrapText="1"/>
    </xf>
    <xf numFmtId="0" fontId="64" fillId="2" borderId="3" xfId="124"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30" fillId="0" borderId="3" xfId="0" applyFont="1" applyFill="1" applyBorder="1" applyAlignment="1">
      <alignment horizontal="center" vertical="center"/>
    </xf>
    <xf numFmtId="9" fontId="19" fillId="11" borderId="6" xfId="0" applyNumberFormat="1" applyFont="1" applyFill="1" applyBorder="1" applyAlignment="1">
      <alignment horizontal="center" vertical="center" textRotation="90"/>
    </xf>
    <xf numFmtId="0" fontId="30" fillId="0" borderId="6" xfId="0" applyFont="1" applyFill="1" applyBorder="1" applyAlignment="1">
      <alignment horizontal="left" vertical="center" wrapText="1"/>
    </xf>
    <xf numFmtId="9" fontId="19" fillId="5" borderId="6" xfId="0" applyNumberFormat="1" applyFont="1" applyFill="1" applyBorder="1" applyAlignment="1">
      <alignment horizontal="center" vertical="center" textRotation="90"/>
    </xf>
    <xf numFmtId="0" fontId="30" fillId="0" borderId="3" xfId="0" applyFont="1" applyFill="1" applyBorder="1" applyAlignment="1">
      <alignment horizontal="left" vertical="center" wrapText="1"/>
    </xf>
    <xf numFmtId="0" fontId="30" fillId="0" borderId="6" xfId="0" applyFont="1" applyFill="1" applyBorder="1" applyAlignment="1">
      <alignment horizontal="center" vertical="center"/>
    </xf>
    <xf numFmtId="0" fontId="29" fillId="0" borderId="3" xfId="0" applyFont="1" applyFill="1" applyBorder="1" applyAlignment="1">
      <alignment horizontal="center" vertical="center"/>
    </xf>
    <xf numFmtId="0" fontId="19" fillId="0" borderId="0" xfId="0" applyFont="1" applyFill="1" applyAlignment="1">
      <alignment horizontal="center"/>
    </xf>
    <xf numFmtId="9" fontId="19" fillId="11" borderId="3" xfId="0" applyNumberFormat="1" applyFont="1" applyFill="1" applyBorder="1" applyAlignment="1">
      <alignment horizontal="center" vertical="center" textRotation="90"/>
    </xf>
    <xf numFmtId="0" fontId="19" fillId="0" borderId="13"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29" fillId="0" borderId="4" xfId="0" applyFont="1" applyFill="1" applyBorder="1" applyAlignment="1">
      <alignment horizontal="center" vertical="center"/>
    </xf>
    <xf numFmtId="0" fontId="19" fillId="5" borderId="3" xfId="0" applyFont="1" applyFill="1" applyBorder="1" applyAlignment="1">
      <alignment horizontal="left" vertical="center"/>
    </xf>
    <xf numFmtId="0" fontId="29" fillId="0" borderId="10" xfId="0" applyNumberFormat="1" applyFont="1" applyFill="1" applyBorder="1" applyAlignment="1">
      <alignment horizontal="center" vertical="center" wrapText="1"/>
    </xf>
    <xf numFmtId="0" fontId="19" fillId="2" borderId="16" xfId="80" applyFont="1" applyFill="1" applyBorder="1" applyAlignment="1" applyProtection="1">
      <alignment horizontal="center" vertical="center" wrapText="1"/>
    </xf>
    <xf numFmtId="0" fontId="19" fillId="2" borderId="8" xfId="80" applyFont="1" applyFill="1" applyBorder="1" applyAlignment="1" applyProtection="1">
      <alignment horizontal="center" vertical="center" wrapText="1"/>
    </xf>
    <xf numFmtId="0" fontId="19" fillId="2" borderId="2" xfId="0" applyFont="1" applyFill="1" applyBorder="1" applyAlignment="1">
      <alignment horizontal="center" vertical="center" wrapText="1"/>
    </xf>
    <xf numFmtId="9" fontId="55" fillId="5" borderId="3" xfId="0" applyNumberFormat="1" applyFont="1" applyFill="1" applyBorder="1" applyAlignment="1">
      <alignment horizontal="center" vertical="center" textRotation="90"/>
    </xf>
    <xf numFmtId="9" fontId="55" fillId="14" borderId="3" xfId="0" applyNumberFormat="1" applyFont="1" applyFill="1" applyBorder="1" applyAlignment="1">
      <alignment horizontal="center" vertical="center" textRotation="90"/>
    </xf>
    <xf numFmtId="0" fontId="56" fillId="14" borderId="3" xfId="0" applyNumberFormat="1" applyFont="1" applyFill="1" applyBorder="1" applyAlignment="1">
      <alignment horizontal="center" vertical="center" wrapText="1"/>
    </xf>
    <xf numFmtId="0" fontId="52" fillId="14" borderId="3" xfId="87" applyFont="1" applyFill="1" applyBorder="1" applyAlignment="1">
      <alignment vertical="center" wrapText="1"/>
    </xf>
    <xf numFmtId="9" fontId="52" fillId="14" borderId="3" xfId="20" quotePrefix="1" applyNumberFormat="1" applyFont="1" applyFill="1" applyBorder="1" applyAlignment="1">
      <alignment horizontal="center" vertical="center" wrapText="1"/>
    </xf>
    <xf numFmtId="0" fontId="52" fillId="14" borderId="3" xfId="109" applyFont="1" applyFill="1" applyBorder="1" applyAlignment="1">
      <alignment horizontal="justify" vertical="center" wrapText="1"/>
    </xf>
    <xf numFmtId="0" fontId="57" fillId="14" borderId="3" xfId="0" applyFont="1" applyFill="1" applyBorder="1" applyAlignment="1">
      <alignment horizontal="center" vertical="center" wrapText="1"/>
    </xf>
    <xf numFmtId="0" fontId="52" fillId="14" borderId="3" xfId="0" applyFont="1" applyFill="1" applyBorder="1" applyAlignment="1">
      <alignment horizontal="center" vertical="center" wrapText="1"/>
    </xf>
    <xf numFmtId="9" fontId="57" fillId="14" borderId="3" xfId="129" applyFont="1" applyFill="1" applyBorder="1" applyAlignment="1">
      <alignment horizontal="center" vertical="center" wrapText="1"/>
    </xf>
    <xf numFmtId="10" fontId="57" fillId="14" borderId="3" xfId="129" applyNumberFormat="1" applyFont="1" applyFill="1" applyBorder="1" applyAlignment="1">
      <alignment horizontal="center" vertical="center" wrapText="1"/>
    </xf>
    <xf numFmtId="0" fontId="52" fillId="14" borderId="3" xfId="87" applyFont="1" applyFill="1" applyBorder="1" applyAlignment="1">
      <alignment horizontal="center" vertical="center" wrapText="1"/>
    </xf>
    <xf numFmtId="0" fontId="57" fillId="14" borderId="3" xfId="0" applyNumberFormat="1" applyFont="1" applyFill="1" applyBorder="1" applyAlignment="1">
      <alignment horizontal="center" vertical="center" wrapText="1"/>
    </xf>
    <xf numFmtId="0" fontId="57" fillId="0" borderId="3" xfId="0" applyNumberFormat="1" applyFont="1" applyFill="1" applyBorder="1" applyAlignment="1">
      <alignment horizontal="center" vertical="center" wrapText="1"/>
    </xf>
    <xf numFmtId="2" fontId="52" fillId="14" borderId="3" xfId="0" applyNumberFormat="1" applyFont="1" applyFill="1" applyBorder="1" applyAlignment="1">
      <alignment horizontal="center" vertical="center" wrapText="1"/>
    </xf>
    <xf numFmtId="0" fontId="52" fillId="14" borderId="10" xfId="0" applyFont="1" applyFill="1" applyBorder="1" applyAlignment="1">
      <alignment horizontal="center" vertical="center" wrapText="1"/>
    </xf>
    <xf numFmtId="0" fontId="65" fillId="14" borderId="5" xfId="136" applyNumberFormat="1" applyFont="1" applyFill="1" applyBorder="1" applyAlignment="1" applyProtection="1">
      <alignment horizontal="center" vertical="center" wrapText="1"/>
    </xf>
    <xf numFmtId="174" fontId="65" fillId="14" borderId="3" xfId="10" applyNumberFormat="1" applyFont="1" applyFill="1" applyBorder="1" applyAlignment="1" applyProtection="1">
      <alignment horizontal="center" vertical="center" wrapText="1"/>
    </xf>
    <xf numFmtId="9" fontId="55" fillId="11" borderId="6" xfId="0" applyNumberFormat="1" applyFont="1" applyFill="1" applyBorder="1" applyAlignment="1">
      <alignment horizontal="center" vertical="center" textRotation="90"/>
    </xf>
    <xf numFmtId="0" fontId="57" fillId="17" borderId="3" xfId="0" applyFont="1" applyFill="1" applyBorder="1" applyAlignment="1">
      <alignment horizontal="center" vertical="center"/>
    </xf>
    <xf numFmtId="0" fontId="57" fillId="17" borderId="6" xfId="0" applyFont="1" applyFill="1" applyBorder="1" applyAlignment="1">
      <alignment horizontal="left" vertical="center" wrapText="1"/>
    </xf>
    <xf numFmtId="0" fontId="57" fillId="17" borderId="3" xfId="0" applyFont="1" applyFill="1" applyBorder="1" applyAlignment="1">
      <alignment vertical="center" wrapText="1"/>
    </xf>
    <xf numFmtId="0" fontId="52" fillId="17" borderId="3" xfId="124" applyFont="1" applyFill="1" applyBorder="1" applyAlignment="1">
      <alignment horizontal="center" vertical="center" wrapText="1"/>
    </xf>
    <xf numFmtId="0" fontId="57" fillId="17" borderId="6" xfId="0" applyFont="1" applyFill="1" applyBorder="1" applyAlignment="1">
      <alignment horizontal="center" vertical="center" wrapText="1"/>
    </xf>
    <xf numFmtId="9" fontId="57" fillId="17" borderId="3" xfId="0" applyNumberFormat="1" applyFont="1" applyFill="1" applyBorder="1" applyAlignment="1">
      <alignment horizontal="center" vertical="center" wrapText="1"/>
    </xf>
    <xf numFmtId="10" fontId="57" fillId="17" borderId="3" xfId="0" applyNumberFormat="1" applyFont="1" applyFill="1" applyBorder="1" applyAlignment="1">
      <alignment horizontal="center" vertical="center" wrapText="1"/>
    </xf>
    <xf numFmtId="2" fontId="52" fillId="17" borderId="3" xfId="0" applyNumberFormat="1" applyFont="1" applyFill="1" applyBorder="1" applyAlignment="1">
      <alignment horizontal="center" vertical="center" wrapText="1"/>
    </xf>
    <xf numFmtId="0" fontId="52" fillId="17" borderId="3" xfId="0" applyFont="1" applyFill="1" applyBorder="1" applyAlignment="1">
      <alignment horizontal="center" vertical="center" wrapText="1"/>
    </xf>
    <xf numFmtId="0" fontId="65" fillId="17" borderId="3" xfId="136" applyNumberFormat="1" applyFont="1" applyFill="1" applyBorder="1" applyAlignment="1" applyProtection="1">
      <alignment horizontal="center" vertical="center" wrapText="1"/>
    </xf>
    <xf numFmtId="174" fontId="65" fillId="17" borderId="3" xfId="10" applyNumberFormat="1" applyFont="1" applyFill="1" applyBorder="1" applyAlignment="1" applyProtection="1">
      <alignment horizontal="center" vertical="center" wrapText="1"/>
    </xf>
    <xf numFmtId="0" fontId="57" fillId="14" borderId="3" xfId="0" applyFont="1" applyFill="1" applyBorder="1" applyAlignment="1">
      <alignment horizontal="center" vertical="center"/>
    </xf>
    <xf numFmtId="0" fontId="57" fillId="14" borderId="3" xfId="0" applyFont="1" applyFill="1" applyBorder="1" applyAlignment="1">
      <alignment vertical="center" wrapText="1"/>
    </xf>
    <xf numFmtId="0" fontId="52" fillId="14" borderId="3" xfId="0" applyFont="1" applyFill="1" applyBorder="1" applyAlignment="1">
      <alignment horizontal="center" vertical="center"/>
    </xf>
    <xf numFmtId="0" fontId="52" fillId="14" borderId="3" xfId="0" applyFont="1" applyFill="1" applyBorder="1" applyAlignment="1">
      <alignment vertical="center" wrapText="1"/>
    </xf>
    <xf numFmtId="0" fontId="52" fillId="14" borderId="3" xfId="124" applyFont="1" applyFill="1" applyBorder="1" applyAlignment="1">
      <alignment horizontal="center" vertical="center" wrapText="1"/>
    </xf>
    <xf numFmtId="0" fontId="57" fillId="14" borderId="6" xfId="0" applyFont="1" applyFill="1" applyBorder="1" applyAlignment="1">
      <alignment horizontal="center" vertical="center" wrapText="1"/>
    </xf>
    <xf numFmtId="9" fontId="57" fillId="14" borderId="3" xfId="0" applyNumberFormat="1" applyFont="1" applyFill="1" applyBorder="1" applyAlignment="1">
      <alignment horizontal="center" vertical="center" wrapText="1"/>
    </xf>
    <xf numFmtId="10" fontId="57" fillId="14" borderId="3" xfId="0" applyNumberFormat="1" applyFont="1" applyFill="1" applyBorder="1" applyAlignment="1">
      <alignment horizontal="center" vertical="center" wrapText="1"/>
    </xf>
    <xf numFmtId="0" fontId="57" fillId="14" borderId="3" xfId="0" applyNumberFormat="1" applyFont="1" applyFill="1" applyBorder="1" applyAlignment="1">
      <alignment vertical="center" wrapText="1"/>
    </xf>
    <xf numFmtId="0" fontId="65" fillId="14" borderId="3" xfId="136" applyNumberFormat="1" applyFont="1" applyFill="1" applyBorder="1" applyAlignment="1" applyProtection="1">
      <alignment horizontal="center" vertical="center" wrapText="1"/>
    </xf>
    <xf numFmtId="0" fontId="52" fillId="0" borderId="0" xfId="0" applyFont="1" applyFill="1"/>
    <xf numFmtId="2" fontId="20" fillId="0" borderId="3" xfId="92"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20" fillId="13" borderId="3" xfId="124" applyFont="1" applyFill="1" applyBorder="1" applyAlignment="1">
      <alignment horizontal="center" vertical="center" wrapText="1"/>
    </xf>
    <xf numFmtId="0" fontId="31" fillId="13" borderId="3" xfId="0" applyNumberFormat="1" applyFont="1" applyFill="1" applyBorder="1" applyAlignment="1">
      <alignment horizontal="center" vertical="center" wrapText="1"/>
    </xf>
    <xf numFmtId="2" fontId="20" fillId="13" borderId="3" xfId="0" applyNumberFormat="1" applyFont="1" applyFill="1" applyBorder="1" applyAlignment="1">
      <alignment horizontal="center" vertical="center" wrapText="1"/>
    </xf>
    <xf numFmtId="0" fontId="20" fillId="16" borderId="3" xfId="92" applyFont="1" applyFill="1" applyBorder="1" applyAlignment="1">
      <alignment horizontal="center" vertical="center" wrapText="1"/>
    </xf>
    <xf numFmtId="2" fontId="57" fillId="0" borderId="3" xfId="0" applyNumberFormat="1" applyFont="1" applyFill="1" applyBorder="1" applyAlignment="1">
      <alignment horizontal="center" vertical="center" wrapText="1"/>
    </xf>
    <xf numFmtId="0" fontId="30" fillId="16" borderId="3" xfId="0" applyNumberFormat="1" applyFont="1" applyFill="1" applyBorder="1" applyAlignment="1">
      <alignment horizontal="center" vertical="center" wrapText="1"/>
    </xf>
    <xf numFmtId="0" fontId="57" fillId="17" borderId="3" xfId="0" applyNumberFormat="1" applyFont="1" applyFill="1" applyBorder="1" applyAlignment="1">
      <alignment horizontal="center" vertical="center" wrapText="1"/>
    </xf>
    <xf numFmtId="0" fontId="29" fillId="16"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xf>
    <xf numFmtId="0" fontId="19" fillId="0" borderId="0" xfId="138" applyFont="1" applyFill="1" applyBorder="1" applyAlignment="1">
      <alignment horizontal="right" vertical="center"/>
    </xf>
    <xf numFmtId="168" fontId="19" fillId="0" borderId="0" xfId="129" applyNumberFormat="1" applyFont="1" applyFill="1" applyBorder="1" applyAlignment="1">
      <alignment horizontal="right" vertical="center"/>
    </xf>
    <xf numFmtId="0" fontId="19" fillId="0" borderId="0" xfId="138" applyFont="1" applyFill="1" applyBorder="1" applyAlignment="1">
      <alignment vertical="center"/>
    </xf>
    <xf numFmtId="173" fontId="19" fillId="0" borderId="8" xfId="10" applyNumberFormat="1" applyFont="1" applyFill="1" applyBorder="1" applyAlignment="1">
      <alignment horizontal="center" vertical="center"/>
    </xf>
    <xf numFmtId="0" fontId="20" fillId="0" borderId="0" xfId="138" applyFont="1" applyFill="1" applyAlignment="1">
      <alignment vertical="center"/>
    </xf>
    <xf numFmtId="0" fontId="19" fillId="4" borderId="3" xfId="81" applyFont="1" applyFill="1" applyBorder="1" applyAlignment="1">
      <alignment vertical="center"/>
    </xf>
    <xf numFmtId="0" fontId="19" fillId="4" borderId="3" xfId="81" applyFont="1" applyFill="1" applyBorder="1" applyAlignment="1">
      <alignment horizontal="left" vertical="center"/>
    </xf>
    <xf numFmtId="0" fontId="19" fillId="4" borderId="3" xfId="81" applyFont="1" applyFill="1" applyBorder="1" applyAlignment="1">
      <alignment horizontal="right" vertical="center"/>
    </xf>
    <xf numFmtId="0" fontId="19" fillId="4" borderId="3" xfId="81" applyFont="1" applyFill="1" applyBorder="1" applyAlignment="1">
      <alignment horizontal="left" vertical="center" wrapText="1"/>
    </xf>
    <xf numFmtId="168" fontId="19" fillId="4" borderId="3" xfId="129" applyNumberFormat="1" applyFont="1" applyFill="1" applyBorder="1" applyAlignment="1">
      <alignment horizontal="right" vertical="center"/>
    </xf>
    <xf numFmtId="0" fontId="19" fillId="6" borderId="4" xfId="81" applyFont="1" applyFill="1" applyBorder="1" applyAlignment="1">
      <alignment horizontal="left" vertical="center"/>
    </xf>
    <xf numFmtId="0" fontId="19" fillId="6" borderId="4" xfId="81" applyFont="1" applyFill="1" applyBorder="1" applyAlignment="1">
      <alignment horizontal="center" vertical="center"/>
    </xf>
    <xf numFmtId="0" fontId="19" fillId="0" borderId="3" xfId="138" applyFont="1" applyFill="1" applyBorder="1" applyAlignment="1">
      <alignment horizontal="center" vertical="center"/>
    </xf>
    <xf numFmtId="0" fontId="19" fillId="0" borderId="3" xfId="138" applyFont="1" applyFill="1" applyBorder="1" applyAlignment="1">
      <alignment horizontal="left" vertical="center"/>
    </xf>
    <xf numFmtId="0" fontId="19" fillId="0" borderId="3" xfId="138" applyFont="1" applyFill="1" applyBorder="1" applyAlignment="1">
      <alignment horizontal="right" vertical="center"/>
    </xf>
    <xf numFmtId="9" fontId="20" fillId="0" borderId="3" xfId="138" applyNumberFormat="1" applyFont="1" applyFill="1" applyBorder="1" applyAlignment="1">
      <alignment horizontal="center" vertical="center" wrapText="1"/>
    </xf>
    <xf numFmtId="0" fontId="20" fillId="0" borderId="3" xfId="138" applyFont="1" applyFill="1" applyBorder="1" applyAlignment="1">
      <alignment horizontal="justify" vertical="center" wrapText="1"/>
    </xf>
    <xf numFmtId="9" fontId="20" fillId="0" borderId="3" xfId="129" applyFont="1" applyFill="1" applyBorder="1" applyAlignment="1">
      <alignment horizontal="center" vertical="center" wrapText="1"/>
    </xf>
    <xf numFmtId="168" fontId="20" fillId="0" borderId="3" xfId="129" applyNumberFormat="1" applyFont="1" applyFill="1" applyBorder="1" applyAlignment="1">
      <alignment horizontal="center" vertical="center" wrapText="1"/>
    </xf>
    <xf numFmtId="0" fontId="20" fillId="0" borderId="3" xfId="20" applyNumberFormat="1" applyFont="1" applyFill="1" applyBorder="1" applyAlignment="1">
      <alignment horizontal="center" vertical="center" wrapText="1"/>
    </xf>
    <xf numFmtId="0" fontId="20" fillId="0" borderId="3" xfId="138" applyFont="1" applyFill="1" applyBorder="1" applyAlignment="1">
      <alignment horizontal="center" vertical="center" wrapText="1"/>
    </xf>
    <xf numFmtId="0" fontId="20" fillId="0" borderId="3" xfId="138" applyFont="1" applyFill="1" applyBorder="1" applyAlignment="1">
      <alignment vertical="center" wrapText="1"/>
    </xf>
    <xf numFmtId="0" fontId="19" fillId="6" borderId="8" xfId="138" applyFont="1" applyFill="1" applyBorder="1" applyAlignment="1">
      <alignment horizontal="center" vertical="center" textRotation="90"/>
    </xf>
    <xf numFmtId="9" fontId="20" fillId="6" borderId="4" xfId="138" applyNumberFormat="1" applyFont="1" applyFill="1" applyBorder="1" applyAlignment="1">
      <alignment horizontal="center" vertical="center" textRotation="90"/>
    </xf>
    <xf numFmtId="9" fontId="19" fillId="19" borderId="9" xfId="138" applyNumberFormat="1" applyFont="1" applyFill="1" applyBorder="1" applyAlignment="1">
      <alignment horizontal="center" vertical="center" textRotation="90" wrapText="1"/>
    </xf>
    <xf numFmtId="0" fontId="20" fillId="19" borderId="6" xfId="138" applyFont="1" applyFill="1" applyBorder="1" applyAlignment="1">
      <alignment horizontal="justify" vertical="center" wrapText="1"/>
    </xf>
    <xf numFmtId="9" fontId="20" fillId="19" borderId="3" xfId="138" applyNumberFormat="1" applyFont="1" applyFill="1" applyBorder="1" applyAlignment="1">
      <alignment horizontal="center" vertical="center" wrapText="1"/>
    </xf>
    <xf numFmtId="0" fontId="20" fillId="19" borderId="3" xfId="138" applyFont="1" applyFill="1" applyBorder="1" applyAlignment="1">
      <alignment horizontal="justify" vertical="center" wrapText="1"/>
    </xf>
    <xf numFmtId="9" fontId="20" fillId="19" borderId="3" xfId="129" applyFont="1" applyFill="1" applyBorder="1" applyAlignment="1">
      <alignment horizontal="center" vertical="center" wrapText="1"/>
    </xf>
    <xf numFmtId="168" fontId="20" fillId="19" borderId="3" xfId="129" applyNumberFormat="1" applyFont="1" applyFill="1" applyBorder="1" applyAlignment="1">
      <alignment horizontal="center" vertical="center" wrapText="1"/>
    </xf>
    <xf numFmtId="0" fontId="20" fillId="19" borderId="3" xfId="20" applyNumberFormat="1" applyFont="1" applyFill="1" applyBorder="1" applyAlignment="1">
      <alignment horizontal="center" vertical="center" wrapText="1"/>
    </xf>
    <xf numFmtId="0" fontId="20" fillId="19" borderId="3" xfId="138" applyFont="1" applyFill="1" applyBorder="1" applyAlignment="1">
      <alignment vertical="center" wrapText="1"/>
    </xf>
    <xf numFmtId="9" fontId="19" fillId="0" borderId="3" xfId="138" applyNumberFormat="1" applyFont="1" applyFill="1" applyBorder="1" applyAlignment="1">
      <alignment horizontal="center" vertical="center" textRotation="90"/>
    </xf>
    <xf numFmtId="9" fontId="20" fillId="0" borderId="3" xfId="20" quotePrefix="1" applyNumberFormat="1" applyFont="1" applyFill="1" applyBorder="1" applyAlignment="1">
      <alignment horizontal="center" vertical="center" wrapText="1"/>
    </xf>
    <xf numFmtId="173" fontId="20" fillId="0" borderId="3" xfId="10" applyNumberFormat="1" applyFont="1" applyFill="1" applyBorder="1" applyAlignment="1">
      <alignment horizontal="center" vertical="center" wrapText="1"/>
    </xf>
    <xf numFmtId="0" fontId="21" fillId="3" borderId="3" xfId="138" applyFont="1" applyFill="1" applyBorder="1" applyAlignment="1">
      <alignment vertical="center" wrapText="1"/>
    </xf>
    <xf numFmtId="0" fontId="23" fillId="3" borderId="3" xfId="138" applyFont="1" applyFill="1" applyBorder="1" applyAlignment="1">
      <alignment horizontal="left" vertical="center" wrapText="1"/>
    </xf>
    <xf numFmtId="9" fontId="21" fillId="3" borderId="3" xfId="138" applyNumberFormat="1" applyFont="1" applyFill="1" applyBorder="1" applyAlignment="1">
      <alignment horizontal="center" vertical="center" wrapText="1"/>
    </xf>
    <xf numFmtId="0" fontId="21" fillId="3" borderId="3" xfId="138" applyFont="1" applyFill="1" applyBorder="1" applyAlignment="1">
      <alignment horizontal="left" vertical="center" wrapText="1"/>
    </xf>
    <xf numFmtId="0" fontId="21" fillId="19" borderId="3" xfId="138" applyFont="1" applyFill="1" applyBorder="1" applyAlignment="1">
      <alignment horizontal="left" vertical="center" wrapText="1"/>
    </xf>
    <xf numFmtId="168" fontId="21" fillId="3" borderId="3" xfId="138" applyNumberFormat="1" applyFont="1" applyFill="1" applyBorder="1" applyAlignment="1">
      <alignment horizontal="center" vertical="center" wrapText="1"/>
    </xf>
    <xf numFmtId="0" fontId="21" fillId="0" borderId="0" xfId="138" applyFont="1" applyFill="1" applyAlignment="1">
      <alignment vertical="center"/>
    </xf>
    <xf numFmtId="0" fontId="20" fillId="20" borderId="3" xfId="138" applyFont="1" applyFill="1" applyBorder="1" applyAlignment="1">
      <alignment horizontal="justify" vertical="center" wrapText="1"/>
    </xf>
    <xf numFmtId="2" fontId="16" fillId="20" borderId="3" xfId="129" applyNumberFormat="1" applyFont="1" applyFill="1" applyBorder="1" applyAlignment="1">
      <alignment horizontal="center" vertical="center" wrapText="1"/>
    </xf>
    <xf numFmtId="0" fontId="20" fillId="13" borderId="3" xfId="138" applyFont="1" applyFill="1" applyBorder="1" applyAlignment="1">
      <alignment horizontal="center" vertical="center" wrapText="1"/>
    </xf>
    <xf numFmtId="0" fontId="20" fillId="0" borderId="10" xfId="138" applyFont="1" applyFill="1" applyBorder="1" applyAlignment="1">
      <alignment horizontal="justify" vertical="center" wrapText="1"/>
    </xf>
    <xf numFmtId="9" fontId="19" fillId="0" borderId="6" xfId="138" applyNumberFormat="1" applyFont="1" applyFill="1" applyBorder="1" applyAlignment="1">
      <alignment horizontal="center" vertical="center" textRotation="90"/>
    </xf>
    <xf numFmtId="0" fontId="20" fillId="0" borderId="6" xfId="138" applyFont="1" applyFill="1" applyBorder="1" applyAlignment="1">
      <alignment horizontal="justify" vertical="center" wrapText="1"/>
    </xf>
    <xf numFmtId="9" fontId="20" fillId="0" borderId="6" xfId="138" applyNumberFormat="1" applyFont="1" applyFill="1" applyBorder="1" applyAlignment="1">
      <alignment horizontal="center" vertical="center" wrapText="1"/>
    </xf>
    <xf numFmtId="9" fontId="21" fillId="3" borderId="3" xfId="129" applyFont="1" applyFill="1" applyBorder="1" applyAlignment="1">
      <alignment horizontal="center" vertical="center" wrapText="1"/>
    </xf>
    <xf numFmtId="0" fontId="21" fillId="0" borderId="0" xfId="138" applyFont="1" applyFill="1" applyAlignment="1">
      <alignment horizontal="center" vertical="center"/>
    </xf>
    <xf numFmtId="0" fontId="20" fillId="0" borderId="6" xfId="138" applyFont="1" applyFill="1" applyBorder="1" applyAlignment="1">
      <alignment horizontal="center" vertical="center" wrapText="1"/>
    </xf>
    <xf numFmtId="9" fontId="20" fillId="0" borderId="6" xfId="138" quotePrefix="1" applyNumberFormat="1" applyFont="1" applyFill="1" applyBorder="1" applyAlignment="1">
      <alignment horizontal="center" vertical="center" wrapText="1"/>
    </xf>
    <xf numFmtId="2" fontId="20" fillId="0" borderId="3" xfId="129" applyNumberFormat="1" applyFont="1" applyFill="1" applyBorder="1" applyAlignment="1">
      <alignment horizontal="center" vertical="center" wrapText="1"/>
    </xf>
    <xf numFmtId="0" fontId="20" fillId="3" borderId="3" xfId="138" applyFont="1" applyFill="1" applyBorder="1" applyAlignment="1">
      <alignment horizontal="center" vertical="center" wrapText="1"/>
    </xf>
    <xf numFmtId="9" fontId="21" fillId="3" borderId="3" xfId="138" applyNumberFormat="1" applyFont="1" applyFill="1" applyBorder="1" applyAlignment="1">
      <alignment horizontal="center" vertical="center"/>
    </xf>
    <xf numFmtId="0" fontId="48" fillId="0" borderId="0" xfId="0" applyFont="1"/>
    <xf numFmtId="9" fontId="24" fillId="5" borderId="0" xfId="138" applyNumberFormat="1" applyFont="1" applyFill="1" applyAlignment="1">
      <alignment vertical="center"/>
    </xf>
    <xf numFmtId="0" fontId="19" fillId="0" borderId="0" xfId="138" applyFont="1" applyFill="1" applyAlignment="1">
      <alignment vertical="center"/>
    </xf>
    <xf numFmtId="0" fontId="19" fillId="0" borderId="0" xfId="138" applyFont="1" applyFill="1" applyAlignment="1">
      <alignment horizontal="left" vertical="center"/>
    </xf>
    <xf numFmtId="0" fontId="20" fillId="0" borderId="0" xfId="138" applyFont="1" applyFill="1" applyAlignment="1">
      <alignment horizontal="right" vertical="center"/>
    </xf>
    <xf numFmtId="0" fontId="20" fillId="0" borderId="0" xfId="138" applyFont="1" applyFill="1" applyAlignment="1">
      <alignment horizontal="left" vertical="center" wrapText="1"/>
    </xf>
    <xf numFmtId="168" fontId="20" fillId="0" borderId="0" xfId="129" applyNumberFormat="1" applyFont="1" applyFill="1" applyAlignment="1">
      <alignment horizontal="right" vertical="center"/>
    </xf>
    <xf numFmtId="9" fontId="20" fillId="0" borderId="0" xfId="129" applyFont="1" applyFill="1" applyAlignment="1">
      <alignment vertical="center"/>
    </xf>
    <xf numFmtId="9" fontId="20" fillId="0" borderId="6" xfId="138" applyNumberFormat="1" applyFont="1" applyFill="1" applyBorder="1" applyAlignment="1">
      <alignment horizontal="center" vertical="center" wrapText="1"/>
    </xf>
    <xf numFmtId="9" fontId="20" fillId="0" borderId="4" xfId="138" applyNumberFormat="1" applyFont="1" applyFill="1" applyBorder="1" applyAlignment="1">
      <alignment horizontal="center" vertical="center" wrapText="1"/>
    </xf>
    <xf numFmtId="0" fontId="20" fillId="0" borderId="6" xfId="138" applyFont="1" applyFill="1" applyBorder="1" applyAlignment="1">
      <alignment horizontal="center" vertical="center" wrapText="1"/>
    </xf>
    <xf numFmtId="0" fontId="20" fillId="0" borderId="4" xfId="138" applyFont="1" applyFill="1" applyBorder="1" applyAlignment="1">
      <alignment horizontal="center" vertical="center" wrapText="1"/>
    </xf>
    <xf numFmtId="9" fontId="19" fillId="0" borderId="6" xfId="138" applyNumberFormat="1" applyFont="1" applyFill="1" applyBorder="1" applyAlignment="1">
      <alignment horizontal="center" vertical="center" textRotation="90"/>
    </xf>
    <xf numFmtId="9" fontId="19" fillId="0" borderId="4" xfId="138" applyNumberFormat="1" applyFont="1" applyFill="1" applyBorder="1" applyAlignment="1">
      <alignment horizontal="center" vertical="center" textRotation="90"/>
    </xf>
    <xf numFmtId="0" fontId="20" fillId="0" borderId="6" xfId="138" applyFont="1" applyFill="1" applyBorder="1" applyAlignment="1">
      <alignment horizontal="justify" vertical="center" wrapText="1"/>
    </xf>
    <xf numFmtId="0" fontId="20" fillId="0" borderId="4" xfId="138" applyFont="1" applyFill="1" applyBorder="1" applyAlignment="1">
      <alignment horizontal="justify" vertical="center" wrapText="1"/>
    </xf>
    <xf numFmtId="0" fontId="19" fillId="6" borderId="3" xfId="138" applyFont="1" applyFill="1" applyBorder="1" applyAlignment="1">
      <alignment horizontal="center" vertical="center" textRotation="90"/>
    </xf>
    <xf numFmtId="9" fontId="20" fillId="6" borderId="3" xfId="138" applyNumberFormat="1" applyFont="1" applyFill="1" applyBorder="1" applyAlignment="1">
      <alignment horizontal="center" vertical="center" textRotation="90"/>
    </xf>
    <xf numFmtId="9" fontId="20" fillId="0" borderId="10" xfId="138" applyNumberFormat="1" applyFont="1" applyFill="1" applyBorder="1" applyAlignment="1">
      <alignment horizontal="center" vertical="center" wrapText="1"/>
    </xf>
    <xf numFmtId="0" fontId="20" fillId="0" borderId="6" xfId="138" applyFont="1" applyFill="1" applyBorder="1" applyAlignment="1">
      <alignment horizontal="left" vertical="center" wrapText="1"/>
    </xf>
    <xf numFmtId="0" fontId="20" fillId="0" borderId="4" xfId="138" applyFont="1" applyFill="1" applyBorder="1" applyAlignment="1">
      <alignment horizontal="left" vertical="center" wrapText="1"/>
    </xf>
    <xf numFmtId="9" fontId="19" fillId="0" borderId="10" xfId="138" applyNumberFormat="1" applyFont="1" applyFill="1" applyBorder="1" applyAlignment="1">
      <alignment horizontal="center" vertical="center" textRotation="90"/>
    </xf>
    <xf numFmtId="0" fontId="20" fillId="0" borderId="10" xfId="138" applyFont="1" applyFill="1" applyBorder="1" applyAlignment="1">
      <alignment horizontal="justify" vertical="center" wrapText="1"/>
    </xf>
    <xf numFmtId="0" fontId="19" fillId="6" borderId="4" xfId="138" applyFont="1" applyFill="1" applyBorder="1" applyAlignment="1">
      <alignment horizontal="center" vertical="center" textRotation="90"/>
    </xf>
    <xf numFmtId="9" fontId="20" fillId="6" borderId="4" xfId="138" applyNumberFormat="1" applyFont="1" applyFill="1" applyBorder="1" applyAlignment="1">
      <alignment horizontal="center" vertical="center" textRotation="90"/>
    </xf>
    <xf numFmtId="0" fontId="19" fillId="6" borderId="6" xfId="138" applyFont="1" applyFill="1" applyBorder="1" applyAlignment="1">
      <alignment horizontal="center" vertical="center" textRotation="90"/>
    </xf>
    <xf numFmtId="0" fontId="19" fillId="6" borderId="10" xfId="138" applyFont="1" applyFill="1" applyBorder="1" applyAlignment="1">
      <alignment horizontal="center" vertical="center" textRotation="90"/>
    </xf>
    <xf numFmtId="9" fontId="20" fillId="6" borderId="6" xfId="138" applyNumberFormat="1" applyFont="1" applyFill="1" applyBorder="1" applyAlignment="1">
      <alignment horizontal="center" vertical="center" textRotation="90"/>
    </xf>
    <xf numFmtId="9" fontId="20" fillId="6" borderId="10" xfId="138" applyNumberFormat="1" applyFont="1" applyFill="1" applyBorder="1" applyAlignment="1">
      <alignment horizontal="center" vertical="center" textRotation="90"/>
    </xf>
    <xf numFmtId="0" fontId="19" fillId="0" borderId="6" xfId="138" applyFont="1" applyFill="1" applyBorder="1" applyAlignment="1">
      <alignment horizontal="center" vertical="center" textRotation="90" wrapText="1"/>
    </xf>
    <xf numFmtId="0" fontId="19" fillId="0" borderId="10" xfId="138" applyFont="1" applyFill="1" applyBorder="1" applyAlignment="1">
      <alignment horizontal="center" vertical="center" textRotation="90" wrapText="1"/>
    </xf>
    <xf numFmtId="0" fontId="20" fillId="2" borderId="6" xfId="138" applyFont="1" applyFill="1" applyBorder="1" applyAlignment="1">
      <alignment horizontal="justify" vertical="center" wrapText="1"/>
    </xf>
    <xf numFmtId="0" fontId="20" fillId="2" borderId="10" xfId="138" applyFont="1" applyFill="1" applyBorder="1" applyAlignment="1">
      <alignment horizontal="justify" vertical="center" wrapText="1"/>
    </xf>
    <xf numFmtId="9" fontId="19" fillId="0" borderId="6" xfId="138" applyNumberFormat="1" applyFont="1" applyFill="1" applyBorder="1" applyAlignment="1">
      <alignment horizontal="center" vertical="center" textRotation="90" wrapText="1"/>
    </xf>
    <xf numFmtId="9" fontId="19" fillId="0" borderId="4" xfId="138" applyNumberFormat="1" applyFont="1" applyFill="1" applyBorder="1" applyAlignment="1">
      <alignment horizontal="center" vertical="center" textRotation="90" wrapText="1"/>
    </xf>
    <xf numFmtId="9" fontId="19" fillId="0" borderId="3" xfId="138" applyNumberFormat="1" applyFont="1" applyFill="1" applyBorder="1" applyAlignment="1">
      <alignment horizontal="center" vertical="center" textRotation="90" wrapText="1"/>
    </xf>
    <xf numFmtId="0" fontId="20" fillId="0" borderId="3" xfId="138" applyFont="1" applyFill="1" applyBorder="1" applyAlignment="1">
      <alignment horizontal="justify" vertical="center" wrapText="1"/>
    </xf>
    <xf numFmtId="9" fontId="20" fillId="0" borderId="3" xfId="138" applyNumberFormat="1" applyFont="1" applyFill="1" applyBorder="1" applyAlignment="1">
      <alignment horizontal="center" vertical="center" wrapText="1"/>
    </xf>
    <xf numFmtId="0" fontId="29" fillId="6" borderId="6" xfId="107" quotePrefix="1" applyFont="1" applyFill="1" applyBorder="1" applyAlignment="1">
      <alignment horizontal="center" vertical="center" wrapText="1"/>
    </xf>
    <xf numFmtId="0" fontId="29" fillId="6" borderId="4" xfId="107" quotePrefix="1" applyFont="1" applyFill="1" applyBorder="1" applyAlignment="1">
      <alignment horizontal="center" vertical="center" wrapText="1"/>
    </xf>
    <xf numFmtId="0" fontId="29" fillId="6" borderId="6" xfId="107" applyFont="1" applyFill="1" applyBorder="1" applyAlignment="1">
      <alignment horizontal="center" vertical="center" wrapText="1"/>
    </xf>
    <xf numFmtId="0" fontId="29" fillId="4" borderId="6" xfId="107" applyFont="1" applyFill="1" applyBorder="1" applyAlignment="1">
      <alignment horizontal="center" vertical="center" wrapText="1"/>
    </xf>
    <xf numFmtId="0" fontId="29" fillId="4" borderId="4" xfId="107" quotePrefix="1" applyFont="1" applyFill="1" applyBorder="1" applyAlignment="1">
      <alignment horizontal="center" vertical="center" wrapText="1"/>
    </xf>
    <xf numFmtId="0" fontId="19" fillId="7" borderId="3" xfId="138" applyFont="1" applyFill="1" applyBorder="1" applyAlignment="1">
      <alignment horizontal="center" vertical="center" wrapText="1"/>
    </xf>
    <xf numFmtId="168" fontId="19" fillId="7" borderId="3" xfId="129" applyNumberFormat="1" applyFont="1" applyFill="1" applyBorder="1" applyAlignment="1">
      <alignment horizontal="center" vertical="center" wrapText="1"/>
    </xf>
    <xf numFmtId="49" fontId="19" fillId="7" borderId="6" xfId="20" applyNumberFormat="1" applyFont="1" applyFill="1" applyBorder="1" applyAlignment="1">
      <alignment horizontal="center" vertical="center"/>
    </xf>
    <xf numFmtId="49" fontId="19" fillId="7" borderId="4" xfId="20" applyNumberFormat="1" applyFont="1" applyFill="1" applyBorder="1" applyAlignment="1">
      <alignment horizontal="center" vertical="center"/>
    </xf>
    <xf numFmtId="0" fontId="19" fillId="7" borderId="3" xfId="138" applyNumberFormat="1" applyFont="1" applyFill="1" applyBorder="1" applyAlignment="1">
      <alignment horizontal="center" vertical="center" wrapText="1"/>
    </xf>
    <xf numFmtId="0" fontId="67" fillId="0" borderId="8" xfId="138" applyFont="1" applyFill="1" applyBorder="1" applyAlignment="1">
      <alignment horizontal="left" vertical="center"/>
    </xf>
    <xf numFmtId="0" fontId="19" fillId="7" borderId="3" xfId="138" applyFont="1" applyFill="1" applyBorder="1" applyAlignment="1">
      <alignment horizontal="center" vertical="center"/>
    </xf>
    <xf numFmtId="0" fontId="19" fillId="7" borderId="6" xfId="138" applyFont="1" applyFill="1" applyBorder="1" applyAlignment="1">
      <alignment horizontal="center" vertical="center" wrapText="1"/>
    </xf>
    <xf numFmtId="0" fontId="19" fillId="7" borderId="4" xfId="138" applyFont="1" applyFill="1" applyBorder="1" applyAlignment="1">
      <alignment horizontal="center" vertical="center" wrapText="1"/>
    </xf>
    <xf numFmtId="0" fontId="19" fillId="0" borderId="0" xfId="0" applyFont="1" applyBorder="1" applyAlignment="1">
      <alignment horizontal="center" vertical="center" wrapText="1"/>
    </xf>
    <xf numFmtId="0" fontId="21" fillId="0" borderId="0" xfId="0" applyFont="1" applyBorder="1" applyAlignment="1">
      <alignment horizontal="left" vertical="center" wrapText="1"/>
    </xf>
    <xf numFmtId="0" fontId="19" fillId="9" borderId="3" xfId="0" applyNumberFormat="1" applyFont="1" applyFill="1" applyBorder="1" applyAlignment="1">
      <alignment horizontal="center" vertical="center" wrapText="1"/>
    </xf>
    <xf numFmtId="0" fontId="20" fillId="0" borderId="6" xfId="0" applyNumberFormat="1" applyFont="1" applyFill="1" applyBorder="1" applyAlignment="1">
      <alignment horizontal="center" vertical="center" wrapText="1"/>
    </xf>
    <xf numFmtId="0" fontId="20" fillId="0" borderId="10" xfId="0" applyNumberFormat="1" applyFont="1" applyFill="1" applyBorder="1" applyAlignment="1">
      <alignment horizontal="center" vertical="center" wrapText="1"/>
    </xf>
    <xf numFmtId="0" fontId="20" fillId="0" borderId="6" xfId="0" applyNumberFormat="1" applyFont="1" applyFill="1" applyBorder="1" applyAlignment="1">
      <alignment horizontal="left" vertical="center" wrapText="1"/>
    </xf>
    <xf numFmtId="0" fontId="20" fillId="0" borderId="10" xfId="0" applyNumberFormat="1" applyFont="1" applyFill="1" applyBorder="1" applyAlignment="1">
      <alignment horizontal="left" vertical="center" wrapText="1"/>
    </xf>
    <xf numFmtId="0" fontId="20" fillId="0" borderId="4" xfId="0" applyNumberFormat="1" applyFont="1" applyFill="1" applyBorder="1" applyAlignment="1">
      <alignment horizontal="left" vertical="center" wrapText="1"/>
    </xf>
    <xf numFmtId="0" fontId="19" fillId="9" borderId="6" xfId="0" applyFont="1" applyFill="1" applyBorder="1" applyAlignment="1">
      <alignment horizontal="center" vertical="center" wrapText="1"/>
    </xf>
    <xf numFmtId="0" fontId="19" fillId="9" borderId="10" xfId="0" applyFont="1" applyFill="1" applyBorder="1" applyAlignment="1">
      <alignment horizontal="center" vertical="center" wrapText="1"/>
    </xf>
    <xf numFmtId="0" fontId="19" fillId="9" borderId="6" xfId="0" applyNumberFormat="1" applyFont="1" applyFill="1" applyBorder="1" applyAlignment="1">
      <alignment horizontal="center" vertical="center" wrapText="1"/>
    </xf>
    <xf numFmtId="0" fontId="19" fillId="9" borderId="10"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48" fillId="13" borderId="6" xfId="0" applyNumberFormat="1" applyFont="1" applyFill="1" applyBorder="1" applyAlignment="1">
      <alignment horizontal="center" vertical="center" wrapText="1"/>
    </xf>
    <xf numFmtId="0" fontId="48" fillId="13" borderId="10" xfId="0" applyNumberFormat="1" applyFont="1" applyFill="1" applyBorder="1" applyAlignment="1">
      <alignment horizontal="center" vertical="center" wrapText="1"/>
    </xf>
    <xf numFmtId="0" fontId="48" fillId="13" borderId="6" xfId="0" applyNumberFormat="1" applyFont="1" applyFill="1" applyBorder="1" applyAlignment="1">
      <alignment horizontal="left" vertical="center" wrapText="1"/>
    </xf>
    <xf numFmtId="0" fontId="48" fillId="13" borderId="10" xfId="0" applyNumberFormat="1" applyFont="1" applyFill="1" applyBorder="1" applyAlignment="1">
      <alignment horizontal="left" vertical="center" wrapText="1"/>
    </xf>
    <xf numFmtId="0" fontId="20" fillId="0" borderId="6"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4" xfId="0" applyFont="1" applyBorder="1" applyAlignment="1">
      <alignment horizontal="center" vertical="center" wrapText="1"/>
    </xf>
    <xf numFmtId="0" fontId="19" fillId="9" borderId="4" xfId="0" applyFont="1" applyFill="1" applyBorder="1" applyAlignment="1">
      <alignment horizontal="center" vertical="center" wrapText="1"/>
    </xf>
    <xf numFmtId="0" fontId="20" fillId="0" borderId="6" xfId="0" applyFont="1" applyBorder="1" applyAlignment="1">
      <alignment horizontal="left" vertical="center" wrapText="1"/>
    </xf>
    <xf numFmtId="0" fontId="20" fillId="0" borderId="10" xfId="0" applyFont="1" applyBorder="1" applyAlignment="1">
      <alignment horizontal="left" vertical="center" wrapText="1"/>
    </xf>
    <xf numFmtId="0" fontId="20" fillId="0" borderId="4" xfId="0" applyFont="1" applyBorder="1" applyAlignment="1">
      <alignment horizontal="left" vertical="center" wrapText="1"/>
    </xf>
    <xf numFmtId="0" fontId="19" fillId="9" borderId="3" xfId="0" applyFont="1" applyFill="1" applyBorder="1" applyAlignment="1">
      <alignment horizontal="center" vertical="center" wrapText="1"/>
    </xf>
    <xf numFmtId="0" fontId="19" fillId="9" borderId="4" xfId="0" applyNumberFormat="1" applyFont="1" applyFill="1" applyBorder="1" applyAlignment="1">
      <alignment horizontal="center" vertical="center" wrapText="1"/>
    </xf>
    <xf numFmtId="0" fontId="48" fillId="13" borderId="4" xfId="0" applyNumberFormat="1" applyFont="1" applyFill="1" applyBorder="1" applyAlignment="1">
      <alignment horizontal="left" vertical="center" wrapText="1"/>
    </xf>
    <xf numFmtId="0" fontId="48" fillId="13" borderId="6" xfId="0" applyFont="1" applyFill="1" applyBorder="1" applyAlignment="1">
      <alignment horizontal="left" vertical="center" wrapText="1"/>
    </xf>
    <xf numFmtId="0" fontId="48" fillId="13" borderId="10" xfId="0" applyFont="1" applyFill="1" applyBorder="1" applyAlignment="1">
      <alignment horizontal="left" vertical="center" wrapText="1"/>
    </xf>
    <xf numFmtId="0" fontId="48" fillId="13" borderId="4" xfId="0" applyFont="1" applyFill="1" applyBorder="1" applyAlignment="1">
      <alignment horizontal="left" vertical="center" wrapText="1"/>
    </xf>
    <xf numFmtId="0" fontId="48" fillId="13" borderId="4"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0" borderId="6" xfId="0" applyNumberFormat="1" applyFont="1" applyBorder="1" applyAlignment="1">
      <alignment horizontal="left" vertical="center" wrapText="1"/>
    </xf>
    <xf numFmtId="0" fontId="20" fillId="0" borderId="10" xfId="0" applyNumberFormat="1" applyFont="1" applyBorder="1" applyAlignment="1">
      <alignment horizontal="left" vertical="center" wrapText="1"/>
    </xf>
    <xf numFmtId="0" fontId="20" fillId="0" borderId="4" xfId="0" applyNumberFormat="1" applyFont="1" applyBorder="1" applyAlignment="1">
      <alignment horizontal="left" vertical="center" wrapText="1"/>
    </xf>
    <xf numFmtId="0" fontId="48" fillId="13" borderId="3" xfId="0" applyFont="1" applyFill="1" applyBorder="1" applyAlignment="1">
      <alignment horizontal="center" vertical="center" wrapText="1"/>
    </xf>
    <xf numFmtId="0" fontId="48" fillId="13" borderId="6" xfId="0" applyNumberFormat="1" applyFont="1" applyFill="1" applyBorder="1" applyAlignment="1">
      <alignment vertical="center" wrapText="1"/>
    </xf>
    <xf numFmtId="0" fontId="48" fillId="13" borderId="10" xfId="0" applyNumberFormat="1" applyFont="1" applyFill="1" applyBorder="1" applyAlignment="1">
      <alignment vertical="center" wrapText="1"/>
    </xf>
    <xf numFmtId="0" fontId="48" fillId="13" borderId="4" xfId="0" applyNumberFormat="1" applyFont="1" applyFill="1" applyBorder="1" applyAlignment="1">
      <alignment vertical="center" wrapText="1"/>
    </xf>
    <xf numFmtId="0" fontId="20" fillId="0" borderId="6" xfId="0" applyFont="1" applyFill="1" applyBorder="1" applyAlignment="1">
      <alignment horizontal="left" vertical="center" wrapText="1"/>
    </xf>
    <xf numFmtId="0" fontId="20" fillId="0" borderId="10"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13" borderId="6" xfId="0" applyNumberFormat="1" applyFont="1" applyFill="1" applyBorder="1" applyAlignment="1">
      <alignment horizontal="left" vertical="center" wrapText="1"/>
    </xf>
    <xf numFmtId="0" fontId="20" fillId="13" borderId="10" xfId="0" applyNumberFormat="1" applyFont="1" applyFill="1" applyBorder="1" applyAlignment="1">
      <alignment horizontal="left" vertical="center" wrapText="1"/>
    </xf>
    <xf numFmtId="0" fontId="20" fillId="13" borderId="4" xfId="0" applyNumberFormat="1" applyFont="1" applyFill="1" applyBorder="1" applyAlignment="1">
      <alignment horizontal="left" vertical="center" wrapText="1"/>
    </xf>
    <xf numFmtId="0" fontId="20" fillId="13" borderId="6" xfId="0" applyNumberFormat="1" applyFont="1" applyFill="1" applyBorder="1" applyAlignment="1">
      <alignment horizontal="center" vertical="center" wrapText="1"/>
    </xf>
    <xf numFmtId="0" fontId="20" fillId="13" borderId="10" xfId="0" applyNumberFormat="1" applyFont="1" applyFill="1" applyBorder="1" applyAlignment="1">
      <alignment horizontal="center" vertical="center" wrapText="1"/>
    </xf>
    <xf numFmtId="0" fontId="20" fillId="13" borderId="4" xfId="0" applyNumberFormat="1" applyFont="1" applyFill="1" applyBorder="1" applyAlignment="1">
      <alignment horizontal="center" vertical="center" wrapText="1"/>
    </xf>
    <xf numFmtId="0" fontId="48" fillId="13" borderId="6" xfId="0" quotePrefix="1" applyNumberFormat="1" applyFont="1" applyFill="1" applyBorder="1" applyAlignment="1">
      <alignment horizontal="left" vertical="center" wrapText="1"/>
    </xf>
    <xf numFmtId="0" fontId="48" fillId="13" borderId="4" xfId="0" quotePrefix="1" applyNumberFormat="1" applyFont="1" applyFill="1" applyBorder="1" applyAlignment="1">
      <alignment horizontal="left" vertical="center" wrapText="1"/>
    </xf>
    <xf numFmtId="0" fontId="20" fillId="0" borderId="6" xfId="0" applyFont="1" applyBorder="1" applyAlignment="1">
      <alignment horizontal="center" vertical="center"/>
    </xf>
    <xf numFmtId="0" fontId="20" fillId="0" borderId="10" xfId="0" applyFont="1" applyBorder="1" applyAlignment="1">
      <alignment horizontal="center" vertical="center"/>
    </xf>
    <xf numFmtId="0" fontId="20" fillId="0" borderId="4" xfId="0" applyFont="1" applyBorder="1" applyAlignment="1">
      <alignment horizontal="center" vertical="center"/>
    </xf>
    <xf numFmtId="0" fontId="20" fillId="0" borderId="6" xfId="0" quotePrefix="1" applyFont="1" applyBorder="1" applyAlignment="1">
      <alignment horizontal="left" vertical="center" wrapText="1"/>
    </xf>
    <xf numFmtId="0" fontId="20" fillId="0" borderId="10" xfId="0" quotePrefix="1" applyFont="1" applyBorder="1" applyAlignment="1">
      <alignment horizontal="left" vertical="center" wrapText="1"/>
    </xf>
    <xf numFmtId="0" fontId="20" fillId="0" borderId="4" xfId="0" quotePrefix="1" applyFont="1" applyBorder="1" applyAlignment="1">
      <alignment horizontal="left" vertical="center" wrapText="1"/>
    </xf>
    <xf numFmtId="9" fontId="19" fillId="12" borderId="10" xfId="0" applyNumberFormat="1" applyFont="1" applyFill="1" applyBorder="1" applyAlignment="1">
      <alignment horizontal="center" vertical="center" textRotation="90"/>
    </xf>
    <xf numFmtId="9" fontId="19" fillId="12" borderId="4" xfId="0" applyNumberFormat="1" applyFont="1" applyFill="1" applyBorder="1" applyAlignment="1">
      <alignment horizontal="center" vertical="center" textRotation="90"/>
    </xf>
    <xf numFmtId="9" fontId="19" fillId="3" borderId="6" xfId="0" applyNumberFormat="1" applyFont="1" applyFill="1" applyBorder="1" applyAlignment="1">
      <alignment horizontal="center" vertical="center" textRotation="90"/>
    </xf>
    <xf numFmtId="9" fontId="19" fillId="3" borderId="10" xfId="0" applyNumberFormat="1" applyFont="1" applyFill="1" applyBorder="1" applyAlignment="1">
      <alignment horizontal="center" vertical="center" textRotation="90"/>
    </xf>
    <xf numFmtId="9" fontId="19" fillId="3" borderId="4" xfId="0" applyNumberFormat="1" applyFont="1" applyFill="1" applyBorder="1" applyAlignment="1">
      <alignment horizontal="center" vertical="center" textRotation="90"/>
    </xf>
    <xf numFmtId="9" fontId="19" fillId="5" borderId="6" xfId="0" applyNumberFormat="1" applyFont="1" applyFill="1" applyBorder="1" applyAlignment="1">
      <alignment horizontal="center" vertical="center" textRotation="90"/>
    </xf>
    <xf numFmtId="0" fontId="19" fillId="5" borderId="10" xfId="0" applyFont="1" applyFill="1" applyBorder="1" applyAlignment="1">
      <alignment horizontal="center" vertical="center" textRotation="90"/>
    </xf>
    <xf numFmtId="0" fontId="19" fillId="5" borderId="4" xfId="0" applyFont="1" applyFill="1" applyBorder="1" applyAlignment="1">
      <alignment horizontal="center" vertical="center" textRotation="90"/>
    </xf>
    <xf numFmtId="0" fontId="19" fillId="5" borderId="7"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15" xfId="0" applyFont="1" applyFill="1" applyBorder="1" applyAlignment="1">
      <alignment horizontal="left" vertical="center" wrapText="1"/>
    </xf>
    <xf numFmtId="9" fontId="19" fillId="5" borderId="10" xfId="0" applyNumberFormat="1" applyFont="1" applyFill="1" applyBorder="1" applyAlignment="1">
      <alignment horizontal="center" vertical="center" textRotation="90"/>
    </xf>
    <xf numFmtId="0" fontId="19" fillId="16" borderId="7" xfId="0" applyNumberFormat="1" applyFont="1" applyFill="1" applyBorder="1" applyAlignment="1">
      <alignment horizontal="left" vertical="center" wrapText="1"/>
    </xf>
    <xf numFmtId="0" fontId="19" fillId="16" borderId="2" xfId="0" applyNumberFormat="1" applyFont="1" applyFill="1" applyBorder="1" applyAlignment="1">
      <alignment horizontal="left" vertical="center" wrapText="1"/>
    </xf>
    <xf numFmtId="0" fontId="19" fillId="16" borderId="15" xfId="0" applyNumberFormat="1" applyFont="1" applyFill="1" applyBorder="1" applyAlignment="1">
      <alignment horizontal="left" vertical="center" wrapText="1"/>
    </xf>
    <xf numFmtId="0" fontId="38" fillId="5" borderId="7" xfId="0" applyFont="1" applyFill="1" applyBorder="1" applyAlignment="1">
      <alignment horizontal="left" vertical="center" wrapText="1"/>
    </xf>
    <xf numFmtId="0" fontId="38" fillId="5" borderId="2" xfId="0" applyFont="1" applyFill="1" applyBorder="1" applyAlignment="1">
      <alignment horizontal="left" vertical="center" wrapText="1"/>
    </xf>
    <xf numFmtId="0" fontId="38" fillId="5" borderId="15" xfId="0" applyFont="1" applyFill="1" applyBorder="1" applyAlignment="1">
      <alignment horizontal="left" vertical="center" wrapText="1"/>
    </xf>
    <xf numFmtId="0" fontId="30" fillId="0" borderId="3" xfId="0" applyFont="1" applyFill="1" applyBorder="1" applyAlignment="1">
      <alignment horizontal="center" vertical="center"/>
    </xf>
    <xf numFmtId="9" fontId="19" fillId="11" borderId="6" xfId="0" applyNumberFormat="1" applyFont="1" applyFill="1" applyBorder="1" applyAlignment="1">
      <alignment horizontal="center" vertical="center" textRotation="90"/>
    </xf>
    <xf numFmtId="9" fontId="19" fillId="11" borderId="10" xfId="0" applyNumberFormat="1" applyFont="1" applyFill="1" applyBorder="1" applyAlignment="1">
      <alignment horizontal="center" vertical="center" textRotation="90"/>
    </xf>
    <xf numFmtId="0" fontId="30" fillId="0" borderId="6" xfId="0" applyFont="1" applyFill="1" applyBorder="1" applyAlignment="1">
      <alignment horizontal="left" vertical="center" wrapText="1"/>
    </xf>
    <xf numFmtId="0" fontId="30" fillId="0" borderId="4" xfId="0" applyFont="1" applyFill="1" applyBorder="1" applyAlignment="1">
      <alignment horizontal="left" vertical="center" wrapText="1"/>
    </xf>
    <xf numFmtId="0" fontId="30" fillId="0" borderId="3" xfId="0" applyFont="1" applyFill="1" applyBorder="1" applyAlignment="1">
      <alignment horizontal="left" vertical="center" wrapText="1"/>
    </xf>
    <xf numFmtId="0" fontId="29" fillId="5" borderId="7"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15" xfId="0" applyFont="1" applyFill="1" applyBorder="1" applyAlignment="1">
      <alignment horizontal="left" vertical="center" wrapText="1"/>
    </xf>
    <xf numFmtId="9" fontId="19" fillId="11" borderId="4" xfId="0" applyNumberFormat="1" applyFont="1" applyFill="1" applyBorder="1" applyAlignment="1">
      <alignment horizontal="center" vertical="center" textRotation="90"/>
    </xf>
    <xf numFmtId="0" fontId="30" fillId="0" borderId="6" xfId="0" applyFont="1" applyFill="1" applyBorder="1" applyAlignment="1">
      <alignment horizontal="center" vertical="center"/>
    </xf>
    <xf numFmtId="0" fontId="30" fillId="0" borderId="4" xfId="0" applyFont="1" applyFill="1" applyBorder="1" applyAlignment="1">
      <alignment horizontal="center" vertical="center"/>
    </xf>
    <xf numFmtId="0" fontId="29" fillId="16" borderId="7"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15" xfId="0" applyFont="1" applyFill="1" applyBorder="1" applyAlignment="1">
      <alignment horizontal="left" vertical="center" wrapText="1"/>
    </xf>
    <xf numFmtId="0" fontId="19" fillId="3" borderId="7"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15" xfId="0" applyFont="1" applyFill="1" applyBorder="1" applyAlignment="1">
      <alignment horizontal="left" vertical="center" wrapText="1"/>
    </xf>
    <xf numFmtId="0" fontId="29" fillId="0" borderId="3" xfId="0" applyFont="1" applyFill="1" applyBorder="1" applyAlignment="1">
      <alignment horizontal="center" vertical="center"/>
    </xf>
    <xf numFmtId="9" fontId="19" fillId="5" borderId="4" xfId="0" applyNumberFormat="1" applyFont="1" applyFill="1" applyBorder="1" applyAlignment="1">
      <alignment horizontal="center" vertical="center" textRotation="90"/>
    </xf>
    <xf numFmtId="9" fontId="19" fillId="5" borderId="4" xfId="125" applyFont="1" applyFill="1" applyBorder="1" applyAlignment="1">
      <alignment horizontal="center" vertical="center" textRotation="90" wrapText="1"/>
    </xf>
    <xf numFmtId="9" fontId="19" fillId="5" borderId="3" xfId="125" applyFont="1" applyFill="1" applyBorder="1" applyAlignment="1">
      <alignment horizontal="center" vertical="center" textRotation="90" wrapText="1"/>
    </xf>
    <xf numFmtId="0" fontId="38" fillId="12" borderId="7" xfId="0" applyFont="1" applyFill="1" applyBorder="1" applyAlignment="1">
      <alignment horizontal="left" vertical="center" wrapText="1"/>
    </xf>
    <xf numFmtId="0" fontId="38" fillId="12" borderId="2" xfId="0" applyFont="1" applyFill="1" applyBorder="1" applyAlignment="1">
      <alignment horizontal="left" vertical="center" wrapText="1"/>
    </xf>
    <xf numFmtId="0" fontId="38" fillId="12" borderId="15" xfId="0" applyFont="1" applyFill="1" applyBorder="1" applyAlignment="1">
      <alignment horizontal="left" vertical="center" wrapText="1"/>
    </xf>
    <xf numFmtId="0" fontId="19" fillId="0" borderId="0" xfId="0" applyFont="1" applyFill="1" applyAlignment="1">
      <alignment horizontal="center"/>
    </xf>
    <xf numFmtId="9" fontId="20" fillId="0" borderId="6" xfId="109" applyNumberFormat="1" applyFont="1" applyFill="1" applyBorder="1" applyAlignment="1">
      <alignment horizontal="center" vertical="center" wrapText="1"/>
    </xf>
    <xf numFmtId="9" fontId="20" fillId="0" borderId="4" xfId="109" applyNumberFormat="1" applyFont="1" applyFill="1" applyBorder="1" applyAlignment="1">
      <alignment horizontal="center" vertical="center" wrapText="1"/>
    </xf>
    <xf numFmtId="0" fontId="20" fillId="0" borderId="6" xfId="109" applyFont="1" applyFill="1" applyBorder="1" applyAlignment="1">
      <alignment horizontal="center" vertical="center" wrapText="1"/>
    </xf>
    <xf numFmtId="0" fontId="20" fillId="0" borderId="4" xfId="109" applyFont="1" applyFill="1" applyBorder="1" applyAlignment="1">
      <alignment horizontal="center" vertical="center" wrapText="1"/>
    </xf>
    <xf numFmtId="9" fontId="19" fillId="11" borderId="3" xfId="0" applyNumberFormat="1" applyFont="1" applyFill="1" applyBorder="1" applyAlignment="1">
      <alignment horizontal="center" vertical="center" textRotation="90"/>
    </xf>
    <xf numFmtId="0" fontId="31" fillId="0" borderId="3" xfId="0" applyFont="1" applyFill="1" applyBorder="1" applyAlignment="1">
      <alignment horizontal="left" vertical="center"/>
    </xf>
    <xf numFmtId="0" fontId="19" fillId="5" borderId="12" xfId="0" applyFont="1" applyFill="1" applyBorder="1" applyAlignment="1">
      <alignment horizontal="left" vertical="center"/>
    </xf>
    <xf numFmtId="0" fontId="19" fillId="5" borderId="8" xfId="0" applyFont="1" applyFill="1" applyBorder="1" applyAlignment="1">
      <alignment horizontal="left" vertical="center"/>
    </xf>
    <xf numFmtId="0" fontId="19" fillId="5" borderId="17" xfId="0" applyFont="1" applyFill="1" applyBorder="1" applyAlignment="1">
      <alignment horizontal="left" vertical="center"/>
    </xf>
    <xf numFmtId="0" fontId="31" fillId="0" borderId="3"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9" fillId="0" borderId="6"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29" fillId="12" borderId="12" xfId="0" applyNumberFormat="1" applyFont="1" applyFill="1" applyBorder="1" applyAlignment="1">
      <alignment horizontal="center" vertical="center" wrapText="1"/>
    </xf>
    <xf numFmtId="0" fontId="29" fillId="12" borderId="8" xfId="0" applyNumberFormat="1" applyFont="1" applyFill="1" applyBorder="1" applyAlignment="1">
      <alignment horizontal="center" vertical="center" wrapText="1"/>
    </xf>
    <xf numFmtId="0" fontId="29" fillId="12" borderId="17" xfId="0" applyNumberFormat="1" applyFont="1" applyFill="1" applyBorder="1" applyAlignment="1">
      <alignment horizontal="center" vertical="center" wrapText="1"/>
    </xf>
    <xf numFmtId="0" fontId="19" fillId="12" borderId="12" xfId="0" applyFont="1" applyFill="1" applyBorder="1" applyAlignment="1">
      <alignment horizontal="left" vertical="center" wrapText="1"/>
    </xf>
    <xf numFmtId="0" fontId="19" fillId="12" borderId="8" xfId="0" applyFont="1" applyFill="1" applyBorder="1" applyAlignment="1">
      <alignment horizontal="left" vertical="center" wrapText="1"/>
    </xf>
    <xf numFmtId="0" fontId="19" fillId="12" borderId="17" xfId="0" applyFont="1" applyFill="1" applyBorder="1" applyAlignment="1">
      <alignment horizontal="left" vertical="center" wrapText="1"/>
    </xf>
    <xf numFmtId="9" fontId="19" fillId="3" borderId="3" xfId="0" applyNumberFormat="1" applyFont="1" applyFill="1" applyBorder="1" applyAlignment="1">
      <alignment horizontal="center" vertical="center" textRotation="90"/>
    </xf>
    <xf numFmtId="0" fontId="19" fillId="3" borderId="7" xfId="0" applyNumberFormat="1" applyFont="1" applyFill="1" applyBorder="1" applyAlignment="1">
      <alignment horizontal="left" vertical="center"/>
    </xf>
    <xf numFmtId="0" fontId="19" fillId="3" borderId="2" xfId="0" applyNumberFormat="1" applyFont="1" applyFill="1" applyBorder="1" applyAlignment="1">
      <alignment horizontal="left" vertical="center"/>
    </xf>
    <xf numFmtId="0" fontId="19" fillId="3" borderId="15" xfId="0" applyNumberFormat="1" applyFont="1" applyFill="1" applyBorder="1" applyAlignment="1">
      <alignment horizontal="left" vertical="center"/>
    </xf>
    <xf numFmtId="0" fontId="19" fillId="5" borderId="7" xfId="0" applyFont="1" applyFill="1" applyBorder="1" applyAlignment="1">
      <alignment horizontal="left" vertical="center"/>
    </xf>
    <xf numFmtId="0" fontId="19" fillId="5" borderId="2" xfId="0" applyFont="1" applyFill="1" applyBorder="1" applyAlignment="1">
      <alignment horizontal="left" vertical="center"/>
    </xf>
    <xf numFmtId="0" fontId="19" fillId="5" borderId="15" xfId="0" applyFont="1" applyFill="1" applyBorder="1" applyAlignment="1">
      <alignment horizontal="left" vertical="center"/>
    </xf>
    <xf numFmtId="0" fontId="19" fillId="11" borderId="3" xfId="0" applyFont="1" applyFill="1" applyBorder="1" applyAlignment="1">
      <alignment horizontal="center" vertical="center" textRotation="90"/>
    </xf>
    <xf numFmtId="0" fontId="29" fillId="0" borderId="10" xfId="0" applyFont="1" applyFill="1" applyBorder="1" applyAlignment="1">
      <alignment horizontal="center" vertical="center"/>
    </xf>
    <xf numFmtId="0" fontId="29" fillId="0" borderId="4" xfId="0" applyFont="1" applyFill="1" applyBorder="1" applyAlignment="1">
      <alignment horizontal="center" vertical="center"/>
    </xf>
    <xf numFmtId="0" fontId="30" fillId="0" borderId="6" xfId="0" applyFont="1" applyFill="1" applyBorder="1" applyAlignment="1">
      <alignment horizontal="left" vertical="center"/>
    </xf>
    <xf numFmtId="0" fontId="30" fillId="0" borderId="4" xfId="0" applyFont="1" applyFill="1" applyBorder="1" applyAlignment="1">
      <alignment horizontal="left" vertical="center"/>
    </xf>
    <xf numFmtId="0" fontId="19" fillId="5" borderId="3" xfId="0" applyFont="1" applyFill="1" applyBorder="1" applyAlignment="1">
      <alignment horizontal="left" vertical="center"/>
    </xf>
    <xf numFmtId="0" fontId="29" fillId="0" borderId="6" xfId="0" applyNumberFormat="1" applyFont="1" applyFill="1" applyBorder="1" applyAlignment="1">
      <alignment horizontal="center" vertical="center" wrapText="1"/>
    </xf>
    <xf numFmtId="0" fontId="29" fillId="0" borderId="10" xfId="0" applyNumberFormat="1"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29" fillId="0" borderId="17" xfId="0" applyFont="1" applyFill="1" applyBorder="1" applyAlignment="1">
      <alignment horizontal="center" vertical="center" wrapText="1"/>
    </xf>
    <xf numFmtId="0" fontId="19" fillId="2" borderId="13" xfId="80" applyFont="1" applyFill="1" applyBorder="1" applyAlignment="1" applyProtection="1">
      <alignment horizontal="center" vertical="center" wrapText="1"/>
    </xf>
    <xf numFmtId="0" fontId="19" fillId="2" borderId="16" xfId="80" applyFont="1" applyFill="1" applyBorder="1" applyAlignment="1" applyProtection="1">
      <alignment horizontal="center" vertical="center" wrapText="1"/>
    </xf>
    <xf numFmtId="0" fontId="19" fillId="2" borderId="9" xfId="80" applyFont="1" applyFill="1" applyBorder="1" applyAlignment="1" applyProtection="1">
      <alignment horizontal="center" vertical="center" wrapText="1"/>
    </xf>
    <xf numFmtId="0" fontId="19" fillId="2" borderId="12" xfId="80" applyFont="1" applyFill="1" applyBorder="1" applyAlignment="1" applyProtection="1">
      <alignment horizontal="center" vertical="center" wrapText="1"/>
    </xf>
    <xf numFmtId="0" fontId="19" fillId="2" borderId="8" xfId="80" applyFont="1" applyFill="1" applyBorder="1" applyAlignment="1" applyProtection="1">
      <alignment horizontal="center" vertical="center" wrapText="1"/>
    </xf>
    <xf numFmtId="0" fontId="19" fillId="2" borderId="17" xfId="80" applyFont="1" applyFill="1" applyBorder="1" applyAlignment="1" applyProtection="1">
      <alignment horizontal="center" vertical="center" wrapText="1"/>
    </xf>
    <xf numFmtId="0" fontId="19" fillId="2" borderId="2"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7" xfId="0" applyFont="1" applyBorder="1" applyAlignment="1">
      <alignment horizontal="center" vertical="center"/>
    </xf>
    <xf numFmtId="0" fontId="19" fillId="0" borderId="2" xfId="0" applyFont="1" applyBorder="1" applyAlignment="1">
      <alignment horizontal="center" vertical="center"/>
    </xf>
    <xf numFmtId="0" fontId="19" fillId="0" borderId="15" xfId="0" applyFont="1" applyBorder="1" applyAlignment="1">
      <alignment horizontal="center" vertical="center"/>
    </xf>
    <xf numFmtId="0" fontId="20" fillId="0" borderId="7" xfId="0" applyFont="1" applyBorder="1" applyAlignment="1">
      <alignment horizontal="center" vertical="center"/>
    </xf>
    <xf numFmtId="0" fontId="20" fillId="0" borderId="2" xfId="0" applyFont="1" applyBorder="1" applyAlignment="1">
      <alignment horizontal="center" vertical="center"/>
    </xf>
    <xf numFmtId="0" fontId="20" fillId="0" borderId="15" xfId="0" applyFont="1" applyBorder="1" applyAlignment="1">
      <alignment horizontal="center" vertical="center"/>
    </xf>
  </cellXfs>
  <cellStyles count="241">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39" xr:uid="{00000000-0005-0000-0000-00000B000000}"/>
    <cellStyle name="Comma 12" xfId="140" xr:uid="{00000000-0005-0000-0000-00000C000000}"/>
    <cellStyle name="Comma 2" xfId="12" xr:uid="{00000000-0005-0000-0000-00000D000000}"/>
    <cellStyle name="Comma 2 2" xfId="13" xr:uid="{00000000-0005-0000-0000-00000E000000}"/>
    <cellStyle name="Comma 3" xfId="14" xr:uid="{00000000-0005-0000-0000-00000F000000}"/>
    <cellStyle name="Comma 3 2" xfId="15" xr:uid="{00000000-0005-0000-0000-000010000000}"/>
    <cellStyle name="Comma 3 2 2" xfId="16" xr:uid="{00000000-0005-0000-0000-000011000000}"/>
    <cellStyle name="Comma 3 3" xfId="17" xr:uid="{00000000-0005-0000-0000-000012000000}"/>
    <cellStyle name="Comma 4" xfId="18" xr:uid="{00000000-0005-0000-0000-000013000000}"/>
    <cellStyle name="Comma 5" xfId="19" xr:uid="{00000000-0005-0000-0000-000014000000}"/>
    <cellStyle name="Comma 6" xfId="20" xr:uid="{00000000-0005-0000-0000-000015000000}"/>
    <cellStyle name="Comma 6 2" xfId="21" xr:uid="{00000000-0005-0000-0000-000016000000}"/>
    <cellStyle name="Comma 6 2 2" xfId="22" xr:uid="{00000000-0005-0000-0000-000017000000}"/>
    <cellStyle name="Comma 6 3" xfId="23" xr:uid="{00000000-0005-0000-0000-000018000000}"/>
    <cellStyle name="Comma 7" xfId="24" xr:uid="{00000000-0005-0000-0000-000019000000}"/>
    <cellStyle name="Comma 7 2" xfId="25" xr:uid="{00000000-0005-0000-0000-00001A000000}"/>
    <cellStyle name="Comma 8" xfId="26" xr:uid="{00000000-0005-0000-0000-00001B000000}"/>
    <cellStyle name="Comma 8 2" xfId="27" xr:uid="{00000000-0005-0000-0000-00001C000000}"/>
    <cellStyle name="Comma 9" xfId="28" xr:uid="{00000000-0005-0000-0000-00001D000000}"/>
    <cellStyle name="Comma0" xfId="29" xr:uid="{00000000-0005-0000-0000-00001E000000}"/>
    <cellStyle name="Currency 2" xfId="30" xr:uid="{00000000-0005-0000-0000-00001F000000}"/>
    <cellStyle name="Currency 2 2" xfId="31" xr:uid="{00000000-0005-0000-0000-000020000000}"/>
    <cellStyle name="Currency 2 2 2" xfId="32" xr:uid="{00000000-0005-0000-0000-000021000000}"/>
    <cellStyle name="Currency 2 3" xfId="33" xr:uid="{00000000-0005-0000-0000-000022000000}"/>
    <cellStyle name="Currency 3" xfId="141" xr:uid="{00000000-0005-0000-0000-000023000000}"/>
    <cellStyle name="Currency0" xfId="34" xr:uid="{00000000-0005-0000-0000-000024000000}"/>
    <cellStyle name="Date" xfId="35" xr:uid="{00000000-0005-0000-0000-000025000000}"/>
    <cellStyle name="Excel Built-in Excel Built-in Excel Built-in Comma 7 2" xfId="36" xr:uid="{00000000-0005-0000-0000-000026000000}"/>
    <cellStyle name="Excel Built-in Excel Built-in Excel Built-in Comma 7 2 2" xfId="37" xr:uid="{00000000-0005-0000-0000-000027000000}"/>
    <cellStyle name="Excel Built-in Excel Built-in Excel Built-in Comma 7 2 2 2" xfId="38" xr:uid="{00000000-0005-0000-0000-000028000000}"/>
    <cellStyle name="Excel Built-in Excel Built-in Excel Built-in Comma 7 2 2 3" xfId="39" xr:uid="{00000000-0005-0000-0000-000029000000}"/>
    <cellStyle name="Excel Built-in Excel Built-in Excel Built-in Comma 7 2 2 4" xfId="40" xr:uid="{00000000-0005-0000-0000-00002A000000}"/>
    <cellStyle name="Excel Built-in Excel Built-in Excel Built-in Comma 7 2 2 5" xfId="41" xr:uid="{00000000-0005-0000-0000-00002B000000}"/>
    <cellStyle name="Excel Built-in Excel Built-in Excel Built-in Comma 7 2 2_BSC-KPI P. KHKT - DL TRAN YEN 19-5-18" xfId="142" xr:uid="{00000000-0005-0000-0000-00002C000000}"/>
    <cellStyle name="Excel Built-in Excel Built-in Excel Built-in Comma 7 2 3" xfId="42" xr:uid="{00000000-0005-0000-0000-00002D000000}"/>
    <cellStyle name="Excel Built-in Excel Built-in Excel Built-in Comma 7 2_BSC-KPI P. KHKT - DL TRAN YEN 19-5-18" xfId="143" xr:uid="{00000000-0005-0000-0000-00002E000000}"/>
    <cellStyle name="Excel Built-in Excel Built-in Excel Built-in Comma 8" xfId="43" xr:uid="{00000000-0005-0000-0000-00002F000000}"/>
    <cellStyle name="Excel Built-in Excel Built-in Excel Built-in Comma 8 2" xfId="44" xr:uid="{00000000-0005-0000-0000-000030000000}"/>
    <cellStyle name="Excel Built-in Excel Built-in Excel Built-in Comma 8 2 2" xfId="45" xr:uid="{00000000-0005-0000-0000-000031000000}"/>
    <cellStyle name="Excel Built-in Excel Built-in Excel Built-in Comma 8 2_BSC-KPI P. KHKT - DL TRAN YEN 19-5-18" xfId="144" xr:uid="{00000000-0005-0000-0000-000032000000}"/>
    <cellStyle name="Excel Built-in Excel Built-in Excel Built-in Comma 8 3" xfId="46" xr:uid="{00000000-0005-0000-0000-000033000000}"/>
    <cellStyle name="Excel Built-in Excel Built-in Excel Built-in Comma 8 3 2" xfId="47" xr:uid="{00000000-0005-0000-0000-000034000000}"/>
    <cellStyle name="Excel Built-in Excel Built-in Excel Built-in Comma 8 3 3" xfId="48" xr:uid="{00000000-0005-0000-0000-000035000000}"/>
    <cellStyle name="Excel Built-in Excel Built-in Excel Built-in Comma 8 3 4" xfId="49" xr:uid="{00000000-0005-0000-0000-000036000000}"/>
    <cellStyle name="Excel Built-in Excel Built-in Excel Built-in Comma 8 3 5" xfId="50" xr:uid="{00000000-0005-0000-0000-000037000000}"/>
    <cellStyle name="Excel Built-in Excel Built-in Excel Built-in Comma 8 3_BSC-KPI P. KHKT - DL TRAN YEN 19-5-18" xfId="145" xr:uid="{00000000-0005-0000-0000-000038000000}"/>
    <cellStyle name="Excel Built-in Excel Built-in Excel Built-in Comma 8 4" xfId="51" xr:uid="{00000000-0005-0000-0000-000039000000}"/>
    <cellStyle name="Excel Built-in Excel Built-in Excel Built-in Comma 8_BSC-KPI P. KHKT - DL TRAN YEN 19-5-18" xfId="146" xr:uid="{00000000-0005-0000-0000-00003A000000}"/>
    <cellStyle name="Excel Built-in Excel Built-in Excel Built-in Normal 8" xfId="52" xr:uid="{00000000-0005-0000-0000-00003B000000}"/>
    <cellStyle name="Excel Built-in Excel Built-in Excel Built-in Normal 8 2" xfId="53" xr:uid="{00000000-0005-0000-0000-00003C000000}"/>
    <cellStyle name="Excel Built-in Excel Built-in Excel Built-in Normal 8 2 2" xfId="54" xr:uid="{00000000-0005-0000-0000-00003D000000}"/>
    <cellStyle name="Excel Built-in Excel Built-in Excel Built-in Normal 8 2 3" xfId="55" xr:uid="{00000000-0005-0000-0000-00003E000000}"/>
    <cellStyle name="Excel Built-in Excel Built-in Excel Built-in Normal 8 2_BSC-KPI P. KHKT - DL TRAN YEN 19-5-18" xfId="147" xr:uid="{00000000-0005-0000-0000-00003F000000}"/>
    <cellStyle name="Excel Built-in Excel Built-in Excel Built-in Normal_Sheet1" xfId="56" xr:uid="{00000000-0005-0000-0000-000040000000}"/>
    <cellStyle name="Excel Built-in Excel Built-in Excel Built-in Percent 3 2" xfId="57" xr:uid="{00000000-0005-0000-0000-000041000000}"/>
    <cellStyle name="Excel Built-in Excel Built-in Excel Built-in Percent 3 2 2" xfId="58" xr:uid="{00000000-0005-0000-0000-000042000000}"/>
    <cellStyle name="Excel Built-in Excel Built-in Excel Built-in Percent 3 2 2 2" xfId="59" xr:uid="{00000000-0005-0000-0000-000043000000}"/>
    <cellStyle name="Excel Built-in Excel Built-in Excel Built-in Percent 3 2 2 2 2" xfId="60" xr:uid="{00000000-0005-0000-0000-000044000000}"/>
    <cellStyle name="Excel Built-in Excel Built-in Excel Built-in Percent 3 2 2 2_BSC-KPI P. KHKT - DL TRAN YEN 19-5-18" xfId="148" xr:uid="{00000000-0005-0000-0000-000045000000}"/>
    <cellStyle name="Excel Built-in Excel Built-in Excel Built-in Percent 3 2 2 3" xfId="61" xr:uid="{00000000-0005-0000-0000-000046000000}"/>
    <cellStyle name="Excel Built-in Excel Built-in Excel Built-in Percent 3 2 2_BSC-KPI P. KHKT - DL TRAN YEN 19-5-18" xfId="149" xr:uid="{00000000-0005-0000-0000-000047000000}"/>
    <cellStyle name="Excel Built-in Excel Built-in Excel Built-in Percent 3 2 3" xfId="62" xr:uid="{00000000-0005-0000-0000-000048000000}"/>
    <cellStyle name="Excel Built-in Excel Built-in Excel Built-in Percent 3 2_BSC-KPI P. KHKT - DL TRAN YEN 19-5-18" xfId="150" xr:uid="{00000000-0005-0000-0000-000049000000}"/>
    <cellStyle name="Excel Built-in Excel Built-in Excel Built-in Percent 5 2" xfId="63" xr:uid="{00000000-0005-0000-0000-00004A000000}"/>
    <cellStyle name="Excel Built-in Excel Built-in Excel Built-in Percent 5 2 2" xfId="64" xr:uid="{00000000-0005-0000-0000-00004B000000}"/>
    <cellStyle name="Excel Built-in Excel Built-in Excel Built-in Percent 5 2_BSC-KPI P. KHKT - DL TRAN YEN 19-5-18" xfId="151" xr:uid="{00000000-0005-0000-0000-00004C000000}"/>
    <cellStyle name="Excel Built-in Excel Built-in Excel Built-in Percent 5 3" xfId="65" xr:uid="{00000000-0005-0000-0000-00004D000000}"/>
    <cellStyle name="Excel Built-in Excel Built-in Excel Built-in Percent 5 3 2" xfId="66" xr:uid="{00000000-0005-0000-0000-00004E000000}"/>
    <cellStyle name="Excel Built-in Excel Built-in Excel Built-in Percent 5 3_BSC-KPI P. KHKT - DL TRAN YEN 19-5-18" xfId="152" xr:uid="{00000000-0005-0000-0000-00004F000000}"/>
    <cellStyle name="Excel Built-in Excel Built-in Excel Built-in Percent 6" xfId="67" xr:uid="{00000000-0005-0000-0000-000050000000}"/>
    <cellStyle name="Excel Built-in Excel Built-in Excel Built-in Percent 6 2" xfId="68" xr:uid="{00000000-0005-0000-0000-000051000000}"/>
    <cellStyle name="Excel Built-in Excel Built-in Excel Built-in Percent 6 2 2" xfId="69" xr:uid="{00000000-0005-0000-0000-000052000000}"/>
    <cellStyle name="Excel Built-in Excel Built-in Excel Built-in Percent 6 2 3" xfId="70" xr:uid="{00000000-0005-0000-0000-000053000000}"/>
    <cellStyle name="Excel Built-in Excel Built-in Excel Built-in Percent 6 2 4" xfId="71" xr:uid="{00000000-0005-0000-0000-000054000000}"/>
    <cellStyle name="Excel Built-in Excel Built-in Excel Built-in Percent 6 2 5" xfId="72" xr:uid="{00000000-0005-0000-0000-000055000000}"/>
    <cellStyle name="Excel Built-in Excel Built-in Excel Built-in Percent 6 2_BSC-KPI P. KHKT - DL TRAN YEN 19-5-18" xfId="153" xr:uid="{00000000-0005-0000-0000-000056000000}"/>
    <cellStyle name="Excel Built-in Excel Built-in Excel Built-in Percent 6 3" xfId="73" xr:uid="{00000000-0005-0000-0000-000057000000}"/>
    <cellStyle name="Excel Built-in Excel Built-in Excel Built-in Percent 6_BSC-KPI P. KHKT - DL TRAN YEN 19-5-18" xfId="154" xr:uid="{00000000-0005-0000-0000-000058000000}"/>
    <cellStyle name="Excel Built-in Normal" xfId="74" xr:uid="{00000000-0005-0000-0000-000059000000}"/>
    <cellStyle name="Excel Built-in Normal 2" xfId="75" xr:uid="{00000000-0005-0000-0000-00005A000000}"/>
    <cellStyle name="Excel Built-in Normal 3" xfId="76" xr:uid="{00000000-0005-0000-0000-00005B000000}"/>
    <cellStyle name="Excel Built-in Normal_BSC-KPI P. KHKT - DL TRAN YEN 19-5-18" xfId="155" xr:uid="{00000000-0005-0000-0000-00005C000000}"/>
    <cellStyle name="Fixed" xfId="77" xr:uid="{00000000-0005-0000-0000-00005D000000}"/>
    <cellStyle name="Header1" xfId="78" xr:uid="{00000000-0005-0000-0000-00005E000000}"/>
    <cellStyle name="Header2" xfId="79" xr:uid="{00000000-0005-0000-0000-00005F000000}"/>
    <cellStyle name="Hyperlink" xfId="80" builtinId="8"/>
    <cellStyle name="Normal" xfId="0" builtinId="0"/>
    <cellStyle name="Normal - Style1" xfId="81" xr:uid="{00000000-0005-0000-0000-000062000000}"/>
    <cellStyle name="Normal 10" xfId="82" xr:uid="{00000000-0005-0000-0000-000063000000}"/>
    <cellStyle name="Normal 10 2" xfId="83" xr:uid="{00000000-0005-0000-0000-000064000000}"/>
    <cellStyle name="Normal 11" xfId="84" xr:uid="{00000000-0005-0000-0000-000065000000}"/>
    <cellStyle name="Normal 12" xfId="85" xr:uid="{00000000-0005-0000-0000-000066000000}"/>
    <cellStyle name="Normal 13" xfId="86" xr:uid="{00000000-0005-0000-0000-000067000000}"/>
    <cellStyle name="Normal 13 2" xfId="156" xr:uid="{00000000-0005-0000-0000-000068000000}"/>
    <cellStyle name="Normal 13 3" xfId="157" xr:uid="{00000000-0005-0000-0000-000069000000}"/>
    <cellStyle name="Normal 13 4" xfId="158" xr:uid="{00000000-0005-0000-0000-00006A000000}"/>
    <cellStyle name="Normal 2" xfId="87" xr:uid="{00000000-0005-0000-0000-00006B000000}"/>
    <cellStyle name="Normal 2 10" xfId="159" xr:uid="{00000000-0005-0000-0000-00006C000000}"/>
    <cellStyle name="Normal 2 11" xfId="160" xr:uid="{00000000-0005-0000-0000-00006D000000}"/>
    <cellStyle name="Normal 2 11 2 2" xfId="88" xr:uid="{00000000-0005-0000-0000-00006E000000}"/>
    <cellStyle name="Normal 2 11 2 2 2" xfId="161" xr:uid="{00000000-0005-0000-0000-00006F000000}"/>
    <cellStyle name="Normal 2 11 2 2 3" xfId="162" xr:uid="{00000000-0005-0000-0000-000070000000}"/>
    <cellStyle name="Normal 2 11 2 2 4" xfId="163" xr:uid="{00000000-0005-0000-0000-000071000000}"/>
    <cellStyle name="Normal 2 12" xfId="164" xr:uid="{00000000-0005-0000-0000-000072000000}"/>
    <cellStyle name="Normal 2 13" xfId="165" xr:uid="{00000000-0005-0000-0000-000073000000}"/>
    <cellStyle name="Normal 2 14" xfId="166" xr:uid="{00000000-0005-0000-0000-000074000000}"/>
    <cellStyle name="Normal 2 2" xfId="89" xr:uid="{00000000-0005-0000-0000-000075000000}"/>
    <cellStyle name="Normal 2 2 2" xfId="90" xr:uid="{00000000-0005-0000-0000-000076000000}"/>
    <cellStyle name="Normal 2 2 3" xfId="91" xr:uid="{00000000-0005-0000-0000-000077000000}"/>
    <cellStyle name="Normal 2 3" xfId="92" xr:uid="{00000000-0005-0000-0000-000078000000}"/>
    <cellStyle name="Normal 2 4" xfId="93" xr:uid="{00000000-0005-0000-0000-000079000000}"/>
    <cellStyle name="Normal 2 5" xfId="94" xr:uid="{00000000-0005-0000-0000-00007A000000}"/>
    <cellStyle name="Normal 2 5 2" xfId="95" xr:uid="{00000000-0005-0000-0000-00007B000000}"/>
    <cellStyle name="Normal 2 5 2 2" xfId="167" xr:uid="{00000000-0005-0000-0000-00007C000000}"/>
    <cellStyle name="Normal 2 5 2 3" xfId="168" xr:uid="{00000000-0005-0000-0000-00007D000000}"/>
    <cellStyle name="Normal 2 5 2 4" xfId="169" xr:uid="{00000000-0005-0000-0000-00007E000000}"/>
    <cellStyle name="Normal 2 5 3" xfId="96" xr:uid="{00000000-0005-0000-0000-00007F000000}"/>
    <cellStyle name="Normal 2 5 3 2" xfId="170" xr:uid="{00000000-0005-0000-0000-000080000000}"/>
    <cellStyle name="Normal 2 5 3 3" xfId="171" xr:uid="{00000000-0005-0000-0000-000081000000}"/>
    <cellStyle name="Normal 2 5 3 4" xfId="172" xr:uid="{00000000-0005-0000-0000-000082000000}"/>
    <cellStyle name="Normal 2 5 4" xfId="173" xr:uid="{00000000-0005-0000-0000-000083000000}"/>
    <cellStyle name="Normal 2 5 5" xfId="174" xr:uid="{00000000-0005-0000-0000-000084000000}"/>
    <cellStyle name="Normal 2 5 5 2" xfId="97" xr:uid="{00000000-0005-0000-0000-000085000000}"/>
    <cellStyle name="Normal 2 5 5 2 2" xfId="175" xr:uid="{00000000-0005-0000-0000-000086000000}"/>
    <cellStyle name="Normal 2 5 5 2 3" xfId="176" xr:uid="{00000000-0005-0000-0000-000087000000}"/>
    <cellStyle name="Normal 2 5 5 2 4" xfId="177" xr:uid="{00000000-0005-0000-0000-000088000000}"/>
    <cellStyle name="Normal 2 5 6" xfId="178" xr:uid="{00000000-0005-0000-0000-000089000000}"/>
    <cellStyle name="Normal 2 5_BSC-KPI P. KHKT - DL TRAN YEN 19-5-18" xfId="179" xr:uid="{00000000-0005-0000-0000-00008A000000}"/>
    <cellStyle name="Normal 2 6" xfId="98" xr:uid="{00000000-0005-0000-0000-00008B000000}"/>
    <cellStyle name="Normal 2 6 2" xfId="99" xr:uid="{00000000-0005-0000-0000-00008C000000}"/>
    <cellStyle name="Normal 2 6 2 2" xfId="180" xr:uid="{00000000-0005-0000-0000-00008D000000}"/>
    <cellStyle name="Normal 2 6 2 3" xfId="181" xr:uid="{00000000-0005-0000-0000-00008E000000}"/>
    <cellStyle name="Normal 2 6 2 4" xfId="182" xr:uid="{00000000-0005-0000-0000-00008F000000}"/>
    <cellStyle name="Normal 2 6 3" xfId="183" xr:uid="{00000000-0005-0000-0000-000090000000}"/>
    <cellStyle name="Normal 2 6 4" xfId="184" xr:uid="{00000000-0005-0000-0000-000091000000}"/>
    <cellStyle name="Normal 2 6 5" xfId="185" xr:uid="{00000000-0005-0000-0000-000092000000}"/>
    <cellStyle name="Normal 2 6_BSC-KPI P. KHKT - DL TRAN YEN 19-5-18" xfId="186" xr:uid="{00000000-0005-0000-0000-000093000000}"/>
    <cellStyle name="Normal 2 7" xfId="100" xr:uid="{00000000-0005-0000-0000-000094000000}"/>
    <cellStyle name="Normal 2 7 2" xfId="101" xr:uid="{00000000-0005-0000-0000-000095000000}"/>
    <cellStyle name="Normal 2 7 2 2" xfId="187" xr:uid="{00000000-0005-0000-0000-000096000000}"/>
    <cellStyle name="Normal 2 7 2 3" xfId="188" xr:uid="{00000000-0005-0000-0000-000097000000}"/>
    <cellStyle name="Normal 2 7 2 4" xfId="189" xr:uid="{00000000-0005-0000-0000-000098000000}"/>
    <cellStyle name="Normal 2 7 3" xfId="190" xr:uid="{00000000-0005-0000-0000-000099000000}"/>
    <cellStyle name="Normal 2 7 4" xfId="191" xr:uid="{00000000-0005-0000-0000-00009A000000}"/>
    <cellStyle name="Normal 2 7 5" xfId="192" xr:uid="{00000000-0005-0000-0000-00009B000000}"/>
    <cellStyle name="Normal 2 7_BSC-KPI P. KHKT - DL TRAN YEN 19-5-18" xfId="193" xr:uid="{00000000-0005-0000-0000-00009C000000}"/>
    <cellStyle name="Normal 2 8" xfId="194" xr:uid="{00000000-0005-0000-0000-00009D000000}"/>
    <cellStyle name="Normal 2 8 2" xfId="195" xr:uid="{00000000-0005-0000-0000-00009E000000}"/>
    <cellStyle name="Normal 2 9" xfId="196" xr:uid="{00000000-0005-0000-0000-00009F000000}"/>
    <cellStyle name="Normal 2_2_Template for BSC-KPI planning_PayNet 11.12.09 KTTC" xfId="102" xr:uid="{00000000-0005-0000-0000-0000A0000000}"/>
    <cellStyle name="Normal 3" xfId="103" xr:uid="{00000000-0005-0000-0000-0000A1000000}"/>
    <cellStyle name="Normal 3 2" xfId="104" xr:uid="{00000000-0005-0000-0000-0000A2000000}"/>
    <cellStyle name="Normal 4" xfId="105" xr:uid="{00000000-0005-0000-0000-0000A3000000}"/>
    <cellStyle name="Normal 5" xfId="106" xr:uid="{00000000-0005-0000-0000-0000A4000000}"/>
    <cellStyle name="Normal 5 4" xfId="107" xr:uid="{00000000-0005-0000-0000-0000A5000000}"/>
    <cellStyle name="Normal 6" xfId="108" xr:uid="{00000000-0005-0000-0000-0000A6000000}"/>
    <cellStyle name="Normal 7" xfId="109" xr:uid="{00000000-0005-0000-0000-0000A7000000}"/>
    <cellStyle name="Normal 7 10" xfId="197" xr:uid="{00000000-0005-0000-0000-0000A8000000}"/>
    <cellStyle name="Normal 7 11" xfId="198" xr:uid="{00000000-0005-0000-0000-0000A9000000}"/>
    <cellStyle name="Normal 7 12" xfId="199" xr:uid="{00000000-0005-0000-0000-0000AA000000}"/>
    <cellStyle name="Normal 7 13" xfId="200" xr:uid="{00000000-0005-0000-0000-0000AB000000}"/>
    <cellStyle name="Normal 7 14" xfId="201" xr:uid="{00000000-0005-0000-0000-0000AC000000}"/>
    <cellStyle name="Normal 7 2" xfId="110" xr:uid="{00000000-0005-0000-0000-0000AD000000}"/>
    <cellStyle name="Normal 7 2 2" xfId="111" xr:uid="{00000000-0005-0000-0000-0000AE000000}"/>
    <cellStyle name="Normal 7 2 2 2" xfId="202" xr:uid="{00000000-0005-0000-0000-0000AF000000}"/>
    <cellStyle name="Normal 7 2 2 3" xfId="203" xr:uid="{00000000-0005-0000-0000-0000B0000000}"/>
    <cellStyle name="Normal 7 2 2 4" xfId="204" xr:uid="{00000000-0005-0000-0000-0000B1000000}"/>
    <cellStyle name="Normal 7 2 3" xfId="205" xr:uid="{00000000-0005-0000-0000-0000B2000000}"/>
    <cellStyle name="Normal 7 2 4" xfId="206" xr:uid="{00000000-0005-0000-0000-0000B3000000}"/>
    <cellStyle name="Normal 7 2 5" xfId="207" xr:uid="{00000000-0005-0000-0000-0000B4000000}"/>
    <cellStyle name="Normal 7 2_BSC-KPI P. KHKT - DL TRAN YEN 19-5-18" xfId="208" xr:uid="{00000000-0005-0000-0000-0000B5000000}"/>
    <cellStyle name="Normal 7 3" xfId="112" xr:uid="{00000000-0005-0000-0000-0000B6000000}"/>
    <cellStyle name="Normal 7 3 2" xfId="113" xr:uid="{00000000-0005-0000-0000-0000B7000000}"/>
    <cellStyle name="Normal 7 3 2 2" xfId="209" xr:uid="{00000000-0005-0000-0000-0000B8000000}"/>
    <cellStyle name="Normal 7 3 2 3" xfId="210" xr:uid="{00000000-0005-0000-0000-0000B9000000}"/>
    <cellStyle name="Normal 7 3 2 4" xfId="211" xr:uid="{00000000-0005-0000-0000-0000BA000000}"/>
    <cellStyle name="Normal 7 3 3" xfId="114" xr:uid="{00000000-0005-0000-0000-0000BB000000}"/>
    <cellStyle name="Normal 7 3 3 2" xfId="212" xr:uid="{00000000-0005-0000-0000-0000BC000000}"/>
    <cellStyle name="Normal 7 3 3 3" xfId="213" xr:uid="{00000000-0005-0000-0000-0000BD000000}"/>
    <cellStyle name="Normal 7 3 3 4" xfId="214" xr:uid="{00000000-0005-0000-0000-0000BE000000}"/>
    <cellStyle name="Normal 7 3 4" xfId="115" xr:uid="{00000000-0005-0000-0000-0000BF000000}"/>
    <cellStyle name="Normal 7 3 4 2" xfId="215" xr:uid="{00000000-0005-0000-0000-0000C0000000}"/>
    <cellStyle name="Normal 7 3 4 3" xfId="216" xr:uid="{00000000-0005-0000-0000-0000C1000000}"/>
    <cellStyle name="Normal 7 3 4 4" xfId="217" xr:uid="{00000000-0005-0000-0000-0000C2000000}"/>
    <cellStyle name="Normal 7 3 5" xfId="218" xr:uid="{00000000-0005-0000-0000-0000C3000000}"/>
    <cellStyle name="Normal 7 3 6" xfId="219" xr:uid="{00000000-0005-0000-0000-0000C4000000}"/>
    <cellStyle name="Normal 7 3 7" xfId="220" xr:uid="{00000000-0005-0000-0000-0000C5000000}"/>
    <cellStyle name="Normal 7 3_BSC-KPI P. KHKT - DL TRAN YEN 19-5-18" xfId="221" xr:uid="{00000000-0005-0000-0000-0000C6000000}"/>
    <cellStyle name="Normal 7 4" xfId="116" xr:uid="{00000000-0005-0000-0000-0000C7000000}"/>
    <cellStyle name="Normal 7 4 2" xfId="222" xr:uid="{00000000-0005-0000-0000-0000C8000000}"/>
    <cellStyle name="Normal 7 4 3" xfId="223" xr:uid="{00000000-0005-0000-0000-0000C9000000}"/>
    <cellStyle name="Normal 7 4 4" xfId="224" xr:uid="{00000000-0005-0000-0000-0000CA000000}"/>
    <cellStyle name="Normal 7 5" xfId="117" xr:uid="{00000000-0005-0000-0000-0000CB000000}"/>
    <cellStyle name="Normal 7 5 2" xfId="118" xr:uid="{00000000-0005-0000-0000-0000CC000000}"/>
    <cellStyle name="Normal 7 5 2 2" xfId="225" xr:uid="{00000000-0005-0000-0000-0000CD000000}"/>
    <cellStyle name="Normal 7 5 2 3" xfId="226" xr:uid="{00000000-0005-0000-0000-0000CE000000}"/>
    <cellStyle name="Normal 7 5 2 4" xfId="227" xr:uid="{00000000-0005-0000-0000-0000CF000000}"/>
    <cellStyle name="Normal 7 5 3" xfId="228" xr:uid="{00000000-0005-0000-0000-0000D0000000}"/>
    <cellStyle name="Normal 7 5 4" xfId="229" xr:uid="{00000000-0005-0000-0000-0000D1000000}"/>
    <cellStyle name="Normal 7 5 5" xfId="230" xr:uid="{00000000-0005-0000-0000-0000D2000000}"/>
    <cellStyle name="Normal 7 5_BSC-KPI P. KHKT - DL TRAN YEN 19-5-18" xfId="231" xr:uid="{00000000-0005-0000-0000-0000D3000000}"/>
    <cellStyle name="Normal 7 6" xfId="119" xr:uid="{00000000-0005-0000-0000-0000D4000000}"/>
    <cellStyle name="Normal 7 6 2" xfId="232" xr:uid="{00000000-0005-0000-0000-0000D5000000}"/>
    <cellStyle name="Normal 7 6 3" xfId="233" xr:uid="{00000000-0005-0000-0000-0000D6000000}"/>
    <cellStyle name="Normal 7 6 4" xfId="234" xr:uid="{00000000-0005-0000-0000-0000D7000000}"/>
    <cellStyle name="Normal 7 7" xfId="120" xr:uid="{00000000-0005-0000-0000-0000D8000000}"/>
    <cellStyle name="Normal 7 7 2" xfId="235" xr:uid="{00000000-0005-0000-0000-0000D9000000}"/>
    <cellStyle name="Normal 7 7 3" xfId="236" xr:uid="{00000000-0005-0000-0000-0000DA000000}"/>
    <cellStyle name="Normal 7 7 4" xfId="237" xr:uid="{00000000-0005-0000-0000-0000DB000000}"/>
    <cellStyle name="Normal 7 8" xfId="138" xr:uid="{00000000-0005-0000-0000-0000DC000000}"/>
    <cellStyle name="Normal 7 8 2" xfId="238" xr:uid="{00000000-0005-0000-0000-0000DD000000}"/>
    <cellStyle name="Normal 7 9" xfId="239" xr:uid="{00000000-0005-0000-0000-0000DE000000}"/>
    <cellStyle name="Normal 7_BSC-KPI P. KHKT - DL TRAN YEN 19-5-18" xfId="240" xr:uid="{00000000-0005-0000-0000-0000DF000000}"/>
    <cellStyle name="Normal 8" xfId="121" xr:uid="{00000000-0005-0000-0000-0000E0000000}"/>
    <cellStyle name="Normal 9" xfId="122" xr:uid="{00000000-0005-0000-0000-0000E1000000}"/>
    <cellStyle name="Normal 9 2" xfId="123" xr:uid="{00000000-0005-0000-0000-0000E2000000}"/>
    <cellStyle name="Normal_VTU" xfId="124" xr:uid="{00000000-0005-0000-0000-0000E3000000}"/>
    <cellStyle name="Percent" xfId="125" builtinId="5"/>
    <cellStyle name="Percent 2" xfId="126" xr:uid="{00000000-0005-0000-0000-0000E5000000}"/>
    <cellStyle name="Percent 2 2" xfId="127" xr:uid="{00000000-0005-0000-0000-0000E6000000}"/>
    <cellStyle name="Percent 2 3" xfId="128" xr:uid="{00000000-0005-0000-0000-0000E7000000}"/>
    <cellStyle name="Percent 3" xfId="129" xr:uid="{00000000-0005-0000-0000-0000E8000000}"/>
    <cellStyle name="Percent 3 2" xfId="130" xr:uid="{00000000-0005-0000-0000-0000E9000000}"/>
    <cellStyle name="Percent 4" xfId="131" xr:uid="{00000000-0005-0000-0000-0000EA000000}"/>
    <cellStyle name="Percent 5" xfId="132" xr:uid="{00000000-0005-0000-0000-0000EB000000}"/>
    <cellStyle name="Percent 5 2" xfId="133" xr:uid="{00000000-0005-0000-0000-0000EC000000}"/>
    <cellStyle name="Percent 5 3" xfId="134" xr:uid="{00000000-0005-0000-0000-0000ED000000}"/>
    <cellStyle name="Percent 6" xfId="135" xr:uid="{00000000-0005-0000-0000-0000EE000000}"/>
    <cellStyle name="Percent 7" xfId="136" xr:uid="{00000000-0005-0000-0000-0000EF000000}"/>
    <cellStyle name="Percent 7 2" xfId="137" xr:uid="{00000000-0005-0000-0000-0000F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topLeftCell="A19" zoomScale="85" zoomScaleNormal="85" workbookViewId="0">
      <selection activeCell="G9" sqref="G9"/>
    </sheetView>
  </sheetViews>
  <sheetFormatPr defaultRowHeight="15.75"/>
  <cols>
    <col min="1" max="1" width="5.5" style="382" customWidth="1"/>
    <col min="2" max="2" width="6.375" style="382" customWidth="1"/>
    <col min="3" max="3" width="4" style="436" customWidth="1"/>
    <col min="4" max="4" width="20.625" style="437" customWidth="1"/>
    <col min="5" max="5" width="7.5" style="438" customWidth="1"/>
    <col min="6" max="6" width="7.375" style="438" customWidth="1"/>
    <col min="7" max="7" width="24.875" style="439" customWidth="1"/>
    <col min="8" max="8" width="6.5" style="439" bestFit="1" customWidth="1"/>
    <col min="9" max="9" width="24.875" style="439" customWidth="1"/>
    <col min="10" max="10" width="8.125" style="438" customWidth="1"/>
    <col min="11" max="11" width="9.25" style="440" customWidth="1"/>
    <col min="12" max="13" width="8.125" style="382" customWidth="1"/>
    <col min="14" max="14" width="7.625" style="441" customWidth="1"/>
    <col min="15" max="16" width="8.5" style="441" customWidth="1"/>
    <col min="17" max="17" width="10.5" style="441" customWidth="1"/>
    <col min="18" max="18" width="10.375" style="441" customWidth="1"/>
    <col min="19" max="19" width="11" style="441" customWidth="1"/>
    <col min="20" max="21" width="8.5" style="441" customWidth="1"/>
    <col min="22" max="16384" width="9" style="382"/>
  </cols>
  <sheetData>
    <row r="1" spans="1:21" ht="43.7" customHeight="1">
      <c r="A1" s="482" t="s">
        <v>835</v>
      </c>
      <c r="B1" s="482"/>
      <c r="C1" s="482"/>
      <c r="D1" s="482"/>
      <c r="E1" s="482"/>
      <c r="F1" s="482"/>
      <c r="G1" s="482"/>
      <c r="H1" s="482"/>
      <c r="I1" s="482"/>
      <c r="J1" s="378"/>
      <c r="K1" s="379"/>
      <c r="L1" s="380"/>
      <c r="M1" s="380"/>
      <c r="N1" s="381"/>
      <c r="O1" s="381"/>
      <c r="P1" s="381"/>
      <c r="Q1" s="381"/>
      <c r="R1" s="381"/>
      <c r="S1" s="381"/>
      <c r="T1" s="381"/>
      <c r="U1" s="381"/>
    </row>
    <row r="2" spans="1:21" ht="19.7" customHeight="1">
      <c r="A2" s="383"/>
      <c r="B2" s="383"/>
      <c r="C2" s="383"/>
      <c r="D2" s="384" t="s">
        <v>54</v>
      </c>
      <c r="E2" s="385"/>
      <c r="F2" s="385"/>
      <c r="G2" s="386"/>
      <c r="H2" s="386"/>
      <c r="I2" s="386"/>
      <c r="J2" s="385"/>
      <c r="K2" s="387"/>
      <c r="L2" s="383"/>
      <c r="M2" s="383"/>
      <c r="N2" s="388" t="s">
        <v>188</v>
      </c>
      <c r="O2" s="388"/>
      <c r="P2" s="389"/>
      <c r="Q2" s="389"/>
      <c r="R2" s="389"/>
      <c r="S2" s="388"/>
      <c r="T2" s="388"/>
      <c r="U2" s="389"/>
    </row>
    <row r="3" spans="1:21">
      <c r="A3" s="390"/>
      <c r="B3" s="390"/>
      <c r="C3" s="390"/>
      <c r="D3" s="391"/>
      <c r="E3" s="392"/>
      <c r="F3" s="392">
        <v>1</v>
      </c>
      <c r="G3" s="392">
        <v>2</v>
      </c>
      <c r="H3" s="392"/>
      <c r="I3" s="392"/>
      <c r="J3" s="392">
        <v>3</v>
      </c>
      <c r="K3" s="392">
        <v>4</v>
      </c>
      <c r="L3" s="392">
        <v>7</v>
      </c>
      <c r="M3" s="392">
        <v>8</v>
      </c>
      <c r="N3" s="392">
        <v>10</v>
      </c>
      <c r="O3" s="392">
        <v>11</v>
      </c>
      <c r="P3" s="392">
        <v>12</v>
      </c>
      <c r="Q3" s="392">
        <v>13</v>
      </c>
      <c r="R3" s="392">
        <v>14</v>
      </c>
      <c r="S3" s="392">
        <v>15</v>
      </c>
      <c r="T3" s="392">
        <v>16</v>
      </c>
      <c r="U3" s="392">
        <v>18</v>
      </c>
    </row>
    <row r="4" spans="1:21" ht="36.950000000000003" customHeight="1">
      <c r="A4" s="483" t="s">
        <v>55</v>
      </c>
      <c r="B4" s="483"/>
      <c r="C4" s="483"/>
      <c r="D4" s="483"/>
      <c r="E4" s="477" t="s">
        <v>32</v>
      </c>
      <c r="F4" s="477" t="s">
        <v>803</v>
      </c>
      <c r="G4" s="484" t="s">
        <v>33</v>
      </c>
      <c r="H4" s="477" t="s">
        <v>804</v>
      </c>
      <c r="I4" s="484" t="s">
        <v>33</v>
      </c>
      <c r="J4" s="477" t="s">
        <v>34</v>
      </c>
      <c r="K4" s="478" t="s">
        <v>35</v>
      </c>
      <c r="L4" s="479" t="s">
        <v>37</v>
      </c>
      <c r="M4" s="481" t="s">
        <v>36</v>
      </c>
      <c r="N4" s="472" t="s">
        <v>805</v>
      </c>
      <c r="O4" s="472" t="s">
        <v>110</v>
      </c>
      <c r="P4" s="472" t="s">
        <v>111</v>
      </c>
      <c r="Q4" s="474" t="s">
        <v>806</v>
      </c>
      <c r="R4" s="474" t="s">
        <v>807</v>
      </c>
      <c r="S4" s="475" t="s">
        <v>808</v>
      </c>
      <c r="T4" s="475" t="s">
        <v>809</v>
      </c>
      <c r="U4" s="475" t="s">
        <v>810</v>
      </c>
    </row>
    <row r="5" spans="1:21" ht="57.6" customHeight="1">
      <c r="A5" s="483"/>
      <c r="B5" s="483"/>
      <c r="C5" s="483"/>
      <c r="D5" s="483"/>
      <c r="E5" s="477"/>
      <c r="F5" s="477"/>
      <c r="G5" s="485"/>
      <c r="H5" s="477"/>
      <c r="I5" s="485"/>
      <c r="J5" s="477"/>
      <c r="K5" s="478"/>
      <c r="L5" s="480"/>
      <c r="M5" s="481"/>
      <c r="N5" s="473"/>
      <c r="O5" s="473"/>
      <c r="P5" s="473"/>
      <c r="Q5" s="473"/>
      <c r="R5" s="473"/>
      <c r="S5" s="476"/>
      <c r="T5" s="476"/>
      <c r="U5" s="476"/>
    </row>
    <row r="6" spans="1:21" ht="66.75" customHeight="1">
      <c r="A6" s="450" t="s">
        <v>38</v>
      </c>
      <c r="B6" s="451">
        <v>0.25</v>
      </c>
      <c r="C6" s="467" t="s">
        <v>13</v>
      </c>
      <c r="D6" s="448" t="s">
        <v>0</v>
      </c>
      <c r="E6" s="442">
        <v>0.5</v>
      </c>
      <c r="F6" s="393" t="s">
        <v>811</v>
      </c>
      <c r="G6" s="394" t="s">
        <v>53</v>
      </c>
      <c r="H6" s="393" t="s">
        <v>527</v>
      </c>
      <c r="I6" s="394" t="s">
        <v>529</v>
      </c>
      <c r="J6" s="395">
        <v>0.7</v>
      </c>
      <c r="K6" s="396">
        <f>J6*$E$6*$B$6</f>
        <v>8.7499999999999994E-2</v>
      </c>
      <c r="L6" s="395" t="s">
        <v>46</v>
      </c>
      <c r="M6" s="397" t="s">
        <v>41</v>
      </c>
      <c r="N6" s="398" t="s">
        <v>72</v>
      </c>
      <c r="O6" s="398" t="s">
        <v>213</v>
      </c>
      <c r="P6" s="399"/>
      <c r="Q6" s="399"/>
      <c r="R6" s="398" t="s">
        <v>212</v>
      </c>
      <c r="S6" s="399"/>
      <c r="T6" s="398" t="s">
        <v>212</v>
      </c>
      <c r="U6" s="399"/>
    </row>
    <row r="7" spans="1:21" ht="66.75" customHeight="1">
      <c r="A7" s="450"/>
      <c r="B7" s="451"/>
      <c r="C7" s="468"/>
      <c r="D7" s="456"/>
      <c r="E7" s="452"/>
      <c r="F7" s="393" t="s">
        <v>812</v>
      </c>
      <c r="G7" s="394" t="s">
        <v>183</v>
      </c>
      <c r="H7" s="393" t="s">
        <v>813</v>
      </c>
      <c r="I7" s="394" t="s">
        <v>530</v>
      </c>
      <c r="J7" s="395">
        <v>0.3</v>
      </c>
      <c r="K7" s="396">
        <f>J7*$E$6*$B$6</f>
        <v>3.7499999999999999E-2</v>
      </c>
      <c r="L7" s="395" t="s">
        <v>814</v>
      </c>
      <c r="M7" s="397" t="s">
        <v>41</v>
      </c>
      <c r="N7" s="398" t="s">
        <v>72</v>
      </c>
      <c r="O7" s="398" t="s">
        <v>213</v>
      </c>
      <c r="P7" s="398" t="s">
        <v>74</v>
      </c>
      <c r="Q7" s="398"/>
      <c r="R7" s="398" t="s">
        <v>212</v>
      </c>
      <c r="S7" s="398"/>
      <c r="T7" s="398"/>
      <c r="U7" s="398" t="s">
        <v>212</v>
      </c>
    </row>
    <row r="8" spans="1:21" ht="61.5" customHeight="1">
      <c r="A8" s="450"/>
      <c r="B8" s="451"/>
      <c r="C8" s="469" t="s">
        <v>16</v>
      </c>
      <c r="D8" s="470" t="s">
        <v>52</v>
      </c>
      <c r="E8" s="471">
        <v>0.5</v>
      </c>
      <c r="F8" s="393" t="s">
        <v>815</v>
      </c>
      <c r="G8" s="394" t="s">
        <v>51</v>
      </c>
      <c r="H8" s="393" t="s">
        <v>531</v>
      </c>
      <c r="I8" s="394" t="s">
        <v>51</v>
      </c>
      <c r="J8" s="395">
        <v>0.5</v>
      </c>
      <c r="K8" s="396">
        <f>J8*$E$8*$B$6</f>
        <v>6.25E-2</v>
      </c>
      <c r="L8" s="395" t="s">
        <v>39</v>
      </c>
      <c r="M8" s="397" t="s">
        <v>45</v>
      </c>
      <c r="N8" s="398" t="s">
        <v>72</v>
      </c>
      <c r="O8" s="398" t="s">
        <v>213</v>
      </c>
      <c r="P8" s="398"/>
      <c r="Q8" s="398"/>
      <c r="R8" s="398" t="s">
        <v>212</v>
      </c>
      <c r="S8" s="398"/>
      <c r="T8" s="398"/>
      <c r="U8" s="399"/>
    </row>
    <row r="9" spans="1:21" ht="57" customHeight="1">
      <c r="A9" s="459"/>
      <c r="B9" s="461"/>
      <c r="C9" s="467"/>
      <c r="D9" s="448" t="e">
        <v>#N/A</v>
      </c>
      <c r="E9" s="471"/>
      <c r="F9" s="393" t="s">
        <v>816</v>
      </c>
      <c r="G9" s="394" t="s">
        <v>65</v>
      </c>
      <c r="H9" s="393" t="s">
        <v>817</v>
      </c>
      <c r="I9" s="394" t="s">
        <v>65</v>
      </c>
      <c r="J9" s="395">
        <v>0.5</v>
      </c>
      <c r="K9" s="396">
        <f>J9*$E$8*$B$6</f>
        <v>6.25E-2</v>
      </c>
      <c r="L9" s="395" t="s">
        <v>818</v>
      </c>
      <c r="M9" s="397" t="s">
        <v>45</v>
      </c>
      <c r="N9" s="398" t="s">
        <v>72</v>
      </c>
      <c r="O9" s="398"/>
      <c r="P9" s="398"/>
      <c r="Q9" s="398" t="s">
        <v>212</v>
      </c>
      <c r="R9" s="398"/>
      <c r="S9" s="398"/>
      <c r="T9" s="399"/>
      <c r="U9" s="399"/>
    </row>
    <row r="10" spans="1:21" ht="25.5" customHeight="1">
      <c r="A10" s="400"/>
      <c r="B10" s="401"/>
      <c r="C10" s="402"/>
      <c r="D10" s="403"/>
      <c r="E10" s="404">
        <f>SUM(E6:E9)</f>
        <v>1</v>
      </c>
      <c r="F10" s="404"/>
      <c r="G10" s="405"/>
      <c r="H10" s="405"/>
      <c r="I10" s="405"/>
      <c r="J10" s="406"/>
      <c r="K10" s="407"/>
      <c r="L10" s="406"/>
      <c r="M10" s="408"/>
      <c r="N10" s="409"/>
      <c r="O10" s="409"/>
      <c r="P10" s="409"/>
      <c r="Q10" s="409"/>
      <c r="R10" s="409"/>
      <c r="S10" s="409"/>
      <c r="T10" s="409"/>
      <c r="U10" s="409"/>
    </row>
    <row r="11" spans="1:21" ht="118.5" customHeight="1">
      <c r="A11" s="457" t="s">
        <v>42</v>
      </c>
      <c r="B11" s="458">
        <v>0.15</v>
      </c>
      <c r="C11" s="410" t="s">
        <v>17</v>
      </c>
      <c r="D11" s="394" t="s">
        <v>56</v>
      </c>
      <c r="E11" s="411">
        <v>1</v>
      </c>
      <c r="F11" s="411" t="s">
        <v>513</v>
      </c>
      <c r="G11" s="394" t="s">
        <v>57</v>
      </c>
      <c r="H11" s="411" t="s">
        <v>534</v>
      </c>
      <c r="I11" s="394" t="s">
        <v>57</v>
      </c>
      <c r="J11" s="395">
        <v>1</v>
      </c>
      <c r="K11" s="396">
        <f>J11*$E$11*$B$11</f>
        <v>0.15</v>
      </c>
      <c r="L11" s="412" t="s">
        <v>43</v>
      </c>
      <c r="M11" s="397" t="s">
        <v>40</v>
      </c>
      <c r="N11" s="398" t="s">
        <v>72</v>
      </c>
      <c r="O11" s="398" t="s">
        <v>213</v>
      </c>
      <c r="P11" s="398" t="s">
        <v>212</v>
      </c>
      <c r="Q11" s="398" t="s">
        <v>212</v>
      </c>
      <c r="R11" s="398" t="s">
        <v>212</v>
      </c>
      <c r="S11" s="398" t="s">
        <v>212</v>
      </c>
      <c r="T11" s="398" t="s">
        <v>212</v>
      </c>
      <c r="U11" s="398" t="s">
        <v>212</v>
      </c>
    </row>
    <row r="12" spans="1:21" s="419" customFormat="1" ht="33.75" customHeight="1">
      <c r="A12" s="450"/>
      <c r="B12" s="451"/>
      <c r="C12" s="413"/>
      <c r="D12" s="414"/>
      <c r="E12" s="415">
        <f>E11</f>
        <v>1</v>
      </c>
      <c r="F12" s="415"/>
      <c r="G12" s="416"/>
      <c r="H12" s="417"/>
      <c r="I12" s="417"/>
      <c r="J12" s="416"/>
      <c r="K12" s="418"/>
      <c r="L12" s="416"/>
      <c r="M12" s="416"/>
      <c r="N12" s="417"/>
      <c r="O12" s="417"/>
      <c r="P12" s="417"/>
      <c r="Q12" s="417"/>
      <c r="R12" s="417"/>
      <c r="S12" s="417"/>
      <c r="T12" s="417"/>
      <c r="U12" s="417"/>
    </row>
    <row r="13" spans="1:21" s="419" customFormat="1" ht="78" customHeight="1">
      <c r="A13" s="459" t="s">
        <v>44</v>
      </c>
      <c r="B13" s="461">
        <v>0.45</v>
      </c>
      <c r="C13" s="463" t="s">
        <v>1</v>
      </c>
      <c r="D13" s="465" t="s">
        <v>2</v>
      </c>
      <c r="E13" s="442">
        <v>0.25</v>
      </c>
      <c r="F13" s="393" t="s">
        <v>819</v>
      </c>
      <c r="G13" s="394" t="s">
        <v>9</v>
      </c>
      <c r="H13" s="393" t="s">
        <v>543</v>
      </c>
      <c r="I13" s="394" t="s">
        <v>9</v>
      </c>
      <c r="J13" s="395">
        <v>1</v>
      </c>
      <c r="K13" s="396">
        <f>J13*$E$13*$B$13</f>
        <v>0.1125</v>
      </c>
      <c r="L13" s="1" t="s">
        <v>820</v>
      </c>
      <c r="M13" s="397" t="s">
        <v>41</v>
      </c>
      <c r="N13" s="398" t="s">
        <v>72</v>
      </c>
      <c r="O13" s="398"/>
      <c r="P13" s="398" t="s">
        <v>213</v>
      </c>
      <c r="Q13" s="398" t="s">
        <v>212</v>
      </c>
      <c r="R13" s="398"/>
      <c r="S13" s="398"/>
      <c r="T13" s="398" t="s">
        <v>212</v>
      </c>
      <c r="U13" s="398" t="s">
        <v>212</v>
      </c>
    </row>
    <row r="14" spans="1:21" s="419" customFormat="1" ht="66.75" hidden="1" customHeight="1">
      <c r="A14" s="460"/>
      <c r="B14" s="462"/>
      <c r="C14" s="464"/>
      <c r="D14" s="466" t="e">
        <v>#N/A</v>
      </c>
      <c r="E14" s="452"/>
      <c r="F14" s="393" t="s">
        <v>22</v>
      </c>
      <c r="G14" s="394" t="s">
        <v>10</v>
      </c>
      <c r="H14" s="393" t="s">
        <v>821</v>
      </c>
      <c r="I14" s="420" t="s">
        <v>10</v>
      </c>
      <c r="J14" s="395">
        <v>0</v>
      </c>
      <c r="K14" s="396">
        <f>J14*$E$13*$B$13</f>
        <v>0</v>
      </c>
      <c r="L14" s="421" t="s">
        <v>536</v>
      </c>
      <c r="M14" s="397" t="s">
        <v>41</v>
      </c>
      <c r="N14" s="398" t="s">
        <v>72</v>
      </c>
      <c r="O14" s="398"/>
      <c r="P14" s="398" t="s">
        <v>213</v>
      </c>
      <c r="Q14" s="398" t="s">
        <v>212</v>
      </c>
      <c r="R14" s="398"/>
      <c r="S14" s="398"/>
      <c r="T14" s="398" t="s">
        <v>212</v>
      </c>
      <c r="U14" s="398" t="s">
        <v>212</v>
      </c>
    </row>
    <row r="15" spans="1:21" s="419" customFormat="1" ht="88.5" hidden="1" customHeight="1">
      <c r="A15" s="460"/>
      <c r="B15" s="462"/>
      <c r="C15" s="464"/>
      <c r="D15" s="466" t="e">
        <v>#N/A</v>
      </c>
      <c r="E15" s="452"/>
      <c r="F15" s="393" t="s">
        <v>23</v>
      </c>
      <c r="G15" s="394" t="s">
        <v>11</v>
      </c>
      <c r="H15" s="393" t="s">
        <v>822</v>
      </c>
      <c r="I15" s="420" t="s">
        <v>11</v>
      </c>
      <c r="J15" s="395">
        <v>0</v>
      </c>
      <c r="K15" s="396">
        <f>J15*$E$13*$B$13</f>
        <v>0</v>
      </c>
      <c r="L15" s="421" t="s">
        <v>536</v>
      </c>
      <c r="M15" s="397" t="s">
        <v>41</v>
      </c>
      <c r="N15" s="398" t="s">
        <v>72</v>
      </c>
      <c r="O15" s="398"/>
      <c r="P15" s="398" t="s">
        <v>213</v>
      </c>
      <c r="Q15" s="398" t="s">
        <v>212</v>
      </c>
      <c r="R15" s="398"/>
      <c r="S15" s="398"/>
      <c r="T15" s="398" t="s">
        <v>212</v>
      </c>
      <c r="U15" s="398" t="s">
        <v>212</v>
      </c>
    </row>
    <row r="16" spans="1:21" ht="64.5" customHeight="1">
      <c r="A16" s="460"/>
      <c r="B16" s="462"/>
      <c r="C16" s="446" t="s">
        <v>3</v>
      </c>
      <c r="D16" s="453" t="s">
        <v>4</v>
      </c>
      <c r="E16" s="442">
        <v>0.25</v>
      </c>
      <c r="F16" s="393" t="s">
        <v>823</v>
      </c>
      <c r="G16" s="394" t="s">
        <v>61</v>
      </c>
      <c r="H16" s="393" t="s">
        <v>544</v>
      </c>
      <c r="I16" s="394" t="s">
        <v>61</v>
      </c>
      <c r="J16" s="395">
        <v>0.7</v>
      </c>
      <c r="K16" s="396">
        <f>J16*$E$16*$B$13</f>
        <v>7.8750000000000001E-2</v>
      </c>
      <c r="L16" s="377" t="s">
        <v>39</v>
      </c>
      <c r="M16" s="397" t="s">
        <v>41</v>
      </c>
      <c r="N16" s="398" t="s">
        <v>72</v>
      </c>
      <c r="O16" s="398" t="s">
        <v>74</v>
      </c>
      <c r="P16" s="398" t="s">
        <v>213</v>
      </c>
      <c r="Q16" s="398" t="s">
        <v>212</v>
      </c>
      <c r="R16" s="398" t="s">
        <v>74</v>
      </c>
      <c r="S16" s="398"/>
      <c r="T16" s="398" t="s">
        <v>212</v>
      </c>
      <c r="U16" s="399"/>
    </row>
    <row r="17" spans="1:21" ht="60.75" customHeight="1">
      <c r="A17" s="460"/>
      <c r="B17" s="462"/>
      <c r="C17" s="447"/>
      <c r="D17" s="454"/>
      <c r="E17" s="443"/>
      <c r="F17" s="393" t="s">
        <v>824</v>
      </c>
      <c r="G17" s="394" t="s">
        <v>64</v>
      </c>
      <c r="H17" s="393" t="s">
        <v>545</v>
      </c>
      <c r="I17" s="102" t="s">
        <v>537</v>
      </c>
      <c r="J17" s="395">
        <v>0.3</v>
      </c>
      <c r="K17" s="396">
        <f>J17*$E$16*$B$13</f>
        <v>3.3750000000000002E-2</v>
      </c>
      <c r="L17" s="377" t="s">
        <v>825</v>
      </c>
      <c r="M17" s="397" t="s">
        <v>41</v>
      </c>
      <c r="N17" s="398" t="s">
        <v>72</v>
      </c>
      <c r="O17" s="398" t="s">
        <v>213</v>
      </c>
      <c r="P17" s="398"/>
      <c r="Q17" s="398"/>
      <c r="R17" s="398" t="s">
        <v>212</v>
      </c>
      <c r="S17" s="398"/>
      <c r="T17" s="398"/>
      <c r="U17" s="399"/>
    </row>
    <row r="18" spans="1:21" ht="113.25" customHeight="1">
      <c r="A18" s="460"/>
      <c r="B18" s="462"/>
      <c r="C18" s="446" t="s">
        <v>12</v>
      </c>
      <c r="D18" s="448" t="s">
        <v>6</v>
      </c>
      <c r="E18" s="442">
        <v>0.2</v>
      </c>
      <c r="F18" s="393" t="s">
        <v>826</v>
      </c>
      <c r="G18" s="394" t="s">
        <v>47</v>
      </c>
      <c r="H18" s="393" t="s">
        <v>546</v>
      </c>
      <c r="I18" s="102" t="s">
        <v>827</v>
      </c>
      <c r="J18" s="395">
        <v>0.5</v>
      </c>
      <c r="K18" s="396">
        <f>J18*$E$18*$B$13</f>
        <v>4.5000000000000005E-2</v>
      </c>
      <c r="L18" s="377" t="s">
        <v>540</v>
      </c>
      <c r="M18" s="397" t="s">
        <v>41</v>
      </c>
      <c r="N18" s="398" t="s">
        <v>72</v>
      </c>
      <c r="O18" s="398" t="s">
        <v>213</v>
      </c>
      <c r="P18" s="398" t="s">
        <v>74</v>
      </c>
      <c r="Q18" s="398" t="s">
        <v>212</v>
      </c>
      <c r="R18" s="398" t="s">
        <v>212</v>
      </c>
      <c r="S18" s="398"/>
      <c r="T18" s="398"/>
      <c r="U18" s="399"/>
    </row>
    <row r="19" spans="1:21" ht="91.5" customHeight="1">
      <c r="A19" s="460"/>
      <c r="B19" s="462"/>
      <c r="C19" s="455"/>
      <c r="D19" s="456"/>
      <c r="E19" s="452"/>
      <c r="F19" s="442" t="s">
        <v>828</v>
      </c>
      <c r="G19" s="444" t="s">
        <v>62</v>
      </c>
      <c r="H19" s="393" t="s">
        <v>547</v>
      </c>
      <c r="I19" s="102" t="s">
        <v>829</v>
      </c>
      <c r="J19" s="395">
        <v>0.25</v>
      </c>
      <c r="K19" s="396">
        <f>J19*$E$18*$B$13</f>
        <v>2.2500000000000003E-2</v>
      </c>
      <c r="L19" s="377" t="s">
        <v>540</v>
      </c>
      <c r="M19" s="397" t="s">
        <v>41</v>
      </c>
      <c r="N19" s="398" t="s">
        <v>72</v>
      </c>
      <c r="O19" s="398" t="s">
        <v>213</v>
      </c>
      <c r="P19" s="398"/>
      <c r="Q19" s="398"/>
      <c r="R19" s="398" t="s">
        <v>212</v>
      </c>
      <c r="S19" s="398"/>
      <c r="T19" s="422" t="s">
        <v>212</v>
      </c>
      <c r="U19" s="399"/>
    </row>
    <row r="20" spans="1:21" ht="54" customHeight="1">
      <c r="A20" s="460"/>
      <c r="B20" s="462"/>
      <c r="C20" s="447"/>
      <c r="D20" s="423"/>
      <c r="E20" s="443"/>
      <c r="F20" s="443"/>
      <c r="G20" s="445"/>
      <c r="H20" s="393" t="s">
        <v>629</v>
      </c>
      <c r="I20" s="102" t="s">
        <v>630</v>
      </c>
      <c r="J20" s="395">
        <v>0.25</v>
      </c>
      <c r="K20" s="396">
        <f>J20*$E$18*$B$13</f>
        <v>2.2500000000000003E-2</v>
      </c>
      <c r="L20" s="377" t="s">
        <v>540</v>
      </c>
      <c r="M20" s="397" t="s">
        <v>41</v>
      </c>
      <c r="N20" s="398" t="s">
        <v>72</v>
      </c>
      <c r="O20" s="398" t="s">
        <v>213</v>
      </c>
      <c r="P20" s="398"/>
      <c r="Q20" s="398"/>
      <c r="R20" s="398" t="s">
        <v>212</v>
      </c>
      <c r="S20" s="398"/>
      <c r="T20" s="422" t="s">
        <v>212</v>
      </c>
      <c r="U20" s="399"/>
    </row>
    <row r="21" spans="1:21" ht="78.75" customHeight="1">
      <c r="A21" s="460"/>
      <c r="B21" s="462"/>
      <c r="C21" s="424" t="s">
        <v>5</v>
      </c>
      <c r="D21" s="425" t="s">
        <v>8</v>
      </c>
      <c r="E21" s="426">
        <v>0.1</v>
      </c>
      <c r="F21" s="393" t="s">
        <v>830</v>
      </c>
      <c r="G21" s="394" t="s">
        <v>182</v>
      </c>
      <c r="H21" s="377" t="s">
        <v>548</v>
      </c>
      <c r="I21" s="102" t="s">
        <v>182</v>
      </c>
      <c r="J21" s="395">
        <v>1</v>
      </c>
      <c r="K21" s="396">
        <f>J21*$E$21*$B$13</f>
        <v>4.5000000000000005E-2</v>
      </c>
      <c r="L21" s="139" t="s">
        <v>429</v>
      </c>
      <c r="M21" s="397" t="s">
        <v>41</v>
      </c>
      <c r="N21" s="398" t="s">
        <v>213</v>
      </c>
      <c r="O21" s="398" t="s">
        <v>212</v>
      </c>
      <c r="P21" s="398" t="s">
        <v>212</v>
      </c>
      <c r="Q21" s="398" t="s">
        <v>212</v>
      </c>
      <c r="R21" s="398" t="s">
        <v>212</v>
      </c>
      <c r="S21" s="398" t="s">
        <v>212</v>
      </c>
      <c r="T21" s="398" t="s">
        <v>212</v>
      </c>
      <c r="U21" s="398" t="s">
        <v>212</v>
      </c>
    </row>
    <row r="22" spans="1:21" ht="57.75" customHeight="1">
      <c r="A22" s="460"/>
      <c r="B22" s="462"/>
      <c r="C22" s="446" t="s">
        <v>7</v>
      </c>
      <c r="D22" s="448" t="s">
        <v>49</v>
      </c>
      <c r="E22" s="442">
        <v>0.2</v>
      </c>
      <c r="F22" s="393" t="s">
        <v>831</v>
      </c>
      <c r="G22" s="394" t="s">
        <v>50</v>
      </c>
      <c r="H22" s="393" t="s">
        <v>549</v>
      </c>
      <c r="I22" s="394" t="s">
        <v>541</v>
      </c>
      <c r="J22" s="395">
        <v>0.5</v>
      </c>
      <c r="K22" s="396">
        <f>J22*$E$22*$B$13</f>
        <v>4.5000000000000005E-2</v>
      </c>
      <c r="L22" s="377" t="s">
        <v>542</v>
      </c>
      <c r="M22" s="397" t="s">
        <v>41</v>
      </c>
      <c r="N22" s="398" t="s">
        <v>72</v>
      </c>
      <c r="O22" s="398"/>
      <c r="P22" s="398" t="s">
        <v>213</v>
      </c>
      <c r="Q22" s="398" t="s">
        <v>212</v>
      </c>
      <c r="R22" s="398"/>
      <c r="S22" s="398"/>
      <c r="T22" s="398" t="s">
        <v>212</v>
      </c>
      <c r="U22" s="398" t="s">
        <v>212</v>
      </c>
    </row>
    <row r="23" spans="1:21" ht="81.75" customHeight="1">
      <c r="A23" s="460"/>
      <c r="B23" s="462"/>
      <c r="C23" s="447"/>
      <c r="D23" s="449"/>
      <c r="E23" s="443"/>
      <c r="F23" s="393" t="s">
        <v>832</v>
      </c>
      <c r="G23" s="394" t="s">
        <v>59</v>
      </c>
      <c r="H23" s="393" t="s">
        <v>550</v>
      </c>
      <c r="I23" s="394" t="s">
        <v>59</v>
      </c>
      <c r="J23" s="395">
        <v>0.5</v>
      </c>
      <c r="K23" s="396">
        <f>J23*$E$22*$B$13</f>
        <v>4.5000000000000005E-2</v>
      </c>
      <c r="L23" s="139" t="s">
        <v>833</v>
      </c>
      <c r="M23" s="397" t="s">
        <v>41</v>
      </c>
      <c r="N23" s="398" t="s">
        <v>72</v>
      </c>
      <c r="O23" s="399"/>
      <c r="P23" s="398" t="s">
        <v>213</v>
      </c>
      <c r="Q23" s="398" t="s">
        <v>212</v>
      </c>
      <c r="R23" s="398"/>
      <c r="S23" s="398"/>
      <c r="T23" s="398" t="s">
        <v>212</v>
      </c>
      <c r="U23" s="399"/>
    </row>
    <row r="24" spans="1:21" s="428" customFormat="1" ht="21.95" customHeight="1">
      <c r="A24" s="457"/>
      <c r="B24" s="458"/>
      <c r="C24" s="413"/>
      <c r="D24" s="414"/>
      <c r="E24" s="427">
        <f>SUM(E13:E23)</f>
        <v>1</v>
      </c>
      <c r="F24" s="427"/>
      <c r="G24" s="416"/>
      <c r="H24" s="417"/>
      <c r="I24" s="417"/>
      <c r="J24" s="416"/>
      <c r="K24" s="418"/>
      <c r="L24" s="416"/>
      <c r="M24" s="416"/>
      <c r="N24" s="417"/>
      <c r="O24" s="417"/>
      <c r="P24" s="417"/>
      <c r="Q24" s="417"/>
      <c r="R24" s="417"/>
      <c r="S24" s="417"/>
      <c r="T24" s="417"/>
      <c r="U24" s="417"/>
    </row>
    <row r="25" spans="1:21" ht="89.25" customHeight="1">
      <c r="A25" s="450" t="s">
        <v>60</v>
      </c>
      <c r="B25" s="451">
        <v>0.15</v>
      </c>
      <c r="C25" s="424" t="s">
        <v>24</v>
      </c>
      <c r="D25" s="429" t="s">
        <v>58</v>
      </c>
      <c r="E25" s="430">
        <v>1</v>
      </c>
      <c r="F25" s="393" t="s">
        <v>834</v>
      </c>
      <c r="G25" s="394" t="s">
        <v>48</v>
      </c>
      <c r="H25" s="393" t="s">
        <v>551</v>
      </c>
      <c r="I25" s="394" t="s">
        <v>48</v>
      </c>
      <c r="J25" s="395">
        <v>1</v>
      </c>
      <c r="K25" s="396">
        <f>J25*$E$25*$B$25</f>
        <v>0.15</v>
      </c>
      <c r="L25" s="431" t="s">
        <v>211</v>
      </c>
      <c r="M25" s="397" t="s">
        <v>41</v>
      </c>
      <c r="N25" s="398" t="s">
        <v>72</v>
      </c>
      <c r="O25" s="398"/>
      <c r="P25" s="398" t="s">
        <v>213</v>
      </c>
      <c r="Q25" s="398"/>
      <c r="R25" s="398"/>
      <c r="S25" s="398"/>
      <c r="T25" s="398" t="s">
        <v>212</v>
      </c>
      <c r="U25" s="399"/>
    </row>
    <row r="26" spans="1:21" ht="45" customHeight="1">
      <c r="A26" s="450"/>
      <c r="B26" s="451"/>
      <c r="C26" s="413"/>
      <c r="D26" s="432">
        <v>13</v>
      </c>
      <c r="E26" s="433">
        <f>E25</f>
        <v>1</v>
      </c>
      <c r="F26" s="433"/>
      <c r="G26" s="432">
        <v>19</v>
      </c>
      <c r="H26" s="432"/>
      <c r="I26" s="432"/>
      <c r="J26" s="432"/>
      <c r="K26" s="404">
        <f>SUM(K6:K25)</f>
        <v>1</v>
      </c>
      <c r="L26" s="432"/>
      <c r="M26" s="432"/>
      <c r="N26" s="432">
        <v>12</v>
      </c>
      <c r="O26" s="432">
        <v>10</v>
      </c>
      <c r="P26" s="432">
        <v>11</v>
      </c>
      <c r="Q26" s="432">
        <v>5</v>
      </c>
      <c r="R26" s="432">
        <v>4</v>
      </c>
      <c r="S26" s="432">
        <v>7</v>
      </c>
      <c r="T26" s="432">
        <v>10</v>
      </c>
      <c r="U26" s="432">
        <v>6</v>
      </c>
    </row>
    <row r="27" spans="1:21" ht="39" customHeight="1">
      <c r="A27" s="434"/>
      <c r="B27" s="435">
        <f>SUM(B6:B26)</f>
        <v>1</v>
      </c>
      <c r="C27" s="434"/>
      <c r="D27" s="434"/>
      <c r="E27" s="434"/>
      <c r="F27" s="434"/>
      <c r="G27" s="434"/>
      <c r="H27" s="434"/>
      <c r="I27" s="434"/>
      <c r="J27" s="434"/>
      <c r="K27" s="434"/>
      <c r="L27" s="434"/>
      <c r="M27" s="434"/>
      <c r="N27" s="434"/>
      <c r="O27" s="434"/>
      <c r="P27" s="434"/>
      <c r="Q27" s="434"/>
      <c r="R27" s="434"/>
      <c r="S27" s="434"/>
      <c r="T27" s="434"/>
      <c r="U27" s="434"/>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83"/>
  <sheetViews>
    <sheetView tabSelected="1" zoomScale="85" zoomScaleNormal="85" workbookViewId="0">
      <pane xSplit="8" ySplit="3" topLeftCell="I151" activePane="bottomRight" state="frozen"/>
      <selection pane="topRight" activeCell="J1" sqref="J1"/>
      <selection pane="bottomLeft" activeCell="A4" sqref="A4"/>
      <selection pane="bottomRight" activeCell="C168" sqref="C168"/>
    </sheetView>
  </sheetViews>
  <sheetFormatPr defaultRowHeight="15.75"/>
  <cols>
    <col min="1" max="1" width="6" style="22" customWidth="1"/>
    <col min="2" max="3" width="9.375" style="6" customWidth="1"/>
    <col min="4" max="4" width="18.625" style="12" customWidth="1"/>
    <col min="5" max="5" width="8.375" style="3" customWidth="1"/>
    <col min="6" max="6" width="43.875" style="3" customWidth="1"/>
    <col min="7" max="7" width="9" style="3" customWidth="1"/>
    <col min="8" max="8" width="43.25" style="3" customWidth="1"/>
    <col min="9" max="11" width="10.625" style="12" customWidth="1"/>
    <col min="12" max="12" width="10.625" style="53" customWidth="1"/>
    <col min="13" max="13" width="10.625" style="3" customWidth="1"/>
    <col min="14" max="14" width="10.625" style="12" customWidth="1"/>
    <col min="15" max="16" width="10.625" style="3" customWidth="1"/>
    <col min="17" max="16384" width="9" style="3"/>
  </cols>
  <sheetData>
    <row r="1" spans="1:16">
      <c r="A1" s="486" t="s">
        <v>217</v>
      </c>
      <c r="B1" s="486"/>
      <c r="C1" s="486"/>
      <c r="D1" s="486"/>
      <c r="I1" s="2"/>
      <c r="J1" s="2"/>
      <c r="K1" s="2"/>
      <c r="L1" s="45"/>
    </row>
    <row r="2" spans="1:16" s="5" customFormat="1">
      <c r="A2" s="487" t="s">
        <v>214</v>
      </c>
      <c r="B2" s="487"/>
      <c r="C2" s="487"/>
      <c r="D2" s="487"/>
      <c r="F2" s="58"/>
      <c r="G2" s="58"/>
      <c r="H2" s="58"/>
      <c r="I2" s="4"/>
      <c r="J2" s="4"/>
      <c r="K2" s="4"/>
      <c r="L2" s="46"/>
      <c r="N2" s="30"/>
    </row>
    <row r="3" spans="1:16" s="76" customFormat="1" ht="54" customHeight="1">
      <c r="A3" s="74" t="s">
        <v>66</v>
      </c>
      <c r="B3" s="74" t="s">
        <v>215</v>
      </c>
      <c r="C3" s="74" t="s">
        <v>67</v>
      </c>
      <c r="D3" s="74" t="s">
        <v>620</v>
      </c>
      <c r="E3" s="74" t="s">
        <v>185</v>
      </c>
      <c r="F3" s="75" t="s">
        <v>621</v>
      </c>
      <c r="G3" s="75" t="s">
        <v>186</v>
      </c>
      <c r="H3" s="75" t="s">
        <v>622</v>
      </c>
      <c r="I3" s="74" t="s">
        <v>109</v>
      </c>
      <c r="J3" s="75" t="s">
        <v>110</v>
      </c>
      <c r="K3" s="75" t="s">
        <v>111</v>
      </c>
      <c r="L3" s="74" t="s">
        <v>191</v>
      </c>
      <c r="M3" s="74" t="s">
        <v>192</v>
      </c>
      <c r="N3" s="74" t="s">
        <v>193</v>
      </c>
      <c r="O3" s="74" t="s">
        <v>362</v>
      </c>
      <c r="P3" s="74" t="s">
        <v>361</v>
      </c>
    </row>
    <row r="4" spans="1:16" s="12" customFormat="1" ht="110.25">
      <c r="A4" s="7" t="s">
        <v>68</v>
      </c>
      <c r="B4" s="7" t="s">
        <v>215</v>
      </c>
      <c r="C4" s="8"/>
      <c r="D4" s="11"/>
      <c r="E4" s="10"/>
      <c r="F4" s="31" t="s">
        <v>115</v>
      </c>
      <c r="G4" s="31"/>
      <c r="H4" s="10"/>
      <c r="I4" s="9" t="s">
        <v>112</v>
      </c>
      <c r="J4" s="9"/>
      <c r="K4" s="9"/>
      <c r="L4" s="47" t="s">
        <v>194</v>
      </c>
      <c r="M4" s="9" t="s">
        <v>195</v>
      </c>
      <c r="N4" s="9" t="s">
        <v>114</v>
      </c>
      <c r="O4" s="14" t="s">
        <v>113</v>
      </c>
      <c r="P4" s="10" t="s">
        <v>189</v>
      </c>
    </row>
    <row r="5" spans="1:16" ht="63">
      <c r="A5" s="13">
        <v>1</v>
      </c>
      <c r="B5" s="13" t="s">
        <v>69</v>
      </c>
      <c r="C5" s="61" t="s">
        <v>70</v>
      </c>
      <c r="D5" s="34" t="s">
        <v>71</v>
      </c>
      <c r="E5" s="61"/>
      <c r="F5" s="35"/>
      <c r="G5" s="35"/>
      <c r="H5" s="35"/>
      <c r="I5" s="61"/>
      <c r="J5" s="61"/>
      <c r="K5" s="61"/>
      <c r="L5" s="48"/>
      <c r="M5" s="61"/>
      <c r="N5" s="61"/>
      <c r="O5" s="61"/>
      <c r="P5" s="61"/>
    </row>
    <row r="6" spans="1:16" ht="31.5">
      <c r="A6" s="488">
        <v>2</v>
      </c>
      <c r="B6" s="488" t="s">
        <v>73</v>
      </c>
      <c r="C6" s="489" t="s">
        <v>116</v>
      </c>
      <c r="D6" s="491" t="s">
        <v>236</v>
      </c>
      <c r="E6" s="16" t="s">
        <v>552</v>
      </c>
      <c r="F6" s="49" t="s">
        <v>239</v>
      </c>
      <c r="G6" s="49" t="s">
        <v>553</v>
      </c>
      <c r="H6" s="49" t="s">
        <v>239</v>
      </c>
      <c r="I6" s="18" t="s">
        <v>72</v>
      </c>
      <c r="J6" s="17" t="s">
        <v>74</v>
      </c>
      <c r="K6" s="17" t="s">
        <v>213</v>
      </c>
      <c r="L6" s="50"/>
      <c r="M6" s="16" t="s">
        <v>212</v>
      </c>
      <c r="N6" s="31" t="s">
        <v>74</v>
      </c>
      <c r="O6" s="16"/>
      <c r="P6" s="24"/>
    </row>
    <row r="7" spans="1:16" ht="31.5">
      <c r="A7" s="488"/>
      <c r="B7" s="488"/>
      <c r="C7" s="490"/>
      <c r="D7" s="492"/>
      <c r="E7" s="16" t="s">
        <v>633</v>
      </c>
      <c r="F7" s="49" t="s">
        <v>238</v>
      </c>
      <c r="G7" s="49" t="s">
        <v>654</v>
      </c>
      <c r="H7" s="49" t="s">
        <v>238</v>
      </c>
      <c r="I7" s="18" t="s">
        <v>72</v>
      </c>
      <c r="J7" s="17" t="s">
        <v>213</v>
      </c>
      <c r="K7" s="17"/>
      <c r="L7" s="50"/>
      <c r="M7" s="16"/>
      <c r="N7" s="31" t="s">
        <v>212</v>
      </c>
      <c r="O7" s="16"/>
      <c r="P7" s="24"/>
    </row>
    <row r="8" spans="1:16" ht="31.5">
      <c r="A8" s="488"/>
      <c r="B8" s="488"/>
      <c r="C8" s="490"/>
      <c r="D8" s="492"/>
      <c r="E8" s="16" t="s">
        <v>634</v>
      </c>
      <c r="F8" s="49" t="s">
        <v>240</v>
      </c>
      <c r="G8" s="49" t="s">
        <v>655</v>
      </c>
      <c r="H8" s="49" t="s">
        <v>240</v>
      </c>
      <c r="I8" s="18" t="s">
        <v>72</v>
      </c>
      <c r="J8" s="17" t="s">
        <v>213</v>
      </c>
      <c r="K8" s="17"/>
      <c r="L8" s="50"/>
      <c r="M8" s="16"/>
      <c r="N8" s="31" t="s">
        <v>212</v>
      </c>
      <c r="O8" s="16"/>
      <c r="P8" s="24"/>
    </row>
    <row r="9" spans="1:16" ht="31.5">
      <c r="A9" s="488"/>
      <c r="B9" s="488"/>
      <c r="C9" s="490"/>
      <c r="D9" s="492"/>
      <c r="E9" s="16" t="s">
        <v>635</v>
      </c>
      <c r="F9" s="49" t="s">
        <v>241</v>
      </c>
      <c r="G9" s="49" t="s">
        <v>656</v>
      </c>
      <c r="H9" s="49" t="s">
        <v>241</v>
      </c>
      <c r="I9" s="18" t="s">
        <v>72</v>
      </c>
      <c r="J9" s="17" t="s">
        <v>213</v>
      </c>
      <c r="K9" s="17"/>
      <c r="L9" s="50"/>
      <c r="M9" s="16"/>
      <c r="N9" s="31" t="s">
        <v>212</v>
      </c>
      <c r="O9" s="16"/>
      <c r="P9" s="24"/>
    </row>
    <row r="10" spans="1:16">
      <c r="A10" s="488"/>
      <c r="B10" s="488"/>
      <c r="C10" s="490"/>
      <c r="D10" s="493"/>
      <c r="E10" s="16" t="s">
        <v>636</v>
      </c>
      <c r="F10" s="3" t="s">
        <v>237</v>
      </c>
      <c r="G10" s="49" t="s">
        <v>657</v>
      </c>
      <c r="H10" s="3" t="s">
        <v>237</v>
      </c>
      <c r="I10" s="18" t="s">
        <v>72</v>
      </c>
      <c r="J10" s="17" t="s">
        <v>213</v>
      </c>
      <c r="K10" s="17"/>
      <c r="L10" s="50"/>
      <c r="M10" s="16"/>
      <c r="N10" s="31" t="s">
        <v>212</v>
      </c>
      <c r="O10" s="16"/>
      <c r="P10" s="24"/>
    </row>
    <row r="11" spans="1:16">
      <c r="A11" s="488"/>
      <c r="B11" s="488"/>
      <c r="C11" s="489" t="s">
        <v>117</v>
      </c>
      <c r="D11" s="491" t="s">
        <v>118</v>
      </c>
      <c r="E11" s="16" t="s">
        <v>554</v>
      </c>
      <c r="F11" s="24" t="s">
        <v>242</v>
      </c>
      <c r="G11" s="36" t="s">
        <v>555</v>
      </c>
      <c r="H11" s="24" t="s">
        <v>242</v>
      </c>
      <c r="I11" s="18" t="s">
        <v>72</v>
      </c>
      <c r="J11" s="18"/>
      <c r="K11" s="18" t="s">
        <v>74</v>
      </c>
      <c r="L11" s="31" t="s">
        <v>212</v>
      </c>
      <c r="M11" s="31" t="s">
        <v>212</v>
      </c>
      <c r="N11" s="31" t="s">
        <v>212</v>
      </c>
      <c r="O11" s="31" t="s">
        <v>212</v>
      </c>
      <c r="P11" s="31" t="s">
        <v>212</v>
      </c>
    </row>
    <row r="12" spans="1:16">
      <c r="A12" s="488"/>
      <c r="B12" s="488"/>
      <c r="C12" s="490"/>
      <c r="D12" s="492"/>
      <c r="E12" s="16" t="s">
        <v>637</v>
      </c>
      <c r="F12" s="36" t="s">
        <v>243</v>
      </c>
      <c r="G12" s="36" t="s">
        <v>658</v>
      </c>
      <c r="H12" s="36" t="s">
        <v>243</v>
      </c>
      <c r="I12" s="18" t="s">
        <v>72</v>
      </c>
      <c r="J12" s="18"/>
      <c r="K12" s="18"/>
      <c r="L12" s="18"/>
      <c r="M12" s="16" t="s">
        <v>212</v>
      </c>
      <c r="N12" s="31"/>
      <c r="O12" s="31"/>
      <c r="P12" s="31"/>
    </row>
    <row r="13" spans="1:16">
      <c r="A13" s="488"/>
      <c r="B13" s="488"/>
      <c r="C13" s="490"/>
      <c r="D13" s="492"/>
      <c r="E13" s="16" t="s">
        <v>638</v>
      </c>
      <c r="F13" s="36" t="s">
        <v>244</v>
      </c>
      <c r="G13" s="36" t="s">
        <v>659</v>
      </c>
      <c r="H13" s="36" t="s">
        <v>244</v>
      </c>
      <c r="I13" s="18" t="s">
        <v>72</v>
      </c>
      <c r="J13" s="18"/>
      <c r="K13" s="18" t="s">
        <v>213</v>
      </c>
      <c r="L13" s="18"/>
      <c r="M13" s="18" t="s">
        <v>212</v>
      </c>
      <c r="N13" s="18"/>
      <c r="O13" s="18"/>
      <c r="P13" s="18" t="s">
        <v>212</v>
      </c>
    </row>
    <row r="14" spans="1:16">
      <c r="A14" s="488"/>
      <c r="B14" s="488"/>
      <c r="C14" s="490"/>
      <c r="D14" s="492"/>
      <c r="E14" s="16" t="s">
        <v>639</v>
      </c>
      <c r="F14" s="36" t="s">
        <v>245</v>
      </c>
      <c r="G14" s="36" t="s">
        <v>660</v>
      </c>
      <c r="H14" s="36" t="s">
        <v>245</v>
      </c>
      <c r="I14" s="18" t="s">
        <v>72</v>
      </c>
      <c r="J14" s="18"/>
      <c r="K14" s="18" t="s">
        <v>74</v>
      </c>
      <c r="L14" s="18"/>
      <c r="M14" s="16" t="s">
        <v>212</v>
      </c>
      <c r="N14" s="31"/>
      <c r="O14" s="31"/>
      <c r="P14" s="31" t="s">
        <v>212</v>
      </c>
    </row>
    <row r="15" spans="1:16" ht="47.25">
      <c r="A15" s="488"/>
      <c r="B15" s="488"/>
      <c r="C15" s="17" t="s">
        <v>75</v>
      </c>
      <c r="D15" s="27" t="s">
        <v>76</v>
      </c>
      <c r="E15" s="16" t="s">
        <v>556</v>
      </c>
      <c r="F15" s="36" t="s">
        <v>197</v>
      </c>
      <c r="G15" s="36" t="s">
        <v>661</v>
      </c>
      <c r="H15" s="36" t="s">
        <v>197</v>
      </c>
      <c r="I15" s="18" t="s">
        <v>213</v>
      </c>
      <c r="J15" s="18" t="s">
        <v>212</v>
      </c>
      <c r="K15" s="18" t="s">
        <v>212</v>
      </c>
      <c r="L15" s="18" t="s">
        <v>212</v>
      </c>
      <c r="M15" s="18" t="s">
        <v>212</v>
      </c>
      <c r="N15" s="18" t="s">
        <v>212</v>
      </c>
      <c r="O15" s="18" t="s">
        <v>212</v>
      </c>
      <c r="P15" s="18" t="s">
        <v>212</v>
      </c>
    </row>
    <row r="16" spans="1:16" ht="63">
      <c r="A16" s="488"/>
      <c r="B16" s="488"/>
      <c r="C16" s="17" t="s">
        <v>77</v>
      </c>
      <c r="D16" s="27" t="s">
        <v>78</v>
      </c>
      <c r="E16" s="17" t="s">
        <v>558</v>
      </c>
      <c r="F16" s="36" t="s">
        <v>196</v>
      </c>
      <c r="G16" s="36" t="s">
        <v>662</v>
      </c>
      <c r="H16" s="36" t="s">
        <v>196</v>
      </c>
      <c r="I16" s="18" t="s">
        <v>212</v>
      </c>
      <c r="J16" s="18" t="s">
        <v>74</v>
      </c>
      <c r="K16" s="18" t="s">
        <v>74</v>
      </c>
      <c r="L16" s="18" t="s">
        <v>74</v>
      </c>
      <c r="M16" s="18" t="s">
        <v>74</v>
      </c>
      <c r="N16" s="18" t="s">
        <v>74</v>
      </c>
      <c r="O16" s="18" t="s">
        <v>74</v>
      </c>
      <c r="P16" s="18" t="s">
        <v>74</v>
      </c>
    </row>
    <row r="17" spans="1:16" ht="31.5">
      <c r="A17" s="488"/>
      <c r="B17" s="488"/>
      <c r="C17" s="17" t="s">
        <v>119</v>
      </c>
      <c r="D17" s="33" t="s">
        <v>120</v>
      </c>
      <c r="E17" s="17" t="s">
        <v>560</v>
      </c>
      <c r="F17" s="36" t="s">
        <v>246</v>
      </c>
      <c r="G17" s="36" t="s">
        <v>663</v>
      </c>
      <c r="H17" s="36" t="s">
        <v>246</v>
      </c>
      <c r="I17" s="18"/>
      <c r="J17" s="18"/>
      <c r="K17" s="18" t="s">
        <v>72</v>
      </c>
      <c r="L17" s="16"/>
      <c r="M17" s="18"/>
      <c r="N17" s="18"/>
      <c r="O17" s="18" t="s">
        <v>212</v>
      </c>
      <c r="P17" s="18" t="s">
        <v>74</v>
      </c>
    </row>
    <row r="18" spans="1:16" ht="78.75">
      <c r="A18" s="497"/>
      <c r="B18" s="497"/>
      <c r="C18" s="61" t="s">
        <v>121</v>
      </c>
      <c r="D18" s="34" t="s">
        <v>122</v>
      </c>
      <c r="E18" s="61" t="s">
        <v>475</v>
      </c>
      <c r="F18" s="34" t="s">
        <v>247</v>
      </c>
      <c r="G18" s="61" t="s">
        <v>562</v>
      </c>
      <c r="H18" s="34" t="s">
        <v>247</v>
      </c>
      <c r="I18" s="61" t="s">
        <v>72</v>
      </c>
      <c r="J18" s="61"/>
      <c r="K18" s="61" t="s">
        <v>74</v>
      </c>
      <c r="L18" s="48"/>
      <c r="M18" s="61" t="s">
        <v>212</v>
      </c>
      <c r="N18" s="61"/>
      <c r="O18" s="61"/>
      <c r="P18" s="61"/>
    </row>
    <row r="19" spans="1:16" ht="47.25">
      <c r="A19" s="497"/>
      <c r="B19" s="497"/>
      <c r="C19" s="61" t="s">
        <v>123</v>
      </c>
      <c r="D19" s="34" t="s">
        <v>124</v>
      </c>
      <c r="E19" s="61" t="s">
        <v>476</v>
      </c>
      <c r="F19" s="34" t="s">
        <v>222</v>
      </c>
      <c r="G19" s="61" t="s">
        <v>563</v>
      </c>
      <c r="H19" s="34" t="s">
        <v>222</v>
      </c>
      <c r="I19" s="61" t="s">
        <v>72</v>
      </c>
      <c r="J19" s="61"/>
      <c r="K19" s="61"/>
      <c r="L19" s="48"/>
      <c r="M19" s="61" t="s">
        <v>212</v>
      </c>
      <c r="N19" s="61"/>
      <c r="O19" s="61"/>
      <c r="P19" s="61"/>
    </row>
    <row r="20" spans="1:16" ht="63">
      <c r="A20" s="497"/>
      <c r="B20" s="497"/>
      <c r="C20" s="62" t="s">
        <v>125</v>
      </c>
      <c r="D20" s="77" t="s">
        <v>126</v>
      </c>
      <c r="E20" s="61" t="s">
        <v>477</v>
      </c>
      <c r="F20" s="35" t="s">
        <v>209</v>
      </c>
      <c r="G20" s="248" t="s">
        <v>564</v>
      </c>
      <c r="H20" s="35" t="s">
        <v>209</v>
      </c>
      <c r="I20" s="17" t="s">
        <v>213</v>
      </c>
      <c r="J20" s="17"/>
      <c r="K20" s="17" t="s">
        <v>212</v>
      </c>
      <c r="L20" s="50"/>
      <c r="M20" s="17" t="s">
        <v>212</v>
      </c>
      <c r="N20" s="17"/>
      <c r="O20" s="17"/>
      <c r="P20" s="17"/>
    </row>
    <row r="21" spans="1:16" ht="31.5">
      <c r="A21" s="494">
        <v>4</v>
      </c>
      <c r="B21" s="496" t="s">
        <v>80</v>
      </c>
      <c r="C21" s="503" t="s">
        <v>127</v>
      </c>
      <c r="D21" s="507" t="s">
        <v>128</v>
      </c>
      <c r="E21" s="537" t="s">
        <v>478</v>
      </c>
      <c r="F21" s="540" t="s">
        <v>388</v>
      </c>
      <c r="G21" s="55" t="s">
        <v>565</v>
      </c>
      <c r="H21" s="55" t="s">
        <v>363</v>
      </c>
      <c r="I21" s="32" t="s">
        <v>72</v>
      </c>
      <c r="J21" s="32" t="s">
        <v>213</v>
      </c>
      <c r="K21" s="17"/>
      <c r="L21" s="50"/>
      <c r="M21" s="31"/>
      <c r="N21" s="31" t="s">
        <v>212</v>
      </c>
      <c r="O21" s="31"/>
      <c r="P21" s="17"/>
    </row>
    <row r="22" spans="1:16">
      <c r="A22" s="495"/>
      <c r="B22" s="497"/>
      <c r="C22" s="504"/>
      <c r="D22" s="508"/>
      <c r="E22" s="538"/>
      <c r="F22" s="541"/>
      <c r="G22" s="55" t="s">
        <v>664</v>
      </c>
      <c r="H22" s="258" t="s">
        <v>619</v>
      </c>
      <c r="I22" s="32" t="s">
        <v>72</v>
      </c>
      <c r="J22" s="32" t="s">
        <v>213</v>
      </c>
      <c r="K22" s="17"/>
      <c r="L22" s="50"/>
      <c r="M22" s="31"/>
      <c r="N22" s="31" t="s">
        <v>212</v>
      </c>
      <c r="O22" s="31"/>
      <c r="P22" s="17"/>
    </row>
    <row r="23" spans="1:16">
      <c r="A23" s="495"/>
      <c r="B23" s="497"/>
      <c r="C23" s="504"/>
      <c r="D23" s="508"/>
      <c r="E23" s="538"/>
      <c r="F23" s="541"/>
      <c r="G23" s="55" t="s">
        <v>665</v>
      </c>
      <c r="H23" s="55" t="s">
        <v>364</v>
      </c>
      <c r="I23" s="32" t="s">
        <v>72</v>
      </c>
      <c r="J23" s="32" t="s">
        <v>213</v>
      </c>
      <c r="K23" s="17"/>
      <c r="L23" s="50"/>
      <c r="M23" s="31"/>
      <c r="N23" s="31" t="s">
        <v>212</v>
      </c>
      <c r="O23" s="31"/>
      <c r="P23" s="17"/>
    </row>
    <row r="24" spans="1:16" ht="31.5">
      <c r="A24" s="495"/>
      <c r="B24" s="497"/>
      <c r="C24" s="504"/>
      <c r="D24" s="508"/>
      <c r="E24" s="538"/>
      <c r="F24" s="541"/>
      <c r="G24" s="55" t="s">
        <v>666</v>
      </c>
      <c r="H24" s="55" t="s">
        <v>365</v>
      </c>
      <c r="I24" s="32" t="s">
        <v>72</v>
      </c>
      <c r="J24" s="32" t="s">
        <v>213</v>
      </c>
      <c r="K24" s="17"/>
      <c r="L24" s="50"/>
      <c r="M24" s="31"/>
      <c r="N24" s="31" t="s">
        <v>212</v>
      </c>
      <c r="O24" s="16"/>
      <c r="P24" s="17"/>
    </row>
    <row r="25" spans="1:16" ht="31.5">
      <c r="A25" s="495"/>
      <c r="B25" s="497"/>
      <c r="C25" s="504"/>
      <c r="D25" s="508"/>
      <c r="E25" s="538"/>
      <c r="F25" s="541"/>
      <c r="G25" s="55" t="s">
        <v>667</v>
      </c>
      <c r="H25" s="59" t="s">
        <v>366</v>
      </c>
      <c r="I25" s="32" t="s">
        <v>72</v>
      </c>
      <c r="J25" s="32" t="s">
        <v>213</v>
      </c>
      <c r="K25" s="17"/>
      <c r="L25" s="50"/>
      <c r="M25" s="31"/>
      <c r="N25" s="31" t="s">
        <v>212</v>
      </c>
      <c r="O25" s="16"/>
      <c r="P25" s="17"/>
    </row>
    <row r="26" spans="1:16" ht="31.5">
      <c r="A26" s="495"/>
      <c r="B26" s="497"/>
      <c r="C26" s="504"/>
      <c r="D26" s="508"/>
      <c r="E26" s="538"/>
      <c r="F26" s="541"/>
      <c r="G26" s="55" t="s">
        <v>668</v>
      </c>
      <c r="H26" s="59" t="s">
        <v>391</v>
      </c>
      <c r="I26" s="32" t="s">
        <v>72</v>
      </c>
      <c r="J26" s="32" t="s">
        <v>213</v>
      </c>
      <c r="K26" s="17"/>
      <c r="L26" s="50"/>
      <c r="M26" s="31"/>
      <c r="N26" s="31" t="s">
        <v>212</v>
      </c>
      <c r="O26" s="16"/>
      <c r="P26" s="17"/>
    </row>
    <row r="27" spans="1:16" ht="63">
      <c r="A27" s="495"/>
      <c r="B27" s="497"/>
      <c r="C27" s="504"/>
      <c r="D27" s="508"/>
      <c r="E27" s="538"/>
      <c r="F27" s="541"/>
      <c r="G27" s="55" t="s">
        <v>669</v>
      </c>
      <c r="H27" s="55" t="s">
        <v>249</v>
      </c>
      <c r="I27" s="32" t="s">
        <v>72</v>
      </c>
      <c r="J27" s="32" t="s">
        <v>213</v>
      </c>
      <c r="K27" s="17"/>
      <c r="L27" s="50"/>
      <c r="M27" s="31"/>
      <c r="N27" s="31" t="s">
        <v>212</v>
      </c>
      <c r="O27" s="16"/>
      <c r="P27" s="17"/>
    </row>
    <row r="28" spans="1:16" ht="63">
      <c r="A28" s="495"/>
      <c r="B28" s="497"/>
      <c r="C28" s="504"/>
      <c r="D28" s="508"/>
      <c r="E28" s="538"/>
      <c r="F28" s="541"/>
      <c r="G28" s="55" t="s">
        <v>670</v>
      </c>
      <c r="H28" s="67" t="s">
        <v>218</v>
      </c>
      <c r="I28" s="32" t="s">
        <v>72</v>
      </c>
      <c r="J28" s="32" t="s">
        <v>213</v>
      </c>
      <c r="K28" s="17"/>
      <c r="L28" s="50"/>
      <c r="M28" s="31"/>
      <c r="N28" s="31" t="s">
        <v>212</v>
      </c>
      <c r="O28" s="16"/>
      <c r="P28" s="17"/>
    </row>
    <row r="29" spans="1:16">
      <c r="A29" s="495"/>
      <c r="B29" s="497"/>
      <c r="C29" s="504"/>
      <c r="D29" s="508"/>
      <c r="E29" s="539"/>
      <c r="F29" s="542"/>
      <c r="G29" s="55" t="s">
        <v>671</v>
      </c>
      <c r="H29" s="67" t="s">
        <v>219</v>
      </c>
      <c r="I29" s="32" t="s">
        <v>72</v>
      </c>
      <c r="J29" s="32" t="s">
        <v>213</v>
      </c>
      <c r="K29" s="17"/>
      <c r="L29" s="50"/>
      <c r="M29" s="31"/>
      <c r="N29" s="31" t="s">
        <v>212</v>
      </c>
      <c r="O29" s="16"/>
      <c r="P29" s="17" t="s">
        <v>212</v>
      </c>
    </row>
    <row r="30" spans="1:16" ht="78.75">
      <c r="A30" s="495"/>
      <c r="B30" s="497"/>
      <c r="C30" s="504"/>
      <c r="D30" s="509"/>
      <c r="E30" s="57" t="s">
        <v>640</v>
      </c>
      <c r="F30" s="67" t="s">
        <v>352</v>
      </c>
      <c r="G30" s="57" t="s">
        <v>672</v>
      </c>
      <c r="H30" s="67" t="s">
        <v>352</v>
      </c>
      <c r="I30" s="32" t="s">
        <v>72</v>
      </c>
      <c r="J30" s="32" t="s">
        <v>213</v>
      </c>
      <c r="K30" s="17"/>
      <c r="L30" s="50"/>
      <c r="M30" s="31"/>
      <c r="N30" s="31" t="s">
        <v>212</v>
      </c>
      <c r="O30" s="16"/>
      <c r="P30" s="17" t="s">
        <v>212</v>
      </c>
    </row>
    <row r="31" spans="1:16" ht="31.5">
      <c r="A31" s="495"/>
      <c r="B31" s="497"/>
      <c r="C31" s="503" t="s">
        <v>129</v>
      </c>
      <c r="D31" s="507" t="s">
        <v>130</v>
      </c>
      <c r="E31" s="537" t="s">
        <v>479</v>
      </c>
      <c r="F31" s="540" t="s">
        <v>130</v>
      </c>
      <c r="G31" s="57" t="s">
        <v>566</v>
      </c>
      <c r="H31" s="55" t="s">
        <v>208</v>
      </c>
      <c r="I31" s="32" t="s">
        <v>72</v>
      </c>
      <c r="J31" s="32" t="s">
        <v>213</v>
      </c>
      <c r="K31" s="17"/>
      <c r="L31" s="50"/>
      <c r="M31" s="31"/>
      <c r="N31" s="31" t="s">
        <v>212</v>
      </c>
      <c r="O31" s="16"/>
      <c r="P31" s="17" t="s">
        <v>212</v>
      </c>
    </row>
    <row r="32" spans="1:16" ht="31.5" customHeight="1">
      <c r="A32" s="495"/>
      <c r="B32" s="497"/>
      <c r="C32" s="504"/>
      <c r="D32" s="508"/>
      <c r="E32" s="538"/>
      <c r="F32" s="541"/>
      <c r="G32" s="57" t="s">
        <v>673</v>
      </c>
      <c r="H32" s="67" t="s">
        <v>367</v>
      </c>
      <c r="I32" s="32" t="s">
        <v>72</v>
      </c>
      <c r="J32" s="32" t="s">
        <v>213</v>
      </c>
      <c r="K32" s="17"/>
      <c r="L32" s="50"/>
      <c r="M32" s="31"/>
      <c r="N32" s="31" t="s">
        <v>212</v>
      </c>
      <c r="O32" s="16"/>
      <c r="P32" s="17" t="s">
        <v>212</v>
      </c>
    </row>
    <row r="33" spans="1:16" ht="31.5">
      <c r="A33" s="495"/>
      <c r="B33" s="497"/>
      <c r="C33" s="504"/>
      <c r="D33" s="508"/>
      <c r="E33" s="538"/>
      <c r="F33" s="541"/>
      <c r="G33" s="57" t="s">
        <v>674</v>
      </c>
      <c r="H33" s="67" t="s">
        <v>368</v>
      </c>
      <c r="I33" s="32" t="s">
        <v>72</v>
      </c>
      <c r="J33" s="32" t="s">
        <v>213</v>
      </c>
      <c r="K33" s="17"/>
      <c r="L33" s="50"/>
      <c r="M33" s="31"/>
      <c r="N33" s="31" t="s">
        <v>212</v>
      </c>
      <c r="O33" s="16"/>
      <c r="P33" s="17" t="s">
        <v>212</v>
      </c>
    </row>
    <row r="34" spans="1:16" ht="31.5" customHeight="1">
      <c r="A34" s="495"/>
      <c r="B34" s="497"/>
      <c r="C34" s="504"/>
      <c r="D34" s="508"/>
      <c r="E34" s="538"/>
      <c r="F34" s="541"/>
      <c r="G34" s="57" t="s">
        <v>675</v>
      </c>
      <c r="H34" s="55" t="s">
        <v>392</v>
      </c>
      <c r="I34" s="32" t="s">
        <v>72</v>
      </c>
      <c r="J34" s="32" t="s">
        <v>213</v>
      </c>
      <c r="K34" s="17"/>
      <c r="L34" s="50"/>
      <c r="M34" s="31"/>
      <c r="N34" s="31" t="s">
        <v>212</v>
      </c>
      <c r="O34" s="16"/>
      <c r="P34" s="17" t="s">
        <v>212</v>
      </c>
    </row>
    <row r="35" spans="1:16" ht="31.5">
      <c r="A35" s="495"/>
      <c r="B35" s="497"/>
      <c r="C35" s="504"/>
      <c r="D35" s="508"/>
      <c r="E35" s="538"/>
      <c r="F35" s="541"/>
      <c r="G35" s="57" t="s">
        <v>676</v>
      </c>
      <c r="H35" s="55" t="s">
        <v>369</v>
      </c>
      <c r="I35" s="32" t="s">
        <v>72</v>
      </c>
      <c r="J35" s="32" t="s">
        <v>213</v>
      </c>
      <c r="K35" s="17"/>
      <c r="L35" s="50"/>
      <c r="M35" s="31"/>
      <c r="N35" s="31" t="s">
        <v>212</v>
      </c>
      <c r="O35" s="16"/>
      <c r="P35" s="17" t="s">
        <v>212</v>
      </c>
    </row>
    <row r="36" spans="1:16" ht="31.5">
      <c r="A36" s="495"/>
      <c r="B36" s="497"/>
      <c r="C36" s="504"/>
      <c r="D36" s="508"/>
      <c r="E36" s="539"/>
      <c r="F36" s="542"/>
      <c r="G36" s="57" t="s">
        <v>677</v>
      </c>
      <c r="H36" s="55" t="s">
        <v>220</v>
      </c>
      <c r="I36" s="32" t="s">
        <v>72</v>
      </c>
      <c r="J36" s="32" t="s">
        <v>213</v>
      </c>
      <c r="K36" s="17"/>
      <c r="L36" s="50"/>
      <c r="M36" s="31"/>
      <c r="N36" s="31" t="s">
        <v>212</v>
      </c>
      <c r="O36" s="16"/>
      <c r="P36" s="17"/>
    </row>
    <row r="37" spans="1:16" ht="31.5">
      <c r="A37" s="495"/>
      <c r="B37" s="497"/>
      <c r="C37" s="504"/>
      <c r="D37" s="508"/>
      <c r="E37" s="57" t="s">
        <v>641</v>
      </c>
      <c r="F37" s="55" t="s">
        <v>250</v>
      </c>
      <c r="G37" s="57" t="s">
        <v>678</v>
      </c>
      <c r="H37" s="55" t="s">
        <v>250</v>
      </c>
      <c r="I37" s="32" t="s">
        <v>72</v>
      </c>
      <c r="J37" s="32" t="s">
        <v>213</v>
      </c>
      <c r="K37" s="17"/>
      <c r="L37" s="50"/>
      <c r="M37" s="31"/>
      <c r="N37" s="31" t="s">
        <v>212</v>
      </c>
      <c r="O37" s="16"/>
      <c r="P37" s="17" t="s">
        <v>212</v>
      </c>
    </row>
    <row r="38" spans="1:16" ht="31.5" customHeight="1">
      <c r="A38" s="495"/>
      <c r="B38" s="497"/>
      <c r="C38" s="503" t="s">
        <v>131</v>
      </c>
      <c r="D38" s="519" t="s">
        <v>248</v>
      </c>
      <c r="E38" s="537" t="s">
        <v>480</v>
      </c>
      <c r="F38" s="507" t="s">
        <v>248</v>
      </c>
      <c r="G38" s="57" t="s">
        <v>567</v>
      </c>
      <c r="H38" s="67" t="s">
        <v>393</v>
      </c>
      <c r="I38" s="32" t="s">
        <v>72</v>
      </c>
      <c r="J38" s="32" t="s">
        <v>213</v>
      </c>
      <c r="K38" s="17"/>
      <c r="L38" s="50"/>
      <c r="M38" s="31"/>
      <c r="N38" s="31" t="s">
        <v>212</v>
      </c>
      <c r="O38" s="16"/>
      <c r="P38" s="17"/>
    </row>
    <row r="39" spans="1:16">
      <c r="A39" s="495"/>
      <c r="B39" s="497"/>
      <c r="C39" s="504"/>
      <c r="D39" s="520"/>
      <c r="E39" s="538"/>
      <c r="F39" s="508"/>
      <c r="G39" s="57" t="s">
        <v>679</v>
      </c>
      <c r="H39" s="67" t="s">
        <v>370</v>
      </c>
      <c r="I39" s="32" t="s">
        <v>72</v>
      </c>
      <c r="J39" s="32" t="s">
        <v>213</v>
      </c>
      <c r="K39" s="17"/>
      <c r="L39" s="50"/>
      <c r="M39" s="31"/>
      <c r="N39" s="31" t="s">
        <v>212</v>
      </c>
      <c r="O39" s="16"/>
      <c r="P39" s="17"/>
    </row>
    <row r="40" spans="1:16">
      <c r="A40" s="495"/>
      <c r="B40" s="497"/>
      <c r="C40" s="504"/>
      <c r="D40" s="520"/>
      <c r="E40" s="538"/>
      <c r="F40" s="508"/>
      <c r="G40" s="57" t="s">
        <v>680</v>
      </c>
      <c r="H40" s="67" t="s">
        <v>371</v>
      </c>
      <c r="I40" s="32" t="s">
        <v>72</v>
      </c>
      <c r="J40" s="32" t="s">
        <v>213</v>
      </c>
      <c r="K40" s="25"/>
      <c r="L40" s="50"/>
      <c r="M40" s="16"/>
      <c r="N40" s="31"/>
      <c r="O40" s="16"/>
      <c r="P40" s="17" t="s">
        <v>212</v>
      </c>
    </row>
    <row r="41" spans="1:16">
      <c r="A41" s="495"/>
      <c r="B41" s="497"/>
      <c r="C41" s="504"/>
      <c r="D41" s="520"/>
      <c r="E41" s="538"/>
      <c r="F41" s="508"/>
      <c r="G41" s="57" t="s">
        <v>681</v>
      </c>
      <c r="H41" s="36" t="s">
        <v>394</v>
      </c>
      <c r="I41" s="32" t="s">
        <v>72</v>
      </c>
      <c r="J41" s="32" t="s">
        <v>213</v>
      </c>
      <c r="K41" s="17"/>
      <c r="L41" s="50"/>
      <c r="M41" s="31"/>
      <c r="N41" s="31" t="s">
        <v>212</v>
      </c>
      <c r="O41" s="16"/>
      <c r="P41" s="17"/>
    </row>
    <row r="42" spans="1:16">
      <c r="A42" s="495"/>
      <c r="B42" s="497"/>
      <c r="C42" s="504"/>
      <c r="D42" s="520"/>
      <c r="E42" s="538"/>
      <c r="F42" s="508"/>
      <c r="G42" s="57" t="s">
        <v>682</v>
      </c>
      <c r="H42" s="36" t="s">
        <v>372</v>
      </c>
      <c r="I42" s="25" t="s">
        <v>72</v>
      </c>
      <c r="J42" s="25"/>
      <c r="K42" s="25" t="s">
        <v>213</v>
      </c>
      <c r="L42" s="50"/>
      <c r="M42" s="16" t="s">
        <v>212</v>
      </c>
      <c r="N42" s="31"/>
      <c r="O42" s="16"/>
      <c r="P42" s="17"/>
    </row>
    <row r="43" spans="1:16">
      <c r="A43" s="495"/>
      <c r="B43" s="497"/>
      <c r="C43" s="504"/>
      <c r="D43" s="520"/>
      <c r="E43" s="538"/>
      <c r="F43" s="508"/>
      <c r="G43" s="57" t="s">
        <v>683</v>
      </c>
      <c r="H43" s="36" t="s">
        <v>395</v>
      </c>
      <c r="I43" s="32" t="s">
        <v>72</v>
      </c>
      <c r="J43" s="32" t="s">
        <v>213</v>
      </c>
      <c r="K43" s="25"/>
      <c r="L43" s="50"/>
      <c r="M43" s="16"/>
      <c r="N43" s="31"/>
      <c r="O43" s="16"/>
      <c r="P43" s="17" t="s">
        <v>212</v>
      </c>
    </row>
    <row r="44" spans="1:16">
      <c r="A44" s="495"/>
      <c r="B44" s="497"/>
      <c r="C44" s="504"/>
      <c r="D44" s="520"/>
      <c r="E44" s="538"/>
      <c r="F44" s="508"/>
      <c r="G44" s="57" t="s">
        <v>684</v>
      </c>
      <c r="H44" s="36" t="s">
        <v>618</v>
      </c>
      <c r="I44" s="32" t="s">
        <v>72</v>
      </c>
      <c r="J44" s="32" t="s">
        <v>213</v>
      </c>
      <c r="K44" s="25"/>
      <c r="L44" s="50"/>
      <c r="M44" s="16" t="s">
        <v>212</v>
      </c>
      <c r="N44" s="31" t="s">
        <v>212</v>
      </c>
      <c r="O44" s="16"/>
      <c r="P44" s="17" t="s">
        <v>212</v>
      </c>
    </row>
    <row r="45" spans="1:16" ht="31.5">
      <c r="A45" s="495"/>
      <c r="B45" s="497"/>
      <c r="C45" s="504"/>
      <c r="D45" s="520"/>
      <c r="E45" s="538"/>
      <c r="F45" s="508"/>
      <c r="G45" s="57" t="s">
        <v>685</v>
      </c>
      <c r="H45" s="24" t="s">
        <v>373</v>
      </c>
      <c r="I45" s="25" t="s">
        <v>72</v>
      </c>
      <c r="J45" s="25" t="s">
        <v>213</v>
      </c>
      <c r="K45" s="25"/>
      <c r="L45" s="50"/>
      <c r="M45" s="16"/>
      <c r="N45" s="31" t="s">
        <v>212</v>
      </c>
      <c r="O45" s="16"/>
      <c r="P45" s="17"/>
    </row>
    <row r="46" spans="1:16" ht="31.5">
      <c r="A46" s="495"/>
      <c r="B46" s="497"/>
      <c r="C46" s="505"/>
      <c r="D46" s="521"/>
      <c r="E46" s="539"/>
      <c r="F46" s="509"/>
      <c r="G46" s="57" t="s">
        <v>686</v>
      </c>
      <c r="H46" s="24" t="s">
        <v>374</v>
      </c>
      <c r="I46" s="25" t="s">
        <v>72</v>
      </c>
      <c r="J46" s="25" t="s">
        <v>213</v>
      </c>
      <c r="K46" s="25"/>
      <c r="L46" s="50"/>
      <c r="M46" s="16"/>
      <c r="N46" s="31" t="s">
        <v>212</v>
      </c>
      <c r="O46" s="16"/>
      <c r="P46" s="17" t="s">
        <v>212</v>
      </c>
    </row>
    <row r="47" spans="1:16">
      <c r="A47" s="495"/>
      <c r="B47" s="497"/>
      <c r="C47" s="503" t="s">
        <v>132</v>
      </c>
      <c r="D47" s="507" t="s">
        <v>133</v>
      </c>
      <c r="E47" s="503" t="s">
        <v>481</v>
      </c>
      <c r="F47" s="507" t="s">
        <v>133</v>
      </c>
      <c r="G47" s="16" t="s">
        <v>568</v>
      </c>
      <c r="H47" s="36" t="s">
        <v>198</v>
      </c>
      <c r="I47" s="25" t="s">
        <v>72</v>
      </c>
      <c r="J47" s="25" t="s">
        <v>213</v>
      </c>
      <c r="K47" s="25"/>
      <c r="L47" s="50"/>
      <c r="M47" s="16"/>
      <c r="N47" s="31" t="s">
        <v>212</v>
      </c>
      <c r="O47" s="16"/>
      <c r="P47" s="17"/>
    </row>
    <row r="48" spans="1:16" ht="31.5">
      <c r="A48" s="495"/>
      <c r="B48" s="497"/>
      <c r="C48" s="504"/>
      <c r="D48" s="508"/>
      <c r="E48" s="504"/>
      <c r="F48" s="508"/>
      <c r="G48" s="16" t="s">
        <v>687</v>
      </c>
      <c r="H48" s="36" t="s">
        <v>221</v>
      </c>
      <c r="I48" s="25" t="s">
        <v>72</v>
      </c>
      <c r="J48" s="25" t="s">
        <v>213</v>
      </c>
      <c r="K48" s="25"/>
      <c r="L48" s="50"/>
      <c r="M48" s="16"/>
      <c r="N48" s="31" t="s">
        <v>212</v>
      </c>
      <c r="O48" s="16"/>
      <c r="P48" s="17" t="s">
        <v>74</v>
      </c>
    </row>
    <row r="49" spans="1:16">
      <c r="A49" s="495"/>
      <c r="B49" s="497"/>
      <c r="C49" s="503" t="s">
        <v>134</v>
      </c>
      <c r="D49" s="507" t="s">
        <v>135</v>
      </c>
      <c r="E49" s="503" t="s">
        <v>482</v>
      </c>
      <c r="F49" s="507" t="s">
        <v>135</v>
      </c>
      <c r="G49" s="16" t="s">
        <v>569</v>
      </c>
      <c r="H49" s="36" t="s">
        <v>207</v>
      </c>
      <c r="I49" s="25" t="s">
        <v>72</v>
      </c>
      <c r="J49" s="25" t="s">
        <v>213</v>
      </c>
      <c r="K49" s="25"/>
      <c r="L49" s="50"/>
      <c r="M49" s="16"/>
      <c r="N49" s="31" t="s">
        <v>212</v>
      </c>
      <c r="O49" s="16"/>
      <c r="P49" s="17"/>
    </row>
    <row r="50" spans="1:16" ht="31.5">
      <c r="A50" s="495"/>
      <c r="B50" s="497"/>
      <c r="C50" s="504"/>
      <c r="D50" s="508"/>
      <c r="E50" s="504"/>
      <c r="F50" s="508"/>
      <c r="G50" s="16" t="s">
        <v>688</v>
      </c>
      <c r="H50" s="36" t="s">
        <v>251</v>
      </c>
      <c r="I50" s="25" t="s">
        <v>72</v>
      </c>
      <c r="J50" s="25" t="s">
        <v>213</v>
      </c>
      <c r="K50" s="25"/>
      <c r="L50" s="50"/>
      <c r="M50" s="16"/>
      <c r="N50" s="31" t="s">
        <v>212</v>
      </c>
      <c r="O50" s="16"/>
      <c r="P50" s="17" t="s">
        <v>212</v>
      </c>
    </row>
    <row r="51" spans="1:16" ht="31.5" customHeight="1">
      <c r="A51" s="494">
        <v>5</v>
      </c>
      <c r="B51" s="496" t="s">
        <v>81</v>
      </c>
      <c r="C51" s="517" t="s">
        <v>136</v>
      </c>
      <c r="D51" s="518" t="s">
        <v>137</v>
      </c>
      <c r="E51" s="532" t="s">
        <v>483</v>
      </c>
      <c r="F51" s="529" t="s">
        <v>137</v>
      </c>
      <c r="G51" s="61" t="s">
        <v>570</v>
      </c>
      <c r="H51" s="54" t="s">
        <v>375</v>
      </c>
      <c r="I51" s="17" t="s">
        <v>72</v>
      </c>
      <c r="J51" s="17" t="s">
        <v>213</v>
      </c>
      <c r="K51" s="17"/>
      <c r="L51" s="50"/>
      <c r="M51" s="17"/>
      <c r="N51" s="17" t="s">
        <v>212</v>
      </c>
      <c r="O51" s="17"/>
      <c r="P51" s="17"/>
    </row>
    <row r="52" spans="1:16" ht="31.5">
      <c r="A52" s="495"/>
      <c r="B52" s="497"/>
      <c r="C52" s="517"/>
      <c r="D52" s="518"/>
      <c r="E52" s="533"/>
      <c r="F52" s="530"/>
      <c r="G52" s="246" t="s">
        <v>689</v>
      </c>
      <c r="H52" s="54" t="s">
        <v>376</v>
      </c>
      <c r="I52" s="17" t="s">
        <v>72</v>
      </c>
      <c r="J52" s="17"/>
      <c r="K52" s="17"/>
      <c r="L52" s="17" t="s">
        <v>212</v>
      </c>
      <c r="M52" s="17"/>
      <c r="N52" s="17"/>
      <c r="O52" s="17"/>
      <c r="P52" s="17"/>
    </row>
    <row r="53" spans="1:16" ht="31.5">
      <c r="A53" s="495"/>
      <c r="B53" s="497"/>
      <c r="C53" s="517"/>
      <c r="D53" s="518"/>
      <c r="E53" s="533"/>
      <c r="F53" s="530"/>
      <c r="G53" s="246" t="s">
        <v>690</v>
      </c>
      <c r="H53" s="34" t="s">
        <v>252</v>
      </c>
      <c r="I53" s="17" t="s">
        <v>72</v>
      </c>
      <c r="J53" s="17"/>
      <c r="K53" s="17"/>
      <c r="L53" s="17" t="s">
        <v>212</v>
      </c>
      <c r="M53" s="17"/>
      <c r="N53" s="17"/>
      <c r="O53" s="17"/>
      <c r="P53" s="17"/>
    </row>
    <row r="54" spans="1:16">
      <c r="A54" s="495"/>
      <c r="B54" s="497"/>
      <c r="C54" s="517"/>
      <c r="D54" s="518"/>
      <c r="E54" s="534"/>
      <c r="F54" s="531"/>
      <c r="G54" s="246" t="s">
        <v>691</v>
      </c>
      <c r="H54" s="34" t="s">
        <v>226</v>
      </c>
      <c r="I54" s="17" t="s">
        <v>72</v>
      </c>
      <c r="J54" s="17"/>
      <c r="K54" s="17"/>
      <c r="L54" s="17" t="s">
        <v>212</v>
      </c>
      <c r="M54" s="17"/>
      <c r="N54" s="17"/>
      <c r="O54" s="17"/>
      <c r="P54" s="17"/>
    </row>
    <row r="55" spans="1:16" ht="47.25">
      <c r="A55" s="495"/>
      <c r="B55" s="497"/>
      <c r="C55" s="489" t="s">
        <v>138</v>
      </c>
      <c r="D55" s="491" t="s">
        <v>139</v>
      </c>
      <c r="E55" s="532" t="s">
        <v>484</v>
      </c>
      <c r="F55" s="491" t="s">
        <v>139</v>
      </c>
      <c r="G55" s="61" t="s">
        <v>571</v>
      </c>
      <c r="H55" s="34" t="s">
        <v>254</v>
      </c>
      <c r="I55" s="17" t="s">
        <v>72</v>
      </c>
      <c r="J55" s="17"/>
      <c r="K55" s="17"/>
      <c r="L55" s="17" t="s">
        <v>212</v>
      </c>
      <c r="M55" s="17"/>
      <c r="N55" s="17"/>
      <c r="O55" s="17"/>
      <c r="P55" s="17"/>
    </row>
    <row r="56" spans="1:16" ht="31.5">
      <c r="A56" s="495"/>
      <c r="B56" s="497"/>
      <c r="C56" s="490"/>
      <c r="D56" s="492"/>
      <c r="E56" s="533"/>
      <c r="F56" s="492"/>
      <c r="G56" s="246" t="s">
        <v>692</v>
      </c>
      <c r="H56" s="34" t="s">
        <v>224</v>
      </c>
      <c r="I56" s="17" t="s">
        <v>72</v>
      </c>
      <c r="J56" s="17"/>
      <c r="K56" s="17"/>
      <c r="L56" s="17" t="s">
        <v>212</v>
      </c>
      <c r="M56" s="17"/>
      <c r="N56" s="17"/>
      <c r="O56" s="17"/>
      <c r="P56" s="17"/>
    </row>
    <row r="57" spans="1:16" ht="31.5">
      <c r="A57" s="495"/>
      <c r="B57" s="497"/>
      <c r="C57" s="490"/>
      <c r="D57" s="492"/>
      <c r="E57" s="533"/>
      <c r="F57" s="492"/>
      <c r="G57" s="246" t="s">
        <v>693</v>
      </c>
      <c r="H57" s="21" t="s">
        <v>396</v>
      </c>
      <c r="I57" s="17" t="s">
        <v>72</v>
      </c>
      <c r="J57" s="17"/>
      <c r="K57" s="17" t="s">
        <v>74</v>
      </c>
      <c r="L57" s="17" t="s">
        <v>74</v>
      </c>
      <c r="M57" s="17" t="s">
        <v>212</v>
      </c>
      <c r="N57" s="17"/>
      <c r="O57" s="17"/>
      <c r="P57" s="17"/>
    </row>
    <row r="58" spans="1:16" ht="31.5" customHeight="1">
      <c r="A58" s="495"/>
      <c r="B58" s="497"/>
      <c r="C58" s="490"/>
      <c r="D58" s="492"/>
      <c r="E58" s="533"/>
      <c r="F58" s="492"/>
      <c r="G58" s="246" t="s">
        <v>694</v>
      </c>
      <c r="H58" s="21" t="s">
        <v>225</v>
      </c>
      <c r="I58" s="17" t="s">
        <v>72</v>
      </c>
      <c r="J58" s="17"/>
      <c r="K58" s="17"/>
      <c r="L58" s="17" t="s">
        <v>212</v>
      </c>
      <c r="M58" s="17"/>
      <c r="N58" s="17"/>
      <c r="O58" s="17"/>
      <c r="P58" s="17"/>
    </row>
    <row r="59" spans="1:16" ht="31.5">
      <c r="A59" s="495"/>
      <c r="B59" s="497"/>
      <c r="C59" s="490"/>
      <c r="D59" s="492"/>
      <c r="E59" s="534"/>
      <c r="F59" s="492"/>
      <c r="G59" s="246" t="s">
        <v>695</v>
      </c>
      <c r="H59" s="34" t="s">
        <v>223</v>
      </c>
      <c r="I59" s="17" t="s">
        <v>72</v>
      </c>
      <c r="J59" s="17"/>
      <c r="K59" s="17"/>
      <c r="L59" s="17" t="s">
        <v>212</v>
      </c>
      <c r="M59" s="17"/>
      <c r="N59" s="17"/>
      <c r="O59" s="17"/>
      <c r="P59" s="17"/>
    </row>
    <row r="60" spans="1:16" ht="31.5">
      <c r="A60" s="495"/>
      <c r="B60" s="497"/>
      <c r="C60" s="489" t="s">
        <v>140</v>
      </c>
      <c r="D60" s="489" t="s">
        <v>141</v>
      </c>
      <c r="E60" s="532" t="s">
        <v>485</v>
      </c>
      <c r="F60" s="489" t="s">
        <v>141</v>
      </c>
      <c r="G60" s="63" t="s">
        <v>572</v>
      </c>
      <c r="H60" s="71" t="s">
        <v>255</v>
      </c>
      <c r="I60" s="17" t="s">
        <v>72</v>
      </c>
      <c r="J60" s="17"/>
      <c r="K60" s="17"/>
      <c r="L60" s="17" t="s">
        <v>212</v>
      </c>
      <c r="M60" s="17"/>
      <c r="N60" s="17"/>
      <c r="O60" s="17"/>
      <c r="P60" s="17"/>
    </row>
    <row r="61" spans="1:16" ht="31.5">
      <c r="A61" s="495"/>
      <c r="B61" s="497"/>
      <c r="C61" s="490"/>
      <c r="D61" s="490"/>
      <c r="E61" s="533"/>
      <c r="F61" s="490"/>
      <c r="G61" s="259" t="s">
        <v>696</v>
      </c>
      <c r="H61" s="71" t="s">
        <v>256</v>
      </c>
      <c r="I61" s="17" t="s">
        <v>72</v>
      </c>
      <c r="J61" s="17"/>
      <c r="K61" s="17"/>
      <c r="L61" s="17" t="s">
        <v>212</v>
      </c>
      <c r="M61" s="17"/>
      <c r="N61" s="17"/>
      <c r="O61" s="17"/>
      <c r="P61" s="17"/>
    </row>
    <row r="62" spans="1:16" ht="47.25">
      <c r="A62" s="495"/>
      <c r="B62" s="497"/>
      <c r="C62" s="490"/>
      <c r="D62" s="490"/>
      <c r="E62" s="533"/>
      <c r="F62" s="490"/>
      <c r="G62" s="259" t="s">
        <v>697</v>
      </c>
      <c r="H62" s="71" t="s">
        <v>257</v>
      </c>
      <c r="I62" s="17" t="s">
        <v>72</v>
      </c>
      <c r="J62" s="17"/>
      <c r="K62" s="17"/>
      <c r="L62" s="17" t="s">
        <v>212</v>
      </c>
      <c r="M62" s="17"/>
      <c r="N62" s="17"/>
      <c r="O62" s="17"/>
      <c r="P62" s="17"/>
    </row>
    <row r="63" spans="1:16" ht="31.5">
      <c r="A63" s="495"/>
      <c r="B63" s="497"/>
      <c r="C63" s="490"/>
      <c r="D63" s="490"/>
      <c r="E63" s="533"/>
      <c r="F63" s="490"/>
      <c r="G63" s="259" t="s">
        <v>698</v>
      </c>
      <c r="H63" s="71" t="s">
        <v>258</v>
      </c>
      <c r="I63" s="17" t="s">
        <v>72</v>
      </c>
      <c r="J63" s="17"/>
      <c r="K63" s="17"/>
      <c r="L63" s="17" t="s">
        <v>212</v>
      </c>
      <c r="M63" s="17"/>
      <c r="N63" s="17"/>
      <c r="O63" s="17"/>
      <c r="P63" s="17"/>
    </row>
    <row r="64" spans="1:16">
      <c r="A64" s="495"/>
      <c r="B64" s="497"/>
      <c r="C64" s="490"/>
      <c r="D64" s="490"/>
      <c r="E64" s="533"/>
      <c r="F64" s="490"/>
      <c r="G64" s="259" t="s">
        <v>699</v>
      </c>
      <c r="H64" s="71" t="s">
        <v>259</v>
      </c>
      <c r="I64" s="17" t="s">
        <v>72</v>
      </c>
      <c r="J64" s="17"/>
      <c r="K64" s="17"/>
      <c r="L64" s="17" t="s">
        <v>212</v>
      </c>
      <c r="M64" s="17"/>
      <c r="N64" s="17"/>
      <c r="O64" s="17"/>
      <c r="P64" s="17"/>
    </row>
    <row r="65" spans="1:16">
      <c r="A65" s="495"/>
      <c r="B65" s="497"/>
      <c r="C65" s="490"/>
      <c r="D65" s="490"/>
      <c r="E65" s="533"/>
      <c r="F65" s="490"/>
      <c r="G65" s="259" t="s">
        <v>700</v>
      </c>
      <c r="H65" s="71" t="s">
        <v>260</v>
      </c>
      <c r="I65" s="17" t="s">
        <v>72</v>
      </c>
      <c r="J65" s="17"/>
      <c r="K65" s="17"/>
      <c r="L65" s="17" t="s">
        <v>212</v>
      </c>
      <c r="M65" s="17"/>
      <c r="N65" s="17"/>
      <c r="O65" s="17"/>
      <c r="P65" s="17"/>
    </row>
    <row r="66" spans="1:16">
      <c r="A66" s="495"/>
      <c r="B66" s="497"/>
      <c r="C66" s="490"/>
      <c r="D66" s="490"/>
      <c r="E66" s="533"/>
      <c r="F66" s="490"/>
      <c r="G66" s="259" t="s">
        <v>701</v>
      </c>
      <c r="H66" s="71" t="s">
        <v>261</v>
      </c>
      <c r="I66" s="17" t="s">
        <v>72</v>
      </c>
      <c r="J66" s="17"/>
      <c r="K66" s="17"/>
      <c r="L66" s="17" t="s">
        <v>212</v>
      </c>
      <c r="M66" s="17"/>
      <c r="N66" s="17"/>
      <c r="O66" s="17"/>
      <c r="P66" s="17"/>
    </row>
    <row r="67" spans="1:16">
      <c r="A67" s="495"/>
      <c r="B67" s="497"/>
      <c r="C67" s="498"/>
      <c r="D67" s="498"/>
      <c r="E67" s="534"/>
      <c r="F67" s="498"/>
      <c r="G67" s="259" t="s">
        <v>702</v>
      </c>
      <c r="H67" s="71" t="s">
        <v>262</v>
      </c>
      <c r="I67" s="17" t="s">
        <v>72</v>
      </c>
      <c r="J67" s="17"/>
      <c r="K67" s="17"/>
      <c r="L67" s="17" t="s">
        <v>212</v>
      </c>
      <c r="M67" s="17"/>
      <c r="N67" s="17"/>
      <c r="O67" s="17"/>
      <c r="P67" s="17"/>
    </row>
    <row r="68" spans="1:16" ht="44.25" customHeight="1">
      <c r="A68" s="506"/>
      <c r="B68" s="511"/>
      <c r="C68" s="17" t="s">
        <v>142</v>
      </c>
      <c r="D68" s="21" t="s">
        <v>143</v>
      </c>
      <c r="E68" s="63" t="s">
        <v>486</v>
      </c>
      <c r="F68" s="71" t="s">
        <v>263</v>
      </c>
      <c r="G68" s="63" t="s">
        <v>573</v>
      </c>
      <c r="H68" s="71" t="s">
        <v>263</v>
      </c>
      <c r="I68" s="17" t="s">
        <v>72</v>
      </c>
      <c r="J68" s="17"/>
      <c r="K68" s="17"/>
      <c r="L68" s="17" t="s">
        <v>212</v>
      </c>
      <c r="M68" s="17"/>
      <c r="N68" s="17"/>
      <c r="O68" s="17"/>
      <c r="P68" s="17"/>
    </row>
    <row r="69" spans="1:16" ht="31.5">
      <c r="A69" s="494">
        <v>6</v>
      </c>
      <c r="B69" s="496" t="s">
        <v>82</v>
      </c>
      <c r="C69" s="503" t="s">
        <v>144</v>
      </c>
      <c r="D69" s="503" t="s">
        <v>145</v>
      </c>
      <c r="E69" s="20" t="s">
        <v>487</v>
      </c>
      <c r="F69" s="29" t="s">
        <v>266</v>
      </c>
      <c r="G69" s="20" t="s">
        <v>574</v>
      </c>
      <c r="H69" s="29" t="s">
        <v>266</v>
      </c>
      <c r="I69" s="25"/>
      <c r="J69" s="25"/>
      <c r="K69" s="25" t="s">
        <v>72</v>
      </c>
      <c r="L69" s="50"/>
      <c r="M69" s="16" t="s">
        <v>212</v>
      </c>
      <c r="N69" s="31"/>
      <c r="O69" s="16"/>
      <c r="P69" s="16"/>
    </row>
    <row r="70" spans="1:16" ht="78.75">
      <c r="A70" s="495"/>
      <c r="B70" s="497"/>
      <c r="C70" s="504"/>
      <c r="D70" s="504"/>
      <c r="E70" s="503" t="s">
        <v>642</v>
      </c>
      <c r="F70" s="507" t="s">
        <v>389</v>
      </c>
      <c r="G70" s="20" t="s">
        <v>703</v>
      </c>
      <c r="H70" s="29" t="s">
        <v>292</v>
      </c>
      <c r="I70" s="25"/>
      <c r="J70" s="25"/>
      <c r="K70" s="25" t="s">
        <v>72</v>
      </c>
      <c r="L70" s="50"/>
      <c r="M70" s="16" t="s">
        <v>212</v>
      </c>
      <c r="N70" s="31"/>
      <c r="O70" s="16"/>
      <c r="P70" s="16"/>
    </row>
    <row r="71" spans="1:16" ht="31.5">
      <c r="A71" s="495"/>
      <c r="B71" s="497"/>
      <c r="C71" s="504"/>
      <c r="D71" s="504"/>
      <c r="E71" s="504"/>
      <c r="F71" s="508"/>
      <c r="G71" s="20" t="s">
        <v>704</v>
      </c>
      <c r="H71" s="3" t="s">
        <v>293</v>
      </c>
      <c r="I71" s="25"/>
      <c r="J71" s="25"/>
      <c r="K71" s="25" t="s">
        <v>72</v>
      </c>
      <c r="L71" s="50"/>
      <c r="M71" s="16" t="s">
        <v>212</v>
      </c>
      <c r="N71" s="31"/>
      <c r="O71" s="16"/>
      <c r="P71" s="16" t="s">
        <v>212</v>
      </c>
    </row>
    <row r="72" spans="1:16" ht="31.5">
      <c r="A72" s="495"/>
      <c r="B72" s="497"/>
      <c r="C72" s="504"/>
      <c r="D72" s="504"/>
      <c r="E72" s="504"/>
      <c r="F72" s="508"/>
      <c r="G72" s="20" t="s">
        <v>705</v>
      </c>
      <c r="H72" s="29" t="s">
        <v>264</v>
      </c>
      <c r="I72" s="25"/>
      <c r="J72" s="25"/>
      <c r="K72" s="25" t="s">
        <v>72</v>
      </c>
      <c r="L72" s="50"/>
      <c r="M72" s="16" t="s">
        <v>212</v>
      </c>
      <c r="N72" s="31"/>
      <c r="O72" s="16"/>
      <c r="P72" s="16"/>
    </row>
    <row r="73" spans="1:16" ht="31.5">
      <c r="A73" s="495"/>
      <c r="B73" s="497"/>
      <c r="C73" s="504"/>
      <c r="D73" s="504"/>
      <c r="E73" s="504"/>
      <c r="F73" s="508"/>
      <c r="G73" s="20" t="s">
        <v>706</v>
      </c>
      <c r="H73" s="29" t="s">
        <v>268</v>
      </c>
      <c r="I73" s="25"/>
      <c r="J73" s="25"/>
      <c r="K73" s="25" t="s">
        <v>72</v>
      </c>
      <c r="L73" s="50"/>
      <c r="M73" s="16" t="s">
        <v>212</v>
      </c>
      <c r="N73" s="31"/>
      <c r="O73" s="16"/>
      <c r="P73" s="16"/>
    </row>
    <row r="74" spans="1:16">
      <c r="A74" s="495"/>
      <c r="B74" s="497"/>
      <c r="C74" s="504"/>
      <c r="D74" s="504"/>
      <c r="E74" s="505"/>
      <c r="F74" s="509"/>
      <c r="G74" s="20" t="s">
        <v>707</v>
      </c>
      <c r="H74" s="68" t="s">
        <v>265</v>
      </c>
      <c r="I74" s="25"/>
      <c r="J74" s="25"/>
      <c r="K74" s="25" t="s">
        <v>72</v>
      </c>
      <c r="L74" s="50"/>
      <c r="M74" s="16" t="s">
        <v>212</v>
      </c>
      <c r="N74" s="31"/>
      <c r="O74" s="16"/>
      <c r="P74" s="16" t="s">
        <v>212</v>
      </c>
    </row>
    <row r="75" spans="1:16" ht="31.5" customHeight="1">
      <c r="A75" s="495"/>
      <c r="B75" s="497"/>
      <c r="C75" s="504"/>
      <c r="D75" s="504"/>
      <c r="E75" s="503" t="s">
        <v>643</v>
      </c>
      <c r="F75" s="507" t="s">
        <v>267</v>
      </c>
      <c r="G75" s="20" t="s">
        <v>708</v>
      </c>
      <c r="H75" s="66" t="s">
        <v>378</v>
      </c>
      <c r="I75" s="25"/>
      <c r="J75" s="25"/>
      <c r="K75" s="25" t="s">
        <v>72</v>
      </c>
      <c r="L75" s="50"/>
      <c r="M75" s="16" t="s">
        <v>212</v>
      </c>
      <c r="N75" s="31"/>
      <c r="O75" s="16"/>
      <c r="P75" s="16"/>
    </row>
    <row r="76" spans="1:16" ht="31.5">
      <c r="A76" s="495"/>
      <c r="B76" s="497"/>
      <c r="C76" s="504"/>
      <c r="D76" s="504"/>
      <c r="E76" s="505"/>
      <c r="F76" s="509"/>
      <c r="G76" s="20" t="s">
        <v>709</v>
      </c>
      <c r="H76" s="66" t="s">
        <v>377</v>
      </c>
      <c r="I76" s="25"/>
      <c r="J76" s="25"/>
      <c r="K76" s="25" t="s">
        <v>72</v>
      </c>
      <c r="L76" s="50"/>
      <c r="M76" s="16" t="s">
        <v>213</v>
      </c>
      <c r="N76" s="31"/>
      <c r="O76" s="16"/>
      <c r="P76" s="16" t="s">
        <v>212</v>
      </c>
    </row>
    <row r="77" spans="1:16">
      <c r="A77" s="495"/>
      <c r="B77" s="497"/>
      <c r="C77" s="504"/>
      <c r="D77" s="504"/>
      <c r="E77" s="20" t="s">
        <v>644</v>
      </c>
      <c r="F77" s="72" t="s">
        <v>269</v>
      </c>
      <c r="G77" s="20" t="s">
        <v>710</v>
      </c>
      <c r="H77" s="72" t="s">
        <v>269</v>
      </c>
      <c r="I77" s="25"/>
      <c r="J77" s="25"/>
      <c r="K77" s="25" t="s">
        <v>72</v>
      </c>
      <c r="L77" s="50"/>
      <c r="M77" s="16" t="s">
        <v>212</v>
      </c>
      <c r="N77" s="31"/>
      <c r="O77" s="16"/>
      <c r="P77" s="16"/>
    </row>
    <row r="78" spans="1:16" ht="31.5">
      <c r="A78" s="495"/>
      <c r="B78" s="497"/>
      <c r="C78" s="504"/>
      <c r="D78" s="504"/>
      <c r="E78" s="503" t="s">
        <v>645</v>
      </c>
      <c r="F78" s="526" t="s">
        <v>390</v>
      </c>
      <c r="G78" s="20" t="s">
        <v>711</v>
      </c>
      <c r="H78" s="72" t="s">
        <v>271</v>
      </c>
      <c r="I78" s="25"/>
      <c r="J78" s="25"/>
      <c r="K78" s="25" t="s">
        <v>72</v>
      </c>
      <c r="L78" s="50"/>
      <c r="M78" s="16" t="s">
        <v>213</v>
      </c>
      <c r="N78" s="31"/>
      <c r="O78" s="16"/>
      <c r="P78" s="16" t="s">
        <v>212</v>
      </c>
    </row>
    <row r="79" spans="1:16" ht="31.5">
      <c r="A79" s="495"/>
      <c r="B79" s="497"/>
      <c r="C79" s="504"/>
      <c r="D79" s="504"/>
      <c r="E79" s="504"/>
      <c r="F79" s="527"/>
      <c r="G79" s="20" t="s">
        <v>712</v>
      </c>
      <c r="H79" s="66" t="s">
        <v>270</v>
      </c>
      <c r="I79" s="25"/>
      <c r="J79" s="25"/>
      <c r="K79" s="25" t="s">
        <v>72</v>
      </c>
      <c r="L79" s="50"/>
      <c r="M79" s="16" t="s">
        <v>213</v>
      </c>
      <c r="N79" s="31"/>
      <c r="O79" s="16"/>
      <c r="P79" s="16" t="s">
        <v>212</v>
      </c>
    </row>
    <row r="80" spans="1:16" ht="31.5">
      <c r="A80" s="495"/>
      <c r="B80" s="497"/>
      <c r="C80" s="504"/>
      <c r="D80" s="504"/>
      <c r="E80" s="505"/>
      <c r="F80" s="528"/>
      <c r="G80" s="20" t="s">
        <v>713</v>
      </c>
      <c r="H80" s="72" t="s">
        <v>272</v>
      </c>
      <c r="I80" s="25"/>
      <c r="J80" s="25"/>
      <c r="K80" s="25" t="s">
        <v>72</v>
      </c>
      <c r="L80" s="50"/>
      <c r="M80" s="16"/>
      <c r="N80" s="31"/>
      <c r="O80" s="16"/>
      <c r="P80" s="16" t="s">
        <v>212</v>
      </c>
    </row>
    <row r="81" spans="1:16">
      <c r="A81" s="495"/>
      <c r="B81" s="497"/>
      <c r="C81" s="503" t="s">
        <v>146</v>
      </c>
      <c r="D81" s="507" t="s">
        <v>147</v>
      </c>
      <c r="E81" s="503" t="s">
        <v>646</v>
      </c>
      <c r="F81" s="507" t="s">
        <v>147</v>
      </c>
      <c r="G81" s="16" t="s">
        <v>575</v>
      </c>
      <c r="H81" s="37" t="s">
        <v>290</v>
      </c>
      <c r="I81" s="25"/>
      <c r="J81" s="25"/>
      <c r="K81" s="25" t="s">
        <v>72</v>
      </c>
      <c r="L81" s="50"/>
      <c r="M81" s="16"/>
      <c r="N81" s="31"/>
      <c r="O81" s="16" t="s">
        <v>212</v>
      </c>
      <c r="P81" s="16"/>
    </row>
    <row r="82" spans="1:16">
      <c r="A82" s="495"/>
      <c r="B82" s="497"/>
      <c r="C82" s="504"/>
      <c r="D82" s="508"/>
      <c r="E82" s="504"/>
      <c r="F82" s="508"/>
      <c r="G82" s="16" t="s">
        <v>714</v>
      </c>
      <c r="H82" s="37" t="s">
        <v>397</v>
      </c>
      <c r="I82" s="25" t="s">
        <v>72</v>
      </c>
      <c r="J82" s="25"/>
      <c r="K82" s="25" t="s">
        <v>213</v>
      </c>
      <c r="L82" s="50"/>
      <c r="M82" s="16"/>
      <c r="N82" s="31"/>
      <c r="O82" s="16" t="s">
        <v>212</v>
      </c>
      <c r="P82" s="16" t="s">
        <v>212</v>
      </c>
    </row>
    <row r="83" spans="1:16">
      <c r="A83" s="495"/>
      <c r="B83" s="497"/>
      <c r="C83" s="504"/>
      <c r="D83" s="508"/>
      <c r="E83" s="504"/>
      <c r="F83" s="508"/>
      <c r="G83" s="16" t="s">
        <v>715</v>
      </c>
      <c r="H83" s="37" t="s">
        <v>291</v>
      </c>
      <c r="I83" s="25"/>
      <c r="J83" s="25"/>
      <c r="K83" s="25" t="s">
        <v>72</v>
      </c>
      <c r="L83" s="50"/>
      <c r="M83" s="16" t="s">
        <v>212</v>
      </c>
      <c r="N83" s="31"/>
      <c r="O83" s="16" t="s">
        <v>212</v>
      </c>
      <c r="P83" s="16"/>
    </row>
    <row r="84" spans="1:16">
      <c r="A84" s="495"/>
      <c r="B84" s="497"/>
      <c r="C84" s="504"/>
      <c r="D84" s="508"/>
      <c r="E84" s="504"/>
      <c r="F84" s="508"/>
      <c r="G84" s="16" t="s">
        <v>716</v>
      </c>
      <c r="H84" s="36" t="s">
        <v>295</v>
      </c>
      <c r="I84" s="25"/>
      <c r="J84" s="25"/>
      <c r="K84" s="25" t="s">
        <v>72</v>
      </c>
      <c r="L84" s="50"/>
      <c r="M84" s="16"/>
      <c r="N84" s="31"/>
      <c r="O84" s="16" t="s">
        <v>212</v>
      </c>
      <c r="P84" s="16"/>
    </row>
    <row r="85" spans="1:16">
      <c r="A85" s="495"/>
      <c r="B85" s="497"/>
      <c r="C85" s="504"/>
      <c r="D85" s="508"/>
      <c r="E85" s="504"/>
      <c r="F85" s="508"/>
      <c r="G85" s="16" t="s">
        <v>717</v>
      </c>
      <c r="H85" s="37" t="s">
        <v>379</v>
      </c>
      <c r="I85" s="25" t="s">
        <v>72</v>
      </c>
      <c r="J85" s="25" t="s">
        <v>213</v>
      </c>
      <c r="K85" s="25" t="s">
        <v>213</v>
      </c>
      <c r="L85" s="50"/>
      <c r="M85" s="16"/>
      <c r="N85" s="31" t="s">
        <v>212</v>
      </c>
      <c r="O85" s="16" t="s">
        <v>212</v>
      </c>
      <c r="P85" s="16"/>
    </row>
    <row r="86" spans="1:16">
      <c r="A86" s="495"/>
      <c r="B86" s="497"/>
      <c r="C86" s="504"/>
      <c r="D86" s="508"/>
      <c r="E86" s="504"/>
      <c r="F86" s="508"/>
      <c r="G86" s="16" t="s">
        <v>718</v>
      </c>
      <c r="H86" s="37" t="s">
        <v>380</v>
      </c>
      <c r="I86" s="25" t="s">
        <v>72</v>
      </c>
      <c r="J86" s="25" t="s">
        <v>213</v>
      </c>
      <c r="K86" s="25" t="s">
        <v>213</v>
      </c>
      <c r="L86" s="50"/>
      <c r="M86" s="16" t="s">
        <v>212</v>
      </c>
      <c r="N86" s="31" t="s">
        <v>212</v>
      </c>
      <c r="O86" s="16"/>
      <c r="P86" s="16" t="s">
        <v>212</v>
      </c>
    </row>
    <row r="87" spans="1:16">
      <c r="A87" s="495"/>
      <c r="B87" s="497"/>
      <c r="C87" s="505"/>
      <c r="D87" s="509"/>
      <c r="E87" s="505"/>
      <c r="F87" s="509"/>
      <c r="G87" s="16" t="s">
        <v>719</v>
      </c>
      <c r="H87" s="37" t="s">
        <v>294</v>
      </c>
      <c r="I87" s="25"/>
      <c r="J87" s="25"/>
      <c r="K87" s="25" t="s">
        <v>72</v>
      </c>
      <c r="L87" s="50"/>
      <c r="M87" s="16" t="s">
        <v>212</v>
      </c>
      <c r="N87" s="31"/>
      <c r="O87" s="16" t="s">
        <v>212</v>
      </c>
      <c r="P87" s="16"/>
    </row>
    <row r="88" spans="1:16" ht="47.25">
      <c r="A88" s="495"/>
      <c r="B88" s="497"/>
      <c r="C88" s="20" t="s">
        <v>148</v>
      </c>
      <c r="D88" s="28" t="s">
        <v>149</v>
      </c>
      <c r="E88" s="20" t="s">
        <v>489</v>
      </c>
      <c r="F88" s="28" t="s">
        <v>296</v>
      </c>
      <c r="G88" s="20" t="s">
        <v>576</v>
      </c>
      <c r="H88" s="28" t="s">
        <v>296</v>
      </c>
      <c r="I88" s="25"/>
      <c r="J88" s="25"/>
      <c r="K88" s="25" t="s">
        <v>72</v>
      </c>
      <c r="L88" s="50"/>
      <c r="M88" s="16" t="s">
        <v>212</v>
      </c>
      <c r="N88" s="31"/>
      <c r="O88" s="16"/>
      <c r="P88" s="16" t="s">
        <v>212</v>
      </c>
    </row>
    <row r="89" spans="1:16" ht="31.5">
      <c r="A89" s="495"/>
      <c r="B89" s="497"/>
      <c r="C89" s="503" t="s">
        <v>150</v>
      </c>
      <c r="D89" s="507" t="s">
        <v>151</v>
      </c>
      <c r="E89" s="503" t="s">
        <v>647</v>
      </c>
      <c r="F89" s="507" t="s">
        <v>151</v>
      </c>
      <c r="G89" s="20" t="s">
        <v>720</v>
      </c>
      <c r="H89" s="28" t="s">
        <v>298</v>
      </c>
      <c r="I89" s="26"/>
      <c r="J89" s="26"/>
      <c r="K89" s="25" t="s">
        <v>72</v>
      </c>
      <c r="L89" s="50"/>
      <c r="M89" s="16" t="s">
        <v>212</v>
      </c>
      <c r="N89" s="31"/>
      <c r="O89" s="16"/>
      <c r="P89" s="31"/>
    </row>
    <row r="90" spans="1:16">
      <c r="A90" s="495"/>
      <c r="B90" s="497"/>
      <c r="C90" s="504"/>
      <c r="D90" s="508"/>
      <c r="E90" s="504"/>
      <c r="F90" s="508"/>
      <c r="G90" s="20" t="s">
        <v>721</v>
      </c>
      <c r="H90" s="28" t="s">
        <v>297</v>
      </c>
      <c r="I90" s="26"/>
      <c r="J90" s="26"/>
      <c r="K90" s="25" t="s">
        <v>72</v>
      </c>
      <c r="L90" s="50"/>
      <c r="M90" s="16" t="s">
        <v>212</v>
      </c>
      <c r="N90" s="31"/>
      <c r="O90" s="16"/>
      <c r="P90" s="31"/>
    </row>
    <row r="91" spans="1:16" ht="15.75" customHeight="1">
      <c r="A91" s="495"/>
      <c r="B91" s="497"/>
      <c r="C91" s="504"/>
      <c r="D91" s="508"/>
      <c r="E91" s="504"/>
      <c r="F91" s="508"/>
      <c r="G91" s="20" t="s">
        <v>722</v>
      </c>
      <c r="H91" s="28" t="s">
        <v>381</v>
      </c>
      <c r="I91" s="26" t="s">
        <v>72</v>
      </c>
      <c r="J91" s="26" t="s">
        <v>74</v>
      </c>
      <c r="K91" s="25" t="s">
        <v>213</v>
      </c>
      <c r="L91" s="50"/>
      <c r="M91" s="16" t="s">
        <v>212</v>
      </c>
      <c r="N91" s="31" t="s">
        <v>74</v>
      </c>
      <c r="O91" s="16"/>
      <c r="P91" s="31"/>
    </row>
    <row r="92" spans="1:16" ht="31.5">
      <c r="A92" s="495"/>
      <c r="B92" s="497"/>
      <c r="C92" s="504"/>
      <c r="D92" s="508"/>
      <c r="E92" s="504"/>
      <c r="F92" s="508"/>
      <c r="G92" s="20" t="s">
        <v>723</v>
      </c>
      <c r="H92" s="28" t="s">
        <v>382</v>
      </c>
      <c r="I92" s="26" t="s">
        <v>72</v>
      </c>
      <c r="J92" s="26"/>
      <c r="K92" s="25" t="s">
        <v>213</v>
      </c>
      <c r="L92" s="50"/>
      <c r="M92" s="16" t="s">
        <v>212</v>
      </c>
      <c r="N92" s="31"/>
      <c r="O92" s="16"/>
      <c r="P92" s="31"/>
    </row>
    <row r="93" spans="1:16" ht="31.5" customHeight="1">
      <c r="A93" s="495"/>
      <c r="B93" s="497"/>
      <c r="C93" s="504"/>
      <c r="D93" s="508"/>
      <c r="E93" s="504"/>
      <c r="F93" s="508"/>
      <c r="G93" s="20" t="s">
        <v>724</v>
      </c>
      <c r="H93" s="28" t="s">
        <v>383</v>
      </c>
      <c r="I93" s="26"/>
      <c r="J93" s="26"/>
      <c r="K93" s="26" t="s">
        <v>72</v>
      </c>
      <c r="L93" s="50"/>
      <c r="M93" s="16" t="s">
        <v>212</v>
      </c>
      <c r="N93" s="31"/>
      <c r="O93" s="16"/>
      <c r="P93" s="31"/>
    </row>
    <row r="94" spans="1:16">
      <c r="A94" s="495"/>
      <c r="B94" s="497"/>
      <c r="C94" s="504"/>
      <c r="D94" s="508"/>
      <c r="E94" s="505"/>
      <c r="F94" s="508"/>
      <c r="G94" s="20" t="s">
        <v>725</v>
      </c>
      <c r="H94" s="28" t="s">
        <v>384</v>
      </c>
      <c r="I94" s="26" t="s">
        <v>72</v>
      </c>
      <c r="J94" s="26" t="s">
        <v>74</v>
      </c>
      <c r="K94" s="26" t="s">
        <v>213</v>
      </c>
      <c r="L94" s="50"/>
      <c r="M94" s="16" t="s">
        <v>74</v>
      </c>
      <c r="N94" s="31" t="s">
        <v>74</v>
      </c>
      <c r="O94" s="16"/>
      <c r="P94" s="31" t="s">
        <v>212</v>
      </c>
    </row>
    <row r="95" spans="1:16" ht="31.5">
      <c r="A95" s="494">
        <v>7</v>
      </c>
      <c r="B95" s="496" t="s">
        <v>83</v>
      </c>
      <c r="C95" s="499" t="s">
        <v>152</v>
      </c>
      <c r="D95" s="501" t="s">
        <v>301</v>
      </c>
      <c r="E95" s="489" t="s">
        <v>229</v>
      </c>
      <c r="F95" s="491" t="s">
        <v>230</v>
      </c>
      <c r="G95" s="17" t="s">
        <v>577</v>
      </c>
      <c r="H95" s="59" t="s">
        <v>273</v>
      </c>
      <c r="I95" s="38"/>
      <c r="J95" s="38"/>
      <c r="K95" s="38" t="s">
        <v>72</v>
      </c>
      <c r="L95" s="38"/>
      <c r="M95" s="38" t="s">
        <v>212</v>
      </c>
      <c r="N95" s="38"/>
      <c r="O95" s="41"/>
      <c r="P95" s="41"/>
    </row>
    <row r="96" spans="1:16" ht="31.5">
      <c r="A96" s="495"/>
      <c r="B96" s="497"/>
      <c r="C96" s="500"/>
      <c r="D96" s="502"/>
      <c r="E96" s="490"/>
      <c r="F96" s="492"/>
      <c r="G96" s="17" t="s">
        <v>726</v>
      </c>
      <c r="H96" s="59" t="s">
        <v>274</v>
      </c>
      <c r="I96" s="38"/>
      <c r="J96" s="38"/>
      <c r="K96" s="38" t="s">
        <v>72</v>
      </c>
      <c r="L96" s="38"/>
      <c r="M96" s="38" t="s">
        <v>212</v>
      </c>
      <c r="N96" s="31" t="s">
        <v>212</v>
      </c>
      <c r="O96" s="31" t="s">
        <v>212</v>
      </c>
      <c r="P96" s="31" t="s">
        <v>212</v>
      </c>
    </row>
    <row r="97" spans="1:16" ht="31.5">
      <c r="A97" s="495"/>
      <c r="B97" s="497"/>
      <c r="C97" s="500"/>
      <c r="D97" s="502"/>
      <c r="E97" s="490"/>
      <c r="F97" s="492"/>
      <c r="G97" s="17" t="s">
        <v>727</v>
      </c>
      <c r="H97" s="59" t="s">
        <v>359</v>
      </c>
      <c r="I97" s="38"/>
      <c r="J97" s="38"/>
      <c r="K97" s="38" t="s">
        <v>72</v>
      </c>
      <c r="L97" s="38"/>
      <c r="M97" s="38" t="s">
        <v>212</v>
      </c>
      <c r="N97" s="38"/>
      <c r="O97" s="41" t="s">
        <v>74</v>
      </c>
      <c r="P97" s="41" t="s">
        <v>212</v>
      </c>
    </row>
    <row r="98" spans="1:16" ht="31.5">
      <c r="A98" s="495"/>
      <c r="B98" s="497"/>
      <c r="C98" s="500"/>
      <c r="D98" s="502"/>
      <c r="E98" s="490"/>
      <c r="F98" s="492"/>
      <c r="G98" s="17" t="s">
        <v>728</v>
      </c>
      <c r="H98" s="59" t="s">
        <v>360</v>
      </c>
      <c r="I98" s="38"/>
      <c r="J98" s="38"/>
      <c r="K98" s="38" t="s">
        <v>72</v>
      </c>
      <c r="L98" s="38"/>
      <c r="M98" s="38" t="s">
        <v>212</v>
      </c>
      <c r="N98" s="38"/>
      <c r="O98" s="41" t="s">
        <v>212</v>
      </c>
      <c r="P98" s="41"/>
    </row>
    <row r="99" spans="1:16" ht="31.5">
      <c r="A99" s="495"/>
      <c r="B99" s="497"/>
      <c r="C99" s="500"/>
      <c r="D99" s="502"/>
      <c r="E99" s="490"/>
      <c r="F99" s="492"/>
      <c r="G99" s="17" t="s">
        <v>729</v>
      </c>
      <c r="H99" s="59" t="s">
        <v>275</v>
      </c>
      <c r="I99" s="38"/>
      <c r="J99" s="38"/>
      <c r="K99" s="38" t="s">
        <v>72</v>
      </c>
      <c r="L99" s="38"/>
      <c r="M99" s="38" t="s">
        <v>212</v>
      </c>
      <c r="N99" s="38" t="s">
        <v>212</v>
      </c>
      <c r="O99" s="41" t="s">
        <v>212</v>
      </c>
      <c r="P99" s="41" t="s">
        <v>212</v>
      </c>
    </row>
    <row r="100" spans="1:16" ht="31.5">
      <c r="A100" s="495"/>
      <c r="B100" s="497"/>
      <c r="C100" s="500"/>
      <c r="D100" s="502"/>
      <c r="E100" s="490"/>
      <c r="F100" s="492"/>
      <c r="G100" s="17" t="s">
        <v>730</v>
      </c>
      <c r="H100" s="59" t="s">
        <v>276</v>
      </c>
      <c r="I100" s="38" t="s">
        <v>72</v>
      </c>
      <c r="J100" s="38"/>
      <c r="K100" s="38" t="s">
        <v>213</v>
      </c>
      <c r="L100" s="38"/>
      <c r="M100" s="38" t="s">
        <v>212</v>
      </c>
      <c r="N100" s="38"/>
      <c r="O100" s="41" t="s">
        <v>212</v>
      </c>
      <c r="P100" s="41" t="s">
        <v>212</v>
      </c>
    </row>
    <row r="101" spans="1:16" ht="31.5">
      <c r="A101" s="495"/>
      <c r="B101" s="497"/>
      <c r="C101" s="500"/>
      <c r="D101" s="502"/>
      <c r="E101" s="498"/>
      <c r="F101" s="493"/>
      <c r="G101" s="17" t="s">
        <v>731</v>
      </c>
      <c r="H101" s="59" t="s">
        <v>277</v>
      </c>
      <c r="I101" s="38" t="s">
        <v>72</v>
      </c>
      <c r="J101" s="38"/>
      <c r="K101" s="38" t="s">
        <v>213</v>
      </c>
      <c r="L101" s="38"/>
      <c r="M101" s="38" t="s">
        <v>212</v>
      </c>
      <c r="N101" s="38"/>
      <c r="O101" s="41"/>
      <c r="P101" s="41"/>
    </row>
    <row r="102" spans="1:16" ht="31.5">
      <c r="A102" s="495"/>
      <c r="B102" s="497"/>
      <c r="C102" s="500"/>
      <c r="D102" s="502"/>
      <c r="E102" s="489" t="s">
        <v>231</v>
      </c>
      <c r="F102" s="491" t="s">
        <v>385</v>
      </c>
      <c r="G102" s="17" t="s">
        <v>732</v>
      </c>
      <c r="H102" s="21" t="s">
        <v>299</v>
      </c>
      <c r="I102" s="38"/>
      <c r="J102" s="38"/>
      <c r="K102" s="38" t="s">
        <v>72</v>
      </c>
      <c r="L102" s="38"/>
      <c r="M102" s="38" t="s">
        <v>212</v>
      </c>
      <c r="N102" s="38"/>
      <c r="O102" s="41"/>
      <c r="P102" s="41"/>
    </row>
    <row r="103" spans="1:16" ht="31.5">
      <c r="A103" s="495"/>
      <c r="B103" s="497"/>
      <c r="C103" s="500"/>
      <c r="D103" s="502"/>
      <c r="E103" s="490"/>
      <c r="F103" s="493"/>
      <c r="G103" s="17" t="s">
        <v>733</v>
      </c>
      <c r="H103" s="21" t="s">
        <v>300</v>
      </c>
      <c r="I103" s="38" t="s">
        <v>72</v>
      </c>
      <c r="J103" s="38"/>
      <c r="K103" s="38"/>
      <c r="L103" s="38"/>
      <c r="M103" s="38" t="s">
        <v>212</v>
      </c>
      <c r="N103" s="38"/>
      <c r="O103" s="41"/>
      <c r="P103" s="41"/>
    </row>
    <row r="104" spans="1:16">
      <c r="A104" s="495"/>
      <c r="B104" s="497"/>
      <c r="C104" s="500"/>
      <c r="D104" s="502"/>
      <c r="E104" s="489" t="s">
        <v>232</v>
      </c>
      <c r="F104" s="491" t="s">
        <v>302</v>
      </c>
      <c r="G104" s="17" t="s">
        <v>734</v>
      </c>
      <c r="H104" s="21" t="s">
        <v>304</v>
      </c>
      <c r="I104" s="38"/>
      <c r="J104" s="38"/>
      <c r="K104" s="38" t="s">
        <v>72</v>
      </c>
      <c r="L104" s="38"/>
      <c r="M104" s="38" t="s">
        <v>212</v>
      </c>
      <c r="N104" s="38"/>
      <c r="O104" s="41"/>
      <c r="P104" s="41"/>
    </row>
    <row r="105" spans="1:16" ht="31.5">
      <c r="A105" s="495"/>
      <c r="B105" s="497"/>
      <c r="C105" s="500"/>
      <c r="D105" s="502"/>
      <c r="E105" s="490"/>
      <c r="F105" s="492"/>
      <c r="G105" s="17" t="s">
        <v>735</v>
      </c>
      <c r="H105" s="73" t="s">
        <v>278</v>
      </c>
      <c r="I105" s="38"/>
      <c r="J105" s="38"/>
      <c r="K105" s="38" t="s">
        <v>72</v>
      </c>
      <c r="L105" s="38"/>
      <c r="M105" s="38" t="s">
        <v>212</v>
      </c>
      <c r="N105" s="38"/>
      <c r="O105" s="41"/>
      <c r="P105" s="41"/>
    </row>
    <row r="106" spans="1:16" ht="31.5">
      <c r="A106" s="495"/>
      <c r="B106" s="497"/>
      <c r="C106" s="500"/>
      <c r="D106" s="502"/>
      <c r="E106" s="490"/>
      <c r="F106" s="492"/>
      <c r="G106" s="17" t="s">
        <v>736</v>
      </c>
      <c r="H106" s="59" t="s">
        <v>305</v>
      </c>
      <c r="I106" s="38" t="s">
        <v>72</v>
      </c>
      <c r="J106" s="38"/>
      <c r="K106" s="38" t="s">
        <v>213</v>
      </c>
      <c r="L106" s="38"/>
      <c r="M106" s="38" t="s">
        <v>212</v>
      </c>
      <c r="N106" s="38"/>
      <c r="O106" s="41"/>
      <c r="P106" s="41"/>
    </row>
    <row r="107" spans="1:16" ht="47.25">
      <c r="A107" s="495"/>
      <c r="B107" s="497"/>
      <c r="C107" s="500"/>
      <c r="D107" s="502"/>
      <c r="E107" s="490"/>
      <c r="F107" s="492"/>
      <c r="G107" s="17" t="s">
        <v>737</v>
      </c>
      <c r="H107" s="73" t="s">
        <v>279</v>
      </c>
      <c r="I107" s="38"/>
      <c r="J107" s="38"/>
      <c r="K107" s="38" t="s">
        <v>72</v>
      </c>
      <c r="L107" s="38"/>
      <c r="M107" s="38" t="s">
        <v>212</v>
      </c>
      <c r="N107" s="38"/>
      <c r="O107" s="41"/>
      <c r="P107" s="41" t="s">
        <v>212</v>
      </c>
    </row>
    <row r="108" spans="1:16" ht="31.5">
      <c r="A108" s="495"/>
      <c r="B108" s="497"/>
      <c r="C108" s="500"/>
      <c r="D108" s="502"/>
      <c r="E108" s="490"/>
      <c r="F108" s="492"/>
      <c r="G108" s="17" t="s">
        <v>738</v>
      </c>
      <c r="H108" s="73" t="s">
        <v>303</v>
      </c>
      <c r="I108" s="38"/>
      <c r="J108" s="38"/>
      <c r="K108" s="38" t="s">
        <v>72</v>
      </c>
      <c r="L108" s="38"/>
      <c r="M108" s="38" t="s">
        <v>212</v>
      </c>
      <c r="N108" s="38"/>
      <c r="O108" s="41"/>
      <c r="P108" s="41"/>
    </row>
    <row r="109" spans="1:16">
      <c r="A109" s="495"/>
      <c r="B109" s="497"/>
      <c r="C109" s="500"/>
      <c r="D109" s="502"/>
      <c r="E109" s="498"/>
      <c r="F109" s="493"/>
      <c r="G109" s="17" t="s">
        <v>739</v>
      </c>
      <c r="H109" s="59" t="s">
        <v>280</v>
      </c>
      <c r="I109" s="38"/>
      <c r="J109" s="38"/>
      <c r="K109" s="38" t="s">
        <v>72</v>
      </c>
      <c r="L109" s="38"/>
      <c r="M109" s="38" t="s">
        <v>212</v>
      </c>
      <c r="N109" s="38"/>
      <c r="O109" s="41"/>
      <c r="P109" s="41"/>
    </row>
    <row r="110" spans="1:16" ht="31.5">
      <c r="A110" s="495"/>
      <c r="B110" s="497"/>
      <c r="C110" s="500"/>
      <c r="D110" s="502"/>
      <c r="E110" s="489" t="s">
        <v>233</v>
      </c>
      <c r="F110" s="491" t="s">
        <v>306</v>
      </c>
      <c r="G110" s="56" t="s">
        <v>740</v>
      </c>
      <c r="H110" s="21" t="s">
        <v>312</v>
      </c>
      <c r="I110" s="38"/>
      <c r="J110" s="38"/>
      <c r="K110" s="38" t="s">
        <v>72</v>
      </c>
      <c r="L110" s="38"/>
      <c r="M110" s="38" t="s">
        <v>212</v>
      </c>
      <c r="N110" s="38"/>
      <c r="O110" s="41"/>
      <c r="P110" s="41"/>
    </row>
    <row r="111" spans="1:16" ht="31.5">
      <c r="A111" s="495"/>
      <c r="B111" s="497"/>
      <c r="C111" s="500"/>
      <c r="D111" s="502"/>
      <c r="E111" s="490"/>
      <c r="F111" s="492"/>
      <c r="G111" s="56" t="s">
        <v>741</v>
      </c>
      <c r="H111" s="69" t="s">
        <v>307</v>
      </c>
      <c r="I111" s="38"/>
      <c r="J111" s="38"/>
      <c r="K111" s="38" t="s">
        <v>72</v>
      </c>
      <c r="L111" s="38"/>
      <c r="M111" s="38" t="s">
        <v>212</v>
      </c>
      <c r="N111" s="38"/>
      <c r="O111" s="41"/>
      <c r="P111" s="41"/>
    </row>
    <row r="112" spans="1:16" ht="47.25">
      <c r="A112" s="495"/>
      <c r="B112" s="497"/>
      <c r="C112" s="500"/>
      <c r="D112" s="502"/>
      <c r="E112" s="490"/>
      <c r="F112" s="492"/>
      <c r="G112" s="56" t="s">
        <v>742</v>
      </c>
      <c r="H112" s="59" t="s">
        <v>281</v>
      </c>
      <c r="I112" s="38"/>
      <c r="J112" s="38"/>
      <c r="K112" s="38" t="s">
        <v>72</v>
      </c>
      <c r="L112" s="38"/>
      <c r="M112" s="38" t="s">
        <v>212</v>
      </c>
      <c r="N112" s="38"/>
      <c r="O112" s="41"/>
      <c r="P112" s="41" t="s">
        <v>212</v>
      </c>
    </row>
    <row r="113" spans="1:16">
      <c r="A113" s="495"/>
      <c r="B113" s="497"/>
      <c r="C113" s="500"/>
      <c r="D113" s="502"/>
      <c r="E113" s="498"/>
      <c r="F113" s="493"/>
      <c r="G113" s="56" t="s">
        <v>743</v>
      </c>
      <c r="H113" s="59" t="s">
        <v>282</v>
      </c>
      <c r="I113" s="38"/>
      <c r="J113" s="38"/>
      <c r="K113" s="38" t="s">
        <v>72</v>
      </c>
      <c r="L113" s="38"/>
      <c r="M113" s="38" t="s">
        <v>212</v>
      </c>
      <c r="N113" s="38"/>
      <c r="O113" s="41"/>
      <c r="P113" s="41"/>
    </row>
    <row r="114" spans="1:16" ht="31.5">
      <c r="A114" s="495"/>
      <c r="B114" s="497"/>
      <c r="C114" s="500"/>
      <c r="D114" s="502"/>
      <c r="E114" s="489" t="s">
        <v>648</v>
      </c>
      <c r="F114" s="491" t="s">
        <v>283</v>
      </c>
      <c r="G114" s="17" t="s">
        <v>744</v>
      </c>
      <c r="H114" s="59" t="s">
        <v>309</v>
      </c>
      <c r="I114" s="38"/>
      <c r="J114" s="38"/>
      <c r="K114" s="38" t="s">
        <v>72</v>
      </c>
      <c r="L114" s="38"/>
      <c r="M114" s="38" t="s">
        <v>212</v>
      </c>
      <c r="N114" s="38"/>
      <c r="O114" s="41"/>
      <c r="P114" s="41"/>
    </row>
    <row r="115" spans="1:16" ht="47.25">
      <c r="A115" s="495"/>
      <c r="B115" s="497"/>
      <c r="C115" s="500"/>
      <c r="D115" s="502"/>
      <c r="E115" s="490"/>
      <c r="F115" s="492"/>
      <c r="G115" s="17" t="s">
        <v>745</v>
      </c>
      <c r="H115" s="59" t="s">
        <v>284</v>
      </c>
      <c r="I115" s="38"/>
      <c r="J115" s="38"/>
      <c r="K115" s="38" t="s">
        <v>72</v>
      </c>
      <c r="L115" s="38"/>
      <c r="M115" s="38" t="s">
        <v>213</v>
      </c>
      <c r="N115" s="38"/>
      <c r="O115" s="41"/>
      <c r="P115" s="41" t="s">
        <v>212</v>
      </c>
    </row>
    <row r="116" spans="1:16" ht="47.25">
      <c r="A116" s="495"/>
      <c r="B116" s="497"/>
      <c r="C116" s="500"/>
      <c r="D116" s="502"/>
      <c r="E116" s="490"/>
      <c r="F116" s="492"/>
      <c r="G116" s="17" t="s">
        <v>746</v>
      </c>
      <c r="H116" s="59" t="s">
        <v>285</v>
      </c>
      <c r="I116" s="38"/>
      <c r="J116" s="38"/>
      <c r="K116" s="38" t="s">
        <v>72</v>
      </c>
      <c r="L116" s="38"/>
      <c r="M116" s="38" t="s">
        <v>212</v>
      </c>
      <c r="N116" s="38"/>
      <c r="O116" s="41"/>
      <c r="P116" s="41"/>
    </row>
    <row r="117" spans="1:16" ht="78.75">
      <c r="A117" s="495"/>
      <c r="B117" s="497"/>
      <c r="C117" s="500"/>
      <c r="D117" s="502"/>
      <c r="E117" s="490"/>
      <c r="F117" s="492"/>
      <c r="G117" s="17" t="s">
        <v>747</v>
      </c>
      <c r="H117" s="59" t="s">
        <v>624</v>
      </c>
      <c r="I117" s="38"/>
      <c r="J117" s="38"/>
      <c r="K117" s="38" t="s">
        <v>72</v>
      </c>
      <c r="L117" s="38"/>
      <c r="M117" s="38" t="s">
        <v>213</v>
      </c>
      <c r="N117" s="38"/>
      <c r="O117" s="41"/>
      <c r="P117" s="41" t="s">
        <v>212</v>
      </c>
    </row>
    <row r="118" spans="1:16" ht="63">
      <c r="A118" s="495"/>
      <c r="B118" s="497"/>
      <c r="C118" s="500"/>
      <c r="D118" s="502"/>
      <c r="E118" s="490"/>
      <c r="F118" s="492"/>
      <c r="G118" s="17" t="s">
        <v>748</v>
      </c>
      <c r="H118" s="59" t="s">
        <v>310</v>
      </c>
      <c r="I118" s="38" t="s">
        <v>72</v>
      </c>
      <c r="J118" s="38"/>
      <c r="K118" s="38" t="s">
        <v>213</v>
      </c>
      <c r="L118" s="38"/>
      <c r="M118" s="38" t="s">
        <v>212</v>
      </c>
      <c r="N118" s="38"/>
      <c r="O118" s="41"/>
      <c r="P118" s="41"/>
    </row>
    <row r="119" spans="1:16">
      <c r="A119" s="495"/>
      <c r="B119" s="497"/>
      <c r="C119" s="500"/>
      <c r="D119" s="502"/>
      <c r="E119" s="490"/>
      <c r="F119" s="492"/>
      <c r="G119" s="17" t="s">
        <v>749</v>
      </c>
      <c r="H119" s="59" t="s">
        <v>286</v>
      </c>
      <c r="I119" s="38" t="s">
        <v>72</v>
      </c>
      <c r="J119" s="38"/>
      <c r="K119" s="38" t="s">
        <v>213</v>
      </c>
      <c r="L119" s="38"/>
      <c r="M119" s="38" t="s">
        <v>212</v>
      </c>
      <c r="N119" s="38"/>
      <c r="O119" s="41"/>
      <c r="P119" s="41" t="s">
        <v>212</v>
      </c>
    </row>
    <row r="120" spans="1:16" ht="31.5">
      <c r="A120" s="495"/>
      <c r="B120" s="497"/>
      <c r="C120" s="500"/>
      <c r="D120" s="502"/>
      <c r="E120" s="490"/>
      <c r="F120" s="492"/>
      <c r="G120" s="17" t="s">
        <v>750</v>
      </c>
      <c r="H120" s="59" t="s">
        <v>308</v>
      </c>
      <c r="I120" s="38"/>
      <c r="J120" s="38"/>
      <c r="K120" s="38" t="s">
        <v>72</v>
      </c>
      <c r="L120" s="38"/>
      <c r="M120" s="38" t="s">
        <v>212</v>
      </c>
      <c r="N120" s="38"/>
      <c r="O120" s="41"/>
      <c r="P120" s="41"/>
    </row>
    <row r="121" spans="1:16">
      <c r="A121" s="495"/>
      <c r="B121" s="497"/>
      <c r="C121" s="500"/>
      <c r="D121" s="502"/>
      <c r="E121" s="498"/>
      <c r="F121" s="493"/>
      <c r="G121" s="17" t="s">
        <v>751</v>
      </c>
      <c r="H121" s="59" t="s">
        <v>280</v>
      </c>
      <c r="I121" s="38"/>
      <c r="J121" s="38"/>
      <c r="K121" s="38" t="s">
        <v>72</v>
      </c>
      <c r="L121" s="38"/>
      <c r="M121" s="38" t="s">
        <v>212</v>
      </c>
      <c r="N121" s="38"/>
      <c r="O121" s="41"/>
      <c r="P121" s="41"/>
    </row>
    <row r="122" spans="1:16" ht="31.5">
      <c r="A122" s="495"/>
      <c r="B122" s="497"/>
      <c r="C122" s="500"/>
      <c r="D122" s="502"/>
      <c r="E122" s="489" t="s">
        <v>649</v>
      </c>
      <c r="F122" s="491" t="s">
        <v>314</v>
      </c>
      <c r="G122" s="17" t="s">
        <v>752</v>
      </c>
      <c r="H122" s="59" t="s">
        <v>623</v>
      </c>
      <c r="I122" s="38" t="s">
        <v>72</v>
      </c>
      <c r="J122" s="38"/>
      <c r="K122" s="38" t="s">
        <v>213</v>
      </c>
      <c r="L122" s="38"/>
      <c r="M122" s="38"/>
      <c r="N122" s="38"/>
      <c r="O122" s="41"/>
      <c r="P122" s="41" t="s">
        <v>212</v>
      </c>
    </row>
    <row r="123" spans="1:16" ht="31.5">
      <c r="A123" s="495"/>
      <c r="B123" s="497"/>
      <c r="C123" s="500"/>
      <c r="D123" s="502"/>
      <c r="E123" s="490"/>
      <c r="F123" s="492"/>
      <c r="G123" s="17" t="s">
        <v>753</v>
      </c>
      <c r="H123" s="59" t="s">
        <v>311</v>
      </c>
      <c r="I123" s="38"/>
      <c r="J123" s="38"/>
      <c r="K123" s="38" t="s">
        <v>72</v>
      </c>
      <c r="L123" s="38"/>
      <c r="M123" s="38"/>
      <c r="N123" s="38"/>
      <c r="O123" s="41"/>
      <c r="P123" s="41" t="s">
        <v>212</v>
      </c>
    </row>
    <row r="124" spans="1:16" ht="47.25">
      <c r="A124" s="495"/>
      <c r="B124" s="497"/>
      <c r="C124" s="500"/>
      <c r="D124" s="502"/>
      <c r="E124" s="490"/>
      <c r="F124" s="492"/>
      <c r="G124" s="17" t="s">
        <v>754</v>
      </c>
      <c r="H124" s="59" t="s">
        <v>316</v>
      </c>
      <c r="I124" s="38"/>
      <c r="J124" s="38"/>
      <c r="K124" s="38" t="s">
        <v>72</v>
      </c>
      <c r="L124" s="38"/>
      <c r="M124" s="38" t="s">
        <v>212</v>
      </c>
      <c r="N124" s="38"/>
      <c r="O124" s="41" t="s">
        <v>212</v>
      </c>
      <c r="P124" s="41" t="s">
        <v>212</v>
      </c>
    </row>
    <row r="125" spans="1:16" ht="31.5">
      <c r="A125" s="495"/>
      <c r="B125" s="497"/>
      <c r="C125" s="500"/>
      <c r="D125" s="502"/>
      <c r="E125" s="490"/>
      <c r="F125" s="492"/>
      <c r="G125" s="17" t="s">
        <v>755</v>
      </c>
      <c r="H125" s="59" t="s">
        <v>287</v>
      </c>
      <c r="I125" s="38" t="s">
        <v>72</v>
      </c>
      <c r="J125" s="38"/>
      <c r="K125" s="38" t="s">
        <v>212</v>
      </c>
      <c r="L125" s="38"/>
      <c r="M125" s="38" t="s">
        <v>212</v>
      </c>
      <c r="N125" s="38"/>
      <c r="O125" s="41"/>
      <c r="P125" s="41"/>
    </row>
    <row r="126" spans="1:16" ht="51" customHeight="1">
      <c r="A126" s="495"/>
      <c r="B126" s="497"/>
      <c r="C126" s="500"/>
      <c r="D126" s="502"/>
      <c r="E126" s="490"/>
      <c r="F126" s="492"/>
      <c r="G126" s="17" t="s">
        <v>756</v>
      </c>
      <c r="H126" s="59" t="s">
        <v>315</v>
      </c>
      <c r="I126" s="38" t="s">
        <v>72</v>
      </c>
      <c r="J126" s="38"/>
      <c r="K126" s="38" t="s">
        <v>212</v>
      </c>
      <c r="L126" s="38"/>
      <c r="M126" s="38" t="s">
        <v>212</v>
      </c>
      <c r="N126" s="38"/>
      <c r="O126" s="41"/>
      <c r="P126" s="41"/>
    </row>
    <row r="127" spans="1:16" ht="31.5">
      <c r="A127" s="495"/>
      <c r="B127" s="497"/>
      <c r="C127" s="500"/>
      <c r="D127" s="512"/>
      <c r="E127" s="490"/>
      <c r="F127" s="493"/>
      <c r="G127" s="17" t="s">
        <v>757</v>
      </c>
      <c r="H127" s="21" t="s">
        <v>313</v>
      </c>
      <c r="I127" s="38" t="s">
        <v>72</v>
      </c>
      <c r="J127" s="38"/>
      <c r="K127" s="38" t="s">
        <v>212</v>
      </c>
      <c r="L127" s="38"/>
      <c r="M127" s="38" t="s">
        <v>212</v>
      </c>
      <c r="N127" s="38"/>
      <c r="O127" s="41"/>
      <c r="P127" s="41"/>
    </row>
    <row r="128" spans="1:16" ht="31.5">
      <c r="A128" s="495"/>
      <c r="B128" s="497"/>
      <c r="C128" s="499" t="s">
        <v>84</v>
      </c>
      <c r="D128" s="501" t="s">
        <v>85</v>
      </c>
      <c r="E128" s="499" t="s">
        <v>490</v>
      </c>
      <c r="F128" s="501" t="s">
        <v>85</v>
      </c>
      <c r="G128" s="17" t="s">
        <v>578</v>
      </c>
      <c r="H128" s="28" t="s">
        <v>317</v>
      </c>
      <c r="I128" s="38" t="s">
        <v>72</v>
      </c>
      <c r="J128" s="38"/>
      <c r="K128" s="38" t="s">
        <v>212</v>
      </c>
      <c r="L128" s="38"/>
      <c r="M128" s="38" t="s">
        <v>212</v>
      </c>
      <c r="N128" s="38"/>
      <c r="O128" s="38"/>
      <c r="P128" s="38"/>
    </row>
    <row r="129" spans="1:16">
      <c r="A129" s="495"/>
      <c r="B129" s="497"/>
      <c r="C129" s="500"/>
      <c r="D129" s="502"/>
      <c r="E129" s="500"/>
      <c r="F129" s="502"/>
      <c r="G129" s="17" t="s">
        <v>758</v>
      </c>
      <c r="H129" s="73" t="s">
        <v>318</v>
      </c>
      <c r="I129" s="38" t="s">
        <v>72</v>
      </c>
      <c r="J129" s="38"/>
      <c r="K129" s="38" t="s">
        <v>212</v>
      </c>
      <c r="L129" s="38"/>
      <c r="M129" s="38" t="s">
        <v>212</v>
      </c>
      <c r="N129" s="38"/>
      <c r="O129" s="38"/>
      <c r="P129" s="38"/>
    </row>
    <row r="130" spans="1:16">
      <c r="A130" s="495"/>
      <c r="B130" s="497"/>
      <c r="C130" s="500"/>
      <c r="D130" s="512"/>
      <c r="E130" s="500"/>
      <c r="F130" s="512"/>
      <c r="G130" s="17" t="s">
        <v>759</v>
      </c>
      <c r="H130" s="73" t="s">
        <v>319</v>
      </c>
      <c r="I130" s="38" t="s">
        <v>72</v>
      </c>
      <c r="J130" s="38"/>
      <c r="K130" s="38" t="s">
        <v>212</v>
      </c>
      <c r="L130" s="38"/>
      <c r="M130" s="38" t="s">
        <v>212</v>
      </c>
      <c r="N130" s="38"/>
      <c r="O130" s="38"/>
      <c r="P130" s="38" t="s">
        <v>212</v>
      </c>
    </row>
    <row r="131" spans="1:16" ht="31.5">
      <c r="A131" s="495"/>
      <c r="B131" s="497"/>
      <c r="C131" s="499" t="s">
        <v>154</v>
      </c>
      <c r="D131" s="501" t="s">
        <v>324</v>
      </c>
      <c r="E131" s="489" t="s">
        <v>491</v>
      </c>
      <c r="F131" s="507" t="s">
        <v>234</v>
      </c>
      <c r="G131" s="17" t="s">
        <v>579</v>
      </c>
      <c r="H131" s="28" t="s">
        <v>320</v>
      </c>
      <c r="I131" s="38"/>
      <c r="J131" s="38"/>
      <c r="K131" s="38" t="s">
        <v>72</v>
      </c>
      <c r="L131" s="38"/>
      <c r="M131" s="38" t="s">
        <v>212</v>
      </c>
      <c r="N131" s="38"/>
      <c r="O131" s="38"/>
      <c r="P131" s="38" t="s">
        <v>212</v>
      </c>
    </row>
    <row r="132" spans="1:16" ht="31.5">
      <c r="A132" s="495"/>
      <c r="B132" s="497"/>
      <c r="C132" s="500"/>
      <c r="D132" s="502"/>
      <c r="E132" s="490"/>
      <c r="F132" s="508"/>
      <c r="G132" s="17" t="s">
        <v>760</v>
      </c>
      <c r="H132" s="28" t="s">
        <v>326</v>
      </c>
      <c r="I132" s="38"/>
      <c r="J132" s="38"/>
      <c r="K132" s="38" t="s">
        <v>72</v>
      </c>
      <c r="L132" s="38"/>
      <c r="M132" s="38" t="s">
        <v>212</v>
      </c>
      <c r="N132" s="38"/>
      <c r="O132" s="38"/>
      <c r="P132" s="38" t="s">
        <v>212</v>
      </c>
    </row>
    <row r="133" spans="1:16" ht="31.5">
      <c r="A133" s="495"/>
      <c r="B133" s="497"/>
      <c r="C133" s="500"/>
      <c r="D133" s="502"/>
      <c r="E133" s="490"/>
      <c r="F133" s="508"/>
      <c r="G133" s="17" t="s">
        <v>761</v>
      </c>
      <c r="H133" s="3" t="s">
        <v>321</v>
      </c>
      <c r="I133" s="38"/>
      <c r="J133" s="38"/>
      <c r="K133" s="38" t="s">
        <v>72</v>
      </c>
      <c r="L133" s="38"/>
      <c r="M133" s="38" t="s">
        <v>212</v>
      </c>
      <c r="N133" s="38"/>
      <c r="O133" s="38"/>
      <c r="P133" s="38" t="s">
        <v>212</v>
      </c>
    </row>
    <row r="134" spans="1:16" ht="31.5">
      <c r="A134" s="495"/>
      <c r="B134" s="497"/>
      <c r="C134" s="500"/>
      <c r="D134" s="502"/>
      <c r="E134" s="489" t="s">
        <v>650</v>
      </c>
      <c r="F134" s="507" t="s">
        <v>323</v>
      </c>
      <c r="G134" s="17" t="s">
        <v>762</v>
      </c>
      <c r="H134" s="28" t="s">
        <v>322</v>
      </c>
      <c r="I134" s="38"/>
      <c r="J134" s="38"/>
      <c r="K134" s="38" t="s">
        <v>72</v>
      </c>
      <c r="L134" s="38"/>
      <c r="M134" s="38" t="s">
        <v>213</v>
      </c>
      <c r="N134" s="38" t="s">
        <v>212</v>
      </c>
      <c r="O134" s="38"/>
      <c r="P134" s="38" t="s">
        <v>212</v>
      </c>
    </row>
    <row r="135" spans="1:16" ht="31.5">
      <c r="A135" s="495"/>
      <c r="B135" s="497"/>
      <c r="C135" s="500"/>
      <c r="D135" s="502"/>
      <c r="E135" s="490"/>
      <c r="F135" s="508"/>
      <c r="G135" s="17" t="s">
        <v>763</v>
      </c>
      <c r="H135" s="28" t="s">
        <v>325</v>
      </c>
      <c r="I135" s="38"/>
      <c r="J135" s="38"/>
      <c r="K135" s="38" t="s">
        <v>72</v>
      </c>
      <c r="L135" s="38"/>
      <c r="M135" s="38" t="s">
        <v>212</v>
      </c>
      <c r="N135" s="38"/>
      <c r="O135" s="38"/>
      <c r="P135" s="38" t="s">
        <v>212</v>
      </c>
    </row>
    <row r="136" spans="1:16" ht="31.5">
      <c r="A136" s="495"/>
      <c r="B136" s="497"/>
      <c r="C136" s="500"/>
      <c r="D136" s="502"/>
      <c r="E136" s="490"/>
      <c r="F136" s="508"/>
      <c r="G136" s="17" t="s">
        <v>764</v>
      </c>
      <c r="H136" s="3" t="s">
        <v>327</v>
      </c>
      <c r="I136" s="38"/>
      <c r="J136" s="38"/>
      <c r="K136" s="38" t="s">
        <v>72</v>
      </c>
      <c r="L136" s="38"/>
      <c r="M136" s="38" t="s">
        <v>212</v>
      </c>
      <c r="N136" s="38"/>
      <c r="O136" s="38"/>
      <c r="P136" s="38" t="s">
        <v>212</v>
      </c>
    </row>
    <row r="137" spans="1:16" ht="31.5">
      <c r="A137" s="495"/>
      <c r="B137" s="497"/>
      <c r="C137" s="500"/>
      <c r="D137" s="502"/>
      <c r="E137" s="489" t="s">
        <v>651</v>
      </c>
      <c r="F137" s="507" t="s">
        <v>235</v>
      </c>
      <c r="G137" s="17" t="s">
        <v>765</v>
      </c>
      <c r="H137" s="28" t="s">
        <v>328</v>
      </c>
      <c r="I137" s="38" t="s">
        <v>72</v>
      </c>
      <c r="J137" s="38"/>
      <c r="K137" s="38" t="s">
        <v>213</v>
      </c>
      <c r="L137" s="38"/>
      <c r="M137" s="38" t="s">
        <v>212</v>
      </c>
      <c r="N137" s="38"/>
      <c r="O137" s="38"/>
      <c r="P137" s="38" t="s">
        <v>212</v>
      </c>
    </row>
    <row r="138" spans="1:16" ht="47.25">
      <c r="A138" s="495"/>
      <c r="B138" s="497"/>
      <c r="C138" s="500"/>
      <c r="D138" s="502"/>
      <c r="E138" s="490"/>
      <c r="F138" s="508"/>
      <c r="G138" s="17" t="s">
        <v>766</v>
      </c>
      <c r="H138" s="28" t="s">
        <v>330</v>
      </c>
      <c r="I138" s="38"/>
      <c r="J138" s="38"/>
      <c r="K138" s="38" t="s">
        <v>72</v>
      </c>
      <c r="L138" s="38"/>
      <c r="M138" s="38" t="s">
        <v>212</v>
      </c>
      <c r="N138" s="38"/>
      <c r="O138" s="38"/>
      <c r="P138" s="38" t="s">
        <v>212</v>
      </c>
    </row>
    <row r="139" spans="1:16" ht="47.25" customHeight="1">
      <c r="A139" s="495"/>
      <c r="B139" s="497"/>
      <c r="C139" s="500"/>
      <c r="D139" s="502"/>
      <c r="E139" s="490"/>
      <c r="F139" s="509"/>
      <c r="G139" s="17" t="s">
        <v>767</v>
      </c>
      <c r="H139" s="3" t="s">
        <v>329</v>
      </c>
      <c r="I139" s="38"/>
      <c r="J139" s="38"/>
      <c r="K139" s="38" t="s">
        <v>72</v>
      </c>
      <c r="L139" s="38"/>
      <c r="M139" s="38" t="s">
        <v>212</v>
      </c>
      <c r="N139" s="38"/>
      <c r="O139" s="38"/>
      <c r="P139" s="38" t="s">
        <v>212</v>
      </c>
    </row>
    <row r="140" spans="1:16">
      <c r="A140" s="495"/>
      <c r="B140" s="497"/>
      <c r="C140" s="499" t="s">
        <v>156</v>
      </c>
      <c r="D140" s="501" t="s">
        <v>157</v>
      </c>
      <c r="E140" s="499" t="s">
        <v>492</v>
      </c>
      <c r="F140" s="501" t="s">
        <v>157</v>
      </c>
      <c r="G140" s="17" t="s">
        <v>580</v>
      </c>
      <c r="H140" s="21" t="s">
        <v>288</v>
      </c>
      <c r="I140" s="38" t="s">
        <v>72</v>
      </c>
      <c r="J140" s="38"/>
      <c r="K140" s="38" t="s">
        <v>213</v>
      </c>
      <c r="L140" s="38"/>
      <c r="M140" s="38" t="s">
        <v>212</v>
      </c>
      <c r="N140" s="38"/>
      <c r="O140" s="38"/>
      <c r="P140" s="38"/>
    </row>
    <row r="141" spans="1:16" ht="36" customHeight="1">
      <c r="A141" s="495"/>
      <c r="B141" s="497"/>
      <c r="C141" s="500"/>
      <c r="D141" s="502"/>
      <c r="E141" s="500"/>
      <c r="F141" s="502"/>
      <c r="G141" s="17" t="s">
        <v>768</v>
      </c>
      <c r="H141" s="21" t="s">
        <v>332</v>
      </c>
      <c r="I141" s="38" t="s">
        <v>72</v>
      </c>
      <c r="J141" s="38"/>
      <c r="K141" s="38" t="s">
        <v>213</v>
      </c>
      <c r="L141" s="38"/>
      <c r="M141" s="38" t="s">
        <v>212</v>
      </c>
      <c r="N141" s="38"/>
      <c r="O141" s="38"/>
      <c r="P141" s="38" t="s">
        <v>212</v>
      </c>
    </row>
    <row r="142" spans="1:16">
      <c r="A142" s="495"/>
      <c r="B142" s="497"/>
      <c r="C142" s="500"/>
      <c r="D142" s="502"/>
      <c r="E142" s="500"/>
      <c r="F142" s="502"/>
      <c r="G142" s="17" t="s">
        <v>769</v>
      </c>
      <c r="H142" s="59" t="s">
        <v>386</v>
      </c>
      <c r="I142" s="38"/>
      <c r="J142" s="38"/>
      <c r="K142" s="38" t="s">
        <v>72</v>
      </c>
      <c r="L142" s="38"/>
      <c r="M142" s="38" t="s">
        <v>212</v>
      </c>
      <c r="N142" s="38"/>
      <c r="O142" s="38"/>
      <c r="P142" s="38" t="s">
        <v>212</v>
      </c>
    </row>
    <row r="143" spans="1:16" ht="47.25">
      <c r="A143" s="495"/>
      <c r="B143" s="497"/>
      <c r="C143" s="500"/>
      <c r="D143" s="502"/>
      <c r="E143" s="500"/>
      <c r="F143" s="502"/>
      <c r="G143" s="17" t="s">
        <v>770</v>
      </c>
      <c r="H143" s="59" t="s">
        <v>331</v>
      </c>
      <c r="I143" s="38"/>
      <c r="J143" s="38"/>
      <c r="K143" s="38" t="s">
        <v>72</v>
      </c>
      <c r="L143" s="38"/>
      <c r="M143" s="38" t="s">
        <v>212</v>
      </c>
      <c r="N143" s="38"/>
      <c r="O143" s="38"/>
      <c r="P143" s="38" t="s">
        <v>212</v>
      </c>
    </row>
    <row r="144" spans="1:16" ht="31.5">
      <c r="A144" s="495"/>
      <c r="B144" s="497"/>
      <c r="C144" s="500"/>
      <c r="D144" s="502"/>
      <c r="E144" s="500"/>
      <c r="F144" s="502"/>
      <c r="G144" s="17" t="s">
        <v>771</v>
      </c>
      <c r="H144" s="59" t="s">
        <v>335</v>
      </c>
      <c r="I144" s="38" t="s">
        <v>72</v>
      </c>
      <c r="J144" s="38"/>
      <c r="K144" s="38" t="s">
        <v>213</v>
      </c>
      <c r="L144" s="38"/>
      <c r="M144" s="38" t="s">
        <v>212</v>
      </c>
      <c r="N144" s="38"/>
      <c r="O144" s="38"/>
      <c r="P144" s="38"/>
    </row>
    <row r="145" spans="1:16" ht="31.5">
      <c r="A145" s="495"/>
      <c r="B145" s="497"/>
      <c r="C145" s="500"/>
      <c r="D145" s="502"/>
      <c r="E145" s="500"/>
      <c r="F145" s="502"/>
      <c r="G145" s="17" t="s">
        <v>772</v>
      </c>
      <c r="H145" s="59" t="s">
        <v>289</v>
      </c>
      <c r="I145" s="38"/>
      <c r="J145" s="38"/>
      <c r="K145" s="38" t="s">
        <v>72</v>
      </c>
      <c r="L145" s="38"/>
      <c r="M145" s="38" t="s">
        <v>212</v>
      </c>
      <c r="N145" s="38"/>
      <c r="O145" s="38"/>
      <c r="P145" s="38"/>
    </row>
    <row r="146" spans="1:16" ht="43.5" customHeight="1">
      <c r="A146" s="495"/>
      <c r="B146" s="497"/>
      <c r="C146" s="500"/>
      <c r="D146" s="502"/>
      <c r="E146" s="500"/>
      <c r="F146" s="502"/>
      <c r="G146" s="17" t="s">
        <v>773</v>
      </c>
      <c r="H146" s="59" t="s">
        <v>333</v>
      </c>
      <c r="I146" s="38" t="s">
        <v>72</v>
      </c>
      <c r="J146" s="38"/>
      <c r="K146" s="38" t="s">
        <v>213</v>
      </c>
      <c r="L146" s="38"/>
      <c r="M146" s="38" t="s">
        <v>212</v>
      </c>
      <c r="N146" s="38"/>
      <c r="O146" s="38" t="s">
        <v>212</v>
      </c>
      <c r="P146" s="38" t="s">
        <v>212</v>
      </c>
    </row>
    <row r="147" spans="1:16" ht="31.5">
      <c r="A147" s="495"/>
      <c r="B147" s="497"/>
      <c r="C147" s="500"/>
      <c r="D147" s="502"/>
      <c r="E147" s="500"/>
      <c r="F147" s="502"/>
      <c r="G147" s="17" t="s">
        <v>774</v>
      </c>
      <c r="H147" s="59" t="s">
        <v>334</v>
      </c>
      <c r="I147" s="38" t="s">
        <v>72</v>
      </c>
      <c r="J147" s="38"/>
      <c r="K147" s="38" t="s">
        <v>213</v>
      </c>
      <c r="L147" s="38"/>
      <c r="M147" s="38" t="s">
        <v>212</v>
      </c>
      <c r="N147" s="38"/>
      <c r="O147" s="38"/>
      <c r="P147" s="38" t="s">
        <v>212</v>
      </c>
    </row>
    <row r="148" spans="1:16">
      <c r="A148" s="495"/>
      <c r="B148" s="497"/>
      <c r="C148" s="499" t="s">
        <v>158</v>
      </c>
      <c r="D148" s="501" t="s">
        <v>159</v>
      </c>
      <c r="E148" s="499" t="s">
        <v>493</v>
      </c>
      <c r="F148" s="501" t="s">
        <v>159</v>
      </c>
      <c r="G148" s="38" t="s">
        <v>581</v>
      </c>
      <c r="H148" s="21" t="s">
        <v>227</v>
      </c>
      <c r="I148" s="38"/>
      <c r="J148" s="38"/>
      <c r="K148" s="38" t="s">
        <v>72</v>
      </c>
      <c r="L148" s="38"/>
      <c r="M148" s="38" t="s">
        <v>212</v>
      </c>
      <c r="N148" s="38"/>
      <c r="O148" s="38"/>
      <c r="P148" s="38"/>
    </row>
    <row r="149" spans="1:16">
      <c r="A149" s="495"/>
      <c r="B149" s="497"/>
      <c r="C149" s="500"/>
      <c r="D149" s="502"/>
      <c r="E149" s="500"/>
      <c r="F149" s="502"/>
      <c r="G149" s="255" t="s">
        <v>775</v>
      </c>
      <c r="H149" s="21" t="s">
        <v>228</v>
      </c>
      <c r="I149" s="38"/>
      <c r="J149" s="38"/>
      <c r="K149" s="38" t="s">
        <v>72</v>
      </c>
      <c r="L149" s="38"/>
      <c r="M149" s="38" t="s">
        <v>212</v>
      </c>
      <c r="N149" s="38"/>
      <c r="O149" s="38"/>
      <c r="P149" s="38"/>
    </row>
    <row r="150" spans="1:16" ht="31.5">
      <c r="A150" s="494">
        <v>8</v>
      </c>
      <c r="B150" s="496" t="s">
        <v>86</v>
      </c>
      <c r="C150" s="42" t="s">
        <v>160</v>
      </c>
      <c r="D150" s="43" t="s">
        <v>161</v>
      </c>
      <c r="E150" s="41" t="s">
        <v>494</v>
      </c>
      <c r="F150" s="43" t="s">
        <v>161</v>
      </c>
      <c r="G150" s="41" t="s">
        <v>583</v>
      </c>
      <c r="H150" s="40" t="s">
        <v>210</v>
      </c>
      <c r="I150" s="51" t="s">
        <v>72</v>
      </c>
      <c r="J150" s="51"/>
      <c r="K150" s="51" t="s">
        <v>74</v>
      </c>
      <c r="L150" s="38"/>
      <c r="M150" s="41" t="s">
        <v>212</v>
      </c>
      <c r="N150" s="41"/>
      <c r="O150" s="41"/>
      <c r="P150" s="41"/>
    </row>
    <row r="151" spans="1:16">
      <c r="A151" s="495"/>
      <c r="B151" s="497"/>
      <c r="C151" s="522" t="s">
        <v>162</v>
      </c>
      <c r="D151" s="513" t="s">
        <v>216</v>
      </c>
      <c r="E151" s="522" t="s">
        <v>495</v>
      </c>
      <c r="F151" s="513" t="s">
        <v>216</v>
      </c>
      <c r="G151" s="41" t="s">
        <v>585</v>
      </c>
      <c r="H151" s="3" t="s">
        <v>336</v>
      </c>
      <c r="I151" s="51" t="s">
        <v>72</v>
      </c>
      <c r="J151" s="51"/>
      <c r="K151" s="51" t="s">
        <v>74</v>
      </c>
      <c r="L151" s="38"/>
      <c r="M151" s="41" t="s">
        <v>212</v>
      </c>
      <c r="N151" s="41"/>
      <c r="O151" s="41"/>
      <c r="P151" s="44"/>
    </row>
    <row r="152" spans="1:16">
      <c r="A152" s="495"/>
      <c r="B152" s="497"/>
      <c r="C152" s="522"/>
      <c r="D152" s="514"/>
      <c r="E152" s="522"/>
      <c r="F152" s="514"/>
      <c r="G152" s="250" t="s">
        <v>776</v>
      </c>
      <c r="H152" s="40" t="s">
        <v>337</v>
      </c>
      <c r="I152" s="51" t="s">
        <v>72</v>
      </c>
      <c r="J152" s="51"/>
      <c r="K152" s="51" t="s">
        <v>74</v>
      </c>
      <c r="L152" s="38"/>
      <c r="M152" s="41" t="s">
        <v>212</v>
      </c>
      <c r="N152" s="41"/>
      <c r="O152" s="41"/>
      <c r="P152" s="44"/>
    </row>
    <row r="153" spans="1:16">
      <c r="A153" s="495"/>
      <c r="B153" s="497"/>
      <c r="C153" s="522"/>
      <c r="D153" s="515"/>
      <c r="E153" s="522"/>
      <c r="F153" s="515"/>
      <c r="G153" s="250" t="s">
        <v>777</v>
      </c>
      <c r="H153" s="40" t="s">
        <v>338</v>
      </c>
      <c r="I153" s="51" t="s">
        <v>72</v>
      </c>
      <c r="J153" s="51"/>
      <c r="K153" s="51" t="s">
        <v>74</v>
      </c>
      <c r="L153" s="38"/>
      <c r="M153" s="41" t="s">
        <v>212</v>
      </c>
      <c r="N153" s="41"/>
      <c r="O153" s="41"/>
      <c r="P153" s="44"/>
    </row>
    <row r="154" spans="1:16" ht="31.5">
      <c r="A154" s="494">
        <v>9</v>
      </c>
      <c r="B154" s="496" t="s">
        <v>87</v>
      </c>
      <c r="C154" s="499" t="s">
        <v>163</v>
      </c>
      <c r="D154" s="501" t="s">
        <v>164</v>
      </c>
      <c r="E154" s="499" t="s">
        <v>496</v>
      </c>
      <c r="F154" s="523" t="s">
        <v>164</v>
      </c>
      <c r="G154" s="38" t="s">
        <v>587</v>
      </c>
      <c r="H154" s="21" t="s">
        <v>339</v>
      </c>
      <c r="I154" s="51" t="s">
        <v>72</v>
      </c>
      <c r="J154" s="51"/>
      <c r="K154" s="51" t="s">
        <v>213</v>
      </c>
      <c r="L154" s="38"/>
      <c r="M154" s="41" t="s">
        <v>212</v>
      </c>
      <c r="N154" s="38"/>
      <c r="O154" s="38"/>
      <c r="P154" s="38"/>
    </row>
    <row r="155" spans="1:16" ht="31.5">
      <c r="A155" s="495"/>
      <c r="B155" s="497"/>
      <c r="C155" s="500"/>
      <c r="D155" s="502"/>
      <c r="E155" s="500"/>
      <c r="F155" s="524"/>
      <c r="G155" s="255" t="s">
        <v>778</v>
      </c>
      <c r="H155" s="21" t="s">
        <v>340</v>
      </c>
      <c r="I155" s="51" t="s">
        <v>72</v>
      </c>
      <c r="J155" s="51"/>
      <c r="K155" s="51" t="s">
        <v>213</v>
      </c>
      <c r="L155" s="38"/>
      <c r="M155" s="41" t="s">
        <v>212</v>
      </c>
      <c r="N155" s="38"/>
      <c r="O155" s="38"/>
      <c r="P155" s="38"/>
    </row>
    <row r="156" spans="1:16">
      <c r="A156" s="495"/>
      <c r="B156" s="497"/>
      <c r="C156" s="499" t="s">
        <v>165</v>
      </c>
      <c r="D156" s="501" t="s">
        <v>184</v>
      </c>
      <c r="E156" s="499" t="s">
        <v>652</v>
      </c>
      <c r="F156" s="523" t="s">
        <v>184</v>
      </c>
      <c r="G156" s="38" t="s">
        <v>779</v>
      </c>
      <c r="H156" s="21" t="s">
        <v>341</v>
      </c>
      <c r="I156" s="38" t="s">
        <v>213</v>
      </c>
      <c r="J156" s="38"/>
      <c r="K156" s="38" t="s">
        <v>212</v>
      </c>
      <c r="L156" s="38"/>
      <c r="M156" s="38" t="s">
        <v>212</v>
      </c>
      <c r="N156" s="38"/>
      <c r="O156" s="38"/>
      <c r="P156" s="38"/>
    </row>
    <row r="157" spans="1:16" ht="31.5">
      <c r="A157" s="506"/>
      <c r="B157" s="511"/>
      <c r="C157" s="516"/>
      <c r="D157" s="512"/>
      <c r="E157" s="516"/>
      <c r="F157" s="525"/>
      <c r="G157" s="255" t="s">
        <v>780</v>
      </c>
      <c r="H157" s="21" t="s">
        <v>253</v>
      </c>
      <c r="I157" s="38"/>
      <c r="J157" s="38"/>
      <c r="K157" s="38" t="s">
        <v>213</v>
      </c>
      <c r="L157" s="38"/>
      <c r="M157" s="38" t="s">
        <v>212</v>
      </c>
      <c r="N157" s="38"/>
      <c r="O157" s="38"/>
      <c r="P157" s="38"/>
    </row>
    <row r="158" spans="1:16" ht="31.5">
      <c r="A158" s="19">
        <v>10</v>
      </c>
      <c r="B158" s="13" t="s">
        <v>88</v>
      </c>
      <c r="C158" s="38" t="s">
        <v>166</v>
      </c>
      <c r="D158" s="39" t="s">
        <v>190</v>
      </c>
      <c r="E158" s="38" t="s">
        <v>498</v>
      </c>
      <c r="F158" s="39" t="s">
        <v>190</v>
      </c>
      <c r="G158" s="38" t="s">
        <v>590</v>
      </c>
      <c r="H158" s="40" t="s">
        <v>206</v>
      </c>
      <c r="I158" s="38" t="s">
        <v>213</v>
      </c>
      <c r="J158" s="38"/>
      <c r="K158" s="38"/>
      <c r="L158" s="38"/>
      <c r="M158" s="38" t="s">
        <v>212</v>
      </c>
      <c r="N158" s="38"/>
      <c r="O158" s="38"/>
      <c r="P158" s="38" t="s">
        <v>212</v>
      </c>
    </row>
    <row r="159" spans="1:16">
      <c r="A159" s="495"/>
      <c r="B159" s="497"/>
      <c r="C159" s="38" t="s">
        <v>90</v>
      </c>
      <c r="D159" s="39" t="s">
        <v>91</v>
      </c>
      <c r="E159" s="41" t="s">
        <v>499</v>
      </c>
      <c r="F159" s="39" t="s">
        <v>91</v>
      </c>
      <c r="G159" s="41" t="s">
        <v>591</v>
      </c>
      <c r="H159" s="52" t="s">
        <v>342</v>
      </c>
      <c r="I159" s="51" t="s">
        <v>72</v>
      </c>
      <c r="J159" s="51" t="s">
        <v>74</v>
      </c>
      <c r="K159" s="51" t="s">
        <v>74</v>
      </c>
      <c r="L159" s="41" t="s">
        <v>212</v>
      </c>
      <c r="M159" s="41"/>
      <c r="N159" s="41"/>
      <c r="O159" s="41"/>
      <c r="P159" s="44"/>
    </row>
    <row r="160" spans="1:16" ht="31.5">
      <c r="A160" s="495"/>
      <c r="B160" s="497"/>
      <c r="C160" s="499" t="s">
        <v>92</v>
      </c>
      <c r="D160" s="501" t="s">
        <v>93</v>
      </c>
      <c r="E160" s="499" t="s">
        <v>500</v>
      </c>
      <c r="F160" s="501" t="s">
        <v>93</v>
      </c>
      <c r="G160" s="41" t="s">
        <v>594</v>
      </c>
      <c r="H160" s="52" t="s">
        <v>205</v>
      </c>
      <c r="I160" s="51" t="s">
        <v>72</v>
      </c>
      <c r="J160" s="51"/>
      <c r="K160" s="51"/>
      <c r="L160" s="41" t="s">
        <v>212</v>
      </c>
      <c r="M160" s="41"/>
      <c r="N160" s="41"/>
      <c r="O160" s="41"/>
      <c r="P160" s="38"/>
    </row>
    <row r="161" spans="1:16" ht="47.25">
      <c r="A161" s="495"/>
      <c r="B161" s="497"/>
      <c r="C161" s="500"/>
      <c r="D161" s="502"/>
      <c r="E161" s="500"/>
      <c r="F161" s="502"/>
      <c r="G161" s="250" t="s">
        <v>593</v>
      </c>
      <c r="H161" s="52" t="s">
        <v>343</v>
      </c>
      <c r="I161" s="51" t="s">
        <v>72</v>
      </c>
      <c r="J161" s="51"/>
      <c r="K161" s="51"/>
      <c r="L161" s="41" t="s">
        <v>212</v>
      </c>
      <c r="M161" s="51"/>
      <c r="N161" s="51"/>
      <c r="O161" s="51"/>
      <c r="P161" s="38"/>
    </row>
    <row r="162" spans="1:16" ht="31.5">
      <c r="A162" s="495"/>
      <c r="B162" s="497"/>
      <c r="C162" s="500"/>
      <c r="D162" s="502"/>
      <c r="E162" s="500"/>
      <c r="F162" s="502"/>
      <c r="G162" s="250" t="s">
        <v>781</v>
      </c>
      <c r="H162" s="52" t="s">
        <v>204</v>
      </c>
      <c r="I162" s="51" t="s">
        <v>72</v>
      </c>
      <c r="J162" s="51"/>
      <c r="K162" s="51"/>
      <c r="L162" s="41" t="s">
        <v>212</v>
      </c>
      <c r="M162" s="51"/>
      <c r="N162" s="51"/>
      <c r="O162" s="51"/>
      <c r="P162" s="38"/>
    </row>
    <row r="163" spans="1:16">
      <c r="A163" s="506"/>
      <c r="B163" s="511"/>
      <c r="C163" s="516"/>
      <c r="D163" s="512"/>
      <c r="E163" s="516"/>
      <c r="F163" s="512"/>
      <c r="G163" s="250" t="s">
        <v>782</v>
      </c>
      <c r="H163" s="3" t="s">
        <v>344</v>
      </c>
      <c r="I163" s="51" t="s">
        <v>72</v>
      </c>
      <c r="J163" s="51"/>
      <c r="K163" s="51"/>
      <c r="L163" s="41" t="s">
        <v>212</v>
      </c>
      <c r="M163" s="41"/>
      <c r="N163" s="41"/>
      <c r="O163" s="41"/>
      <c r="P163" s="38"/>
    </row>
    <row r="164" spans="1:16" ht="36" customHeight="1">
      <c r="A164" s="494">
        <v>12</v>
      </c>
      <c r="B164" s="496" t="s">
        <v>94</v>
      </c>
      <c r="C164" s="499" t="s">
        <v>95</v>
      </c>
      <c r="D164" s="501" t="s">
        <v>96</v>
      </c>
      <c r="E164" s="499" t="s">
        <v>501</v>
      </c>
      <c r="F164" s="535" t="s">
        <v>96</v>
      </c>
      <c r="G164" s="38" t="s">
        <v>595</v>
      </c>
      <c r="H164" s="40" t="s">
        <v>199</v>
      </c>
      <c r="I164" s="51" t="s">
        <v>72</v>
      </c>
      <c r="J164" s="51"/>
      <c r="K164" s="51"/>
      <c r="L164" s="41" t="s">
        <v>212</v>
      </c>
      <c r="M164" s="38"/>
      <c r="N164" s="38"/>
      <c r="O164" s="38"/>
      <c r="P164" s="38"/>
    </row>
    <row r="165" spans="1:16" ht="41.25" customHeight="1">
      <c r="A165" s="495"/>
      <c r="B165" s="497"/>
      <c r="C165" s="500"/>
      <c r="D165" s="502"/>
      <c r="E165" s="516"/>
      <c r="F165" s="536"/>
      <c r="G165" s="255" t="s">
        <v>783</v>
      </c>
      <c r="H165" s="40" t="s">
        <v>203</v>
      </c>
      <c r="I165" s="51" t="s">
        <v>72</v>
      </c>
      <c r="J165" s="51"/>
      <c r="K165" s="51"/>
      <c r="L165" s="41" t="s">
        <v>212</v>
      </c>
      <c r="M165" s="38"/>
      <c r="N165" s="38"/>
      <c r="O165" s="38"/>
      <c r="P165" s="38"/>
    </row>
    <row r="166" spans="1:16" ht="31.5">
      <c r="A166" s="495"/>
      <c r="B166" s="497"/>
      <c r="C166" s="500"/>
      <c r="D166" s="502"/>
      <c r="E166" s="38" t="s">
        <v>502</v>
      </c>
      <c r="F166" s="40" t="s">
        <v>387</v>
      </c>
      <c r="G166" s="38" t="s">
        <v>596</v>
      </c>
      <c r="H166" s="40" t="s">
        <v>345</v>
      </c>
      <c r="I166" s="51" t="s">
        <v>72</v>
      </c>
      <c r="J166" s="41" t="s">
        <v>212</v>
      </c>
      <c r="K166" s="41" t="s">
        <v>212</v>
      </c>
      <c r="L166" s="41" t="s">
        <v>212</v>
      </c>
      <c r="M166" s="41" t="s">
        <v>212</v>
      </c>
      <c r="N166" s="41" t="s">
        <v>212</v>
      </c>
      <c r="O166" s="41"/>
      <c r="P166" s="41"/>
    </row>
    <row r="167" spans="1:16" ht="31.5">
      <c r="A167" s="495"/>
      <c r="B167" s="497"/>
      <c r="C167" s="38" t="s">
        <v>167</v>
      </c>
      <c r="D167" s="39" t="s">
        <v>168</v>
      </c>
      <c r="E167" s="38" t="s">
        <v>503</v>
      </c>
      <c r="F167" s="39" t="s">
        <v>168</v>
      </c>
      <c r="G167" s="38" t="s">
        <v>597</v>
      </c>
      <c r="H167" s="40" t="s">
        <v>202</v>
      </c>
      <c r="I167" s="38" t="s">
        <v>72</v>
      </c>
      <c r="J167" s="38"/>
      <c r="K167" s="38"/>
      <c r="L167" s="38" t="s">
        <v>212</v>
      </c>
      <c r="M167" s="38"/>
      <c r="N167" s="38"/>
      <c r="O167" s="38"/>
      <c r="P167" s="38"/>
    </row>
    <row r="168" spans="1:16" ht="31.5">
      <c r="A168" s="495"/>
      <c r="B168" s="497"/>
      <c r="C168" s="260" t="s">
        <v>169</v>
      </c>
      <c r="D168" s="261" t="s">
        <v>170</v>
      </c>
      <c r="E168" s="262" t="s">
        <v>790</v>
      </c>
      <c r="F168" s="263" t="s">
        <v>791</v>
      </c>
      <c r="G168" s="262" t="s">
        <v>792</v>
      </c>
      <c r="H168" s="263" t="s">
        <v>791</v>
      </c>
      <c r="I168" s="255" t="s">
        <v>72</v>
      </c>
      <c r="J168" s="255" t="s">
        <v>213</v>
      </c>
      <c r="K168" s="255"/>
      <c r="L168" s="255" t="s">
        <v>212</v>
      </c>
      <c r="M168" s="255"/>
      <c r="N168" s="255"/>
      <c r="O168" s="255"/>
      <c r="P168" s="255"/>
    </row>
    <row r="169" spans="1:16" ht="31.5">
      <c r="A169" s="495"/>
      <c r="B169" s="497"/>
      <c r="C169" s="499" t="s">
        <v>187</v>
      </c>
      <c r="D169" s="501" t="s">
        <v>171</v>
      </c>
      <c r="E169" s="499" t="s">
        <v>653</v>
      </c>
      <c r="F169" s="501" t="s">
        <v>171</v>
      </c>
      <c r="G169" s="38" t="s">
        <v>784</v>
      </c>
      <c r="H169" s="40" t="s">
        <v>347</v>
      </c>
      <c r="I169" s="38" t="s">
        <v>72</v>
      </c>
      <c r="J169" s="38"/>
      <c r="K169" s="38"/>
      <c r="L169" s="38"/>
      <c r="M169" s="38" t="s">
        <v>212</v>
      </c>
      <c r="N169" s="38"/>
      <c r="O169" s="38"/>
      <c r="P169" s="38"/>
    </row>
    <row r="170" spans="1:16" ht="47.25">
      <c r="A170" s="495"/>
      <c r="B170" s="497"/>
      <c r="C170" s="500"/>
      <c r="D170" s="502"/>
      <c r="E170" s="500"/>
      <c r="F170" s="502"/>
      <c r="G170" s="255" t="s">
        <v>785</v>
      </c>
      <c r="H170" s="40" t="s">
        <v>348</v>
      </c>
      <c r="I170" s="38" t="s">
        <v>72</v>
      </c>
      <c r="J170" s="38"/>
      <c r="K170" s="38"/>
      <c r="L170" s="38"/>
      <c r="M170" s="38" t="s">
        <v>212</v>
      </c>
      <c r="N170" s="38"/>
      <c r="O170" s="38"/>
      <c r="P170" s="38"/>
    </row>
    <row r="171" spans="1:16">
      <c r="A171" s="506"/>
      <c r="B171" s="511"/>
      <c r="C171" s="516"/>
      <c r="D171" s="512"/>
      <c r="E171" s="516"/>
      <c r="F171" s="512"/>
      <c r="G171" s="255" t="s">
        <v>786</v>
      </c>
      <c r="H171" s="60" t="s">
        <v>346</v>
      </c>
      <c r="I171" s="38" t="s">
        <v>72</v>
      </c>
      <c r="J171" s="51"/>
      <c r="K171" s="51"/>
      <c r="L171" s="38"/>
      <c r="M171" s="41" t="s">
        <v>212</v>
      </c>
      <c r="N171" s="41"/>
      <c r="O171" s="41"/>
      <c r="P171" s="44"/>
    </row>
    <row r="172" spans="1:16" ht="63">
      <c r="A172" s="510">
        <v>14</v>
      </c>
      <c r="B172" s="488" t="s">
        <v>97</v>
      </c>
      <c r="C172" s="38" t="s">
        <v>172</v>
      </c>
      <c r="D172" s="39" t="s">
        <v>173</v>
      </c>
      <c r="E172" s="38" t="s">
        <v>504</v>
      </c>
      <c r="F172" s="40" t="s">
        <v>201</v>
      </c>
      <c r="G172" s="38" t="s">
        <v>598</v>
      </c>
      <c r="H172" s="251" t="s">
        <v>201</v>
      </c>
      <c r="I172" s="38"/>
      <c r="J172" s="38"/>
      <c r="K172" s="38" t="s">
        <v>72</v>
      </c>
      <c r="L172" s="38"/>
      <c r="M172" s="38"/>
      <c r="N172" s="38"/>
      <c r="O172" s="38"/>
      <c r="P172" s="38" t="s">
        <v>212</v>
      </c>
    </row>
    <row r="173" spans="1:16" ht="47.25">
      <c r="A173" s="510"/>
      <c r="B173" s="488"/>
      <c r="C173" s="38" t="s">
        <v>174</v>
      </c>
      <c r="D173" s="39" t="s">
        <v>175</v>
      </c>
      <c r="E173" s="38" t="s">
        <v>505</v>
      </c>
      <c r="F173" s="40" t="s">
        <v>349</v>
      </c>
      <c r="G173" s="38" t="s">
        <v>599</v>
      </c>
      <c r="H173" s="40" t="s">
        <v>349</v>
      </c>
      <c r="I173" s="38"/>
      <c r="J173" s="38" t="s">
        <v>72</v>
      </c>
      <c r="K173" s="38"/>
      <c r="L173" s="38"/>
      <c r="M173" s="38"/>
      <c r="N173" s="38" t="s">
        <v>212</v>
      </c>
      <c r="O173" s="38"/>
      <c r="P173" s="38"/>
    </row>
    <row r="174" spans="1:16" ht="31.5">
      <c r="A174" s="510"/>
      <c r="B174" s="488"/>
      <c r="C174" s="499" t="s">
        <v>98</v>
      </c>
      <c r="D174" s="501" t="s">
        <v>99</v>
      </c>
      <c r="E174" s="499" t="s">
        <v>506</v>
      </c>
      <c r="F174" s="501" t="s">
        <v>99</v>
      </c>
      <c r="G174" s="23" t="s">
        <v>600</v>
      </c>
      <c r="H174" s="34" t="s">
        <v>350</v>
      </c>
      <c r="I174" s="38" t="s">
        <v>212</v>
      </c>
      <c r="J174" s="38" t="s">
        <v>212</v>
      </c>
      <c r="K174" s="38" t="s">
        <v>212</v>
      </c>
      <c r="L174" s="38" t="s">
        <v>212</v>
      </c>
      <c r="M174" s="38" t="s">
        <v>212</v>
      </c>
      <c r="N174" s="38" t="s">
        <v>212</v>
      </c>
      <c r="O174" s="38" t="s">
        <v>212</v>
      </c>
      <c r="P174" s="38" t="s">
        <v>212</v>
      </c>
    </row>
    <row r="175" spans="1:16" ht="31.5">
      <c r="A175" s="510"/>
      <c r="B175" s="488"/>
      <c r="C175" s="516"/>
      <c r="D175" s="512"/>
      <c r="E175" s="516"/>
      <c r="F175" s="512"/>
      <c r="G175" s="23" t="s">
        <v>787</v>
      </c>
      <c r="H175" s="34" t="s">
        <v>351</v>
      </c>
      <c r="I175" s="38" t="s">
        <v>212</v>
      </c>
      <c r="J175" s="38" t="s">
        <v>212</v>
      </c>
      <c r="K175" s="38" t="s">
        <v>212</v>
      </c>
      <c r="L175" s="38" t="s">
        <v>212</v>
      </c>
      <c r="M175" s="38" t="s">
        <v>212</v>
      </c>
      <c r="N175" s="38" t="s">
        <v>212</v>
      </c>
      <c r="O175" s="38" t="s">
        <v>212</v>
      </c>
      <c r="P175" s="38" t="s">
        <v>212</v>
      </c>
    </row>
    <row r="176" spans="1:16" ht="31.5">
      <c r="A176" s="510">
        <v>15</v>
      </c>
      <c r="B176" s="488" t="s">
        <v>100</v>
      </c>
      <c r="C176" s="41" t="s">
        <v>176</v>
      </c>
      <c r="D176" s="43" t="s">
        <v>631</v>
      </c>
      <c r="E176" s="41" t="s">
        <v>507</v>
      </c>
      <c r="F176" s="253" t="s">
        <v>632</v>
      </c>
      <c r="G176" s="41" t="s">
        <v>601</v>
      </c>
      <c r="H176" s="253" t="s">
        <v>632</v>
      </c>
      <c r="I176" s="41"/>
      <c r="J176" s="41" t="s">
        <v>72</v>
      </c>
      <c r="K176" s="41"/>
      <c r="L176" s="41"/>
      <c r="M176" s="41"/>
      <c r="N176" s="41" t="s">
        <v>212</v>
      </c>
      <c r="O176" s="41"/>
      <c r="P176" s="41"/>
    </row>
    <row r="177" spans="1:16" ht="31.5">
      <c r="A177" s="510"/>
      <c r="B177" s="488"/>
      <c r="C177" s="41" t="s">
        <v>178</v>
      </c>
      <c r="D177" s="39" t="s">
        <v>179</v>
      </c>
      <c r="E177" s="41" t="s">
        <v>508</v>
      </c>
      <c r="F177" s="52" t="s">
        <v>200</v>
      </c>
      <c r="G177" s="41" t="s">
        <v>602</v>
      </c>
      <c r="H177" s="52" t="s">
        <v>200</v>
      </c>
      <c r="I177" s="41" t="s">
        <v>213</v>
      </c>
      <c r="J177" s="41"/>
      <c r="K177" s="41"/>
      <c r="L177" s="41" t="s">
        <v>212</v>
      </c>
      <c r="M177" s="38"/>
      <c r="N177" s="38"/>
      <c r="O177" s="41"/>
      <c r="P177" s="38"/>
    </row>
    <row r="178" spans="1:16" ht="31.5">
      <c r="A178" s="510"/>
      <c r="B178" s="488"/>
      <c r="C178" s="41" t="s">
        <v>180</v>
      </c>
      <c r="D178" s="39" t="s">
        <v>181</v>
      </c>
      <c r="E178" s="41" t="s">
        <v>509</v>
      </c>
      <c r="F178" s="52" t="s">
        <v>353</v>
      </c>
      <c r="G178" s="41" t="s">
        <v>603</v>
      </c>
      <c r="H178" s="52" t="s">
        <v>353</v>
      </c>
      <c r="I178" s="41" t="s">
        <v>72</v>
      </c>
      <c r="J178" s="41" t="s">
        <v>74</v>
      </c>
      <c r="K178" s="41" t="s">
        <v>74</v>
      </c>
      <c r="L178" s="41" t="s">
        <v>212</v>
      </c>
      <c r="M178" s="38"/>
      <c r="N178" s="38"/>
      <c r="O178" s="41"/>
      <c r="P178" s="38"/>
    </row>
    <row r="179" spans="1:16" ht="31.5">
      <c r="A179" s="510">
        <v>16</v>
      </c>
      <c r="B179" s="488" t="s">
        <v>101</v>
      </c>
      <c r="C179" s="499" t="s">
        <v>102</v>
      </c>
      <c r="D179" s="501" t="s">
        <v>103</v>
      </c>
      <c r="E179" s="499" t="s">
        <v>510</v>
      </c>
      <c r="F179" s="501" t="s">
        <v>103</v>
      </c>
      <c r="G179" s="23" t="s">
        <v>604</v>
      </c>
      <c r="H179" s="34" t="s">
        <v>354</v>
      </c>
      <c r="I179" s="38" t="s">
        <v>213</v>
      </c>
      <c r="J179" s="38" t="s">
        <v>212</v>
      </c>
      <c r="K179" s="38" t="s">
        <v>212</v>
      </c>
      <c r="L179" s="38" t="s">
        <v>212</v>
      </c>
      <c r="M179" s="38" t="s">
        <v>212</v>
      </c>
      <c r="N179" s="38" t="s">
        <v>212</v>
      </c>
      <c r="O179" s="38" t="s">
        <v>212</v>
      </c>
      <c r="P179" s="38" t="s">
        <v>212</v>
      </c>
    </row>
    <row r="180" spans="1:16" ht="57" customHeight="1">
      <c r="A180" s="510"/>
      <c r="B180" s="488"/>
      <c r="C180" s="516"/>
      <c r="D180" s="512"/>
      <c r="E180" s="516"/>
      <c r="F180" s="512"/>
      <c r="G180" s="23" t="s">
        <v>788</v>
      </c>
      <c r="H180" s="34" t="s">
        <v>356</v>
      </c>
      <c r="I180" s="38" t="s">
        <v>72</v>
      </c>
      <c r="J180" s="38" t="s">
        <v>212</v>
      </c>
      <c r="K180" s="38" t="s">
        <v>212</v>
      </c>
      <c r="L180" s="38"/>
      <c r="M180" s="38"/>
      <c r="N180" s="38"/>
      <c r="O180" s="38"/>
      <c r="P180" s="38"/>
    </row>
    <row r="181" spans="1:16" ht="31.5">
      <c r="A181" s="510"/>
      <c r="B181" s="488"/>
      <c r="C181" s="499" t="s">
        <v>104</v>
      </c>
      <c r="D181" s="501" t="s">
        <v>105</v>
      </c>
      <c r="E181" s="499" t="s">
        <v>511</v>
      </c>
      <c r="F181" s="501" t="s">
        <v>105</v>
      </c>
      <c r="G181" s="23" t="s">
        <v>616</v>
      </c>
      <c r="H181" s="34" t="s">
        <v>355</v>
      </c>
      <c r="I181" s="38" t="s">
        <v>213</v>
      </c>
      <c r="J181" s="38" t="s">
        <v>212</v>
      </c>
      <c r="K181" s="38" t="s">
        <v>212</v>
      </c>
      <c r="L181" s="38" t="s">
        <v>212</v>
      </c>
      <c r="M181" s="38" t="s">
        <v>212</v>
      </c>
      <c r="N181" s="38" t="s">
        <v>212</v>
      </c>
      <c r="O181" s="38" t="s">
        <v>212</v>
      </c>
      <c r="P181" s="38" t="s">
        <v>212</v>
      </c>
    </row>
    <row r="182" spans="1:16" ht="31.5">
      <c r="A182" s="510"/>
      <c r="B182" s="488"/>
      <c r="C182" s="516"/>
      <c r="D182" s="512"/>
      <c r="E182" s="516"/>
      <c r="F182" s="512"/>
      <c r="G182" s="23" t="s">
        <v>789</v>
      </c>
      <c r="H182" s="34" t="s">
        <v>357</v>
      </c>
      <c r="I182" s="38" t="s">
        <v>72</v>
      </c>
      <c r="J182" s="38" t="s">
        <v>212</v>
      </c>
      <c r="K182" s="38" t="s">
        <v>212</v>
      </c>
      <c r="L182" s="38"/>
      <c r="M182" s="38"/>
      <c r="N182" s="38"/>
      <c r="O182" s="38"/>
      <c r="P182" s="38"/>
    </row>
    <row r="183" spans="1:16" ht="63">
      <c r="A183" s="254">
        <v>17</v>
      </c>
      <c r="B183" s="13" t="s">
        <v>106</v>
      </c>
      <c r="C183" s="255" t="s">
        <v>107</v>
      </c>
      <c r="D183" s="257" t="s">
        <v>108</v>
      </c>
      <c r="E183" s="255" t="s">
        <v>512</v>
      </c>
      <c r="F183" s="257" t="s">
        <v>108</v>
      </c>
      <c r="G183" s="23" t="s">
        <v>617</v>
      </c>
      <c r="H183" s="70" t="s">
        <v>358</v>
      </c>
      <c r="I183" s="38" t="s">
        <v>212</v>
      </c>
      <c r="J183" s="38" t="s">
        <v>212</v>
      </c>
      <c r="K183" s="38" t="s">
        <v>212</v>
      </c>
      <c r="L183" s="38" t="s">
        <v>212</v>
      </c>
      <c r="M183" s="38" t="s">
        <v>212</v>
      </c>
      <c r="N183" s="38" t="s">
        <v>212</v>
      </c>
      <c r="O183" s="38" t="s">
        <v>212</v>
      </c>
      <c r="P183" s="38" t="s">
        <v>212</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103"/>
  <sheetViews>
    <sheetView zoomScale="70" zoomScaleNormal="70" workbookViewId="0">
      <selection activeCell="S2" sqref="S2:W2"/>
    </sheetView>
  </sheetViews>
  <sheetFormatPr defaultRowHeight="15.75"/>
  <cols>
    <col min="1" max="1" width="7.875" style="78" customWidth="1"/>
    <col min="2" max="2" width="6.875" style="78" customWidth="1"/>
    <col min="3" max="3" width="7" style="78" customWidth="1"/>
    <col min="4" max="4" width="9" style="78" bestFit="1" customWidth="1"/>
    <col min="5" max="5" width="5.125" style="194" hidden="1" customWidth="1"/>
    <col min="6" max="6" width="35.375" style="194" hidden="1" customWidth="1"/>
    <col min="7" max="7" width="8.375" style="195" hidden="1" customWidth="1"/>
    <col min="8" max="8" width="35.75" style="196" hidden="1" customWidth="1"/>
    <col min="9" max="9" width="8.375" style="195" bestFit="1" customWidth="1"/>
    <col min="10" max="10" width="35.75" style="196" customWidth="1"/>
    <col min="11" max="11" width="8.75" style="197" bestFit="1" customWidth="1"/>
    <col min="12" max="12" width="8.375" style="78" bestFit="1" customWidth="1"/>
    <col min="13" max="13" width="4.875" style="197" customWidth="1"/>
    <col min="14" max="14" width="10.625" style="76" bestFit="1" customWidth="1"/>
    <col min="15" max="15" width="13.875" style="76" customWidth="1"/>
    <col min="16" max="16" width="11.875" style="80" bestFit="1" customWidth="1"/>
    <col min="17" max="17" width="14.625" style="80" customWidth="1"/>
    <col min="18" max="18" width="9.375" style="198" bestFit="1" customWidth="1"/>
    <col min="19" max="19" width="9.75" style="79" customWidth="1"/>
    <col min="20" max="20" width="7.5" style="79" customWidth="1"/>
    <col min="21" max="21" width="14" style="79" customWidth="1"/>
    <col min="22" max="22" width="9.5" style="79" customWidth="1"/>
    <col min="23" max="23" width="9" style="79" bestFit="1" customWidth="1"/>
    <col min="24" max="24" width="8.875" style="78" bestFit="1" customWidth="1"/>
    <col min="25" max="16384" width="9" style="78"/>
  </cols>
  <sheetData>
    <row r="1" spans="1:59" ht="23.25" customHeight="1">
      <c r="A1" s="638" t="s">
        <v>398</v>
      </c>
      <c r="B1" s="639"/>
      <c r="C1" s="639"/>
      <c r="D1" s="639"/>
      <c r="E1" s="639"/>
      <c r="F1" s="639"/>
      <c r="G1" s="639"/>
      <c r="H1" s="640"/>
      <c r="I1" s="324"/>
      <c r="J1" s="324"/>
      <c r="K1" s="644"/>
      <c r="L1" s="644"/>
      <c r="M1" s="644"/>
      <c r="N1" s="644"/>
      <c r="O1" s="644"/>
      <c r="P1" s="644"/>
      <c r="Q1" s="644"/>
      <c r="R1" s="644"/>
      <c r="S1" s="644"/>
      <c r="T1" s="644"/>
      <c r="U1" s="644"/>
      <c r="V1" s="644"/>
      <c r="W1" s="645"/>
    </row>
    <row r="2" spans="1:59" ht="24" customHeight="1">
      <c r="A2" s="641"/>
      <c r="B2" s="642"/>
      <c r="C2" s="642"/>
      <c r="D2" s="642"/>
      <c r="E2" s="642"/>
      <c r="F2" s="642"/>
      <c r="G2" s="642"/>
      <c r="H2" s="643"/>
      <c r="I2" s="325"/>
      <c r="J2" s="325"/>
      <c r="K2" s="646" t="s">
        <v>800</v>
      </c>
      <c r="L2" s="646"/>
      <c r="M2" s="646"/>
      <c r="N2" s="646"/>
      <c r="O2" s="326"/>
      <c r="P2" s="647" t="s">
        <v>801</v>
      </c>
      <c r="Q2" s="648"/>
      <c r="R2" s="649"/>
      <c r="S2" s="650" t="s">
        <v>802</v>
      </c>
      <c r="T2" s="651"/>
      <c r="U2" s="651"/>
      <c r="V2" s="651"/>
      <c r="W2" s="652"/>
    </row>
    <row r="3" spans="1:59" s="79" customFormat="1" ht="33.75" customHeight="1">
      <c r="A3" s="606" t="s">
        <v>399</v>
      </c>
      <c r="B3" s="606" t="s">
        <v>400</v>
      </c>
      <c r="C3" s="606" t="s">
        <v>401</v>
      </c>
      <c r="D3" s="606" t="s">
        <v>402</v>
      </c>
      <c r="E3" s="632" t="s">
        <v>403</v>
      </c>
      <c r="F3" s="632" t="s">
        <v>404</v>
      </c>
      <c r="G3" s="632" t="s">
        <v>185</v>
      </c>
      <c r="H3" s="632" t="s">
        <v>404</v>
      </c>
      <c r="I3" s="632" t="s">
        <v>186</v>
      </c>
      <c r="J3" s="606" t="s">
        <v>405</v>
      </c>
      <c r="K3" s="610" t="s">
        <v>406</v>
      </c>
      <c r="L3" s="612"/>
      <c r="M3" s="635" t="s">
        <v>407</v>
      </c>
      <c r="N3" s="606" t="s">
        <v>408</v>
      </c>
      <c r="O3" s="606" t="s">
        <v>522</v>
      </c>
      <c r="P3" s="597" t="s">
        <v>409</v>
      </c>
      <c r="Q3" s="598"/>
      <c r="R3" s="598"/>
      <c r="S3" s="598"/>
      <c r="T3" s="598"/>
      <c r="U3" s="598"/>
      <c r="V3" s="598"/>
      <c r="W3" s="599"/>
    </row>
    <row r="4" spans="1:59" s="80" customFormat="1" ht="15.6" customHeight="1">
      <c r="A4" s="607"/>
      <c r="B4" s="607"/>
      <c r="C4" s="607"/>
      <c r="D4" s="607"/>
      <c r="E4" s="633"/>
      <c r="F4" s="633"/>
      <c r="G4" s="633"/>
      <c r="H4" s="633"/>
      <c r="I4" s="633"/>
      <c r="J4" s="607"/>
      <c r="K4" s="603" t="s">
        <v>410</v>
      </c>
      <c r="L4" s="606" t="s">
        <v>411</v>
      </c>
      <c r="M4" s="636"/>
      <c r="N4" s="607"/>
      <c r="O4" s="607"/>
      <c r="P4" s="600"/>
      <c r="Q4" s="601"/>
      <c r="R4" s="601"/>
      <c r="S4" s="601"/>
      <c r="T4" s="601"/>
      <c r="U4" s="601"/>
      <c r="V4" s="601"/>
      <c r="W4" s="602"/>
    </row>
    <row r="5" spans="1:59" s="79" customFormat="1" ht="27.6" customHeight="1">
      <c r="A5" s="607"/>
      <c r="B5" s="607"/>
      <c r="C5" s="607"/>
      <c r="D5" s="607"/>
      <c r="E5" s="633"/>
      <c r="F5" s="633"/>
      <c r="G5" s="633"/>
      <c r="H5" s="633"/>
      <c r="I5" s="633"/>
      <c r="J5" s="607"/>
      <c r="K5" s="604"/>
      <c r="L5" s="607"/>
      <c r="M5" s="636"/>
      <c r="N5" s="607"/>
      <c r="O5" s="607"/>
      <c r="P5" s="609" t="s">
        <v>412</v>
      </c>
      <c r="Q5" s="609"/>
      <c r="R5" s="609"/>
      <c r="S5" s="609"/>
      <c r="T5" s="610" t="s">
        <v>413</v>
      </c>
      <c r="U5" s="611"/>
      <c r="V5" s="611"/>
      <c r="W5" s="612"/>
    </row>
    <row r="6" spans="1:59" s="79" customFormat="1" ht="45.75" customHeight="1">
      <c r="A6" s="608"/>
      <c r="B6" s="608"/>
      <c r="C6" s="608"/>
      <c r="D6" s="608"/>
      <c r="E6" s="634"/>
      <c r="F6" s="634"/>
      <c r="G6" s="634"/>
      <c r="H6" s="634"/>
      <c r="I6" s="634"/>
      <c r="J6" s="608"/>
      <c r="K6" s="605"/>
      <c r="L6" s="608"/>
      <c r="M6" s="637"/>
      <c r="N6" s="608"/>
      <c r="O6" s="608"/>
      <c r="P6" s="320" t="s">
        <v>414</v>
      </c>
      <c r="Q6" s="320" t="s">
        <v>474</v>
      </c>
      <c r="R6" s="320" t="s">
        <v>415</v>
      </c>
      <c r="S6" s="81" t="s">
        <v>416</v>
      </c>
      <c r="T6" s="81" t="s">
        <v>414</v>
      </c>
      <c r="U6" s="320" t="s">
        <v>474</v>
      </c>
      <c r="V6" s="81" t="s">
        <v>415</v>
      </c>
      <c r="W6" s="81" t="s">
        <v>416</v>
      </c>
    </row>
    <row r="7" spans="1:59" s="82" customFormat="1" hidden="1">
      <c r="A7" s="233">
        <v>1</v>
      </c>
      <c r="B7" s="233">
        <v>2</v>
      </c>
      <c r="C7" s="233">
        <v>3</v>
      </c>
      <c r="D7" s="233">
        <v>4</v>
      </c>
      <c r="E7" s="323">
        <v>5</v>
      </c>
      <c r="F7" s="228">
        <v>6</v>
      </c>
      <c r="G7" s="228">
        <v>7</v>
      </c>
      <c r="H7" s="317">
        <v>8</v>
      </c>
      <c r="I7" s="228">
        <v>7</v>
      </c>
      <c r="J7" s="317">
        <v>8</v>
      </c>
      <c r="K7" s="318">
        <v>9</v>
      </c>
      <c r="L7" s="319">
        <v>10</v>
      </c>
      <c r="M7" s="318">
        <v>11</v>
      </c>
      <c r="N7" s="319">
        <v>12</v>
      </c>
      <c r="O7" s="318">
        <v>13</v>
      </c>
      <c r="P7" s="319">
        <v>14</v>
      </c>
      <c r="Q7" s="318">
        <v>15</v>
      </c>
      <c r="R7" s="319">
        <v>16</v>
      </c>
      <c r="S7" s="318">
        <v>17</v>
      </c>
      <c r="T7" s="319">
        <v>18</v>
      </c>
      <c r="U7" s="318">
        <v>19</v>
      </c>
      <c r="V7" s="319">
        <v>20</v>
      </c>
      <c r="W7" s="318">
        <v>21</v>
      </c>
    </row>
    <row r="8" spans="1:59" s="82" customFormat="1" ht="25.5" hidden="1" customHeight="1">
      <c r="A8" s="16" t="s">
        <v>515</v>
      </c>
      <c r="B8" s="16" t="s">
        <v>516</v>
      </c>
      <c r="C8" s="16" t="s">
        <v>517</v>
      </c>
      <c r="D8" s="16" t="s">
        <v>518</v>
      </c>
      <c r="E8" s="234"/>
      <c r="F8" s="208"/>
      <c r="G8" s="234"/>
      <c r="H8" s="320"/>
      <c r="I8" s="234"/>
      <c r="J8" s="320"/>
      <c r="K8" s="83" t="s">
        <v>37</v>
      </c>
      <c r="L8" s="320" t="s">
        <v>436</v>
      </c>
      <c r="M8" s="83" t="s">
        <v>519</v>
      </c>
      <c r="N8" s="320" t="s">
        <v>520</v>
      </c>
      <c r="O8" s="320" t="s">
        <v>523</v>
      </c>
      <c r="P8" s="320" t="s">
        <v>521</v>
      </c>
      <c r="Q8" s="320" t="s">
        <v>526</v>
      </c>
      <c r="R8" s="320" t="s">
        <v>524</v>
      </c>
      <c r="S8" s="320" t="s">
        <v>525</v>
      </c>
      <c r="T8" s="320" t="s">
        <v>521</v>
      </c>
      <c r="U8" s="320" t="s">
        <v>526</v>
      </c>
      <c r="V8" s="320" t="s">
        <v>524</v>
      </c>
      <c r="W8" s="320" t="s">
        <v>525</v>
      </c>
    </row>
    <row r="9" spans="1:59" ht="23.25" customHeight="1">
      <c r="A9" s="543">
        <v>1</v>
      </c>
      <c r="B9" s="613"/>
      <c r="C9" s="614"/>
      <c r="D9" s="615"/>
      <c r="E9" s="229" t="s">
        <v>417</v>
      </c>
      <c r="F9" s="616" t="s">
        <v>418</v>
      </c>
      <c r="G9" s="617"/>
      <c r="H9" s="617"/>
      <c r="I9" s="617"/>
      <c r="J9" s="617"/>
      <c r="K9" s="617"/>
      <c r="L9" s="617"/>
      <c r="M9" s="618"/>
      <c r="N9" s="84"/>
      <c r="O9" s="84"/>
      <c r="P9" s="230"/>
      <c r="Q9" s="230"/>
      <c r="R9" s="231"/>
      <c r="S9" s="231"/>
      <c r="T9" s="231"/>
      <c r="U9" s="231"/>
      <c r="V9" s="232"/>
      <c r="W9" s="231"/>
    </row>
    <row r="10" spans="1:59" s="85" customFormat="1" ht="24.6" customHeight="1">
      <c r="A10" s="543"/>
      <c r="B10" s="619">
        <v>0.5</v>
      </c>
      <c r="C10" s="199"/>
      <c r="D10" s="199"/>
      <c r="E10" s="86" t="s">
        <v>419</v>
      </c>
      <c r="F10" s="620" t="s">
        <v>420</v>
      </c>
      <c r="G10" s="621"/>
      <c r="H10" s="621"/>
      <c r="I10" s="621"/>
      <c r="J10" s="621"/>
      <c r="K10" s="621"/>
      <c r="L10" s="621"/>
      <c r="M10" s="622"/>
      <c r="N10" s="87"/>
      <c r="O10" s="87"/>
      <c r="P10" s="88"/>
      <c r="Q10" s="88"/>
      <c r="R10" s="89"/>
      <c r="S10" s="89"/>
      <c r="T10" s="88"/>
      <c r="U10" s="88"/>
      <c r="V10" s="213"/>
      <c r="W10" s="8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row>
    <row r="11" spans="1:59" s="93" customFormat="1" ht="21" customHeight="1">
      <c r="A11" s="543"/>
      <c r="B11" s="619"/>
      <c r="C11" s="582">
        <v>0.3</v>
      </c>
      <c r="D11" s="90"/>
      <c r="E11" s="91" t="s">
        <v>421</v>
      </c>
      <c r="F11" s="623" t="s">
        <v>422</v>
      </c>
      <c r="G11" s="624"/>
      <c r="H11" s="624"/>
      <c r="I11" s="624"/>
      <c r="J11" s="624"/>
      <c r="K11" s="624"/>
      <c r="L11" s="624"/>
      <c r="M11" s="625"/>
      <c r="N11" s="87"/>
      <c r="O11" s="87"/>
      <c r="P11" s="88"/>
      <c r="Q11" s="88"/>
      <c r="R11" s="89"/>
      <c r="S11" s="89"/>
      <c r="T11" s="88"/>
      <c r="U11" s="88"/>
      <c r="V11" s="213"/>
      <c r="W11" s="89"/>
      <c r="X11" s="92"/>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row>
    <row r="12" spans="1:59" s="79" customFormat="1" ht="37.5" customHeight="1">
      <c r="A12" s="543"/>
      <c r="B12" s="619"/>
      <c r="C12" s="582"/>
      <c r="D12" s="591">
        <v>0.5</v>
      </c>
      <c r="E12" s="627" t="s">
        <v>13</v>
      </c>
      <c r="F12" s="629" t="s">
        <v>423</v>
      </c>
      <c r="G12" s="64" t="s">
        <v>14</v>
      </c>
      <c r="H12" s="65" t="s">
        <v>53</v>
      </c>
      <c r="I12" s="64" t="s">
        <v>527</v>
      </c>
      <c r="J12" s="65" t="s">
        <v>529</v>
      </c>
      <c r="K12" s="94" t="s">
        <v>424</v>
      </c>
      <c r="L12" s="94">
        <v>1713.36</v>
      </c>
      <c r="M12" s="94" t="s">
        <v>41</v>
      </c>
      <c r="N12" s="95">
        <v>0.7</v>
      </c>
      <c r="O12" s="267">
        <f>N12*$D$12*$C$11*$B$10*$A$9</f>
        <v>5.2499999999999998E-2</v>
      </c>
      <c r="P12" s="226">
        <v>1720.01</v>
      </c>
      <c r="Q12" s="227">
        <f>P12-L12</f>
        <v>6.6500000000000909</v>
      </c>
      <c r="R12" s="227">
        <f>IF(AND((100+Q12*10)&gt;30,(100+Q12*10)&lt;=120),100+Q12*10,IF((100+Q12*10)&lt;30,0,120))</f>
        <v>120</v>
      </c>
      <c r="S12" s="265">
        <f>R12*O12</f>
        <v>6.3</v>
      </c>
      <c r="T12" s="320"/>
      <c r="U12" s="320"/>
      <c r="V12" s="214"/>
      <c r="W12" s="81"/>
    </row>
    <row r="13" spans="1:59" s="79" customFormat="1" ht="22.5" customHeight="1">
      <c r="A13" s="543"/>
      <c r="B13" s="619"/>
      <c r="C13" s="582"/>
      <c r="D13" s="626"/>
      <c r="E13" s="628"/>
      <c r="F13" s="630"/>
      <c r="G13" s="64" t="s">
        <v>15</v>
      </c>
      <c r="H13" s="65" t="s">
        <v>183</v>
      </c>
      <c r="I13" s="64" t="s">
        <v>528</v>
      </c>
      <c r="J13" s="65" t="s">
        <v>530</v>
      </c>
      <c r="K13" s="94" t="s">
        <v>614</v>
      </c>
      <c r="L13" s="281">
        <v>16.22</v>
      </c>
      <c r="M13" s="313" t="s">
        <v>41</v>
      </c>
      <c r="N13" s="99">
        <v>0.3</v>
      </c>
      <c r="O13" s="267">
        <f>N13*$D$12*$C$11*$B$10*$A$9</f>
        <v>2.2499999999999999E-2</v>
      </c>
      <c r="P13" s="281">
        <v>17.55</v>
      </c>
      <c r="Q13" s="373">
        <f>P13/L13*100</f>
        <v>108.19975339087546</v>
      </c>
      <c r="R13" s="227">
        <f>IF(AND((100+(Q13-100)*5)&gt;30,(100+(Q13-100)*5)&lt;=120),100+(Q13-100)*5,IF((100+(Q13-100)*5)&lt;30,0,120))</f>
        <v>120</v>
      </c>
      <c r="S13" s="265">
        <f t="shared" ref="S13:S75" si="0">R13*O13</f>
        <v>2.6999999999999997</v>
      </c>
      <c r="T13" s="319"/>
      <c r="U13" s="319"/>
      <c r="V13" s="215"/>
      <c r="W13" s="100"/>
    </row>
    <row r="14" spans="1:59" s="79" customFormat="1" ht="29.25" customHeight="1">
      <c r="A14" s="543"/>
      <c r="B14" s="619"/>
      <c r="C14" s="582"/>
      <c r="D14" s="591">
        <v>0.5</v>
      </c>
      <c r="E14" s="627" t="s">
        <v>16</v>
      </c>
      <c r="F14" s="629" t="s">
        <v>52</v>
      </c>
      <c r="G14" s="64" t="s">
        <v>18</v>
      </c>
      <c r="H14" s="65" t="s">
        <v>51</v>
      </c>
      <c r="I14" s="64" t="s">
        <v>531</v>
      </c>
      <c r="J14" s="65" t="s">
        <v>51</v>
      </c>
      <c r="K14" s="103" t="s">
        <v>39</v>
      </c>
      <c r="L14" s="31">
        <v>99.7</v>
      </c>
      <c r="M14" s="94" t="s">
        <v>41</v>
      </c>
      <c r="N14" s="95">
        <v>0.5</v>
      </c>
      <c r="O14" s="267">
        <f>N14*$D$14*$C$11*$B$10*$A$9</f>
        <v>3.7499999999999999E-2</v>
      </c>
      <c r="P14" s="10">
        <v>101.62</v>
      </c>
      <c r="Q14" s="339">
        <f>P14-L14</f>
        <v>1.9200000000000017</v>
      </c>
      <c r="R14" s="227">
        <f>IF(AND((100+Q14*100)&gt;30,(100+Q14*100)&lt;=120),100+Q14*10,IF((100+Q14*100)&lt;30,0,120))</f>
        <v>120</v>
      </c>
      <c r="S14" s="265">
        <f t="shared" si="0"/>
        <v>4.5</v>
      </c>
      <c r="T14" s="320"/>
      <c r="U14" s="320"/>
      <c r="V14" s="214"/>
      <c r="W14" s="81"/>
    </row>
    <row r="15" spans="1:59" s="79" customFormat="1" ht="29.25" customHeight="1">
      <c r="A15" s="543"/>
      <c r="B15" s="619"/>
      <c r="C15" s="582"/>
      <c r="D15" s="626"/>
      <c r="E15" s="628"/>
      <c r="F15" s="630"/>
      <c r="G15" s="64" t="s">
        <v>19</v>
      </c>
      <c r="H15" s="65" t="s">
        <v>65</v>
      </c>
      <c r="I15" s="64" t="s">
        <v>532</v>
      </c>
      <c r="J15" s="65" t="s">
        <v>65</v>
      </c>
      <c r="K15" s="103" t="s">
        <v>615</v>
      </c>
      <c r="L15" s="104">
        <v>180</v>
      </c>
      <c r="M15" s="308" t="s">
        <v>41</v>
      </c>
      <c r="N15" s="95">
        <v>0.5</v>
      </c>
      <c r="O15" s="267">
        <f>N15*$D$14*$C$11*$B$10*$A$9</f>
        <v>3.7499999999999999E-2</v>
      </c>
      <c r="P15" s="129">
        <v>147</v>
      </c>
      <c r="Q15" s="373">
        <f>ROUND(P15/L15,4)*100</f>
        <v>81.67</v>
      </c>
      <c r="R15" s="227">
        <f>IF(AND((100+(100-Q15)*2)&gt;30,(100+(100-Q15)*2))&lt;=120,(100+(100-Q15)*2),IF((100+(100-Q15)*2)&lt;30,0,120))</f>
        <v>120</v>
      </c>
      <c r="S15" s="265">
        <f t="shared" si="0"/>
        <v>4.5</v>
      </c>
      <c r="T15" s="320"/>
      <c r="U15" s="320"/>
      <c r="V15" s="214"/>
      <c r="W15" s="81"/>
    </row>
    <row r="16" spans="1:59">
      <c r="A16" s="543"/>
      <c r="B16" s="619"/>
      <c r="C16" s="90"/>
      <c r="D16" s="90"/>
      <c r="E16" s="91" t="s">
        <v>72</v>
      </c>
      <c r="F16" s="623" t="s">
        <v>425</v>
      </c>
      <c r="G16" s="624"/>
      <c r="H16" s="624"/>
      <c r="I16" s="624"/>
      <c r="J16" s="624"/>
      <c r="K16" s="624"/>
      <c r="L16" s="624"/>
      <c r="M16" s="625"/>
      <c r="N16" s="105"/>
      <c r="O16" s="268"/>
      <c r="P16" s="88"/>
      <c r="Q16" s="203"/>
      <c r="R16" s="137"/>
      <c r="S16" s="277"/>
      <c r="T16" s="88"/>
      <c r="U16" s="88"/>
      <c r="V16" s="213"/>
      <c r="W16" s="106"/>
    </row>
    <row r="17" spans="1:23" s="301" customFormat="1" ht="61.5" customHeight="1">
      <c r="A17" s="543"/>
      <c r="B17" s="619"/>
      <c r="C17" s="327">
        <v>0</v>
      </c>
      <c r="D17" s="328">
        <v>0</v>
      </c>
      <c r="E17" s="329" t="s">
        <v>17</v>
      </c>
      <c r="F17" s="330" t="s">
        <v>56</v>
      </c>
      <c r="G17" s="331" t="s">
        <v>20</v>
      </c>
      <c r="H17" s="332" t="s">
        <v>57</v>
      </c>
      <c r="I17" s="331" t="s">
        <v>534</v>
      </c>
      <c r="J17" s="332" t="s">
        <v>57</v>
      </c>
      <c r="K17" s="333" t="s">
        <v>426</v>
      </c>
      <c r="L17" s="334">
        <v>8.1999999999999993</v>
      </c>
      <c r="M17" s="333" t="s">
        <v>533</v>
      </c>
      <c r="N17" s="335">
        <v>1</v>
      </c>
      <c r="O17" s="336">
        <f>N17*D17*C17*B10*A9</f>
        <v>0</v>
      </c>
      <c r="P17" s="337"/>
      <c r="Q17" s="338"/>
      <c r="R17" s="339">
        <v>100</v>
      </c>
      <c r="S17" s="340">
        <f t="shared" si="0"/>
        <v>0</v>
      </c>
      <c r="T17" s="334"/>
      <c r="U17" s="341"/>
      <c r="V17" s="342"/>
      <c r="W17" s="343"/>
    </row>
    <row r="18" spans="1:23" ht="15.75" customHeight="1">
      <c r="A18" s="543"/>
      <c r="B18" s="619"/>
      <c r="C18" s="582">
        <v>0.5</v>
      </c>
      <c r="D18" s="90"/>
      <c r="E18" s="109" t="s">
        <v>427</v>
      </c>
      <c r="F18" s="631" t="s">
        <v>428</v>
      </c>
      <c r="G18" s="631"/>
      <c r="H18" s="631"/>
      <c r="I18" s="322"/>
      <c r="J18" s="322"/>
      <c r="K18" s="243"/>
      <c r="L18" s="244"/>
      <c r="M18" s="243"/>
      <c r="N18" s="245"/>
      <c r="O18" s="269"/>
      <c r="P18" s="88"/>
      <c r="Q18" s="203"/>
      <c r="R18" s="137"/>
      <c r="S18" s="277"/>
      <c r="T18" s="88"/>
      <c r="U18" s="88"/>
      <c r="V18" s="217"/>
      <c r="W18" s="111"/>
    </row>
    <row r="19" spans="1:23" s="242" customFormat="1" ht="37.700000000000003" customHeight="1">
      <c r="A19" s="543"/>
      <c r="B19" s="619"/>
      <c r="C19" s="582"/>
      <c r="D19" s="316">
        <v>0.28000000000000003</v>
      </c>
      <c r="E19" s="314" t="s">
        <v>1</v>
      </c>
      <c r="F19" s="140" t="s">
        <v>2</v>
      </c>
      <c r="G19" s="64" t="s">
        <v>21</v>
      </c>
      <c r="H19" s="65" t="s">
        <v>9</v>
      </c>
      <c r="I19" s="64" t="s">
        <v>543</v>
      </c>
      <c r="J19" s="65" t="s">
        <v>9</v>
      </c>
      <c r="K19" s="1" t="s">
        <v>535</v>
      </c>
      <c r="L19" s="104">
        <v>181.11</v>
      </c>
      <c r="M19" s="139" t="s">
        <v>41</v>
      </c>
      <c r="N19" s="95">
        <v>1</v>
      </c>
      <c r="O19" s="270">
        <f>N19*D19*C18*B10*A9</f>
        <v>7.0000000000000007E-2</v>
      </c>
      <c r="P19" s="372">
        <v>66.02</v>
      </c>
      <c r="Q19" s="204">
        <f>ROUND(P19/L19*100,2)</f>
        <v>36.450000000000003</v>
      </c>
      <c r="R19" s="227">
        <f>IF(AND((100+(100-Q19)*1)&gt;30,(100+(100-Q19)*1))&lt;=120,(100+(100-Q19)*1),IF((100+(100-Q19)*1)&lt;30,0,120))</f>
        <v>120</v>
      </c>
      <c r="S19" s="265">
        <f t="shared" si="0"/>
        <v>8.4</v>
      </c>
      <c r="T19" s="320"/>
      <c r="U19" s="320"/>
      <c r="V19" s="216"/>
      <c r="W19" s="108"/>
    </row>
    <row r="20" spans="1:23" s="242" customFormat="1" ht="45.6" customHeight="1">
      <c r="A20" s="543"/>
      <c r="B20" s="619"/>
      <c r="C20" s="582"/>
      <c r="D20" s="591">
        <v>0.28000000000000003</v>
      </c>
      <c r="E20" s="579" t="s">
        <v>3</v>
      </c>
      <c r="F20" s="596" t="s">
        <v>4</v>
      </c>
      <c r="G20" s="64" t="s">
        <v>25</v>
      </c>
      <c r="H20" s="65" t="s">
        <v>61</v>
      </c>
      <c r="I20" s="64" t="s">
        <v>544</v>
      </c>
      <c r="J20" s="65" t="s">
        <v>61</v>
      </c>
      <c r="K20" s="308" t="s">
        <v>39</v>
      </c>
      <c r="L20" s="104">
        <v>6.56</v>
      </c>
      <c r="M20" s="308" t="s">
        <v>41</v>
      </c>
      <c r="N20" s="95">
        <v>0.7</v>
      </c>
      <c r="O20" s="270">
        <f>N20*$D$20*$C$18*$B$10*$A$9</f>
        <v>4.9000000000000002E-2</v>
      </c>
      <c r="P20" s="104">
        <v>7.63</v>
      </c>
      <c r="Q20" s="204">
        <f>P20-L20</f>
        <v>1.0700000000000003</v>
      </c>
      <c r="R20" s="227">
        <f>IF(AND((100-Q20*100)&gt;30,(100-Q20*100)&lt;=120),100-Q20*100,IF((100-Q20*100)&lt;30,0,120))</f>
        <v>0</v>
      </c>
      <c r="S20" s="265">
        <f t="shared" si="0"/>
        <v>0</v>
      </c>
      <c r="T20" s="320"/>
      <c r="U20" s="320"/>
      <c r="V20" s="216"/>
      <c r="W20" s="108"/>
    </row>
    <row r="21" spans="1:23" s="242" customFormat="1" ht="36" customHeight="1">
      <c r="A21" s="543"/>
      <c r="B21" s="619"/>
      <c r="C21" s="582"/>
      <c r="D21" s="591"/>
      <c r="E21" s="579"/>
      <c r="F21" s="596"/>
      <c r="G21" s="64" t="s">
        <v>63</v>
      </c>
      <c r="H21" s="65" t="s">
        <v>64</v>
      </c>
      <c r="I21" s="64" t="s">
        <v>545</v>
      </c>
      <c r="J21" s="102" t="s">
        <v>537</v>
      </c>
      <c r="K21" s="308" t="s">
        <v>538</v>
      </c>
      <c r="L21" s="104">
        <v>1270</v>
      </c>
      <c r="M21" s="139" t="s">
        <v>41</v>
      </c>
      <c r="N21" s="95">
        <v>0.3</v>
      </c>
      <c r="O21" s="270">
        <f>N21*$D$20*$C$18*$B$10*$A$9</f>
        <v>2.1000000000000001E-2</v>
      </c>
      <c r="P21" s="104">
        <v>2004</v>
      </c>
      <c r="Q21" s="204">
        <f>ROUND(P21/L21*100,2)</f>
        <v>157.80000000000001</v>
      </c>
      <c r="R21" s="227">
        <f>IF(AND((100+(Q21-100)*5)&gt;30,(100+(Q21-100)*5)&lt;=120),100+(Q21-100)*5,IF((100+(Q21-100)*5)&lt;30,0,120))</f>
        <v>120</v>
      </c>
      <c r="S21" s="265">
        <f t="shared" si="0"/>
        <v>2.52</v>
      </c>
      <c r="T21" s="320"/>
      <c r="U21" s="320"/>
      <c r="V21" s="216"/>
      <c r="W21" s="108"/>
    </row>
    <row r="22" spans="1:23" s="242" customFormat="1" ht="57.75" customHeight="1">
      <c r="A22" s="543"/>
      <c r="B22" s="619"/>
      <c r="C22" s="582"/>
      <c r="D22" s="562">
        <v>0.22</v>
      </c>
      <c r="E22" s="579" t="s">
        <v>12</v>
      </c>
      <c r="F22" s="596" t="s">
        <v>6</v>
      </c>
      <c r="G22" s="64" t="s">
        <v>26</v>
      </c>
      <c r="H22" s="65" t="s">
        <v>47</v>
      </c>
      <c r="I22" s="64" t="s">
        <v>546</v>
      </c>
      <c r="J22" s="102" t="s">
        <v>539</v>
      </c>
      <c r="K22" s="308" t="s">
        <v>540</v>
      </c>
      <c r="L22" s="104">
        <v>7</v>
      </c>
      <c r="M22" s="139" t="s">
        <v>41</v>
      </c>
      <c r="N22" s="95">
        <v>0.5</v>
      </c>
      <c r="O22" s="270">
        <f>N22*$D$22*$C$18*$B$10*$A$9</f>
        <v>2.75E-2</v>
      </c>
      <c r="P22" s="104">
        <v>6</v>
      </c>
      <c r="Q22" s="204">
        <f>P22-L22</f>
        <v>-1</v>
      </c>
      <c r="R22" s="227">
        <v>100</v>
      </c>
      <c r="S22" s="265">
        <f t="shared" si="0"/>
        <v>2.75</v>
      </c>
      <c r="T22" s="320"/>
      <c r="U22" s="320"/>
      <c r="V22" s="216"/>
      <c r="W22" s="108"/>
    </row>
    <row r="23" spans="1:23" s="242" customFormat="1" ht="57.75" customHeight="1">
      <c r="A23" s="543"/>
      <c r="B23" s="619"/>
      <c r="C23" s="582"/>
      <c r="D23" s="563"/>
      <c r="E23" s="579"/>
      <c r="F23" s="596"/>
      <c r="G23" s="587" t="s">
        <v>27</v>
      </c>
      <c r="H23" s="589" t="s">
        <v>62</v>
      </c>
      <c r="I23" s="64" t="s">
        <v>547</v>
      </c>
      <c r="J23" s="102" t="s">
        <v>628</v>
      </c>
      <c r="K23" s="308" t="s">
        <v>540</v>
      </c>
      <c r="L23" s="104">
        <v>3</v>
      </c>
      <c r="M23" s="139" t="s">
        <v>41</v>
      </c>
      <c r="N23" s="95">
        <v>0.25</v>
      </c>
      <c r="O23" s="270">
        <f>N23*$D$22*$C$18*$B$10*$A$9</f>
        <v>1.375E-2</v>
      </c>
      <c r="P23" s="367">
        <f>ROUND((30+15+38)/(13+5+10),2)</f>
        <v>2.96</v>
      </c>
      <c r="Q23" s="204">
        <f t="shared" ref="Q23:Q24" si="1">P23-L23</f>
        <v>-4.0000000000000036E-2</v>
      </c>
      <c r="R23" s="227">
        <v>100</v>
      </c>
      <c r="S23" s="265">
        <f t="shared" si="0"/>
        <v>1.375</v>
      </c>
      <c r="T23" s="320"/>
      <c r="U23" s="320"/>
      <c r="V23" s="216"/>
      <c r="W23" s="108"/>
    </row>
    <row r="24" spans="1:23" s="242" customFormat="1" ht="55.5" customHeight="1">
      <c r="A24" s="543"/>
      <c r="B24" s="619"/>
      <c r="C24" s="582"/>
      <c r="D24" s="570"/>
      <c r="E24" s="579"/>
      <c r="F24" s="596"/>
      <c r="G24" s="588"/>
      <c r="H24" s="590"/>
      <c r="I24" s="64" t="s">
        <v>629</v>
      </c>
      <c r="J24" s="102" t="s">
        <v>630</v>
      </c>
      <c r="K24" s="308" t="s">
        <v>540</v>
      </c>
      <c r="L24" s="104">
        <v>5</v>
      </c>
      <c r="M24" s="308" t="s">
        <v>41</v>
      </c>
      <c r="N24" s="95">
        <v>0.25</v>
      </c>
      <c r="O24" s="270">
        <f>N24*$D$22*$C$18*$B$10*$A$9</f>
        <v>1.375E-2</v>
      </c>
      <c r="P24" s="367">
        <f>ROUND((273+365+224)/(59+80+49),2)</f>
        <v>4.59</v>
      </c>
      <c r="Q24" s="204">
        <f t="shared" si="1"/>
        <v>-0.41000000000000014</v>
      </c>
      <c r="R24" s="227">
        <v>100</v>
      </c>
      <c r="S24" s="265">
        <f t="shared" si="0"/>
        <v>1.375</v>
      </c>
      <c r="T24" s="320"/>
      <c r="U24" s="320"/>
      <c r="V24" s="216"/>
      <c r="W24" s="108"/>
    </row>
    <row r="25" spans="1:23" s="300" customFormat="1" ht="44.25" customHeight="1">
      <c r="A25" s="543"/>
      <c r="B25" s="619"/>
      <c r="C25" s="582"/>
      <c r="D25" s="291">
        <v>0</v>
      </c>
      <c r="E25" s="292" t="s">
        <v>5</v>
      </c>
      <c r="F25" s="293" t="s">
        <v>8</v>
      </c>
      <c r="G25" s="284" t="s">
        <v>28</v>
      </c>
      <c r="H25" s="285" t="s">
        <v>182</v>
      </c>
      <c r="I25" s="284" t="s">
        <v>548</v>
      </c>
      <c r="J25" s="285" t="s">
        <v>182</v>
      </c>
      <c r="K25" s="294" t="s">
        <v>429</v>
      </c>
      <c r="L25" s="295">
        <v>0</v>
      </c>
      <c r="M25" s="294" t="s">
        <v>41</v>
      </c>
      <c r="N25" s="296">
        <v>1</v>
      </c>
      <c r="O25" s="297">
        <f>N25*$D$25*$C$18*$B$10*$A$9</f>
        <v>0</v>
      </c>
      <c r="P25" s="287">
        <v>0</v>
      </c>
      <c r="Q25" s="298">
        <v>10</v>
      </c>
      <c r="R25" s="227">
        <f t="shared" ref="R25:R27" si="2">IF(AND(100-(P25*Q25)&gt;30,(100-(P25*Q25))&lt;=120),100-(P25*Q25),IF(100-(P25*Q25)&lt;30,0,120))</f>
        <v>100</v>
      </c>
      <c r="S25" s="286">
        <f t="shared" si="0"/>
        <v>0</v>
      </c>
      <c r="T25" s="299"/>
      <c r="U25" s="299"/>
      <c r="V25" s="288"/>
      <c r="W25" s="289"/>
    </row>
    <row r="26" spans="1:23" s="242" customFormat="1" ht="32.25" customHeight="1">
      <c r="A26" s="543"/>
      <c r="B26" s="619"/>
      <c r="C26" s="582"/>
      <c r="D26" s="591">
        <v>0.22</v>
      </c>
      <c r="E26" s="579" t="s">
        <v>7</v>
      </c>
      <c r="F26" s="592" t="s">
        <v>49</v>
      </c>
      <c r="G26" s="64" t="s">
        <v>29</v>
      </c>
      <c r="H26" s="65" t="s">
        <v>50</v>
      </c>
      <c r="I26" s="64" t="s">
        <v>549</v>
      </c>
      <c r="J26" s="65" t="s">
        <v>541</v>
      </c>
      <c r="K26" s="308" t="s">
        <v>542</v>
      </c>
      <c r="L26" s="104">
        <v>0</v>
      </c>
      <c r="M26" s="308" t="s">
        <v>41</v>
      </c>
      <c r="N26" s="95">
        <v>0.5</v>
      </c>
      <c r="O26" s="270">
        <f>N26*$D$26*$C$18*$B$10*$A$9</f>
        <v>2.75E-2</v>
      </c>
      <c r="P26" s="10">
        <v>0</v>
      </c>
      <c r="Q26" s="204">
        <v>10</v>
      </c>
      <c r="R26" s="227">
        <f t="shared" si="2"/>
        <v>100</v>
      </c>
      <c r="S26" s="265">
        <f t="shared" si="0"/>
        <v>2.75</v>
      </c>
      <c r="T26" s="320"/>
      <c r="U26" s="320"/>
      <c r="V26" s="216"/>
      <c r="W26" s="108"/>
    </row>
    <row r="27" spans="1:23" s="242" customFormat="1" ht="78" customHeight="1">
      <c r="A27" s="543"/>
      <c r="B27" s="619"/>
      <c r="C27" s="582"/>
      <c r="D27" s="591"/>
      <c r="E27" s="579"/>
      <c r="F27" s="592"/>
      <c r="G27" s="64" t="s">
        <v>30</v>
      </c>
      <c r="H27" s="65" t="s">
        <v>59</v>
      </c>
      <c r="I27" s="64" t="s">
        <v>550</v>
      </c>
      <c r="J27" s="65" t="s">
        <v>59</v>
      </c>
      <c r="K27" s="139" t="s">
        <v>429</v>
      </c>
      <c r="L27" s="104">
        <v>0</v>
      </c>
      <c r="M27" s="139" t="s">
        <v>41</v>
      </c>
      <c r="N27" s="95">
        <v>0.5</v>
      </c>
      <c r="O27" s="270">
        <f>N27*$D$26*$C$18*$B$10*$A$9</f>
        <v>2.75E-2</v>
      </c>
      <c r="P27" s="10">
        <v>0</v>
      </c>
      <c r="Q27" s="204">
        <v>10</v>
      </c>
      <c r="R27" s="227">
        <f t="shared" si="2"/>
        <v>100</v>
      </c>
      <c r="S27" s="265">
        <f>R27*O27</f>
        <v>2.75</v>
      </c>
      <c r="T27" s="320"/>
      <c r="U27" s="320"/>
      <c r="V27" s="216"/>
      <c r="W27" s="108"/>
    </row>
    <row r="28" spans="1:23" ht="15.75" customHeight="1">
      <c r="A28" s="543"/>
      <c r="B28" s="619"/>
      <c r="C28" s="581">
        <v>0.2</v>
      </c>
      <c r="D28" s="235"/>
      <c r="E28" s="236" t="s">
        <v>430</v>
      </c>
      <c r="F28" s="593" t="s">
        <v>431</v>
      </c>
      <c r="G28" s="594"/>
      <c r="H28" s="594"/>
      <c r="I28" s="594"/>
      <c r="J28" s="594"/>
      <c r="K28" s="594"/>
      <c r="L28" s="594"/>
      <c r="M28" s="595"/>
      <c r="N28" s="237"/>
      <c r="O28" s="271"/>
      <c r="P28" s="238"/>
      <c r="Q28" s="239"/>
      <c r="R28" s="137"/>
      <c r="S28" s="277"/>
      <c r="T28" s="238"/>
      <c r="U28" s="238"/>
      <c r="V28" s="241"/>
      <c r="W28" s="240"/>
    </row>
    <row r="29" spans="1:23" s="118" customFormat="1" ht="40.5" customHeight="1">
      <c r="A29" s="543"/>
      <c r="B29" s="619"/>
      <c r="C29" s="582"/>
      <c r="D29" s="316">
        <v>1</v>
      </c>
      <c r="E29" s="112" t="s">
        <v>24</v>
      </c>
      <c r="F29" s="113" t="s">
        <v>58</v>
      </c>
      <c r="G29" s="64" t="s">
        <v>31</v>
      </c>
      <c r="H29" s="65" t="s">
        <v>48</v>
      </c>
      <c r="I29" s="64" t="s">
        <v>551</v>
      </c>
      <c r="J29" s="65" t="s">
        <v>48</v>
      </c>
      <c r="K29" s="114" t="s">
        <v>211</v>
      </c>
      <c r="L29" s="115">
        <v>48</v>
      </c>
      <c r="M29" s="94" t="s">
        <v>41</v>
      </c>
      <c r="N29" s="116">
        <v>1</v>
      </c>
      <c r="O29" s="272">
        <f>N29*D29*C28*B10*A9</f>
        <v>0.1</v>
      </c>
      <c r="P29" s="117">
        <v>0</v>
      </c>
      <c r="Q29" s="205">
        <v>10</v>
      </c>
      <c r="R29" s="227">
        <f t="shared" ref="R29" si="3">IF(AND(100-(P29*Q29)&gt;30,(100-(P29*Q29))&lt;=120),100-(P29*Q29),IF(100-(P29*Q29)&lt;30,0,120))</f>
        <v>100</v>
      </c>
      <c r="S29" s="265">
        <f t="shared" si="0"/>
        <v>10</v>
      </c>
      <c r="T29" s="117"/>
      <c r="U29" s="117"/>
      <c r="V29" s="216"/>
      <c r="W29" s="108"/>
    </row>
    <row r="30" spans="1:23" s="118" customFormat="1" ht="15.95" customHeight="1">
      <c r="A30" s="543"/>
      <c r="E30" s="119"/>
      <c r="F30" s="119"/>
      <c r="G30" s="107"/>
      <c r="H30" s="120"/>
      <c r="I30" s="107"/>
      <c r="J30" s="120"/>
      <c r="K30" s="121"/>
      <c r="L30" s="120"/>
      <c r="M30" s="122"/>
      <c r="N30" s="123"/>
      <c r="O30" s="160"/>
      <c r="P30" s="124"/>
      <c r="Q30" s="206"/>
      <c r="R30" s="97"/>
      <c r="S30" s="265"/>
      <c r="T30" s="124"/>
      <c r="U30" s="124"/>
      <c r="V30" s="218"/>
      <c r="W30" s="126"/>
    </row>
    <row r="31" spans="1:23" ht="20.25" customHeight="1">
      <c r="A31" s="543"/>
      <c r="B31" s="545">
        <v>0.5</v>
      </c>
      <c r="C31" s="127"/>
      <c r="D31" s="127"/>
      <c r="E31" s="127" t="s">
        <v>432</v>
      </c>
      <c r="F31" s="576" t="s">
        <v>433</v>
      </c>
      <c r="G31" s="577"/>
      <c r="H31" s="577"/>
      <c r="I31" s="577"/>
      <c r="J31" s="577"/>
      <c r="K31" s="577"/>
      <c r="L31" s="577"/>
      <c r="M31" s="578"/>
      <c r="N31" s="128"/>
      <c r="O31" s="273"/>
      <c r="P31" s="129"/>
      <c r="Q31" s="207"/>
      <c r="R31" s="137"/>
      <c r="S31" s="277"/>
      <c r="T31" s="129"/>
      <c r="U31" s="129"/>
      <c r="V31" s="219"/>
      <c r="W31" s="130"/>
    </row>
    <row r="32" spans="1:23" s="79" customFormat="1" ht="27.75" customHeight="1">
      <c r="A32" s="543"/>
      <c r="B32" s="546"/>
      <c r="C32" s="311">
        <v>0</v>
      </c>
      <c r="D32" s="93"/>
      <c r="E32" s="131" t="s">
        <v>434</v>
      </c>
      <c r="F32" s="555" t="s">
        <v>435</v>
      </c>
      <c r="G32" s="556"/>
      <c r="H32" s="556"/>
      <c r="I32" s="556"/>
      <c r="J32" s="556"/>
      <c r="K32" s="556"/>
      <c r="L32" s="556"/>
      <c r="M32" s="557"/>
      <c r="N32" s="132"/>
      <c r="O32" s="274"/>
      <c r="P32" s="129"/>
      <c r="Q32" s="207"/>
      <c r="R32" s="137"/>
      <c r="S32" s="277"/>
      <c r="T32" s="129"/>
      <c r="U32" s="129"/>
      <c r="V32" s="219"/>
      <c r="W32" s="130"/>
    </row>
    <row r="33" spans="1:23" s="80" customFormat="1" ht="21" customHeight="1">
      <c r="A33" s="543"/>
      <c r="B33" s="546"/>
      <c r="C33" s="548">
        <v>0.12</v>
      </c>
      <c r="D33" s="134"/>
      <c r="E33" s="134" t="s">
        <v>436</v>
      </c>
      <c r="F33" s="567" t="s">
        <v>437</v>
      </c>
      <c r="G33" s="568"/>
      <c r="H33" s="568"/>
      <c r="I33" s="568"/>
      <c r="J33" s="568"/>
      <c r="K33" s="568"/>
      <c r="L33" s="568"/>
      <c r="M33" s="569"/>
      <c r="N33" s="135"/>
      <c r="O33" s="275"/>
      <c r="P33" s="136"/>
      <c r="Q33" s="374"/>
      <c r="R33" s="137"/>
      <c r="S33" s="277"/>
      <c r="T33" s="138"/>
      <c r="U33" s="138"/>
      <c r="V33" s="219"/>
      <c r="W33" s="130"/>
    </row>
    <row r="34" spans="1:23" s="290" customFormat="1" ht="30">
      <c r="A34" s="543"/>
      <c r="B34" s="546"/>
      <c r="C34" s="549"/>
      <c r="D34" s="344">
        <v>0</v>
      </c>
      <c r="E34" s="345" t="s">
        <v>116</v>
      </c>
      <c r="F34" s="346" t="s">
        <v>236</v>
      </c>
      <c r="G34" s="345" t="s">
        <v>552</v>
      </c>
      <c r="H34" s="346" t="s">
        <v>236</v>
      </c>
      <c r="I34" s="345" t="s">
        <v>553</v>
      </c>
      <c r="J34" s="346" t="s">
        <v>236</v>
      </c>
      <c r="K34" s="347" t="s">
        <v>429</v>
      </c>
      <c r="L34" s="348">
        <v>0</v>
      </c>
      <c r="M34" s="349" t="s">
        <v>41</v>
      </c>
      <c r="N34" s="350">
        <v>1</v>
      </c>
      <c r="O34" s="351">
        <f>N34*D34*$C$33*$B$31*$A$9</f>
        <v>0</v>
      </c>
      <c r="P34" s="348">
        <v>0</v>
      </c>
      <c r="Q34" s="375">
        <v>0</v>
      </c>
      <c r="R34" s="227">
        <f>IF(AND(100-(P34*Q34)&gt;30,(100-(P34*Q34))&lt;=120),100-(P34*Q34),IF(100-(P34*Q34)&lt;30,0,120))</f>
        <v>100</v>
      </c>
      <c r="S34" s="352">
        <f t="shared" si="0"/>
        <v>0</v>
      </c>
      <c r="T34" s="353"/>
      <c r="U34" s="353"/>
      <c r="V34" s="354"/>
      <c r="W34" s="355"/>
    </row>
    <row r="35" spans="1:23" s="79" customFormat="1" ht="30">
      <c r="A35" s="543"/>
      <c r="B35" s="546"/>
      <c r="C35" s="549"/>
      <c r="D35" s="309">
        <v>0.43</v>
      </c>
      <c r="E35" s="98" t="s">
        <v>117</v>
      </c>
      <c r="F35" s="310" t="s">
        <v>118</v>
      </c>
      <c r="G35" s="98" t="s">
        <v>554</v>
      </c>
      <c r="H35" s="310" t="s">
        <v>118</v>
      </c>
      <c r="I35" s="98" t="s">
        <v>555</v>
      </c>
      <c r="J35" s="310" t="s">
        <v>118</v>
      </c>
      <c r="K35" s="102" t="s">
        <v>429</v>
      </c>
      <c r="L35" s="115">
        <v>0</v>
      </c>
      <c r="M35" s="94" t="s">
        <v>41</v>
      </c>
      <c r="N35" s="96">
        <v>1</v>
      </c>
      <c r="O35" s="266">
        <f>N35*D35*$C$33*$B$31*$A$9</f>
        <v>2.58E-2</v>
      </c>
      <c r="P35" s="115">
        <v>0</v>
      </c>
      <c r="Q35" s="368">
        <v>10</v>
      </c>
      <c r="R35" s="227">
        <f t="shared" ref="R35:R38" si="4">IF(AND(100-(P35*Q35)&gt;30,(100-(P35*Q35))&lt;=120),100-(P35*Q35),IF(100-(P35*Q35)&lt;30,0,120))</f>
        <v>100</v>
      </c>
      <c r="S35" s="265">
        <f t="shared" si="0"/>
        <v>2.58</v>
      </c>
      <c r="T35" s="32"/>
      <c r="U35" s="32"/>
      <c r="V35" s="218"/>
      <c r="W35" s="133"/>
    </row>
    <row r="36" spans="1:23" s="79" customFormat="1" ht="34.5" customHeight="1">
      <c r="A36" s="543"/>
      <c r="B36" s="546"/>
      <c r="C36" s="549"/>
      <c r="D36" s="309">
        <v>0.23</v>
      </c>
      <c r="E36" s="313" t="s">
        <v>75</v>
      </c>
      <c r="F36" s="310" t="s">
        <v>76</v>
      </c>
      <c r="G36" s="313" t="s">
        <v>556</v>
      </c>
      <c r="H36" s="310" t="s">
        <v>468</v>
      </c>
      <c r="I36" s="313" t="s">
        <v>557</v>
      </c>
      <c r="J36" s="310" t="s">
        <v>468</v>
      </c>
      <c r="K36" s="102" t="s">
        <v>429</v>
      </c>
      <c r="L36" s="117">
        <v>0</v>
      </c>
      <c r="M36" s="94" t="s">
        <v>41</v>
      </c>
      <c r="N36" s="96">
        <v>1</v>
      </c>
      <c r="O36" s="266">
        <f>N36*D36*$C$33*$B$31*$A$9</f>
        <v>1.38E-2</v>
      </c>
      <c r="P36" s="117">
        <v>0</v>
      </c>
      <c r="Q36" s="368">
        <v>10</v>
      </c>
      <c r="R36" s="227">
        <f t="shared" si="4"/>
        <v>100</v>
      </c>
      <c r="S36" s="265">
        <f t="shared" si="0"/>
        <v>1.38</v>
      </c>
      <c r="T36" s="32"/>
      <c r="U36" s="32"/>
      <c r="V36" s="218"/>
      <c r="W36" s="133"/>
    </row>
    <row r="37" spans="1:23" s="79" customFormat="1" ht="31.5">
      <c r="A37" s="543"/>
      <c r="B37" s="546"/>
      <c r="C37" s="549"/>
      <c r="D37" s="309">
        <v>0.17</v>
      </c>
      <c r="E37" s="313" t="s">
        <v>77</v>
      </c>
      <c r="F37" s="310" t="s">
        <v>78</v>
      </c>
      <c r="G37" s="313" t="s">
        <v>558</v>
      </c>
      <c r="H37" s="278" t="s">
        <v>196</v>
      </c>
      <c r="I37" s="313" t="s">
        <v>559</v>
      </c>
      <c r="J37" s="278" t="s">
        <v>196</v>
      </c>
      <c r="K37" s="102" t="s">
        <v>429</v>
      </c>
      <c r="L37" s="117">
        <v>0</v>
      </c>
      <c r="M37" s="94" t="s">
        <v>41</v>
      </c>
      <c r="N37" s="96">
        <v>1</v>
      </c>
      <c r="O37" s="266">
        <f>N37*D37*$C$33*$B$31*$A$9</f>
        <v>1.0200000000000001E-2</v>
      </c>
      <c r="P37" s="117">
        <v>0</v>
      </c>
      <c r="Q37" s="368">
        <v>10</v>
      </c>
      <c r="R37" s="227">
        <f t="shared" si="4"/>
        <v>100</v>
      </c>
      <c r="S37" s="265">
        <f>R37*O37</f>
        <v>1.02</v>
      </c>
      <c r="T37" s="32"/>
      <c r="U37" s="32"/>
      <c r="V37" s="218"/>
      <c r="W37" s="133"/>
    </row>
    <row r="38" spans="1:23" s="198" customFormat="1" ht="45" customHeight="1">
      <c r="A38" s="543"/>
      <c r="B38" s="546"/>
      <c r="C38" s="549"/>
      <c r="D38" s="309">
        <v>0.17</v>
      </c>
      <c r="E38" s="313" t="s">
        <v>119</v>
      </c>
      <c r="F38" s="310" t="s">
        <v>120</v>
      </c>
      <c r="G38" s="313" t="s">
        <v>560</v>
      </c>
      <c r="H38" s="36" t="s">
        <v>246</v>
      </c>
      <c r="I38" s="313" t="s">
        <v>561</v>
      </c>
      <c r="J38" s="36" t="s">
        <v>246</v>
      </c>
      <c r="K38" s="312" t="s">
        <v>429</v>
      </c>
      <c r="L38" s="115">
        <v>0</v>
      </c>
      <c r="M38" s="94" t="s">
        <v>41</v>
      </c>
      <c r="N38" s="96">
        <v>1</v>
      </c>
      <c r="O38" s="266">
        <f>N38*D38*$C$33*$B$31*$A$9</f>
        <v>1.0200000000000001E-2</v>
      </c>
      <c r="P38" s="115">
        <v>0</v>
      </c>
      <c r="Q38" s="368">
        <v>10</v>
      </c>
      <c r="R38" s="227">
        <f t="shared" si="4"/>
        <v>100</v>
      </c>
      <c r="S38" s="265">
        <f t="shared" si="0"/>
        <v>1.02</v>
      </c>
      <c r="T38" s="166"/>
      <c r="U38" s="166"/>
      <c r="V38" s="220"/>
      <c r="W38" s="200"/>
    </row>
    <row r="39" spans="1:23" s="79" customFormat="1" ht="24" customHeight="1">
      <c r="A39" s="543"/>
      <c r="B39" s="546"/>
      <c r="C39" s="548">
        <v>0.06</v>
      </c>
      <c r="D39" s="93"/>
      <c r="E39" s="109" t="s">
        <v>438</v>
      </c>
      <c r="F39" s="567" t="s">
        <v>79</v>
      </c>
      <c r="G39" s="568"/>
      <c r="H39" s="568"/>
      <c r="I39" s="568"/>
      <c r="J39" s="568"/>
      <c r="K39" s="568"/>
      <c r="L39" s="568"/>
      <c r="M39" s="569"/>
      <c r="N39" s="128"/>
      <c r="O39" s="273"/>
      <c r="P39" s="136"/>
      <c r="Q39" s="374"/>
      <c r="R39" s="137"/>
      <c r="S39" s="277"/>
      <c r="T39" s="138"/>
      <c r="U39" s="138"/>
      <c r="V39" s="219"/>
      <c r="W39" s="130"/>
    </row>
    <row r="40" spans="1:23" s="79" customFormat="1" ht="47.25">
      <c r="A40" s="543"/>
      <c r="B40" s="546"/>
      <c r="C40" s="554"/>
      <c r="D40" s="316">
        <v>0.3</v>
      </c>
      <c r="E40" s="246" t="s">
        <v>121</v>
      </c>
      <c r="F40" s="247" t="s">
        <v>122</v>
      </c>
      <c r="G40" s="246" t="s">
        <v>475</v>
      </c>
      <c r="H40" s="247" t="s">
        <v>247</v>
      </c>
      <c r="I40" s="246" t="s">
        <v>562</v>
      </c>
      <c r="J40" s="247" t="s">
        <v>247</v>
      </c>
      <c r="K40" s="102" t="s">
        <v>429</v>
      </c>
      <c r="L40" s="115">
        <v>0</v>
      </c>
      <c r="M40" s="312" t="s">
        <v>41</v>
      </c>
      <c r="N40" s="96">
        <v>1</v>
      </c>
      <c r="O40" s="266">
        <f>N40*D40*$C$39*$B$31*$A$9</f>
        <v>8.9999999999999993E-3</v>
      </c>
      <c r="P40" s="115">
        <v>0</v>
      </c>
      <c r="Q40" s="368">
        <v>10</v>
      </c>
      <c r="R40" s="227">
        <f t="shared" ref="R40:R42" si="5">IF(AND(100-(P40*Q40)&gt;30,(100-(P40*Q40))&lt;=120),100-(P40*Q40),IF(100-(P40*Q40)&lt;30,0,120))</f>
        <v>100</v>
      </c>
      <c r="S40" s="265">
        <f t="shared" si="0"/>
        <v>0.89999999999999991</v>
      </c>
      <c r="T40" s="32"/>
      <c r="U40" s="32"/>
      <c r="V40" s="218"/>
      <c r="W40" s="133"/>
    </row>
    <row r="41" spans="1:23" s="79" customFormat="1" ht="31.5">
      <c r="A41" s="543"/>
      <c r="B41" s="546"/>
      <c r="C41" s="554"/>
      <c r="D41" s="316">
        <v>0.3</v>
      </c>
      <c r="E41" s="246" t="s">
        <v>123</v>
      </c>
      <c r="F41" s="247" t="s">
        <v>124</v>
      </c>
      <c r="G41" s="246" t="s">
        <v>476</v>
      </c>
      <c r="H41" s="247" t="s">
        <v>222</v>
      </c>
      <c r="I41" s="246" t="s">
        <v>563</v>
      </c>
      <c r="J41" s="247" t="s">
        <v>222</v>
      </c>
      <c r="K41" s="102" t="s">
        <v>429</v>
      </c>
      <c r="L41" s="115">
        <v>0</v>
      </c>
      <c r="M41" s="312" t="s">
        <v>41</v>
      </c>
      <c r="N41" s="96">
        <v>1</v>
      </c>
      <c r="O41" s="266">
        <f>N41*D41*$C$39*$B$31*$A$9</f>
        <v>8.9999999999999993E-3</v>
      </c>
      <c r="P41" s="115">
        <v>0</v>
      </c>
      <c r="Q41" s="368">
        <v>10</v>
      </c>
      <c r="R41" s="227">
        <f t="shared" si="5"/>
        <v>100</v>
      </c>
      <c r="S41" s="265">
        <f t="shared" si="0"/>
        <v>0.89999999999999991</v>
      </c>
      <c r="T41" s="32"/>
      <c r="U41" s="32"/>
      <c r="V41" s="218"/>
      <c r="W41" s="133"/>
    </row>
    <row r="42" spans="1:23" s="79" customFormat="1" ht="52.7" customHeight="1">
      <c r="A42" s="543"/>
      <c r="B42" s="546"/>
      <c r="C42" s="550"/>
      <c r="D42" s="316">
        <v>0.4</v>
      </c>
      <c r="E42" s="201" t="s">
        <v>125</v>
      </c>
      <c r="F42" s="202" t="s">
        <v>126</v>
      </c>
      <c r="G42" s="246" t="s">
        <v>477</v>
      </c>
      <c r="H42" s="248" t="s">
        <v>209</v>
      </c>
      <c r="I42" s="246" t="s">
        <v>564</v>
      </c>
      <c r="J42" s="248" t="s">
        <v>209</v>
      </c>
      <c r="K42" s="282" t="s">
        <v>793</v>
      </c>
      <c r="L42" s="115">
        <v>0</v>
      </c>
      <c r="M42" s="312" t="s">
        <v>41</v>
      </c>
      <c r="N42" s="96">
        <v>1</v>
      </c>
      <c r="O42" s="266">
        <f>N42*D42*$C$39*$B$31*$A$9</f>
        <v>1.2E-2</v>
      </c>
      <c r="P42" s="115">
        <v>0</v>
      </c>
      <c r="Q42" s="368">
        <v>10</v>
      </c>
      <c r="R42" s="227">
        <f t="shared" si="5"/>
        <v>100</v>
      </c>
      <c r="S42" s="265">
        <f t="shared" si="0"/>
        <v>1.2</v>
      </c>
      <c r="T42" s="32"/>
      <c r="U42" s="32"/>
      <c r="V42" s="218"/>
      <c r="W42" s="133"/>
    </row>
    <row r="43" spans="1:23" s="145" customFormat="1" ht="24" customHeight="1">
      <c r="A43" s="543"/>
      <c r="B43" s="546"/>
      <c r="C43" s="548">
        <v>0.1</v>
      </c>
      <c r="D43" s="141"/>
      <c r="E43" s="109" t="s">
        <v>439</v>
      </c>
      <c r="F43" s="555" t="s">
        <v>80</v>
      </c>
      <c r="G43" s="556"/>
      <c r="H43" s="556"/>
      <c r="I43" s="556"/>
      <c r="J43" s="556"/>
      <c r="K43" s="556"/>
      <c r="L43" s="556"/>
      <c r="M43" s="557"/>
      <c r="N43" s="128"/>
      <c r="O43" s="273"/>
      <c r="P43" s="142"/>
      <c r="Q43" s="376"/>
      <c r="R43" s="137"/>
      <c r="S43" s="277"/>
      <c r="T43" s="143"/>
      <c r="U43" s="143"/>
      <c r="V43" s="221"/>
      <c r="W43" s="144"/>
    </row>
    <row r="44" spans="1:23" s="79" customFormat="1" ht="32.25" customHeight="1">
      <c r="A44" s="543"/>
      <c r="B44" s="546"/>
      <c r="C44" s="549"/>
      <c r="D44" s="309">
        <v>0.2</v>
      </c>
      <c r="E44" s="313" t="s">
        <v>127</v>
      </c>
      <c r="F44" s="310" t="s">
        <v>128</v>
      </c>
      <c r="G44" s="313" t="s">
        <v>478</v>
      </c>
      <c r="H44" s="310" t="s">
        <v>128</v>
      </c>
      <c r="I44" s="313" t="s">
        <v>565</v>
      </c>
      <c r="J44" s="310" t="s">
        <v>128</v>
      </c>
      <c r="K44" s="102" t="s">
        <v>429</v>
      </c>
      <c r="L44" s="115">
        <v>0</v>
      </c>
      <c r="M44" s="312" t="s">
        <v>41</v>
      </c>
      <c r="N44" s="96">
        <v>1</v>
      </c>
      <c r="O44" s="266">
        <f>N44*D44*$C$43*$B$31*$A$9</f>
        <v>1.0000000000000002E-2</v>
      </c>
      <c r="P44" s="115">
        <v>0</v>
      </c>
      <c r="Q44" s="368">
        <v>10</v>
      </c>
      <c r="R44" s="227">
        <f t="shared" ref="R44:R63" si="6">IF(AND(100-(P44*Q44)&gt;30,(100-(P44*Q44))&lt;=120),100-(P44*Q44),IF(100-(P44*Q44)&lt;30,0,120))</f>
        <v>100</v>
      </c>
      <c r="S44" s="265">
        <f t="shared" si="0"/>
        <v>1.0000000000000002</v>
      </c>
      <c r="T44" s="32"/>
      <c r="U44" s="32"/>
      <c r="V44" s="218"/>
      <c r="W44" s="133"/>
    </row>
    <row r="45" spans="1:23" s="79" customFormat="1" ht="33" customHeight="1">
      <c r="A45" s="543"/>
      <c r="B45" s="546"/>
      <c r="C45" s="549"/>
      <c r="D45" s="309">
        <v>0.2</v>
      </c>
      <c r="E45" s="313" t="s">
        <v>129</v>
      </c>
      <c r="F45" s="310" t="s">
        <v>130</v>
      </c>
      <c r="G45" s="313" t="s">
        <v>479</v>
      </c>
      <c r="H45" s="310" t="s">
        <v>130</v>
      </c>
      <c r="I45" s="313" t="s">
        <v>566</v>
      </c>
      <c r="J45" s="310" t="s">
        <v>130</v>
      </c>
      <c r="K45" s="102" t="s">
        <v>429</v>
      </c>
      <c r="L45" s="115">
        <v>0</v>
      </c>
      <c r="M45" s="312" t="s">
        <v>41</v>
      </c>
      <c r="N45" s="96">
        <v>1</v>
      </c>
      <c r="O45" s="266">
        <f>N45*D45*$C$43*$B$31*$A$9</f>
        <v>1.0000000000000002E-2</v>
      </c>
      <c r="P45" s="115">
        <v>2</v>
      </c>
      <c r="Q45" s="368">
        <v>10</v>
      </c>
      <c r="R45" s="227">
        <f t="shared" si="6"/>
        <v>80</v>
      </c>
      <c r="S45" s="265">
        <f t="shared" si="0"/>
        <v>0.80000000000000016</v>
      </c>
      <c r="T45" s="32"/>
      <c r="U45" s="32"/>
      <c r="V45" s="218"/>
      <c r="W45" s="133"/>
    </row>
    <row r="46" spans="1:23" s="79" customFormat="1" ht="48.75" customHeight="1">
      <c r="A46" s="543"/>
      <c r="B46" s="546"/>
      <c r="C46" s="549"/>
      <c r="D46" s="309">
        <v>0.2</v>
      </c>
      <c r="E46" s="313" t="s">
        <v>131</v>
      </c>
      <c r="F46" s="310" t="s">
        <v>248</v>
      </c>
      <c r="G46" s="313" t="s">
        <v>480</v>
      </c>
      <c r="H46" s="310" t="s">
        <v>248</v>
      </c>
      <c r="I46" s="313" t="s">
        <v>567</v>
      </c>
      <c r="J46" s="310" t="s">
        <v>248</v>
      </c>
      <c r="K46" s="102" t="s">
        <v>429</v>
      </c>
      <c r="L46" s="115">
        <v>0</v>
      </c>
      <c r="M46" s="312" t="s">
        <v>41</v>
      </c>
      <c r="N46" s="96">
        <v>1</v>
      </c>
      <c r="O46" s="266">
        <f>N46*D46*$C$43*$B$31*$A$9</f>
        <v>1.0000000000000002E-2</v>
      </c>
      <c r="P46" s="115">
        <v>0</v>
      </c>
      <c r="Q46" s="368">
        <v>10</v>
      </c>
      <c r="R46" s="227">
        <f t="shared" si="6"/>
        <v>100</v>
      </c>
      <c r="S46" s="265">
        <f t="shared" si="0"/>
        <v>1.0000000000000002</v>
      </c>
      <c r="T46" s="32"/>
      <c r="U46" s="32"/>
      <c r="V46" s="218"/>
      <c r="W46" s="133"/>
    </row>
    <row r="47" spans="1:23" s="79" customFormat="1" ht="47.25" customHeight="1">
      <c r="A47" s="543"/>
      <c r="B47" s="546"/>
      <c r="C47" s="549"/>
      <c r="D47" s="309">
        <v>0.2</v>
      </c>
      <c r="E47" s="313" t="s">
        <v>132</v>
      </c>
      <c r="F47" s="310" t="s">
        <v>133</v>
      </c>
      <c r="G47" s="313" t="s">
        <v>481</v>
      </c>
      <c r="H47" s="310" t="s">
        <v>133</v>
      </c>
      <c r="I47" s="313" t="s">
        <v>568</v>
      </c>
      <c r="J47" s="310" t="s">
        <v>133</v>
      </c>
      <c r="K47" s="102" t="s">
        <v>429</v>
      </c>
      <c r="L47" s="115">
        <v>0</v>
      </c>
      <c r="M47" s="312" t="s">
        <v>41</v>
      </c>
      <c r="N47" s="96">
        <v>1</v>
      </c>
      <c r="O47" s="266">
        <f>N47*D47*$C$43*$B$31*$A$9</f>
        <v>1.0000000000000002E-2</v>
      </c>
      <c r="P47" s="115">
        <v>0</v>
      </c>
      <c r="Q47" s="368">
        <v>10</v>
      </c>
      <c r="R47" s="227">
        <f t="shared" si="6"/>
        <v>100</v>
      </c>
      <c r="S47" s="265">
        <f t="shared" si="0"/>
        <v>1.0000000000000002</v>
      </c>
      <c r="T47" s="32"/>
      <c r="U47" s="32"/>
      <c r="V47" s="218"/>
      <c r="W47" s="133"/>
    </row>
    <row r="48" spans="1:23" s="79" customFormat="1" ht="46.5" customHeight="1">
      <c r="A48" s="543"/>
      <c r="B48" s="546"/>
      <c r="C48" s="549"/>
      <c r="D48" s="309">
        <v>0.2</v>
      </c>
      <c r="E48" s="313" t="s">
        <v>134</v>
      </c>
      <c r="F48" s="310" t="s">
        <v>135</v>
      </c>
      <c r="G48" s="313" t="s">
        <v>482</v>
      </c>
      <c r="H48" s="310" t="s">
        <v>135</v>
      </c>
      <c r="I48" s="313" t="s">
        <v>569</v>
      </c>
      <c r="J48" s="310" t="s">
        <v>135</v>
      </c>
      <c r="K48" s="102" t="s">
        <v>429</v>
      </c>
      <c r="L48" s="115">
        <v>0</v>
      </c>
      <c r="M48" s="312" t="s">
        <v>41</v>
      </c>
      <c r="N48" s="96">
        <v>1</v>
      </c>
      <c r="O48" s="266">
        <f>N48*D48*$C$43*$B$31*$A$9</f>
        <v>1.0000000000000002E-2</v>
      </c>
      <c r="P48" s="115">
        <v>0</v>
      </c>
      <c r="Q48" s="368">
        <v>10</v>
      </c>
      <c r="R48" s="227">
        <f t="shared" si="6"/>
        <v>100</v>
      </c>
      <c r="S48" s="265">
        <f t="shared" si="0"/>
        <v>1.0000000000000002</v>
      </c>
      <c r="T48" s="32"/>
      <c r="U48" s="32"/>
      <c r="V48" s="218"/>
      <c r="W48" s="133"/>
    </row>
    <row r="49" spans="1:23" s="79" customFormat="1" ht="21.95" customHeight="1">
      <c r="A49" s="543"/>
      <c r="B49" s="546"/>
      <c r="C49" s="548">
        <v>0.08</v>
      </c>
      <c r="D49" s="93"/>
      <c r="E49" s="109" t="s">
        <v>440</v>
      </c>
      <c r="F49" s="567" t="s">
        <v>81</v>
      </c>
      <c r="G49" s="568"/>
      <c r="H49" s="568"/>
      <c r="I49" s="568"/>
      <c r="J49" s="568"/>
      <c r="K49" s="568"/>
      <c r="L49" s="568"/>
      <c r="M49" s="569"/>
      <c r="N49" s="128"/>
      <c r="O49" s="273"/>
      <c r="P49" s="136"/>
      <c r="Q49" s="374"/>
      <c r="R49" s="137"/>
      <c r="S49" s="277"/>
      <c r="T49" s="138"/>
      <c r="U49" s="138"/>
      <c r="V49" s="219"/>
      <c r="W49" s="130"/>
    </row>
    <row r="50" spans="1:23" s="79" customFormat="1" ht="45">
      <c r="A50" s="543"/>
      <c r="B50" s="546"/>
      <c r="C50" s="554"/>
      <c r="D50" s="309">
        <v>0.25</v>
      </c>
      <c r="E50" s="313" t="s">
        <v>136</v>
      </c>
      <c r="F50" s="310" t="s">
        <v>137</v>
      </c>
      <c r="G50" s="313" t="s">
        <v>483</v>
      </c>
      <c r="H50" s="310" t="s">
        <v>137</v>
      </c>
      <c r="I50" s="313" t="s">
        <v>570</v>
      </c>
      <c r="J50" s="310" t="s">
        <v>137</v>
      </c>
      <c r="K50" s="102" t="s">
        <v>429</v>
      </c>
      <c r="L50" s="115">
        <v>0</v>
      </c>
      <c r="M50" s="312" t="s">
        <v>41</v>
      </c>
      <c r="N50" s="96">
        <v>1</v>
      </c>
      <c r="O50" s="266">
        <f>N50*D50*$C$49*$B$31*$A$9</f>
        <v>0.01</v>
      </c>
      <c r="P50" s="115">
        <v>0</v>
      </c>
      <c r="Q50" s="368">
        <v>10</v>
      </c>
      <c r="R50" s="227">
        <f t="shared" si="6"/>
        <v>100</v>
      </c>
      <c r="S50" s="265">
        <f t="shared" si="0"/>
        <v>1</v>
      </c>
      <c r="T50" s="32"/>
      <c r="U50" s="32"/>
      <c r="V50" s="218"/>
      <c r="W50" s="133"/>
    </row>
    <row r="51" spans="1:23" s="79" customFormat="1" ht="45">
      <c r="A51" s="543"/>
      <c r="B51" s="546"/>
      <c r="C51" s="554"/>
      <c r="D51" s="316">
        <v>0.25</v>
      </c>
      <c r="E51" s="308" t="s">
        <v>138</v>
      </c>
      <c r="F51" s="102" t="s">
        <v>139</v>
      </c>
      <c r="G51" s="308" t="s">
        <v>484</v>
      </c>
      <c r="H51" s="102" t="s">
        <v>139</v>
      </c>
      <c r="I51" s="308" t="s">
        <v>571</v>
      </c>
      <c r="J51" s="102" t="s">
        <v>139</v>
      </c>
      <c r="K51" s="102" t="s">
        <v>429</v>
      </c>
      <c r="L51" s="115">
        <v>0</v>
      </c>
      <c r="M51" s="312" t="s">
        <v>41</v>
      </c>
      <c r="N51" s="96">
        <v>1</v>
      </c>
      <c r="O51" s="266">
        <f>N51*D51*$C$49*$B$31*$A$9</f>
        <v>0.01</v>
      </c>
      <c r="P51" s="115">
        <v>0</v>
      </c>
      <c r="Q51" s="368">
        <v>10</v>
      </c>
      <c r="R51" s="227">
        <f t="shared" si="6"/>
        <v>100</v>
      </c>
      <c r="S51" s="265">
        <f t="shared" si="0"/>
        <v>1</v>
      </c>
      <c r="T51" s="32"/>
      <c r="U51" s="32"/>
      <c r="V51" s="218"/>
      <c r="W51" s="133"/>
    </row>
    <row r="52" spans="1:23" s="79" customFormat="1" ht="30">
      <c r="A52" s="543"/>
      <c r="B52" s="546"/>
      <c r="C52" s="554"/>
      <c r="D52" s="316">
        <v>0.25</v>
      </c>
      <c r="E52" s="308" t="s">
        <v>140</v>
      </c>
      <c r="F52" s="102" t="s">
        <v>469</v>
      </c>
      <c r="G52" s="308" t="s">
        <v>485</v>
      </c>
      <c r="H52" s="102" t="s">
        <v>469</v>
      </c>
      <c r="I52" s="308" t="s">
        <v>572</v>
      </c>
      <c r="J52" s="102" t="s">
        <v>469</v>
      </c>
      <c r="K52" s="102" t="s">
        <v>429</v>
      </c>
      <c r="L52" s="115">
        <v>0</v>
      </c>
      <c r="M52" s="312" t="s">
        <v>41</v>
      </c>
      <c r="N52" s="96">
        <v>1</v>
      </c>
      <c r="O52" s="266">
        <f>N52*D52*$C$49*$B$31*$A$9</f>
        <v>0.01</v>
      </c>
      <c r="P52" s="115">
        <v>0</v>
      </c>
      <c r="Q52" s="368">
        <v>10</v>
      </c>
      <c r="R52" s="227">
        <f t="shared" si="6"/>
        <v>100</v>
      </c>
      <c r="S52" s="265">
        <f t="shared" si="0"/>
        <v>1</v>
      </c>
      <c r="T52" s="32"/>
      <c r="U52" s="32"/>
      <c r="V52" s="218"/>
      <c r="W52" s="133"/>
    </row>
    <row r="53" spans="1:23" s="79" customFormat="1" ht="47.25">
      <c r="A53" s="543"/>
      <c r="B53" s="546"/>
      <c r="C53" s="580"/>
      <c r="D53" s="316">
        <v>0.25</v>
      </c>
      <c r="E53" s="308" t="s">
        <v>142</v>
      </c>
      <c r="F53" s="102" t="s">
        <v>143</v>
      </c>
      <c r="G53" s="246" t="s">
        <v>486</v>
      </c>
      <c r="H53" s="249" t="s">
        <v>606</v>
      </c>
      <c r="I53" s="246" t="s">
        <v>573</v>
      </c>
      <c r="J53" s="249" t="s">
        <v>606</v>
      </c>
      <c r="K53" s="102" t="s">
        <v>429</v>
      </c>
      <c r="L53" s="115">
        <v>0</v>
      </c>
      <c r="M53" s="312" t="s">
        <v>41</v>
      </c>
      <c r="N53" s="96">
        <v>1</v>
      </c>
      <c r="O53" s="266">
        <f>N53*D53*$C$49*$B$31*$A$9</f>
        <v>0.01</v>
      </c>
      <c r="P53" s="115">
        <v>0</v>
      </c>
      <c r="Q53" s="368">
        <v>10</v>
      </c>
      <c r="R53" s="227">
        <f t="shared" si="6"/>
        <v>100</v>
      </c>
      <c r="S53" s="265">
        <f t="shared" si="0"/>
        <v>1</v>
      </c>
      <c r="T53" s="32"/>
      <c r="U53" s="32"/>
      <c r="V53" s="218"/>
      <c r="W53" s="133"/>
    </row>
    <row r="54" spans="1:23" s="79" customFormat="1" ht="27" customHeight="1">
      <c r="A54" s="543"/>
      <c r="B54" s="546"/>
      <c r="C54" s="548">
        <v>0.1</v>
      </c>
      <c r="D54" s="93"/>
      <c r="E54" s="109" t="s">
        <v>441</v>
      </c>
      <c r="F54" s="567" t="s">
        <v>82</v>
      </c>
      <c r="G54" s="568"/>
      <c r="H54" s="568"/>
      <c r="I54" s="568"/>
      <c r="J54" s="568"/>
      <c r="K54" s="568"/>
      <c r="L54" s="568"/>
      <c r="M54" s="569"/>
      <c r="N54" s="128"/>
      <c r="O54" s="273"/>
      <c r="P54" s="136"/>
      <c r="Q54" s="374"/>
      <c r="R54" s="137"/>
      <c r="S54" s="277"/>
      <c r="T54" s="138"/>
      <c r="U54" s="138"/>
      <c r="V54" s="219"/>
      <c r="W54" s="130"/>
    </row>
    <row r="55" spans="1:23" s="79" customFormat="1" ht="37.5" customHeight="1">
      <c r="A55" s="543"/>
      <c r="B55" s="546"/>
      <c r="C55" s="549"/>
      <c r="D55" s="309">
        <v>0.3</v>
      </c>
      <c r="E55" s="313" t="s">
        <v>144</v>
      </c>
      <c r="F55" s="110" t="s">
        <v>145</v>
      </c>
      <c r="G55" s="313" t="s">
        <v>487</v>
      </c>
      <c r="H55" s="110" t="s">
        <v>145</v>
      </c>
      <c r="I55" s="313" t="s">
        <v>574</v>
      </c>
      <c r="J55" s="110" t="s">
        <v>145</v>
      </c>
      <c r="K55" s="102" t="s">
        <v>429</v>
      </c>
      <c r="L55" s="115">
        <v>0</v>
      </c>
      <c r="M55" s="312" t="s">
        <v>41</v>
      </c>
      <c r="N55" s="96">
        <v>1</v>
      </c>
      <c r="O55" s="266">
        <f>N55*D55*$C$54*$B$31*$A$9</f>
        <v>1.4999999999999999E-2</v>
      </c>
      <c r="P55" s="115">
        <v>0</v>
      </c>
      <c r="Q55" s="368">
        <v>10</v>
      </c>
      <c r="R55" s="227">
        <f t="shared" si="6"/>
        <v>100</v>
      </c>
      <c r="S55" s="265">
        <f t="shared" si="0"/>
        <v>1.5</v>
      </c>
      <c r="T55" s="32"/>
      <c r="U55" s="32"/>
      <c r="V55" s="218"/>
      <c r="W55" s="133"/>
    </row>
    <row r="56" spans="1:23" s="79" customFormat="1" ht="37.5" customHeight="1">
      <c r="A56" s="543"/>
      <c r="B56" s="546"/>
      <c r="C56" s="549"/>
      <c r="D56" s="309">
        <v>0.3</v>
      </c>
      <c r="E56" s="313" t="s">
        <v>146</v>
      </c>
      <c r="F56" s="310" t="s">
        <v>147</v>
      </c>
      <c r="G56" s="308" t="s">
        <v>488</v>
      </c>
      <c r="H56" s="310" t="s">
        <v>147</v>
      </c>
      <c r="I56" s="308" t="s">
        <v>575</v>
      </c>
      <c r="J56" s="310" t="s">
        <v>147</v>
      </c>
      <c r="K56" s="102" t="s">
        <v>429</v>
      </c>
      <c r="L56" s="115">
        <v>0</v>
      </c>
      <c r="M56" s="312" t="s">
        <v>41</v>
      </c>
      <c r="N56" s="96">
        <v>1</v>
      </c>
      <c r="O56" s="266">
        <f>N56*D56*$C$54*$B$31*$A$9</f>
        <v>1.4999999999999999E-2</v>
      </c>
      <c r="P56" s="115">
        <v>1</v>
      </c>
      <c r="Q56" s="368">
        <v>10</v>
      </c>
      <c r="R56" s="227">
        <f t="shared" si="6"/>
        <v>90</v>
      </c>
      <c r="S56" s="265">
        <f t="shared" si="0"/>
        <v>1.3499999999999999</v>
      </c>
      <c r="T56" s="32"/>
      <c r="U56" s="32"/>
      <c r="V56" s="218"/>
      <c r="W56" s="133"/>
    </row>
    <row r="57" spans="1:23" s="79" customFormat="1" ht="63">
      <c r="A57" s="543"/>
      <c r="B57" s="546"/>
      <c r="C57" s="549"/>
      <c r="D57" s="316">
        <v>0.4</v>
      </c>
      <c r="E57" s="313" t="s">
        <v>148</v>
      </c>
      <c r="F57" s="312" t="s">
        <v>149</v>
      </c>
      <c r="G57" s="20" t="s">
        <v>489</v>
      </c>
      <c r="H57" s="28" t="s">
        <v>607</v>
      </c>
      <c r="I57" s="20" t="s">
        <v>576</v>
      </c>
      <c r="J57" s="28" t="s">
        <v>607</v>
      </c>
      <c r="K57" s="282" t="s">
        <v>794</v>
      </c>
      <c r="L57" s="283">
        <v>3</v>
      </c>
      <c r="M57" s="312" t="s">
        <v>41</v>
      </c>
      <c r="N57" s="96">
        <v>1</v>
      </c>
      <c r="O57" s="266">
        <f>N57*D57*$C$54*$B$31*$A$9</f>
        <v>2.0000000000000004E-2</v>
      </c>
      <c r="P57" s="115">
        <v>0</v>
      </c>
      <c r="Q57" s="368">
        <v>10</v>
      </c>
      <c r="R57" s="227">
        <f t="shared" si="6"/>
        <v>100</v>
      </c>
      <c r="S57" s="265">
        <f t="shared" si="0"/>
        <v>2.0000000000000004</v>
      </c>
      <c r="T57" s="32"/>
      <c r="U57" s="32"/>
      <c r="V57" s="218"/>
      <c r="W57" s="133"/>
    </row>
    <row r="58" spans="1:23" s="145" customFormat="1" ht="18.95" customHeight="1">
      <c r="A58" s="543"/>
      <c r="B58" s="546"/>
      <c r="C58" s="548">
        <v>0.1</v>
      </c>
      <c r="D58" s="141"/>
      <c r="E58" s="109" t="s">
        <v>442</v>
      </c>
      <c r="F58" s="567" t="s">
        <v>443</v>
      </c>
      <c r="G58" s="568"/>
      <c r="H58" s="568"/>
      <c r="I58" s="568"/>
      <c r="J58" s="568"/>
      <c r="K58" s="568"/>
      <c r="L58" s="568"/>
      <c r="M58" s="569"/>
      <c r="N58" s="128"/>
      <c r="O58" s="273"/>
      <c r="P58" s="142"/>
      <c r="Q58" s="376"/>
      <c r="R58" s="137"/>
      <c r="S58" s="277"/>
      <c r="T58" s="143"/>
      <c r="U58" s="143"/>
      <c r="V58" s="221"/>
      <c r="W58" s="144"/>
    </row>
    <row r="59" spans="1:23" s="79" customFormat="1" ht="42.75" customHeight="1">
      <c r="A59" s="543"/>
      <c r="B59" s="546"/>
      <c r="C59" s="549"/>
      <c r="D59" s="309">
        <v>0.2</v>
      </c>
      <c r="E59" s="313" t="s">
        <v>152</v>
      </c>
      <c r="F59" s="310" t="s">
        <v>153</v>
      </c>
      <c r="G59" s="308" t="s">
        <v>229</v>
      </c>
      <c r="H59" s="310" t="s">
        <v>153</v>
      </c>
      <c r="I59" s="308" t="s">
        <v>577</v>
      </c>
      <c r="J59" s="310" t="s">
        <v>153</v>
      </c>
      <c r="K59" s="102" t="s">
        <v>429</v>
      </c>
      <c r="L59" s="115">
        <v>0</v>
      </c>
      <c r="M59" s="94" t="s">
        <v>41</v>
      </c>
      <c r="N59" s="96">
        <v>1</v>
      </c>
      <c r="O59" s="266">
        <f>N59*D59*$C$58*$B$31*$A$9</f>
        <v>1.0000000000000002E-2</v>
      </c>
      <c r="P59" s="115">
        <v>0</v>
      </c>
      <c r="Q59" s="368">
        <v>10</v>
      </c>
      <c r="R59" s="227">
        <f t="shared" si="6"/>
        <v>100</v>
      </c>
      <c r="S59" s="265">
        <f t="shared" si="0"/>
        <v>1.0000000000000002</v>
      </c>
      <c r="T59" s="32"/>
      <c r="U59" s="32"/>
      <c r="V59" s="218"/>
      <c r="W59" s="133"/>
    </row>
    <row r="60" spans="1:23" s="79" customFormat="1" ht="66.75" customHeight="1">
      <c r="A60" s="543"/>
      <c r="B60" s="546"/>
      <c r="C60" s="549"/>
      <c r="D60" s="316">
        <v>0.2</v>
      </c>
      <c r="E60" s="308" t="s">
        <v>84</v>
      </c>
      <c r="F60" s="102" t="s">
        <v>85</v>
      </c>
      <c r="G60" s="308" t="s">
        <v>490</v>
      </c>
      <c r="H60" s="102" t="s">
        <v>613</v>
      </c>
      <c r="I60" s="308" t="s">
        <v>578</v>
      </c>
      <c r="J60" s="102" t="s">
        <v>613</v>
      </c>
      <c r="K60" s="102" t="s">
        <v>429</v>
      </c>
      <c r="L60" s="115">
        <v>0</v>
      </c>
      <c r="M60" s="94" t="s">
        <v>41</v>
      </c>
      <c r="N60" s="96">
        <v>1</v>
      </c>
      <c r="O60" s="266">
        <f>N60*D60*$C$58*$B$31*$A$9</f>
        <v>1.0000000000000002E-2</v>
      </c>
      <c r="P60" s="115">
        <v>0</v>
      </c>
      <c r="Q60" s="368">
        <v>10</v>
      </c>
      <c r="R60" s="227">
        <f t="shared" si="6"/>
        <v>100</v>
      </c>
      <c r="S60" s="265">
        <f t="shared" si="0"/>
        <v>1.0000000000000002</v>
      </c>
      <c r="T60" s="32"/>
      <c r="U60" s="32"/>
      <c r="V60" s="218"/>
      <c r="W60" s="133"/>
    </row>
    <row r="61" spans="1:23" s="79" customFormat="1" ht="30">
      <c r="A61" s="543"/>
      <c r="B61" s="546"/>
      <c r="C61" s="549"/>
      <c r="D61" s="309">
        <v>0.2</v>
      </c>
      <c r="E61" s="313" t="s">
        <v>154</v>
      </c>
      <c r="F61" s="310" t="s">
        <v>155</v>
      </c>
      <c r="G61" s="313" t="s">
        <v>491</v>
      </c>
      <c r="H61" s="310" t="s">
        <v>155</v>
      </c>
      <c r="I61" s="313" t="s">
        <v>579</v>
      </c>
      <c r="J61" s="310" t="s">
        <v>155</v>
      </c>
      <c r="K61" s="102" t="s">
        <v>429</v>
      </c>
      <c r="L61" s="115">
        <v>0</v>
      </c>
      <c r="M61" s="94" t="s">
        <v>41</v>
      </c>
      <c r="N61" s="96">
        <v>1</v>
      </c>
      <c r="O61" s="266">
        <f>N61*D61*$C$58*$B$31*$A$9</f>
        <v>1.0000000000000002E-2</v>
      </c>
      <c r="P61" s="115">
        <v>0</v>
      </c>
      <c r="Q61" s="368">
        <v>10</v>
      </c>
      <c r="R61" s="227">
        <f t="shared" si="6"/>
        <v>100</v>
      </c>
      <c r="S61" s="265">
        <f t="shared" si="0"/>
        <v>1.0000000000000002</v>
      </c>
      <c r="T61" s="32"/>
      <c r="U61" s="32"/>
      <c r="V61" s="218"/>
      <c r="W61" s="133"/>
    </row>
    <row r="62" spans="1:23" s="79" customFormat="1" ht="47.25" customHeight="1">
      <c r="A62" s="543"/>
      <c r="B62" s="546"/>
      <c r="C62" s="549"/>
      <c r="D62" s="309">
        <v>0.2</v>
      </c>
      <c r="E62" s="313" t="s">
        <v>156</v>
      </c>
      <c r="F62" s="310" t="s">
        <v>157</v>
      </c>
      <c r="G62" s="101" t="s">
        <v>492</v>
      </c>
      <c r="H62" s="310" t="s">
        <v>157</v>
      </c>
      <c r="I62" s="101" t="s">
        <v>580</v>
      </c>
      <c r="J62" s="310" t="s">
        <v>157</v>
      </c>
      <c r="K62" s="102" t="s">
        <v>429</v>
      </c>
      <c r="L62" s="115">
        <v>0</v>
      </c>
      <c r="M62" s="94" t="s">
        <v>41</v>
      </c>
      <c r="N62" s="96">
        <v>1</v>
      </c>
      <c r="O62" s="266">
        <f>N62*D62*$C$58*$B$31*$A$9</f>
        <v>1.0000000000000002E-2</v>
      </c>
      <c r="P62" s="115">
        <v>0</v>
      </c>
      <c r="Q62" s="368">
        <v>10</v>
      </c>
      <c r="R62" s="227">
        <f t="shared" si="6"/>
        <v>100</v>
      </c>
      <c r="S62" s="265">
        <f t="shared" si="0"/>
        <v>1.0000000000000002</v>
      </c>
      <c r="T62" s="32"/>
      <c r="U62" s="32"/>
      <c r="V62" s="218"/>
      <c r="W62" s="133"/>
    </row>
    <row r="63" spans="1:23" s="79" customFormat="1" ht="45" customHeight="1">
      <c r="A63" s="543"/>
      <c r="B63" s="546"/>
      <c r="C63" s="549"/>
      <c r="D63" s="309">
        <v>0.2</v>
      </c>
      <c r="E63" s="313" t="s">
        <v>158</v>
      </c>
      <c r="F63" s="310" t="s">
        <v>159</v>
      </c>
      <c r="G63" s="308" t="s">
        <v>493</v>
      </c>
      <c r="H63" s="310" t="s">
        <v>159</v>
      </c>
      <c r="I63" s="308" t="s">
        <v>581</v>
      </c>
      <c r="J63" s="310" t="s">
        <v>159</v>
      </c>
      <c r="K63" s="102" t="s">
        <v>429</v>
      </c>
      <c r="L63" s="115">
        <v>0</v>
      </c>
      <c r="M63" s="94" t="s">
        <v>41</v>
      </c>
      <c r="N63" s="96">
        <v>1</v>
      </c>
      <c r="O63" s="266">
        <f>N63*D63*$C$58*$B$31*$A$9</f>
        <v>1.0000000000000002E-2</v>
      </c>
      <c r="P63" s="115">
        <v>0</v>
      </c>
      <c r="Q63" s="368">
        <v>10</v>
      </c>
      <c r="R63" s="227">
        <f t="shared" si="6"/>
        <v>100</v>
      </c>
      <c r="S63" s="265">
        <f t="shared" si="0"/>
        <v>1.0000000000000002</v>
      </c>
      <c r="T63" s="32"/>
      <c r="U63" s="32"/>
      <c r="V63" s="218"/>
      <c r="W63" s="133"/>
    </row>
    <row r="64" spans="1:23" s="145" customFormat="1" ht="15.75" customHeight="1">
      <c r="A64" s="543"/>
      <c r="B64" s="546"/>
      <c r="C64" s="548">
        <v>0.05</v>
      </c>
      <c r="D64" s="141"/>
      <c r="E64" s="109" t="s">
        <v>444</v>
      </c>
      <c r="F64" s="567" t="s">
        <v>445</v>
      </c>
      <c r="G64" s="568"/>
      <c r="H64" s="568"/>
      <c r="I64" s="568"/>
      <c r="J64" s="568"/>
      <c r="K64" s="568"/>
      <c r="L64" s="568"/>
      <c r="M64" s="569"/>
      <c r="N64" s="128"/>
      <c r="O64" s="273"/>
      <c r="P64" s="146"/>
      <c r="Q64" s="376"/>
      <c r="R64" s="137"/>
      <c r="S64" s="277"/>
      <c r="T64" s="143"/>
      <c r="U64" s="143"/>
      <c r="V64" s="221"/>
      <c r="W64" s="144"/>
    </row>
    <row r="65" spans="1:23" s="366" customFormat="1" ht="30">
      <c r="A65" s="543"/>
      <c r="B65" s="546"/>
      <c r="C65" s="549"/>
      <c r="D65" s="328">
        <v>0</v>
      </c>
      <c r="E65" s="356" t="s">
        <v>160</v>
      </c>
      <c r="F65" s="357" t="s">
        <v>161</v>
      </c>
      <c r="G65" s="358" t="s">
        <v>494</v>
      </c>
      <c r="H65" s="359" t="s">
        <v>161</v>
      </c>
      <c r="I65" s="358" t="s">
        <v>583</v>
      </c>
      <c r="J65" s="359" t="s">
        <v>582</v>
      </c>
      <c r="K65" s="357" t="s">
        <v>429</v>
      </c>
      <c r="L65" s="360">
        <v>0</v>
      </c>
      <c r="M65" s="361" t="s">
        <v>41</v>
      </c>
      <c r="N65" s="362">
        <v>1</v>
      </c>
      <c r="O65" s="363">
        <f>N65*D65*C$64*$B$31*$A$9</f>
        <v>0</v>
      </c>
      <c r="P65" s="360">
        <v>0</v>
      </c>
      <c r="Q65" s="338"/>
      <c r="R65" s="364">
        <v>100</v>
      </c>
      <c r="S65" s="340">
        <f t="shared" si="0"/>
        <v>0</v>
      </c>
      <c r="T65" s="334"/>
      <c r="U65" s="334"/>
      <c r="V65" s="365"/>
      <c r="W65" s="343"/>
    </row>
    <row r="66" spans="1:23" s="79" customFormat="1" ht="50.25" customHeight="1">
      <c r="A66" s="543"/>
      <c r="B66" s="546"/>
      <c r="C66" s="549"/>
      <c r="D66" s="316">
        <v>1</v>
      </c>
      <c r="E66" s="308" t="s">
        <v>162</v>
      </c>
      <c r="F66" s="102" t="s">
        <v>216</v>
      </c>
      <c r="G66" s="308" t="s">
        <v>495</v>
      </c>
      <c r="H66" s="102" t="s">
        <v>216</v>
      </c>
      <c r="I66" s="308" t="s">
        <v>585</v>
      </c>
      <c r="J66" s="21" t="s">
        <v>584</v>
      </c>
      <c r="K66" s="102" t="s">
        <v>429</v>
      </c>
      <c r="L66" s="115">
        <v>0</v>
      </c>
      <c r="M66" s="94" t="s">
        <v>41</v>
      </c>
      <c r="N66" s="96">
        <v>1</v>
      </c>
      <c r="O66" s="266">
        <f>N66*D66*C$64*$B$31*$A$9</f>
        <v>2.5000000000000001E-2</v>
      </c>
      <c r="P66" s="115">
        <v>0</v>
      </c>
      <c r="Q66" s="368">
        <v>10</v>
      </c>
      <c r="R66" s="227">
        <f t="shared" ref="R66" si="7">IF(AND(100-(P66*Q66)&gt;30,(100-(P66*Q66))&lt;=120),100-(P66*Q66),IF(100-(P66*Q66)&lt;30,0,120))</f>
        <v>100</v>
      </c>
      <c r="S66" s="265">
        <f t="shared" si="0"/>
        <v>2.5</v>
      </c>
      <c r="T66" s="32"/>
      <c r="U66" s="32"/>
      <c r="V66" s="218"/>
      <c r="W66" s="133"/>
    </row>
    <row r="67" spans="1:23" s="79" customFormat="1" ht="15.75" customHeight="1">
      <c r="A67" s="543"/>
      <c r="B67" s="546"/>
      <c r="C67" s="548">
        <v>0.05</v>
      </c>
      <c r="D67" s="93"/>
      <c r="E67" s="109" t="s">
        <v>446</v>
      </c>
      <c r="F67" s="567" t="s">
        <v>447</v>
      </c>
      <c r="G67" s="568"/>
      <c r="H67" s="568"/>
      <c r="I67" s="568"/>
      <c r="J67" s="568"/>
      <c r="K67" s="568"/>
      <c r="L67" s="568"/>
      <c r="M67" s="569"/>
      <c r="N67" s="135"/>
      <c r="O67" s="275"/>
      <c r="P67" s="146"/>
      <c r="Q67" s="374"/>
      <c r="R67" s="137"/>
      <c r="S67" s="277"/>
      <c r="T67" s="138"/>
      <c r="U67" s="138"/>
      <c r="V67" s="219"/>
      <c r="W67" s="130"/>
    </row>
    <row r="68" spans="1:23" s="79" customFormat="1" ht="30">
      <c r="A68" s="543"/>
      <c r="B68" s="546"/>
      <c r="C68" s="549"/>
      <c r="D68" s="309">
        <v>0.5</v>
      </c>
      <c r="E68" s="313" t="s">
        <v>163</v>
      </c>
      <c r="F68" s="310" t="s">
        <v>164</v>
      </c>
      <c r="G68" s="308" t="s">
        <v>496</v>
      </c>
      <c r="H68" s="310" t="s">
        <v>164</v>
      </c>
      <c r="I68" s="308" t="s">
        <v>587</v>
      </c>
      <c r="J68" s="310" t="s">
        <v>586</v>
      </c>
      <c r="K68" s="102" t="s">
        <v>429</v>
      </c>
      <c r="L68" s="115">
        <v>0</v>
      </c>
      <c r="M68" s="94" t="s">
        <v>41</v>
      </c>
      <c r="N68" s="96">
        <v>1</v>
      </c>
      <c r="O68" s="266">
        <f>N68*D68*$C$67*$B$31*$A$9</f>
        <v>1.2500000000000001E-2</v>
      </c>
      <c r="P68" s="115"/>
      <c r="Q68" s="368">
        <v>10</v>
      </c>
      <c r="R68" s="227">
        <f t="shared" ref="R68:R69" si="8">IF(AND(100-(P68*Q68)&gt;30,(100-(P68*Q68))&lt;=120),100-(P68*Q68),IF(100-(P68*Q68)&lt;30,0,120))</f>
        <v>100</v>
      </c>
      <c r="S68" s="265">
        <f t="shared" si="0"/>
        <v>1.25</v>
      </c>
      <c r="T68" s="32"/>
      <c r="U68" s="32"/>
      <c r="V68" s="218"/>
      <c r="W68" s="133"/>
    </row>
    <row r="69" spans="1:23" s="79" customFormat="1" ht="36" customHeight="1">
      <c r="A69" s="543"/>
      <c r="B69" s="546"/>
      <c r="C69" s="549"/>
      <c r="D69" s="316">
        <v>0.5</v>
      </c>
      <c r="E69" s="308" t="s">
        <v>165</v>
      </c>
      <c r="F69" s="21" t="s">
        <v>184</v>
      </c>
      <c r="G69" s="308" t="s">
        <v>497</v>
      </c>
      <c r="H69" s="21" t="s">
        <v>184</v>
      </c>
      <c r="I69" s="308" t="s">
        <v>588</v>
      </c>
      <c r="J69" s="21" t="s">
        <v>584</v>
      </c>
      <c r="K69" s="102" t="s">
        <v>429</v>
      </c>
      <c r="L69" s="117">
        <v>0</v>
      </c>
      <c r="M69" s="94" t="s">
        <v>41</v>
      </c>
      <c r="N69" s="96">
        <v>1</v>
      </c>
      <c r="O69" s="266">
        <f>N69*D69*$C$67*$B$31*$A$9</f>
        <v>1.2500000000000001E-2</v>
      </c>
      <c r="P69" s="115">
        <v>0</v>
      </c>
      <c r="Q69" s="368">
        <v>10</v>
      </c>
      <c r="R69" s="227">
        <f t="shared" si="8"/>
        <v>100</v>
      </c>
      <c r="S69" s="265">
        <f t="shared" si="0"/>
        <v>1.25</v>
      </c>
      <c r="T69" s="32"/>
      <c r="U69" s="32"/>
      <c r="V69" s="218"/>
      <c r="W69" s="133"/>
    </row>
    <row r="70" spans="1:23" s="79" customFormat="1" ht="15.75" customHeight="1">
      <c r="A70" s="543"/>
      <c r="B70" s="546"/>
      <c r="C70" s="548">
        <v>0.02</v>
      </c>
      <c r="D70" s="93"/>
      <c r="E70" s="109" t="s">
        <v>448</v>
      </c>
      <c r="F70" s="573" t="s">
        <v>449</v>
      </c>
      <c r="G70" s="574"/>
      <c r="H70" s="574"/>
      <c r="I70" s="574"/>
      <c r="J70" s="574"/>
      <c r="K70" s="574"/>
      <c r="L70" s="574"/>
      <c r="M70" s="575"/>
      <c r="N70" s="128"/>
      <c r="O70" s="273"/>
      <c r="P70" s="136"/>
      <c r="Q70" s="374"/>
      <c r="R70" s="137"/>
      <c r="S70" s="277"/>
      <c r="T70" s="138"/>
      <c r="U70" s="138"/>
      <c r="V70" s="219"/>
      <c r="W70" s="130"/>
    </row>
    <row r="71" spans="1:23" s="79" customFormat="1" ht="53.25" customHeight="1">
      <c r="A71" s="543"/>
      <c r="B71" s="546"/>
      <c r="C71" s="550"/>
      <c r="D71" s="316">
        <v>1</v>
      </c>
      <c r="E71" s="308" t="s">
        <v>166</v>
      </c>
      <c r="F71" s="102" t="s">
        <v>190</v>
      </c>
      <c r="G71" s="255" t="s">
        <v>498</v>
      </c>
      <c r="H71" s="252" t="s">
        <v>190</v>
      </c>
      <c r="I71" s="255" t="s">
        <v>590</v>
      </c>
      <c r="J71" s="102" t="s">
        <v>589</v>
      </c>
      <c r="K71" s="102" t="s">
        <v>429</v>
      </c>
      <c r="L71" s="117">
        <v>0</v>
      </c>
      <c r="M71" s="94" t="s">
        <v>41</v>
      </c>
      <c r="N71" s="96">
        <v>1</v>
      </c>
      <c r="O71" s="266">
        <f>N71*D71*$C$70*$B$31*$A$9</f>
        <v>0.01</v>
      </c>
      <c r="P71" s="115">
        <v>0</v>
      </c>
      <c r="Q71" s="368">
        <v>10</v>
      </c>
      <c r="R71" s="227">
        <f t="shared" ref="R71" si="9">IF(AND(100-(P71*Q71)&gt;30,(100-(P71*Q71))&lt;=120),100-(P71*Q71),IF(100-(P71*Q71)&lt;30,0,120))</f>
        <v>100</v>
      </c>
      <c r="S71" s="265">
        <f t="shared" si="0"/>
        <v>1</v>
      </c>
      <c r="T71" s="32"/>
      <c r="U71" s="32"/>
      <c r="V71" s="218"/>
      <c r="W71" s="133"/>
    </row>
    <row r="72" spans="1:23" s="79" customFormat="1" ht="23.25" customHeight="1">
      <c r="A72" s="543"/>
      <c r="B72" s="546"/>
      <c r="C72" s="548">
        <v>7.0000000000000007E-2</v>
      </c>
      <c r="D72" s="93"/>
      <c r="E72" s="109" t="s">
        <v>450</v>
      </c>
      <c r="F72" s="567" t="s">
        <v>89</v>
      </c>
      <c r="G72" s="568"/>
      <c r="H72" s="568"/>
      <c r="I72" s="568"/>
      <c r="J72" s="568"/>
      <c r="K72" s="568"/>
      <c r="L72" s="568"/>
      <c r="M72" s="569"/>
      <c r="N72" s="128"/>
      <c r="O72" s="273"/>
      <c r="P72" s="136"/>
      <c r="Q72" s="374"/>
      <c r="R72" s="137"/>
      <c r="S72" s="277"/>
      <c r="T72" s="138"/>
      <c r="U72" s="138"/>
      <c r="V72" s="219"/>
      <c r="W72" s="130"/>
    </row>
    <row r="73" spans="1:23" s="79" customFormat="1" ht="30">
      <c r="A73" s="543"/>
      <c r="B73" s="546"/>
      <c r="C73" s="549"/>
      <c r="D73" s="316">
        <v>0.5</v>
      </c>
      <c r="E73" s="308" t="s">
        <v>90</v>
      </c>
      <c r="F73" s="312" t="s">
        <v>91</v>
      </c>
      <c r="G73" s="250" t="s">
        <v>499</v>
      </c>
      <c r="H73" s="252" t="s">
        <v>91</v>
      </c>
      <c r="I73" s="250" t="s">
        <v>591</v>
      </c>
      <c r="J73" s="252" t="s">
        <v>91</v>
      </c>
      <c r="K73" s="102" t="s">
        <v>429</v>
      </c>
      <c r="L73" s="115">
        <v>0</v>
      </c>
      <c r="M73" s="94" t="s">
        <v>41</v>
      </c>
      <c r="N73" s="96">
        <v>1</v>
      </c>
      <c r="O73" s="266">
        <f>N73*D73*$C$72*$B$31*$A$9</f>
        <v>1.7500000000000002E-2</v>
      </c>
      <c r="P73" s="115">
        <v>0</v>
      </c>
      <c r="Q73" s="368">
        <v>10</v>
      </c>
      <c r="R73" s="227">
        <f t="shared" ref="R73:R79" si="10">IF(AND(100-(P73*Q73)&gt;30,(100-(P73*Q73))&lt;=120),100-(P73*Q73),IF(100-(P73*Q73)&lt;30,0,120))</f>
        <v>100</v>
      </c>
      <c r="S73" s="265">
        <f t="shared" si="0"/>
        <v>1.7500000000000002</v>
      </c>
      <c r="T73" s="32"/>
      <c r="U73" s="32"/>
      <c r="V73" s="218"/>
      <c r="W73" s="133"/>
    </row>
    <row r="74" spans="1:23" s="79" customFormat="1" ht="30">
      <c r="A74" s="543"/>
      <c r="B74" s="546"/>
      <c r="C74" s="549"/>
      <c r="D74" s="562">
        <v>0.5</v>
      </c>
      <c r="E74" s="561" t="s">
        <v>92</v>
      </c>
      <c r="F74" s="564" t="s">
        <v>93</v>
      </c>
      <c r="G74" s="561" t="s">
        <v>500</v>
      </c>
      <c r="H74" s="566" t="s">
        <v>93</v>
      </c>
      <c r="I74" s="308" t="s">
        <v>594</v>
      </c>
      <c r="J74" s="102" t="s">
        <v>608</v>
      </c>
      <c r="K74" s="102" t="s">
        <v>429</v>
      </c>
      <c r="L74" s="115">
        <v>0</v>
      </c>
      <c r="M74" s="102" t="s">
        <v>41</v>
      </c>
      <c r="N74" s="96">
        <v>0.5</v>
      </c>
      <c r="O74" s="266">
        <f>N74*D74*$C$72*$B$31*$A$9</f>
        <v>8.7500000000000008E-3</v>
      </c>
      <c r="P74" s="115">
        <v>0</v>
      </c>
      <c r="Q74" s="368">
        <v>10</v>
      </c>
      <c r="R74" s="227">
        <f t="shared" si="10"/>
        <v>100</v>
      </c>
      <c r="S74" s="265">
        <f t="shared" si="0"/>
        <v>0.87500000000000011</v>
      </c>
      <c r="T74" s="32"/>
      <c r="U74" s="32"/>
      <c r="V74" s="218"/>
      <c r="W74" s="133"/>
    </row>
    <row r="75" spans="1:23" s="79" customFormat="1" ht="30">
      <c r="A75" s="543"/>
      <c r="B75" s="546"/>
      <c r="C75" s="549"/>
      <c r="D75" s="563"/>
      <c r="E75" s="561"/>
      <c r="F75" s="565"/>
      <c r="G75" s="561"/>
      <c r="H75" s="566"/>
      <c r="I75" s="308" t="s">
        <v>593</v>
      </c>
      <c r="J75" s="102" t="s">
        <v>592</v>
      </c>
      <c r="K75" s="102" t="s">
        <v>429</v>
      </c>
      <c r="L75" s="115">
        <v>0</v>
      </c>
      <c r="M75" s="102" t="s">
        <v>41</v>
      </c>
      <c r="N75" s="96">
        <v>0.5</v>
      </c>
      <c r="O75" s="266">
        <f>N75*D74*C72*B31*A9</f>
        <v>8.7500000000000008E-3</v>
      </c>
      <c r="P75" s="115">
        <v>0</v>
      </c>
      <c r="Q75" s="368">
        <v>10</v>
      </c>
      <c r="R75" s="227">
        <f t="shared" si="10"/>
        <v>100</v>
      </c>
      <c r="S75" s="265">
        <f t="shared" si="0"/>
        <v>0.87500000000000011</v>
      </c>
      <c r="T75" s="32"/>
      <c r="U75" s="32"/>
      <c r="V75" s="218"/>
      <c r="W75" s="133"/>
    </row>
    <row r="76" spans="1:23" s="79" customFormat="1" ht="21.6" customHeight="1">
      <c r="A76" s="543"/>
      <c r="B76" s="546"/>
      <c r="C76" s="548">
        <v>0.05</v>
      </c>
      <c r="D76" s="93"/>
      <c r="E76" s="109" t="s">
        <v>451</v>
      </c>
      <c r="F76" s="555" t="s">
        <v>452</v>
      </c>
      <c r="G76" s="556"/>
      <c r="H76" s="556"/>
      <c r="I76" s="556"/>
      <c r="J76" s="556"/>
      <c r="K76" s="556"/>
      <c r="L76" s="556"/>
      <c r="M76" s="557"/>
      <c r="N76" s="128"/>
      <c r="O76" s="273"/>
      <c r="P76" s="136"/>
      <c r="Q76" s="374"/>
      <c r="R76" s="137"/>
      <c r="S76" s="277"/>
      <c r="T76" s="138"/>
      <c r="U76" s="138"/>
      <c r="V76" s="219"/>
      <c r="W76" s="130"/>
    </row>
    <row r="77" spans="1:23" s="79" customFormat="1" ht="47.25">
      <c r="A77" s="543"/>
      <c r="B77" s="546"/>
      <c r="C77" s="554"/>
      <c r="D77" s="563">
        <v>0.35</v>
      </c>
      <c r="E77" s="571" t="s">
        <v>95</v>
      </c>
      <c r="F77" s="564" t="s">
        <v>96</v>
      </c>
      <c r="G77" s="307" t="s">
        <v>501</v>
      </c>
      <c r="H77" s="60" t="s">
        <v>470</v>
      </c>
      <c r="I77" s="307" t="s">
        <v>595</v>
      </c>
      <c r="J77" s="256" t="s">
        <v>610</v>
      </c>
      <c r="K77" s="102" t="s">
        <v>429</v>
      </c>
      <c r="L77" s="115">
        <v>0</v>
      </c>
      <c r="M77" s="102" t="s">
        <v>41</v>
      </c>
      <c r="N77" s="96">
        <v>0.5</v>
      </c>
      <c r="O77" s="266">
        <f>N77*$D$77*$C$76*$B$31*$A$9</f>
        <v>4.3749999999999995E-3</v>
      </c>
      <c r="P77" s="115">
        <v>0</v>
      </c>
      <c r="Q77" s="368">
        <v>10</v>
      </c>
      <c r="R77" s="227">
        <f t="shared" si="10"/>
        <v>100</v>
      </c>
      <c r="S77" s="265">
        <f t="shared" ref="S77:S90" si="11">R77*O77</f>
        <v>0.43749999999999994</v>
      </c>
      <c r="T77" s="32"/>
      <c r="U77" s="32"/>
      <c r="V77" s="218"/>
      <c r="W77" s="133"/>
    </row>
    <row r="78" spans="1:23" s="79" customFormat="1" ht="47.25">
      <c r="A78" s="543"/>
      <c r="B78" s="546"/>
      <c r="C78" s="554"/>
      <c r="D78" s="570"/>
      <c r="E78" s="572"/>
      <c r="F78" s="565"/>
      <c r="G78" s="255" t="s">
        <v>502</v>
      </c>
      <c r="H78" s="251" t="s">
        <v>387</v>
      </c>
      <c r="I78" s="255" t="s">
        <v>596</v>
      </c>
      <c r="J78" s="256" t="s">
        <v>609</v>
      </c>
      <c r="K78" s="102" t="s">
        <v>429</v>
      </c>
      <c r="L78" s="115">
        <v>0</v>
      </c>
      <c r="M78" s="102" t="s">
        <v>41</v>
      </c>
      <c r="N78" s="96">
        <v>0.5</v>
      </c>
      <c r="O78" s="266">
        <f>N78*$D$77*$C$76*$B$31*$A$9</f>
        <v>4.3749999999999995E-3</v>
      </c>
      <c r="P78" s="115">
        <v>0</v>
      </c>
      <c r="Q78" s="368">
        <v>10</v>
      </c>
      <c r="R78" s="227">
        <f t="shared" si="10"/>
        <v>100</v>
      </c>
      <c r="S78" s="265">
        <f t="shared" si="11"/>
        <v>0.43749999999999994</v>
      </c>
      <c r="T78" s="32"/>
      <c r="U78" s="32"/>
      <c r="V78" s="218"/>
      <c r="W78" s="133"/>
    </row>
    <row r="79" spans="1:23" s="79" customFormat="1" ht="30">
      <c r="A79" s="543"/>
      <c r="B79" s="546"/>
      <c r="C79" s="554"/>
      <c r="D79" s="316">
        <v>0.35</v>
      </c>
      <c r="E79" s="308" t="s">
        <v>167</v>
      </c>
      <c r="F79" s="102" t="s">
        <v>168</v>
      </c>
      <c r="G79" s="255" t="s">
        <v>503</v>
      </c>
      <c r="H79" s="252" t="s">
        <v>168</v>
      </c>
      <c r="I79" s="255" t="s">
        <v>597</v>
      </c>
      <c r="J79" s="252" t="s">
        <v>168</v>
      </c>
      <c r="K79" s="102" t="s">
        <v>429</v>
      </c>
      <c r="L79" s="115">
        <v>0</v>
      </c>
      <c r="M79" s="102" t="s">
        <v>41</v>
      </c>
      <c r="N79" s="96">
        <v>1</v>
      </c>
      <c r="O79" s="266">
        <f>N79*D79*$C$76*$B$31*$A$9</f>
        <v>8.7499999999999991E-3</v>
      </c>
      <c r="P79" s="115">
        <v>0</v>
      </c>
      <c r="Q79" s="368">
        <v>10</v>
      </c>
      <c r="R79" s="227">
        <f t="shared" si="10"/>
        <v>100</v>
      </c>
      <c r="S79" s="265">
        <f t="shared" si="11"/>
        <v>0.87499999999999989</v>
      </c>
      <c r="T79" s="32"/>
      <c r="U79" s="32"/>
      <c r="V79" s="218"/>
      <c r="W79" s="133"/>
    </row>
    <row r="80" spans="1:23" s="79" customFormat="1" ht="31.5">
      <c r="A80" s="543"/>
      <c r="B80" s="546"/>
      <c r="C80" s="580"/>
      <c r="D80" s="264">
        <v>0.3</v>
      </c>
      <c r="E80" s="14" t="s">
        <v>169</v>
      </c>
      <c r="F80" s="15" t="s">
        <v>170</v>
      </c>
      <c r="G80" s="23" t="s">
        <v>790</v>
      </c>
      <c r="H80" s="70" t="s">
        <v>791</v>
      </c>
      <c r="I80" s="306" t="s">
        <v>792</v>
      </c>
      <c r="J80" s="279" t="s">
        <v>791</v>
      </c>
      <c r="K80" s="302" t="s">
        <v>795</v>
      </c>
      <c r="L80" s="303">
        <v>1</v>
      </c>
      <c r="M80" s="280" t="s">
        <v>41</v>
      </c>
      <c r="N80" s="96">
        <v>1</v>
      </c>
      <c r="O80" s="266">
        <f>N80*D80*$C$76*$B$31*$A$9</f>
        <v>7.4999999999999997E-3</v>
      </c>
      <c r="P80" s="369">
        <v>1</v>
      </c>
      <c r="Q80" s="370">
        <v>100</v>
      </c>
      <c r="R80" s="227">
        <f>Q80*P80</f>
        <v>100</v>
      </c>
      <c r="S80" s="371">
        <f t="shared" si="11"/>
        <v>0.75</v>
      </c>
      <c r="T80" s="10"/>
      <c r="U80" s="10"/>
      <c r="V80" s="216"/>
      <c r="W80" s="108"/>
    </row>
    <row r="81" spans="1:23" s="145" customFormat="1" ht="21.95" customHeight="1">
      <c r="A81" s="543"/>
      <c r="B81" s="546"/>
      <c r="C81" s="548">
        <v>0.04</v>
      </c>
      <c r="D81" s="141"/>
      <c r="E81" s="109" t="s">
        <v>453</v>
      </c>
      <c r="F81" s="555" t="s">
        <v>97</v>
      </c>
      <c r="G81" s="556"/>
      <c r="H81" s="556"/>
      <c r="I81" s="556"/>
      <c r="J81" s="556"/>
      <c r="K81" s="556"/>
      <c r="L81" s="556"/>
      <c r="M81" s="557"/>
      <c r="N81" s="132"/>
      <c r="O81" s="274"/>
      <c r="P81" s="142"/>
      <c r="Q81" s="376"/>
      <c r="R81" s="137"/>
      <c r="S81" s="277"/>
      <c r="T81" s="143"/>
      <c r="U81" s="143"/>
      <c r="V81" s="221"/>
      <c r="W81" s="144"/>
    </row>
    <row r="82" spans="1:23" s="145" customFormat="1" ht="56.25" customHeight="1">
      <c r="A82" s="543"/>
      <c r="B82" s="546"/>
      <c r="C82" s="549"/>
      <c r="D82" s="316">
        <v>0.4</v>
      </c>
      <c r="E82" s="147" t="s">
        <v>172</v>
      </c>
      <c r="F82" s="102" t="s">
        <v>173</v>
      </c>
      <c r="G82" s="255" t="s">
        <v>504</v>
      </c>
      <c r="H82" s="251" t="s">
        <v>201</v>
      </c>
      <c r="I82" s="255" t="s">
        <v>598</v>
      </c>
      <c r="J82" s="251" t="s">
        <v>201</v>
      </c>
      <c r="K82" s="102" t="s">
        <v>429</v>
      </c>
      <c r="L82" s="115">
        <v>0</v>
      </c>
      <c r="M82" s="102" t="s">
        <v>41</v>
      </c>
      <c r="N82" s="96">
        <v>1</v>
      </c>
      <c r="O82" s="266">
        <f>N82*D82*$C$81*$B$31*$A$9</f>
        <v>8.0000000000000002E-3</v>
      </c>
      <c r="P82" s="115">
        <v>0</v>
      </c>
      <c r="Q82" s="97">
        <v>10</v>
      </c>
      <c r="R82" s="227">
        <f t="shared" ref="R82:R83" si="12">IF(AND(100-(P82*Q82)&gt;30,(100-(P82*Q82))&lt;=120),100-(P82*Q82),IF(100-(P82*Q82)&lt;30,0,120))</f>
        <v>100</v>
      </c>
      <c r="S82" s="265">
        <f t="shared" si="11"/>
        <v>0.8</v>
      </c>
      <c r="T82" s="148"/>
      <c r="U82" s="148"/>
      <c r="V82" s="222"/>
      <c r="W82" s="149"/>
    </row>
    <row r="83" spans="1:23" s="79" customFormat="1" ht="48.75" customHeight="1">
      <c r="A83" s="543"/>
      <c r="B83" s="546"/>
      <c r="C83" s="550"/>
      <c r="D83" s="316">
        <v>0.6</v>
      </c>
      <c r="E83" s="147" t="s">
        <v>98</v>
      </c>
      <c r="F83" s="102" t="s">
        <v>99</v>
      </c>
      <c r="G83" s="147" t="s">
        <v>506</v>
      </c>
      <c r="H83" s="21" t="s">
        <v>99</v>
      </c>
      <c r="I83" s="147" t="s">
        <v>600</v>
      </c>
      <c r="J83" s="21" t="s">
        <v>99</v>
      </c>
      <c r="K83" s="102" t="s">
        <v>429</v>
      </c>
      <c r="L83" s="115">
        <v>0</v>
      </c>
      <c r="M83" s="102" t="s">
        <v>41</v>
      </c>
      <c r="N83" s="96">
        <v>1</v>
      </c>
      <c r="O83" s="266">
        <f>N83*D83*$C$81*$B$31*$A$9</f>
        <v>1.2E-2</v>
      </c>
      <c r="P83" s="115">
        <v>0</v>
      </c>
      <c r="Q83" s="209">
        <v>10</v>
      </c>
      <c r="R83" s="227">
        <f t="shared" si="12"/>
        <v>100</v>
      </c>
      <c r="S83" s="265">
        <f t="shared" si="11"/>
        <v>1.2</v>
      </c>
      <c r="T83" s="32"/>
      <c r="U83" s="32"/>
      <c r="V83" s="218"/>
      <c r="W83" s="133"/>
    </row>
    <row r="84" spans="1:23" s="79" customFormat="1" ht="33.6" customHeight="1">
      <c r="A84" s="543"/>
      <c r="B84" s="546"/>
      <c r="C84" s="548">
        <v>7.0000000000000007E-2</v>
      </c>
      <c r="D84" s="93"/>
      <c r="E84" s="109" t="s">
        <v>454</v>
      </c>
      <c r="F84" s="551" t="s">
        <v>455</v>
      </c>
      <c r="G84" s="552"/>
      <c r="H84" s="552"/>
      <c r="I84" s="552"/>
      <c r="J84" s="552"/>
      <c r="K84" s="552"/>
      <c r="L84" s="552"/>
      <c r="M84" s="553"/>
      <c r="N84" s="150"/>
      <c r="O84" s="276"/>
      <c r="P84" s="143"/>
      <c r="Q84" s="210"/>
      <c r="R84" s="137"/>
      <c r="S84" s="277"/>
      <c r="T84" s="138"/>
      <c r="U84" s="138"/>
      <c r="V84" s="219"/>
      <c r="W84" s="130"/>
    </row>
    <row r="85" spans="1:23" s="79" customFormat="1" ht="31.5">
      <c r="A85" s="543"/>
      <c r="B85" s="546"/>
      <c r="C85" s="549"/>
      <c r="D85" s="316">
        <v>0.3</v>
      </c>
      <c r="E85" s="16" t="s">
        <v>176</v>
      </c>
      <c r="F85" s="102" t="s">
        <v>177</v>
      </c>
      <c r="G85" s="250" t="s">
        <v>507</v>
      </c>
      <c r="H85" s="253" t="s">
        <v>632</v>
      </c>
      <c r="I85" s="250" t="s">
        <v>601</v>
      </c>
      <c r="J85" s="253" t="s">
        <v>632</v>
      </c>
      <c r="K85" s="282" t="s">
        <v>796</v>
      </c>
      <c r="L85" s="115">
        <v>1355</v>
      </c>
      <c r="M85" s="94" t="s">
        <v>41</v>
      </c>
      <c r="N85" s="96">
        <v>1</v>
      </c>
      <c r="O85" s="266">
        <f>N85*D85*$C$84*$B$31*$A$9</f>
        <v>1.0500000000000001E-2</v>
      </c>
      <c r="P85" s="115">
        <v>0</v>
      </c>
      <c r="Q85" s="209">
        <v>10</v>
      </c>
      <c r="R85" s="227">
        <f t="shared" ref="R85:R87" si="13">IF(AND(100-(P85*Q85)&gt;30,(100-(P85*Q85))&lt;=120),100-(P85*Q85),IF(100-(P85*Q85)&lt;30,0,120))</f>
        <v>100</v>
      </c>
      <c r="S85" s="265">
        <f t="shared" si="11"/>
        <v>1.05</v>
      </c>
      <c r="T85" s="32"/>
      <c r="U85" s="32"/>
      <c r="V85" s="218"/>
      <c r="W85" s="133"/>
    </row>
    <row r="86" spans="1:23" s="79" customFormat="1" ht="33.6" customHeight="1">
      <c r="A86" s="543"/>
      <c r="B86" s="546"/>
      <c r="C86" s="549"/>
      <c r="D86" s="316">
        <v>0.3</v>
      </c>
      <c r="E86" s="16" t="s">
        <v>178</v>
      </c>
      <c r="F86" s="102" t="s">
        <v>179</v>
      </c>
      <c r="G86" s="250" t="s">
        <v>508</v>
      </c>
      <c r="H86" s="253" t="s">
        <v>200</v>
      </c>
      <c r="I86" s="250" t="s">
        <v>602</v>
      </c>
      <c r="J86" s="253" t="s">
        <v>200</v>
      </c>
      <c r="K86" s="102" t="s">
        <v>429</v>
      </c>
      <c r="L86" s="115">
        <v>0</v>
      </c>
      <c r="M86" s="94" t="s">
        <v>41</v>
      </c>
      <c r="N86" s="96">
        <v>1</v>
      </c>
      <c r="O86" s="266">
        <f>N86*D86*$C$84*$B$31*$A$9</f>
        <v>1.0500000000000001E-2</v>
      </c>
      <c r="P86" s="115">
        <v>0</v>
      </c>
      <c r="Q86" s="209">
        <v>10</v>
      </c>
      <c r="R86" s="227">
        <f t="shared" si="13"/>
        <v>100</v>
      </c>
      <c r="S86" s="265">
        <f t="shared" si="11"/>
        <v>1.05</v>
      </c>
      <c r="T86" s="32"/>
      <c r="U86" s="32"/>
      <c r="V86" s="218"/>
      <c r="W86" s="133"/>
    </row>
    <row r="87" spans="1:23" s="79" customFormat="1" ht="36" customHeight="1">
      <c r="A87" s="543"/>
      <c r="B87" s="546"/>
      <c r="C87" s="550"/>
      <c r="D87" s="316">
        <v>0.4</v>
      </c>
      <c r="E87" s="16" t="s">
        <v>180</v>
      </c>
      <c r="F87" s="102" t="s">
        <v>181</v>
      </c>
      <c r="G87" s="250" t="s">
        <v>509</v>
      </c>
      <c r="H87" s="253" t="s">
        <v>353</v>
      </c>
      <c r="I87" s="250" t="s">
        <v>603</v>
      </c>
      <c r="J87" s="253" t="s">
        <v>353</v>
      </c>
      <c r="K87" s="102" t="s">
        <v>429</v>
      </c>
      <c r="L87" s="115">
        <v>0</v>
      </c>
      <c r="M87" s="94" t="s">
        <v>41</v>
      </c>
      <c r="N87" s="96">
        <v>1</v>
      </c>
      <c r="O87" s="266">
        <f>N87*D87*$C$84*$B$31*$A$9</f>
        <v>1.4000000000000002E-2</v>
      </c>
      <c r="P87" s="115">
        <v>0</v>
      </c>
      <c r="Q87" s="209">
        <v>10</v>
      </c>
      <c r="R87" s="227">
        <f t="shared" si="13"/>
        <v>100</v>
      </c>
      <c r="S87" s="265">
        <f t="shared" si="11"/>
        <v>1.4000000000000001</v>
      </c>
      <c r="T87" s="32"/>
      <c r="U87" s="32"/>
      <c r="V87" s="218"/>
      <c r="W87" s="133"/>
    </row>
    <row r="88" spans="1:23" s="79" customFormat="1">
      <c r="A88" s="543"/>
      <c r="B88" s="546"/>
      <c r="C88" s="548">
        <v>0.05</v>
      </c>
      <c r="D88" s="93"/>
      <c r="E88" s="134" t="s">
        <v>456</v>
      </c>
      <c r="F88" s="555" t="s">
        <v>457</v>
      </c>
      <c r="G88" s="556"/>
      <c r="H88" s="556"/>
      <c r="I88" s="556"/>
      <c r="J88" s="556"/>
      <c r="K88" s="556"/>
      <c r="L88" s="556"/>
      <c r="M88" s="557"/>
      <c r="N88" s="150"/>
      <c r="O88" s="276"/>
      <c r="P88" s="138"/>
      <c r="Q88" s="211"/>
      <c r="R88" s="137"/>
      <c r="S88" s="277"/>
      <c r="T88" s="138"/>
      <c r="U88" s="138"/>
      <c r="V88" s="219"/>
      <c r="W88" s="130"/>
    </row>
    <row r="89" spans="1:23" s="79" customFormat="1" ht="54.75" customHeight="1">
      <c r="A89" s="543"/>
      <c r="B89" s="546"/>
      <c r="C89" s="554"/>
      <c r="D89" s="309">
        <v>0.5</v>
      </c>
      <c r="E89" s="94" t="s">
        <v>102</v>
      </c>
      <c r="F89" s="94" t="s">
        <v>103</v>
      </c>
      <c r="G89" s="147" t="s">
        <v>510</v>
      </c>
      <c r="H89" s="102" t="s">
        <v>103</v>
      </c>
      <c r="I89" s="147" t="s">
        <v>604</v>
      </c>
      <c r="J89" s="102" t="s">
        <v>611</v>
      </c>
      <c r="K89" s="152" t="s">
        <v>605</v>
      </c>
      <c r="L89" s="115">
        <v>0</v>
      </c>
      <c r="M89" s="151" t="s">
        <v>533</v>
      </c>
      <c r="N89" s="96">
        <v>1</v>
      </c>
      <c r="O89" s="266">
        <f>N89*D89*$C$88*$B$31*$A$9</f>
        <v>1.2500000000000001E-2</v>
      </c>
      <c r="P89" s="115">
        <v>2</v>
      </c>
      <c r="Q89" s="368">
        <v>50</v>
      </c>
      <c r="R89" s="227">
        <f t="shared" ref="R89" si="14">IF(AND(100-(P89*Q89)&gt;30,(100-(P89*Q89))&lt;=120),100-(P89*Q89),IF(100-(P89*Q89)&lt;30,0,120))</f>
        <v>0</v>
      </c>
      <c r="S89" s="265">
        <f t="shared" si="11"/>
        <v>0</v>
      </c>
      <c r="T89" s="32"/>
      <c r="U89" s="32"/>
      <c r="V89" s="218"/>
      <c r="W89" s="133"/>
    </row>
    <row r="90" spans="1:23" s="79" customFormat="1" ht="39" customHeight="1">
      <c r="A90" s="543"/>
      <c r="B90" s="546"/>
      <c r="C90" s="554"/>
      <c r="D90" s="309">
        <v>0.5</v>
      </c>
      <c r="E90" s="94" t="s">
        <v>104</v>
      </c>
      <c r="F90" s="94" t="s">
        <v>105</v>
      </c>
      <c r="G90" s="147" t="s">
        <v>511</v>
      </c>
      <c r="H90" s="102" t="s">
        <v>105</v>
      </c>
      <c r="I90" s="147" t="s">
        <v>616</v>
      </c>
      <c r="J90" s="102" t="s">
        <v>612</v>
      </c>
      <c r="K90" s="304" t="s">
        <v>797</v>
      </c>
      <c r="L90" s="283" t="s">
        <v>798</v>
      </c>
      <c r="M90" s="151" t="s">
        <v>41</v>
      </c>
      <c r="N90" s="96">
        <v>1</v>
      </c>
      <c r="O90" s="266">
        <f>N90*D90*$C$88*$B$31*$A$9</f>
        <v>1.2500000000000001E-2</v>
      </c>
      <c r="P90" s="115">
        <v>75.599999999999994</v>
      </c>
      <c r="Q90" s="368">
        <v>100</v>
      </c>
      <c r="R90" s="227">
        <v>100</v>
      </c>
      <c r="S90" s="265">
        <f t="shared" si="11"/>
        <v>1.25</v>
      </c>
      <c r="T90" s="32"/>
      <c r="U90" s="32"/>
      <c r="V90" s="218"/>
      <c r="W90" s="133"/>
    </row>
    <row r="91" spans="1:23" s="79" customFormat="1">
      <c r="A91" s="543"/>
      <c r="B91" s="546"/>
      <c r="C91" s="548">
        <v>0.04</v>
      </c>
      <c r="D91" s="93"/>
      <c r="E91" s="109" t="s">
        <v>458</v>
      </c>
      <c r="F91" s="558" t="s">
        <v>459</v>
      </c>
      <c r="G91" s="559"/>
      <c r="H91" s="559"/>
      <c r="I91" s="559"/>
      <c r="J91" s="559"/>
      <c r="K91" s="559"/>
      <c r="L91" s="559"/>
      <c r="M91" s="560"/>
      <c r="N91" s="150"/>
      <c r="O91" s="276"/>
      <c r="P91" s="138"/>
      <c r="Q91" s="211"/>
      <c r="R91" s="277"/>
      <c r="S91" s="277"/>
      <c r="T91" s="138"/>
      <c r="U91" s="138"/>
      <c r="V91" s="219"/>
      <c r="W91" s="130"/>
    </row>
    <row r="92" spans="1:23" s="79" customFormat="1" ht="42" customHeight="1">
      <c r="A92" s="544"/>
      <c r="B92" s="547"/>
      <c r="C92" s="550"/>
      <c r="D92" s="316">
        <v>1</v>
      </c>
      <c r="E92" s="139" t="s">
        <v>107</v>
      </c>
      <c r="F92" s="102" t="s">
        <v>108</v>
      </c>
      <c r="G92" s="139" t="s">
        <v>512</v>
      </c>
      <c r="H92" s="102" t="s">
        <v>108</v>
      </c>
      <c r="I92" s="139" t="s">
        <v>617</v>
      </c>
      <c r="J92" s="70" t="s">
        <v>358</v>
      </c>
      <c r="K92" s="304" t="s">
        <v>797</v>
      </c>
      <c r="L92" s="305">
        <v>100</v>
      </c>
      <c r="M92" s="151" t="s">
        <v>41</v>
      </c>
      <c r="N92" s="96">
        <v>1</v>
      </c>
      <c r="O92" s="266">
        <f>N92*D92*C91*B31*A9</f>
        <v>0.02</v>
      </c>
      <c r="P92" s="115">
        <v>97</v>
      </c>
      <c r="Q92" s="368">
        <v>10</v>
      </c>
      <c r="R92" s="227">
        <f>+P92/L92*100</f>
        <v>97</v>
      </c>
      <c r="S92" s="265">
        <f>R92*O92</f>
        <v>1.94</v>
      </c>
      <c r="T92" s="32"/>
      <c r="U92" s="32"/>
      <c r="V92" s="218"/>
      <c r="W92" s="133"/>
    </row>
    <row r="93" spans="1:23" s="79" customFormat="1" ht="21.75" customHeight="1">
      <c r="E93" s="153"/>
      <c r="F93" s="154"/>
      <c r="G93" s="155"/>
      <c r="H93" s="156"/>
      <c r="I93" s="155"/>
      <c r="J93" s="156"/>
      <c r="K93" s="157"/>
      <c r="L93" s="158"/>
      <c r="M93" s="159"/>
      <c r="N93" s="160"/>
      <c r="O93" s="160">
        <f>SUM(O12:O92)</f>
        <v>1.0000000000000002</v>
      </c>
      <c r="P93" s="32"/>
      <c r="Q93" s="209"/>
      <c r="R93" s="125"/>
      <c r="S93" s="133"/>
      <c r="T93" s="32"/>
      <c r="U93" s="32"/>
      <c r="V93" s="218"/>
      <c r="W93" s="133"/>
    </row>
    <row r="94" spans="1:23" s="79" customFormat="1">
      <c r="E94" s="164" t="s">
        <v>72</v>
      </c>
      <c r="F94" s="583" t="s">
        <v>460</v>
      </c>
      <c r="G94" s="584"/>
      <c r="H94" s="584"/>
      <c r="I94" s="584"/>
      <c r="J94" s="584"/>
      <c r="K94" s="584"/>
      <c r="L94" s="584"/>
      <c r="M94" s="585"/>
      <c r="N94" s="161"/>
      <c r="O94" s="161"/>
      <c r="P94" s="162"/>
      <c r="Q94" s="212"/>
      <c r="R94" s="163"/>
      <c r="S94" s="165"/>
      <c r="T94" s="162"/>
      <c r="U94" s="162"/>
      <c r="V94" s="223"/>
      <c r="W94" s="165"/>
    </row>
    <row r="95" spans="1:23" s="79" customFormat="1" ht="31.5" customHeight="1">
      <c r="A95" s="79">
        <f>+P92/L92*100</f>
        <v>97</v>
      </c>
      <c r="E95" s="314" t="s">
        <v>461</v>
      </c>
      <c r="F95" s="166" t="s">
        <v>471</v>
      </c>
      <c r="G95" s="314" t="s">
        <v>513</v>
      </c>
      <c r="H95" s="166" t="s">
        <v>471</v>
      </c>
      <c r="I95" s="314" t="s">
        <v>534</v>
      </c>
      <c r="J95" s="166" t="s">
        <v>471</v>
      </c>
      <c r="K95" s="152" t="s">
        <v>799</v>
      </c>
      <c r="L95" s="115">
        <v>0</v>
      </c>
      <c r="M95" s="151" t="s">
        <v>41</v>
      </c>
      <c r="N95" s="96">
        <v>1</v>
      </c>
      <c r="O95" s="96"/>
      <c r="P95" s="115"/>
      <c r="Q95" s="209"/>
      <c r="R95" s="115">
        <v>0</v>
      </c>
      <c r="S95" s="115">
        <v>0</v>
      </c>
      <c r="T95" s="32"/>
      <c r="U95" s="32"/>
      <c r="V95" s="224"/>
      <c r="W95" s="167"/>
    </row>
    <row r="96" spans="1:23" s="79" customFormat="1" ht="64.5" customHeight="1">
      <c r="A96" s="79">
        <f>2*0.97</f>
        <v>1.94</v>
      </c>
      <c r="E96" s="314" t="s">
        <v>463</v>
      </c>
      <c r="F96" s="166" t="s">
        <v>472</v>
      </c>
      <c r="G96" s="314" t="s">
        <v>514</v>
      </c>
      <c r="H96" s="166" t="s">
        <v>462</v>
      </c>
      <c r="I96" s="314" t="s">
        <v>625</v>
      </c>
      <c r="J96" s="166" t="s">
        <v>462</v>
      </c>
      <c r="K96" s="152" t="s">
        <v>799</v>
      </c>
      <c r="L96" s="115">
        <v>0</v>
      </c>
      <c r="M96" s="151" t="s">
        <v>41</v>
      </c>
      <c r="N96" s="96">
        <v>1</v>
      </c>
      <c r="O96" s="96"/>
      <c r="P96" s="115"/>
      <c r="Q96" s="209"/>
      <c r="R96" s="115">
        <v>0</v>
      </c>
      <c r="S96" s="115">
        <v>0</v>
      </c>
      <c r="T96" s="32"/>
      <c r="U96" s="32"/>
      <c r="V96" s="224"/>
      <c r="W96" s="167"/>
    </row>
    <row r="97" spans="5:24" ht="64.5" customHeight="1">
      <c r="E97" s="321" t="s">
        <v>473</v>
      </c>
      <c r="F97" s="168" t="s">
        <v>464</v>
      </c>
      <c r="G97" s="321" t="s">
        <v>626</v>
      </c>
      <c r="H97" s="168" t="s">
        <v>464</v>
      </c>
      <c r="I97" s="321" t="s">
        <v>627</v>
      </c>
      <c r="J97" s="168" t="s">
        <v>464</v>
      </c>
      <c r="K97" s="152" t="s">
        <v>799</v>
      </c>
      <c r="L97" s="115">
        <v>0</v>
      </c>
      <c r="M97" s="151" t="s">
        <v>41</v>
      </c>
      <c r="N97" s="96">
        <v>1</v>
      </c>
      <c r="O97" s="96"/>
      <c r="P97" s="115"/>
      <c r="Q97" s="209"/>
      <c r="R97" s="115">
        <v>0</v>
      </c>
      <c r="S97" s="115">
        <v>0</v>
      </c>
      <c r="T97" s="32"/>
      <c r="U97" s="32"/>
      <c r="V97" s="224"/>
      <c r="W97" s="167"/>
    </row>
    <row r="98" spans="5:24" s="169" customFormat="1" ht="64.5" customHeight="1">
      <c r="E98" s="153"/>
      <c r="F98" s="170"/>
      <c r="G98" s="171"/>
      <c r="H98" s="172" t="s">
        <v>465</v>
      </c>
      <c r="I98" s="171"/>
      <c r="J98" s="172" t="s">
        <v>465</v>
      </c>
      <c r="K98" s="173"/>
      <c r="L98" s="174"/>
      <c r="M98" s="175"/>
      <c r="N98" s="176"/>
      <c r="O98" s="176"/>
      <c r="P98" s="177"/>
      <c r="Q98" s="177"/>
      <c r="R98" s="178"/>
      <c r="S98" s="179">
        <f>SUM(S12:S97)</f>
        <v>98.259999999999991</v>
      </c>
      <c r="T98" s="177"/>
      <c r="U98" s="177"/>
      <c r="V98" s="225"/>
      <c r="W98" s="180"/>
    </row>
    <row r="99" spans="5:24" ht="36.950000000000003" customHeight="1">
      <c r="E99" s="181"/>
      <c r="F99" s="181"/>
      <c r="G99" s="182"/>
      <c r="H99" s="183"/>
      <c r="I99" s="182"/>
      <c r="J99" s="183"/>
      <c r="K99" s="184"/>
      <c r="L99" s="185"/>
      <c r="M99" s="186"/>
      <c r="N99" s="187"/>
      <c r="O99" s="187"/>
      <c r="P99" s="188"/>
      <c r="Q99" s="188"/>
      <c r="R99" s="189"/>
    </row>
    <row r="100" spans="5:24">
      <c r="E100" s="181"/>
      <c r="F100" s="181"/>
      <c r="G100" s="182"/>
      <c r="H100" s="183"/>
      <c r="I100" s="182"/>
      <c r="J100" s="183"/>
      <c r="K100" s="184"/>
      <c r="L100" s="185"/>
      <c r="M100" s="186"/>
      <c r="N100" s="187"/>
      <c r="O100" s="187"/>
      <c r="P100" s="188"/>
      <c r="Q100" s="188"/>
      <c r="R100" s="189"/>
    </row>
    <row r="101" spans="5:24" s="190" customFormat="1" ht="17.25" customHeight="1">
      <c r="E101" s="191"/>
      <c r="F101" s="191"/>
      <c r="G101" s="191"/>
      <c r="H101" s="192" t="s">
        <v>466</v>
      </c>
      <c r="I101" s="191"/>
      <c r="J101" s="192" t="s">
        <v>466</v>
      </c>
      <c r="K101" s="193"/>
      <c r="N101" s="586" t="s">
        <v>467</v>
      </c>
      <c r="O101" s="586"/>
      <c r="P101" s="586"/>
      <c r="Q101" s="586"/>
      <c r="R101" s="586"/>
      <c r="S101" s="586"/>
      <c r="T101" s="586"/>
      <c r="U101" s="315"/>
      <c r="V101" s="145"/>
      <c r="W101" s="145"/>
      <c r="X101" s="145"/>
    </row>
    <row r="102" spans="5:24">
      <c r="E102" s="181"/>
      <c r="F102" s="181"/>
      <c r="G102" s="182"/>
      <c r="H102" s="183"/>
      <c r="I102" s="182"/>
      <c r="J102" s="183"/>
      <c r="K102" s="184"/>
      <c r="L102" s="185"/>
      <c r="M102" s="186"/>
      <c r="N102" s="187"/>
      <c r="O102" s="187"/>
      <c r="P102" s="188"/>
      <c r="Q102" s="188"/>
      <c r="R102" s="189"/>
    </row>
    <row r="103" spans="5:24">
      <c r="E103" s="181"/>
      <c r="F103" s="181"/>
      <c r="G103" s="182"/>
      <c r="H103" s="183"/>
      <c r="I103" s="182"/>
      <c r="J103" s="183"/>
      <c r="K103" s="184"/>
      <c r="L103" s="185"/>
      <c r="M103" s="186"/>
      <c r="N103" s="187"/>
      <c r="O103" s="187"/>
      <c r="P103" s="188"/>
      <c r="Q103" s="188"/>
      <c r="R103" s="189"/>
    </row>
  </sheetData>
  <mergeCells count="96">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F94:M94"/>
    <mergeCell ref="N101:T101"/>
    <mergeCell ref="G23:G24"/>
    <mergeCell ref="H23:H24"/>
    <mergeCell ref="D26:D27"/>
    <mergeCell ref="F26:F27"/>
    <mergeCell ref="F28:M28"/>
    <mergeCell ref="F81:M81"/>
    <mergeCell ref="C33:C38"/>
    <mergeCell ref="F31:M31"/>
    <mergeCell ref="E26:E27"/>
    <mergeCell ref="C49:C53"/>
    <mergeCell ref="C39:C42"/>
    <mergeCell ref="C43:C48"/>
    <mergeCell ref="F43:M43"/>
    <mergeCell ref="F49:M49"/>
    <mergeCell ref="F33:M33"/>
    <mergeCell ref="F39:M39"/>
    <mergeCell ref="C28:C29"/>
    <mergeCell ref="C67:C69"/>
    <mergeCell ref="F67:M67"/>
    <mergeCell ref="C70:C71"/>
    <mergeCell ref="F76:M76"/>
    <mergeCell ref="D77:D78"/>
    <mergeCell ref="E77:E78"/>
    <mergeCell ref="F77:F78"/>
    <mergeCell ref="F70:M70"/>
    <mergeCell ref="F72:M72"/>
    <mergeCell ref="C54:C57"/>
    <mergeCell ref="C58:C63"/>
    <mergeCell ref="C64:C66"/>
    <mergeCell ref="F54:M54"/>
    <mergeCell ref="F58:M58"/>
    <mergeCell ref="F64:M64"/>
    <mergeCell ref="A9:A92"/>
    <mergeCell ref="B31:B92"/>
    <mergeCell ref="C81:C83"/>
    <mergeCell ref="C84:C87"/>
    <mergeCell ref="F84:M84"/>
    <mergeCell ref="C88:C90"/>
    <mergeCell ref="F88:M88"/>
    <mergeCell ref="C91:C92"/>
    <mergeCell ref="F91:M91"/>
    <mergeCell ref="E74:E75"/>
    <mergeCell ref="D74:D75"/>
    <mergeCell ref="F74:F75"/>
    <mergeCell ref="G74:G75"/>
    <mergeCell ref="F32:M32"/>
    <mergeCell ref="H74:H75"/>
    <mergeCell ref="C72:C75"/>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BSC DL LUC YEN </vt:lpstr>
      <vt:lpstr>MA TRAN CHUC NANG - DIEN LUC</vt:lpstr>
      <vt:lpstr>KPI DIEN LUC</vt:lpstr>
      <vt:lpstr>'KPI DIEN LUC'!Print_Titles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2018-07-09T06:45:40Z</dcterms:modified>
</cp:coreProperties>
</file>