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showInkAnnotation="0" autoCompressPictures="0"/>
  <mc:AlternateContent xmlns:mc="http://schemas.openxmlformats.org/markup-compatibility/2006">
    <mc:Choice Requires="x15">
      <x15ac:absPath xmlns:x15ac="http://schemas.microsoft.com/office/spreadsheetml/2010/11/ac" url="D:\DUC 2016\BSC - KPI\KPI 19-4-2018\BỘ SẢN PHẨM KPI\3.P3\"/>
    </mc:Choice>
  </mc:AlternateContent>
  <xr:revisionPtr revIDLastSave="0" documentId="13_ncr:1_{BF1AD17B-7F93-4D07-86EC-F0CB6A5E2C76}" xr6:coauthVersionLast="34" xr6:coauthVersionMax="34" xr10:uidLastSave="{00000000-0000-0000-0000-000000000000}"/>
  <bookViews>
    <workbookView minimized="1" xWindow="0" yWindow="0" windowWidth="15120" windowHeight="11385" firstSheet="5" activeTab="5" xr2:uid="{00000000-000D-0000-FFFF-FFFF00000000}"/>
  </bookViews>
  <sheets>
    <sheet name="Ban do chien luoc PCYB" sheetId="17" r:id="rId1"/>
    <sheet name="BSC PCYB" sheetId="2" r:id="rId2"/>
    <sheet name="Ma tran chuc năng PCYB" sheetId="13" r:id="rId3"/>
    <sheet name="BSC P3" sheetId="21" r:id="rId4"/>
    <sheet name="Ma tran chuc năng P3" sheetId="16" r:id="rId5"/>
    <sheet name="BANG CHAM DIEM P3" sheetId="34" r:id="rId6"/>
    <sheet name="TP" sheetId="32" r:id="rId7"/>
    <sheet name="PTP ĐỨC" sheetId="28" r:id="rId8"/>
    <sheet name="PTP SƠN" sheetId="33" r:id="rId9"/>
    <sheet name="CB LĐ-TL" sheetId="18" r:id="rId10"/>
    <sheet name="CBVHDN-KT" sheetId="29" r:id="rId11"/>
    <sheet name="CB Tong hop" sheetId="30" r:id="rId12"/>
    <sheet name="CB SXK" sheetId="31" r:id="rId13"/>
  </sheets>
  <externalReferences>
    <externalReference r:id="rId14"/>
    <externalReference r:id="rId15"/>
  </externalReferences>
  <definedNames>
    <definedName name="_Fill" localSheetId="1" hidden="1">#REF!</definedName>
    <definedName name="_Fill" localSheetId="12" hidden="1">#REF!</definedName>
    <definedName name="_Fill" localSheetId="11" hidden="1">#REF!</definedName>
    <definedName name="_Fill" localSheetId="10" hidden="1">#REF!</definedName>
    <definedName name="_Fill" localSheetId="7" hidden="1">#REF!</definedName>
    <definedName name="_Fill" localSheetId="8" hidden="1">#REF!</definedName>
    <definedName name="_Fill" localSheetId="6" hidden="1">#REF!</definedName>
    <definedName name="_Fill" hidden="1">#REF!</definedName>
    <definedName name="Company2013" localSheetId="1" hidden="1">#REF!</definedName>
    <definedName name="Company2013" localSheetId="12" hidden="1">#REF!</definedName>
    <definedName name="Company2013" localSheetId="11" hidden="1">#REF!</definedName>
    <definedName name="Company2013" localSheetId="10" hidden="1">#REF!</definedName>
    <definedName name="Company2013" localSheetId="7" hidden="1">#REF!</definedName>
    <definedName name="Company2013" localSheetId="8" hidden="1">#REF!</definedName>
    <definedName name="Company2013" localSheetId="6" hidden="1">#REF!</definedName>
    <definedName name="Company2013" hidden="1">#REF!</definedName>
    <definedName name="_xlnm.Print_Titles" localSheetId="9">'CB LĐ-TL'!$3:$6</definedName>
    <definedName name="_xlnm.Print_Titles" localSheetId="11">'CB Tong hop'!$3:$6</definedName>
    <definedName name="_xlnm.Print_Titles" localSheetId="10">'CBVHDN-KT'!$3:$6</definedName>
    <definedName name="_xlnm.Print_Titles" localSheetId="7">'PTP ĐỨC'!$3:$6</definedName>
    <definedName name="_xlnm.Print_Titles" localSheetId="8">'PTP SƠN'!$3:$6</definedName>
    <definedName name="_xlnm.Print_Titles" localSheetId="6">TP!$3:$6</definedName>
    <definedName name="SFF" localSheetId="12" hidden="1">#REF!</definedName>
    <definedName name="SFF" localSheetId="11" hidden="1">#REF!</definedName>
    <definedName name="SFF" localSheetId="10" hidden="1">#REF!</definedName>
    <definedName name="SFF" localSheetId="7" hidden="1">#REF!</definedName>
    <definedName name="SFF" localSheetId="8" hidden="1">#REF!</definedName>
    <definedName name="SFF" localSheetId="6" hidden="1">#REF!</definedName>
    <definedName name="SFF" hidden="1">#REF!</definedName>
  </definedNames>
  <calcPr calcId="179017"/>
</workbook>
</file>

<file path=xl/calcChain.xml><?xml version="1.0" encoding="utf-8"?>
<calcChain xmlns="http://schemas.openxmlformats.org/spreadsheetml/2006/main">
  <c r="O14" i="31" l="1"/>
  <c r="O18" i="31"/>
  <c r="O20" i="31"/>
  <c r="O21" i="31"/>
  <c r="O22" i="31"/>
  <c r="O24" i="31"/>
  <c r="O26" i="31"/>
  <c r="O27" i="31"/>
  <c r="O28" i="31"/>
  <c r="O29" i="31"/>
  <c r="O30" i="31"/>
  <c r="O31" i="31"/>
  <c r="O32" i="31"/>
  <c r="O33" i="31"/>
  <c r="O34" i="31"/>
  <c r="O36" i="31"/>
  <c r="O37" i="31"/>
  <c r="O42" i="31"/>
  <c r="S36" i="31"/>
  <c r="R30" i="31"/>
  <c r="S30" i="31"/>
  <c r="R32" i="31"/>
  <c r="S32" i="31"/>
  <c r="O29" i="30"/>
  <c r="O25" i="30"/>
  <c r="O26" i="30"/>
  <c r="O27" i="30"/>
  <c r="O28" i="30"/>
  <c r="O20" i="30"/>
  <c r="O19" i="30"/>
  <c r="O24" i="30"/>
  <c r="R25" i="30"/>
  <c r="S25" i="30"/>
  <c r="O23" i="30"/>
  <c r="O22" i="30"/>
  <c r="O44" i="30"/>
  <c r="O43" i="30"/>
  <c r="O40" i="30"/>
  <c r="O39" i="30"/>
  <c r="R39" i="30"/>
  <c r="S39" i="30"/>
  <c r="O38" i="30"/>
  <c r="O37" i="30"/>
  <c r="O35" i="30"/>
  <c r="O34" i="30"/>
  <c r="O32" i="30"/>
  <c r="O33" i="30"/>
  <c r="R33" i="30"/>
  <c r="S33" i="30"/>
  <c r="O36" i="30"/>
  <c r="R37" i="30"/>
  <c r="S37" i="30"/>
  <c r="O41" i="30"/>
  <c r="S41" i="30"/>
  <c r="O31" i="30"/>
  <c r="O14" i="29"/>
  <c r="O18" i="29"/>
  <c r="O20" i="29"/>
  <c r="O21" i="29"/>
  <c r="O22" i="29"/>
  <c r="O23" i="29"/>
  <c r="O25" i="29"/>
  <c r="O27" i="29"/>
  <c r="O28" i="29"/>
  <c r="O29" i="29"/>
  <c r="O31" i="29"/>
  <c r="O32" i="29"/>
  <c r="O33" i="29"/>
  <c r="O34" i="29"/>
  <c r="O35" i="29"/>
  <c r="O36" i="29"/>
  <c r="O37" i="29"/>
  <c r="O38" i="29"/>
  <c r="O39" i="29"/>
  <c r="O40" i="29"/>
  <c r="O42" i="29"/>
  <c r="O43" i="29"/>
  <c r="O48" i="29"/>
  <c r="R25" i="29"/>
  <c r="S25" i="29"/>
  <c r="O44" i="18"/>
  <c r="O43" i="18"/>
  <c r="O14" i="18"/>
  <c r="O18" i="18"/>
  <c r="O19" i="18"/>
  <c r="O21" i="18"/>
  <c r="O22" i="18"/>
  <c r="O23" i="18"/>
  <c r="O24" i="18"/>
  <c r="O25" i="18"/>
  <c r="O26" i="18"/>
  <c r="O27" i="18"/>
  <c r="O28" i="18"/>
  <c r="O29" i="18"/>
  <c r="O31" i="18"/>
  <c r="O33" i="18"/>
  <c r="O34" i="18"/>
  <c r="O35" i="18"/>
  <c r="O36" i="18"/>
  <c r="O37" i="18"/>
  <c r="O38" i="18"/>
  <c r="O39" i="18"/>
  <c r="O40" i="18"/>
  <c r="O41" i="18"/>
  <c r="O49" i="18"/>
  <c r="O14" i="33"/>
  <c r="O16" i="33"/>
  <c r="O20" i="33"/>
  <c r="O21" i="33"/>
  <c r="O22" i="33"/>
  <c r="O23" i="33"/>
  <c r="O24" i="33"/>
  <c r="O25" i="33"/>
  <c r="O26" i="33"/>
  <c r="O28" i="33"/>
  <c r="O30" i="33"/>
  <c r="O31" i="33"/>
  <c r="O32" i="33"/>
  <c r="O34" i="33"/>
  <c r="O35" i="33"/>
  <c r="O36" i="33"/>
  <c r="O37" i="33"/>
  <c r="O38" i="33"/>
  <c r="O39" i="33"/>
  <c r="O40" i="33"/>
  <c r="O41" i="33"/>
  <c r="O42" i="33"/>
  <c r="O43" i="33"/>
  <c r="O44" i="33"/>
  <c r="O46" i="33"/>
  <c r="O47" i="33"/>
  <c r="O52" i="33"/>
  <c r="O14" i="28"/>
  <c r="O18" i="28"/>
  <c r="O20" i="28"/>
  <c r="O21" i="28"/>
  <c r="O22" i="28"/>
  <c r="O24" i="28"/>
  <c r="O25" i="28"/>
  <c r="O26" i="28"/>
  <c r="O27" i="28"/>
  <c r="O28" i="28"/>
  <c r="O29" i="28"/>
  <c r="O30" i="28"/>
  <c r="O31" i="28"/>
  <c r="O33" i="28"/>
  <c r="O35" i="28"/>
  <c r="O36" i="28"/>
  <c r="O37" i="28"/>
  <c r="O38" i="28"/>
  <c r="O39" i="28"/>
  <c r="O40" i="28"/>
  <c r="O41" i="28"/>
  <c r="O42" i="28"/>
  <c r="O43" i="28"/>
  <c r="O45" i="28"/>
  <c r="O46" i="28"/>
  <c r="O51" i="28"/>
  <c r="S55" i="32"/>
  <c r="S54" i="32"/>
  <c r="S53" i="32"/>
  <c r="R51" i="32"/>
  <c r="O51" i="32"/>
  <c r="S51" i="32"/>
  <c r="R50" i="32"/>
  <c r="O50" i="32"/>
  <c r="S50" i="32"/>
  <c r="O48" i="32"/>
  <c r="S48" i="32"/>
  <c r="O47" i="32"/>
  <c r="S47" i="32"/>
  <c r="O46" i="32"/>
  <c r="S46" i="32"/>
  <c r="O45" i="32"/>
  <c r="S45" i="32"/>
  <c r="R44" i="32"/>
  <c r="O44" i="32"/>
  <c r="S44" i="32"/>
  <c r="R43" i="32"/>
  <c r="O43" i="32"/>
  <c r="S43" i="32"/>
  <c r="O42" i="32"/>
  <c r="S42" i="32"/>
  <c r="R41" i="32"/>
  <c r="O41" i="32"/>
  <c r="S41" i="32"/>
  <c r="R40" i="32"/>
  <c r="O40" i="32"/>
  <c r="S40" i="32"/>
  <c r="R39" i="32"/>
  <c r="O39" i="32"/>
  <c r="S39" i="32"/>
  <c r="R38" i="32"/>
  <c r="O38" i="32"/>
  <c r="S38" i="32"/>
  <c r="R37" i="32"/>
  <c r="O37" i="32"/>
  <c r="S37" i="32"/>
  <c r="R36" i="32"/>
  <c r="O36" i="32"/>
  <c r="S36" i="32"/>
  <c r="R34" i="32"/>
  <c r="O34" i="32"/>
  <c r="S34" i="32"/>
  <c r="R32" i="32"/>
  <c r="O32" i="32"/>
  <c r="S32" i="32"/>
  <c r="R30" i="32"/>
  <c r="O30" i="32"/>
  <c r="S30" i="32"/>
  <c r="R29" i="32"/>
  <c r="O29" i="32"/>
  <c r="S29" i="32"/>
  <c r="R28" i="32"/>
  <c r="O28" i="32"/>
  <c r="S28" i="32"/>
  <c r="R27" i="32"/>
  <c r="O27" i="32"/>
  <c r="S27" i="32"/>
  <c r="R25" i="32"/>
  <c r="O25" i="32"/>
  <c r="S25" i="32"/>
  <c r="R23" i="32"/>
  <c r="O23" i="32"/>
  <c r="S23" i="32"/>
  <c r="R21" i="32"/>
  <c r="O21" i="32"/>
  <c r="S21" i="32"/>
  <c r="R18" i="32"/>
  <c r="O18" i="32"/>
  <c r="S18" i="32"/>
  <c r="R17" i="32"/>
  <c r="O17" i="32"/>
  <c r="S17" i="32"/>
  <c r="R16" i="32"/>
  <c r="O16" i="32"/>
  <c r="S16" i="32"/>
  <c r="R14" i="32"/>
  <c r="O14" i="32"/>
  <c r="S14" i="32"/>
  <c r="S56" i="32"/>
  <c r="O56" i="32"/>
  <c r="R35" i="29"/>
  <c r="S35" i="29"/>
  <c r="R40" i="30"/>
  <c r="R38" i="30"/>
  <c r="S38" i="30"/>
  <c r="R29" i="18"/>
  <c r="R26" i="30"/>
  <c r="R35" i="30"/>
  <c r="S35" i="30"/>
  <c r="R24" i="30"/>
  <c r="S24" i="30"/>
  <c r="R29" i="30"/>
  <c r="S29" i="30"/>
  <c r="R27" i="30"/>
  <c r="S27" i="30"/>
  <c r="S44" i="18"/>
  <c r="S43" i="18"/>
  <c r="R18" i="18"/>
  <c r="R19" i="18"/>
  <c r="R21" i="18"/>
  <c r="R22" i="18"/>
  <c r="R23" i="18"/>
  <c r="R24" i="18"/>
  <c r="R25" i="18"/>
  <c r="R26" i="18"/>
  <c r="R27" i="18"/>
  <c r="R28" i="18"/>
  <c r="R31" i="18"/>
  <c r="S22" i="18"/>
  <c r="S24" i="18"/>
  <c r="S27" i="18"/>
  <c r="S19" i="18"/>
  <c r="S18" i="18"/>
  <c r="R18" i="31"/>
  <c r="R20" i="31"/>
  <c r="R21" i="31"/>
  <c r="R22" i="31"/>
  <c r="R24" i="31"/>
  <c r="S24" i="31"/>
  <c r="S37" i="31"/>
  <c r="S21" i="31"/>
  <c r="S22" i="31"/>
  <c r="S20" i="31"/>
  <c r="S18" i="31"/>
  <c r="S44" i="30"/>
  <c r="S43" i="30"/>
  <c r="R20" i="30"/>
  <c r="R22" i="30"/>
  <c r="R23" i="30"/>
  <c r="R28" i="30"/>
  <c r="R19" i="30"/>
  <c r="S23" i="30"/>
  <c r="S22" i="30"/>
  <c r="S20" i="30"/>
  <c r="S19" i="30"/>
  <c r="S47" i="33"/>
  <c r="S46" i="33"/>
  <c r="R20" i="33"/>
  <c r="R21" i="33"/>
  <c r="R22" i="33"/>
  <c r="R23" i="33"/>
  <c r="R24" i="33"/>
  <c r="R25" i="33"/>
  <c r="R26" i="33"/>
  <c r="R28" i="33"/>
  <c r="R30" i="33"/>
  <c r="R31" i="33"/>
  <c r="R32" i="33"/>
  <c r="R14" i="33"/>
  <c r="R43" i="28"/>
  <c r="R45" i="28"/>
  <c r="R46" i="28"/>
  <c r="R33" i="28"/>
  <c r="R20" i="28"/>
  <c r="R21" i="28"/>
  <c r="S21" i="28"/>
  <c r="R22" i="28"/>
  <c r="R24" i="28"/>
  <c r="R25" i="28"/>
  <c r="R26" i="28"/>
  <c r="R27" i="28"/>
  <c r="R28" i="28"/>
  <c r="R29" i="28"/>
  <c r="R30" i="28"/>
  <c r="R31" i="28"/>
  <c r="S33" i="28"/>
  <c r="S27" i="28"/>
  <c r="S31" i="28"/>
  <c r="S24" i="28"/>
  <c r="S22" i="28"/>
  <c r="S20" i="28"/>
  <c r="R18" i="28"/>
  <c r="R18" i="29"/>
  <c r="S43" i="29"/>
  <c r="S42" i="29"/>
  <c r="R27" i="29"/>
  <c r="R28" i="29"/>
  <c r="R29" i="29"/>
  <c r="R21" i="29"/>
  <c r="R22" i="29"/>
  <c r="R23" i="29"/>
  <c r="R20" i="29"/>
  <c r="S40" i="29"/>
  <c r="S28" i="29"/>
  <c r="S27" i="29"/>
  <c r="S23" i="29"/>
  <c r="S20" i="29"/>
  <c r="S18" i="29"/>
  <c r="S34" i="31"/>
  <c r="R33" i="31"/>
  <c r="R31" i="31"/>
  <c r="S31" i="31"/>
  <c r="R29" i="31"/>
  <c r="S29" i="31"/>
  <c r="R28" i="31"/>
  <c r="S28" i="31"/>
  <c r="R27" i="31"/>
  <c r="S27" i="31"/>
  <c r="R26" i="31"/>
  <c r="S26" i="31"/>
  <c r="R36" i="30"/>
  <c r="S36" i="30"/>
  <c r="R34" i="30"/>
  <c r="S34" i="30"/>
  <c r="R32" i="30"/>
  <c r="S32" i="30"/>
  <c r="R31" i="30"/>
  <c r="S31" i="30"/>
  <c r="R39" i="29"/>
  <c r="R38" i="29"/>
  <c r="S38" i="29"/>
  <c r="R37" i="29"/>
  <c r="S37" i="29"/>
  <c r="R36" i="29"/>
  <c r="S36" i="29"/>
  <c r="R34" i="29"/>
  <c r="S34" i="29"/>
  <c r="R33" i="29"/>
  <c r="S33" i="29"/>
  <c r="R32" i="29"/>
  <c r="R31" i="29"/>
  <c r="S31" i="29"/>
  <c r="S41" i="18"/>
  <c r="R40" i="18"/>
  <c r="S40" i="18"/>
  <c r="R39" i="18"/>
  <c r="R38" i="18"/>
  <c r="R37" i="18"/>
  <c r="R36" i="18"/>
  <c r="S36" i="18"/>
  <c r="R35" i="18"/>
  <c r="R34" i="18"/>
  <c r="R33" i="18"/>
  <c r="S44" i="33"/>
  <c r="R43" i="33"/>
  <c r="S43" i="33"/>
  <c r="R42" i="33"/>
  <c r="S42" i="33"/>
  <c r="R41" i="33"/>
  <c r="R40" i="33"/>
  <c r="S40" i="33"/>
  <c r="R39" i="33"/>
  <c r="R38" i="33"/>
  <c r="R37" i="33"/>
  <c r="R36" i="33"/>
  <c r="S36" i="33"/>
  <c r="R35" i="33"/>
  <c r="S35" i="33"/>
  <c r="R34" i="33"/>
  <c r="S34" i="33"/>
  <c r="R36" i="28"/>
  <c r="S36" i="28"/>
  <c r="S43" i="28"/>
  <c r="R42" i="28"/>
  <c r="R41" i="28"/>
  <c r="R40" i="28"/>
  <c r="R39" i="28"/>
  <c r="S39" i="28"/>
  <c r="R38" i="28"/>
  <c r="R37" i="28"/>
  <c r="R35" i="28"/>
  <c r="L68" i="16"/>
  <c r="M68" i="16"/>
  <c r="N68" i="16"/>
  <c r="O68" i="16"/>
  <c r="I68" i="16"/>
  <c r="J68" i="16"/>
  <c r="K68" i="16"/>
  <c r="B33" i="21"/>
  <c r="X32" i="21"/>
  <c r="W32" i="21"/>
  <c r="V32" i="21"/>
  <c r="U32" i="21"/>
  <c r="S32" i="21"/>
  <c r="R32" i="21"/>
  <c r="E32" i="21"/>
  <c r="I31" i="21"/>
  <c r="Q31" i="21"/>
  <c r="I30" i="21"/>
  <c r="I29" i="21"/>
  <c r="Q29" i="21"/>
  <c r="I28" i="21"/>
  <c r="Q28" i="21"/>
  <c r="I27" i="21"/>
  <c r="E26" i="21"/>
  <c r="I23" i="21"/>
  <c r="Q23" i="21"/>
  <c r="I22" i="21"/>
  <c r="I21" i="21"/>
  <c r="Q21" i="21"/>
  <c r="G21" i="21"/>
  <c r="G16" i="21"/>
  <c r="G17" i="21"/>
  <c r="G18" i="21"/>
  <c r="G32" i="21"/>
  <c r="I20" i="21"/>
  <c r="Q20" i="21"/>
  <c r="I19" i="21"/>
  <c r="I18" i="21"/>
  <c r="Q18" i="21"/>
  <c r="D18" i="21"/>
  <c r="I17" i="21"/>
  <c r="Q17" i="21"/>
  <c r="D17" i="21"/>
  <c r="I16" i="21"/>
  <c r="Q16" i="21"/>
  <c r="D16" i="21"/>
  <c r="I15" i="21"/>
  <c r="Q15" i="21"/>
  <c r="D15" i="21"/>
  <c r="E14" i="21"/>
  <c r="I13" i="21"/>
  <c r="Q13" i="21"/>
  <c r="L12" i="21"/>
  <c r="I12" i="21"/>
  <c r="Q12" i="21"/>
  <c r="I11" i="21"/>
  <c r="Q11" i="21"/>
  <c r="I10" i="21"/>
  <c r="L9" i="21"/>
  <c r="I9" i="21"/>
  <c r="Q9" i="21"/>
  <c r="I8" i="21"/>
  <c r="Q8" i="21"/>
  <c r="I6" i="21"/>
  <c r="I7" i="21"/>
  <c r="Q7" i="21"/>
  <c r="L6" i="21"/>
  <c r="L3" i="21"/>
  <c r="K3" i="21"/>
  <c r="J3" i="21"/>
  <c r="I3" i="21"/>
  <c r="H3" i="21"/>
  <c r="G3" i="21"/>
  <c r="F3" i="21"/>
  <c r="K6" i="17"/>
  <c r="K13" i="17"/>
  <c r="K19" i="17"/>
  <c r="K33" i="17"/>
  <c r="B40" i="17"/>
  <c r="D41" i="17"/>
  <c r="D42" i="17"/>
  <c r="D43" i="17"/>
  <c r="D44" i="17"/>
  <c r="D45" i="17"/>
  <c r="D46" i="17"/>
  <c r="D47" i="17"/>
  <c r="D48" i="17"/>
  <c r="D49" i="17"/>
  <c r="D50" i="17"/>
  <c r="D51" i="17"/>
  <c r="D52" i="17"/>
  <c r="D53" i="17"/>
  <c r="D54" i="17"/>
  <c r="D55" i="17"/>
  <c r="D56" i="17"/>
  <c r="D57" i="17"/>
  <c r="D58" i="17"/>
  <c r="D59"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S32" i="29"/>
  <c r="S39" i="29"/>
  <c r="S33" i="18"/>
  <c r="S34" i="18"/>
  <c r="S35" i="18"/>
  <c r="S37" i="18"/>
  <c r="S38" i="18"/>
  <c r="S39" i="18"/>
  <c r="S38" i="33"/>
  <c r="S37" i="33"/>
  <c r="S41" i="33"/>
  <c r="S35" i="28"/>
  <c r="S41" i="28"/>
  <c r="S40" i="28"/>
  <c r="S28" i="30"/>
  <c r="S29" i="29"/>
  <c r="Q6" i="21"/>
  <c r="I32" i="21"/>
  <c r="S40" i="30"/>
  <c r="S21" i="18"/>
  <c r="S25" i="18"/>
  <c r="S23" i="18"/>
  <c r="S26" i="30"/>
  <c r="S26" i="18"/>
  <c r="S28" i="18"/>
  <c r="S31" i="18"/>
  <c r="S21" i="29"/>
  <c r="S22" i="29"/>
  <c r="S33" i="31"/>
  <c r="S42" i="31"/>
  <c r="O49" i="30"/>
  <c r="S49" i="30"/>
  <c r="S48" i="29"/>
  <c r="S29" i="18"/>
  <c r="S49" i="18"/>
  <c r="S39" i="33"/>
  <c r="S32" i="33"/>
  <c r="S30" i="33"/>
  <c r="S26" i="33"/>
  <c r="S24" i="33"/>
  <c r="S22" i="33"/>
  <c r="S20" i="33"/>
  <c r="S14" i="33"/>
  <c r="S31" i="33"/>
  <c r="S28" i="33"/>
  <c r="S25" i="33"/>
  <c r="S23" i="33"/>
  <c r="S21" i="33"/>
  <c r="S38" i="28"/>
  <c r="S42" i="28"/>
  <c r="S28" i="28"/>
  <c r="S30" i="28"/>
  <c r="S45" i="28"/>
  <c r="S46" i="28"/>
  <c r="S37" i="28"/>
  <c r="S18" i="28"/>
  <c r="S26" i="28"/>
  <c r="S29" i="28"/>
  <c r="S25" i="28"/>
  <c r="S52" i="33"/>
  <c r="S51" i="28"/>
</calcChain>
</file>

<file path=xl/sharedStrings.xml><?xml version="1.0" encoding="utf-8"?>
<sst xmlns="http://schemas.openxmlformats.org/spreadsheetml/2006/main" count="4103" uniqueCount="864">
  <si>
    <t xml:space="preserve"> Lập hồ sơ xin cấp, cấp lại giấy chứng nhận đăng ký kinh doanh và giấy phép hoạt động điện lực.</t>
  </si>
  <si>
    <t>Triển khai thực hiện nội quy lao động, thoả ước lao động tập thể do EVN NPC ban hành và thực hiện công tác kỷ luật lao động của công ty</t>
  </si>
  <si>
    <t>Xây dựng, triển khai thực hiện kế hoạch công tác đào tạo của công ty</t>
  </si>
  <si>
    <t>Hướng dẫn, thanh toán tiền tự túc phương tiện</t>
  </si>
  <si>
    <t>Thực hiện công tác văn thư của phòng</t>
  </si>
  <si>
    <t>Tham gia thực hiện kế hoạch thanh tra, kiểm tra định kỳ hoặc đột xuất trong toàn Công ty về việc thực hiện các chính sách, pháp luật của Nhà nước, quy chế phân cấp quản lý, quy định của Công ty và Tổng công ty</t>
  </si>
  <si>
    <t>Xây dựng, triển khai duy trì áp dụng và cải tiến hệ thống quản lý chất lượng ISO 9001:2015 của phòng</t>
  </si>
  <si>
    <t>Triển khai duy trì áp dụng  5S trong phòng</t>
  </si>
  <si>
    <t>Xây dựng KH, bảng chấm điểm, bản cam kết VHDN của Công ty</t>
  </si>
  <si>
    <t>Chấm điểm VHDN Công ty 6 tháng, năm</t>
  </si>
  <si>
    <t>Theo dõi, tổng hợp kết quả chấm điểm của các phòng, đơn vị</t>
  </si>
  <si>
    <t>Thực hiện VHDN theo quy định, chấm điểm cá nhân</t>
  </si>
  <si>
    <t>Làm quyết định thành lập, giải thể các phòng, ban, Điện lực, Hội đồng</t>
  </si>
  <si>
    <t>Nhiệm vụ cụ thể</t>
  </si>
  <si>
    <t xml:space="preserve">Tham gia triển khai kế hoạch CCHC của Công ty </t>
  </si>
  <si>
    <t>Giám sát việc thực hiện công tác cán bộ của các phòng, đơn vị về các công tác quy hoạch, đánh giá cán bộ hàng năm, bổ nhiệm, bổ nhiệm lại, miễn nhiệm, điều động luân chuyển</t>
  </si>
  <si>
    <t>Khía cạnh Tài chính</t>
  </si>
  <si>
    <t>Lợi nhuận</t>
  </si>
  <si>
    <t>Kiểm soát chi phí hiệu quả</t>
  </si>
  <si>
    <t>Tăng trưởng doanh thu</t>
  </si>
  <si>
    <t>Khía cạnh Khách hàng</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</si>
  <si>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</si>
  <si>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</si>
  <si>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</si>
  <si>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</si>
  <si>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</si>
  <si>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</si>
  <si>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</si>
  <si>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</si>
  <si>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</si>
  <si>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</si>
  <si>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</si>
  <si>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</si>
  <si>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I6</t>
  </si>
  <si>
    <t>Vận hành</t>
  </si>
  <si>
    <t>Đổi mới &amp; 
Trách nhiệm xã hội</t>
  </si>
  <si>
    <t>Số sự cố hệ thống CNTT</t>
  </si>
  <si>
    <t>Nguồn nhân lực</t>
  </si>
  <si>
    <t>Năng lực tổ chức</t>
  </si>
  <si>
    <t>F1</t>
  </si>
  <si>
    <t>F11</t>
  </si>
  <si>
    <t>F2</t>
  </si>
  <si>
    <t>F21</t>
  </si>
  <si>
    <t>F3</t>
  </si>
  <si>
    <t>F22</t>
  </si>
  <si>
    <t>F4</t>
  </si>
  <si>
    <t>C1</t>
  </si>
  <si>
    <t>F31</t>
  </si>
  <si>
    <t>C2</t>
  </si>
  <si>
    <t>F41</t>
  </si>
  <si>
    <t>C3</t>
  </si>
  <si>
    <t>F42</t>
  </si>
  <si>
    <t>C11</t>
  </si>
  <si>
    <t>C21</t>
  </si>
  <si>
    <t>I11</t>
  </si>
  <si>
    <t>I12</t>
  </si>
  <si>
    <t>I13</t>
  </si>
  <si>
    <t>I7</t>
  </si>
  <si>
    <t>I14</t>
  </si>
  <si>
    <t>L1</t>
  </si>
  <si>
    <t>I15</t>
  </si>
  <si>
    <t>L2</t>
  </si>
  <si>
    <t>L3</t>
  </si>
  <si>
    <t>L4</t>
  </si>
  <si>
    <t>I21</t>
  </si>
  <si>
    <t>I31</t>
  </si>
  <si>
    <t>I32</t>
  </si>
  <si>
    <t>I41</t>
  </si>
  <si>
    <t>I42</t>
  </si>
  <si>
    <t>I43</t>
  </si>
  <si>
    <t>I51</t>
  </si>
  <si>
    <t>I52</t>
  </si>
  <si>
    <t>I53</t>
  </si>
  <si>
    <t>I61</t>
  </si>
  <si>
    <t>L11</t>
  </si>
  <si>
    <t>L12</t>
  </si>
  <si>
    <t>L13</t>
  </si>
  <si>
    <t>L21</t>
  </si>
  <si>
    <t>L22</t>
  </si>
  <si>
    <t>L31</t>
  </si>
  <si>
    <t>L32</t>
  </si>
  <si>
    <t>L41</t>
  </si>
  <si>
    <t>L42</t>
  </si>
  <si>
    <t>L43</t>
  </si>
  <si>
    <t>L44</t>
  </si>
  <si>
    <t>Trọng số của mục tiêu</t>
  </si>
  <si>
    <t>Mã KPI</t>
  </si>
  <si>
    <t>Tiêu chí đo lường (KPI)</t>
  </si>
  <si>
    <t>Trọng số của chỉ tiêu</t>
  </si>
  <si>
    <t>Trọng số chung</t>
  </si>
  <si>
    <t>Tần suất theo dõi</t>
  </si>
  <si>
    <t>Công thức/ Cách đo lường</t>
  </si>
  <si>
    <t>ĐVT</t>
  </si>
  <si>
    <t>Tài chính</t>
  </si>
  <si>
    <t>%</t>
  </si>
  <si>
    <t>Năm</t>
  </si>
  <si>
    <t>Quý</t>
  </si>
  <si>
    <t>Khách hàng</t>
  </si>
  <si>
    <t>điểm</t>
  </si>
  <si>
    <t>Quy trình nội bộ</t>
  </si>
  <si>
    <t>F32</t>
  </si>
  <si>
    <t>Điện thương phẩm/ lao động</t>
  </si>
  <si>
    <t>F23</t>
  </si>
  <si>
    <t>I62</t>
  </si>
  <si>
    <t>I44</t>
  </si>
  <si>
    <t>Quý</t>
  </si>
  <si>
    <t>Phần 2: Theo dõi &amp; kiểm soát</t>
  </si>
  <si>
    <t xml:space="preserve">Nguồn thông tin </t>
  </si>
  <si>
    <t>Đầu mối cung cấp</t>
  </si>
  <si>
    <t>Thực hiện</t>
  </si>
  <si>
    <t>Mức độ thực hiện chỉ tiêu</t>
  </si>
  <si>
    <t>Mức độ thực hiện tổng sắp</t>
  </si>
  <si>
    <t>(Sản lượng năm nay- Sản lượng năm trước)/ Sản lượng năm trước</t>
  </si>
  <si>
    <t>phút</t>
  </si>
  <si>
    <t>lần</t>
  </si>
  <si>
    <t>đ/ kWh</t>
  </si>
  <si>
    <t>sự cố</t>
  </si>
  <si>
    <t>Chỉ số tiếp cận điện năng (của khách hàng có trạm biến áp chuyên dùng)</t>
  </si>
  <si>
    <t>Tổng thời gian dừng hệ thống CNTT do sự cố</t>
  </si>
  <si>
    <t>C31</t>
  </si>
  <si>
    <t>F24</t>
  </si>
  <si>
    <t>I33</t>
  </si>
  <si>
    <t>I34</t>
  </si>
  <si>
    <t>I35</t>
  </si>
  <si>
    <t>I71</t>
  </si>
  <si>
    <t>I72</t>
  </si>
  <si>
    <t>I73</t>
  </si>
  <si>
    <t>I74</t>
  </si>
  <si>
    <t>I63</t>
  </si>
  <si>
    <t>An toàn, bảo vệ môi trường</t>
  </si>
  <si>
    <t>KH/ LĐ</t>
  </si>
  <si>
    <t>kWh/ LĐ</t>
  </si>
  <si>
    <t>Sự cố</t>
  </si>
  <si>
    <t>Lợi nhuận/ kế hoạch</t>
  </si>
  <si>
    <t>Tỷ lệ giảm các vụ tai nạn lao động</t>
  </si>
  <si>
    <t>Số  lần bị cơ quan chức năng nhắc nhở bằng văn bản về kiểm soát chất thải nguy hại</t>
  </si>
  <si>
    <t>Số lượng khách hàng/ Lao động</t>
  </si>
  <si>
    <t>C22</t>
  </si>
  <si>
    <t>I45</t>
  </si>
  <si>
    <t>Trung bình thời gian thực hiện của Công ty của tất cả các khách hàng cấp điện mới (Chỉ số này được lấy từ phân hệ của quản lý cấp điện trung áp của CMIS 2.0)</t>
  </si>
  <si>
    <t>Khía cạnh Quy trình  Nội bộ</t>
  </si>
  <si>
    <t>Bình quân gia quyền của thời gian thực hiện cấp điện cho tất cả các khách hàng mới (hạ áp)</t>
  </si>
  <si>
    <t>Tỷ lệ giảm các vụ TNLĐ so với năm trước</t>
  </si>
  <si>
    <t>Điện thương phẩm/ lao động b/q</t>
  </si>
  <si>
    <t>Số lượng khách hàng/ lao động b/q</t>
  </si>
  <si>
    <t>Giá b/q thực hiện - giá b/q được giao theo kế hoạch</t>
  </si>
  <si>
    <t>Tỷ lệ thu hồi công nợ khách hàng</t>
  </si>
  <si>
    <t>Chi phí/ kWh điện thương phẩm</t>
  </si>
  <si>
    <t>Tăng hiệu quả sử dụng vốn</t>
  </si>
  <si>
    <t>Giá bán điện b/q so với kế hoạch</t>
  </si>
  <si>
    <t>Tổng số sự cố hệ thống CNTT trong kỳ</t>
  </si>
  <si>
    <t>Phần 1: Mục tiêu</t>
  </si>
  <si>
    <t xml:space="preserve"> Mục tiêu chiến lược</t>
  </si>
  <si>
    <t>Test</t>
  </si>
  <si>
    <t>Lợi nhuận/ Kế hoạch</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</si>
  <si>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</si>
  <si>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</si>
  <si>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Chỉ số hài lòng của KH được lấy từ kết quả khảo sát hài lòng của KH hằng năm do tư vấn độc lập thực hiện</t>
  </si>
  <si>
    <t>Số lần sai sót có Quyết định của cơ quan chức năng xử phạt</t>
  </si>
  <si>
    <t>Tỷ lệ đào tạo chuyên môn nghiệp vụ/ Kế hoạch được giao</t>
  </si>
  <si>
    <t>Tỷ lệ hóa đơn được thanh toán qua ngân hàng hoặc tổ chức trung gian</t>
  </si>
  <si>
    <t>Số hóa đơn được thanh toán qua ngân hàng hoặc tổ chức trung gian/ Tổng số hóa đơn</t>
  </si>
  <si>
    <t>Điện thương phẩm/ Lao động</t>
  </si>
  <si>
    <t>Phát triển đội ngũ nhân sự và nâng cao năng suất lao động</t>
  </si>
  <si>
    <t>Số lượng khách hàng/Lao động</t>
  </si>
  <si>
    <t>Quản lý vận hành hệ thống CNTT</t>
  </si>
  <si>
    <t>Số lần bị cơ quan chức năng nhắc nhở bằng văn bản về kiểm soát chất thải nguy hại</t>
  </si>
  <si>
    <t>Học hỏi phát triển</t>
  </si>
  <si>
    <t>Chiến lược tăng trưởng &amp; Quản lý chi phí</t>
  </si>
  <si>
    <t xml:space="preserve">Khía cạnh Học hỏi phát triển </t>
  </si>
  <si>
    <t xml:space="preserve">Tiết kiêm chí phí /kế hoạch </t>
  </si>
  <si>
    <t>BẢN ĐỒ CHIẾN LƯỢC CÔNG TY ĐIỆN LỰC YÊN BÁI NĂM 2018</t>
  </si>
  <si>
    <t>Giá trị hàng tồn kho hằng quý so kế hoạch</t>
  </si>
  <si>
    <t>Thay công tơ định kỳ/kế hoach</t>
  </si>
  <si>
    <t>Tổn thất điện năng /kế hoạch</t>
  </si>
  <si>
    <t>Chỉ số tiếp cận điện năng ( lưới điện hạ áp)</t>
  </si>
  <si>
    <t>Số lượt người đươc đào tạo chuyên môn nghiệp vụ/Kế hoạch giao</t>
  </si>
  <si>
    <t>Tiết kiệm chi phí / kế hoạch</t>
  </si>
  <si>
    <t>trđ</t>
  </si>
  <si>
    <t>I22</t>
  </si>
  <si>
    <t>Thay công tơ định kỳ/Kế hoạch</t>
  </si>
  <si>
    <t>Tiết kiệm chi phí biến động / kế hoạch</t>
  </si>
  <si>
    <t>Tỷ lệ thu hồi công nợ tiền điện khách hàng</t>
  </si>
  <si>
    <t>Giá trị hàng tồn kho hàng quý</t>
  </si>
  <si>
    <t>Theo kế hoạch quý</t>
  </si>
  <si>
    <t>Số công tơ đã thay đk/kế hoạch</t>
  </si>
  <si>
    <t>Số lượt người đào tạo chuyên môn nghiệp vụ/ Nhân viên</t>
  </si>
  <si>
    <t>Trưởng phòng</t>
  </si>
  <si>
    <t>MA TRẬN CHỨC NĂNG PHÒNG TỔ CHỨC VÀ NHÂN SỰ</t>
  </si>
  <si>
    <t>Số T/T</t>
  </si>
  <si>
    <t>Mã CN</t>
  </si>
  <si>
    <t>Các chức năng bộ phận</t>
  </si>
  <si>
    <t>Phó Trưởng phòng</t>
  </si>
  <si>
    <t>CB Lao động tiền lương</t>
  </si>
  <si>
    <t>Cán bộ Tổng hợp</t>
  </si>
  <si>
    <t>Cán bộ phụ trách sản xuất khác</t>
  </si>
  <si>
    <t>No</t>
  </si>
  <si>
    <t xml:space="preserve">   Nhiệm vụ</t>
  </si>
  <si>
    <t>CL. Quản trị chiến lược</t>
  </si>
  <si>
    <t>CL1</t>
  </si>
  <si>
    <t xml:space="preserve">Lập kế hoạch SXKD dài hạn của Công ty </t>
  </si>
  <si>
    <t>Tham gia lập kế hoạch 5 năm về lao động</t>
  </si>
  <si>
    <t>C</t>
  </si>
  <si>
    <t>KH. Lập kế hoạch SXKD</t>
  </si>
  <si>
    <t>KH4</t>
  </si>
  <si>
    <t>Xây dựng, triển khai kế hoạch đào tạo của công ty</t>
  </si>
  <si>
    <t>Xây dựng kế hoạch đào tạo của công ty</t>
  </si>
  <si>
    <t>Tổ chức các đoàn đi tham quan học tập trong nước và  nước ngoài theo quy định</t>
  </si>
  <si>
    <t>TG</t>
  </si>
  <si>
    <t>KH5</t>
  </si>
  <si>
    <t xml:space="preserve">Lập, triển khai kế hoạch CCHC của Công ty </t>
  </si>
  <si>
    <t>KH6</t>
  </si>
  <si>
    <t xml:space="preserve">Lập, triển khai kế hoạch thực hiện Quy chế dân chủ của Công ty </t>
  </si>
  <si>
    <t xml:space="preserve">Tham gia triển khai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</si>
  <si>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</si>
  <si>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</si>
  <si>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</si>
  <si>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</si>
  <si>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</si>
  <si>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</si>
  <si>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</si>
  <si>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Thực hiện các chế độ chính sách cho người lao động</t>
  </si>
  <si>
    <t>XD.Đầu tư xây dựng</t>
  </si>
  <si>
    <t>SC.Sửa chữa lớn</t>
  </si>
  <si>
    <t>SX.Dịch vụ SXK</t>
  </si>
  <si>
    <t>LD.Tổ chức, lao động, tiền lương</t>
  </si>
  <si>
    <t>LD1</t>
  </si>
  <si>
    <t>Công tác tổ chức bộ máy quản lý</t>
  </si>
  <si>
    <t>Triển khai thực hiện mô hình tổ chức, cơ cấu tổ chức bộ máy, cơ chế quản lý của công ty theo quy định</t>
  </si>
  <si>
    <t>Xin cấp Giấy chứng nhận đăng ký hoạt động chi nhánh, giấy phép hoạt động điện lực</t>
  </si>
  <si>
    <t>LD2</t>
  </si>
  <si>
    <t>Công tác cán bộ</t>
  </si>
  <si>
    <t>LD3</t>
  </si>
  <si>
    <t>Công tác đào tạo</t>
  </si>
  <si>
    <t>Công tác nâng lương, nâng bậc</t>
  </si>
  <si>
    <t>LD4</t>
  </si>
  <si>
    <t>Công tác lao động, tiền lương</t>
  </si>
  <si>
    <t>LD5</t>
  </si>
  <si>
    <t>Công tác thi đua khen thưởng</t>
  </si>
  <si>
    <t>HC.Quản trị hành chính, quan hệ cộng đồng</t>
  </si>
  <si>
    <t>HC1</t>
  </si>
  <si>
    <t>Công tác Văn thư</t>
  </si>
  <si>
    <t>PC.Pháp chế</t>
  </si>
  <si>
    <t>CN.Công nghệ thông tin</t>
  </si>
  <si>
    <t>CN3</t>
  </si>
  <si>
    <t>Khai thác hiệu quả các phần mềm được trang bị</t>
  </si>
  <si>
    <t>KS.Thanh tra-kiểm soát nội bộ</t>
  </si>
  <si>
    <t>KS3</t>
  </si>
  <si>
    <t>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</si>
  <si>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</si>
  <si>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</si>
  <si>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</si>
  <si>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</si>
  <si>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</si>
  <si>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</si>
  <si>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</si>
  <si>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</si>
  <si>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MA TRẬN CHỨC NĂNG CÔNG TY ĐIỆN LỰC YÊN BÁI</t>
  </si>
  <si>
    <t xml:space="preserve">GIÁM ĐỐC </t>
  </si>
  <si>
    <t>PGĐ KD</t>
  </si>
  <si>
    <t>PGĐ KT</t>
  </si>
  <si>
    <t>PGĐ ĐTXD</t>
  </si>
  <si>
    <t>PGĐ VT-SXK</t>
  </si>
  <si>
    <t>P1</t>
  </si>
  <si>
    <t>P2</t>
  </si>
  <si>
    <t>P3</t>
  </si>
  <si>
    <t>P4</t>
  </si>
  <si>
    <t>P5</t>
  </si>
  <si>
    <t>P6</t>
  </si>
  <si>
    <t>P7</t>
  </si>
  <si>
    <t>P8</t>
  </si>
  <si>
    <t>P9</t>
  </si>
  <si>
    <t>P10</t>
  </si>
  <si>
    <t>P11</t>
  </si>
  <si>
    <t>P12</t>
  </si>
  <si>
    <t>PXSC&amp;TNĐ</t>
  </si>
  <si>
    <t>ĐIỆN LỰC</t>
  </si>
  <si>
    <r>
      <t xml:space="preserve">                                  </t>
    </r>
    <r>
      <rPr>
        <b/>
        <sz val="12"/>
        <rFont val="Times New Roman"/>
        <family val="1"/>
      </rPr>
      <t xml:space="preserve">      Chức năng cơ bản</t>
    </r>
    <r>
      <rPr>
        <sz val="12"/>
        <rFont val="Times New Roman"/>
        <family val="1"/>
      </rPr>
      <t xml:space="preserve">
   </t>
    </r>
    <r>
      <rPr>
        <b/>
        <sz val="12"/>
        <rFont val="Times New Roman"/>
        <family val="1"/>
      </rPr>
      <t>Chức năng chi tiết</t>
    </r>
  </si>
  <si>
    <t xml:space="preserve">Điều hành chung </t>
  </si>
  <si>
    <t>Điều hành công tác kinh doanh điện năng</t>
  </si>
  <si>
    <t>Điều hành công tác kỹ thuật, vận hành, ATLĐ</t>
  </si>
  <si>
    <t>Điều hành công tác ĐTXD, CNTT</t>
  </si>
  <si>
    <t>Điều hành công tác VT, SCL, SXK, văn phòng</t>
  </si>
  <si>
    <t>Văn thư, lưu trữ, quản trị hành chính, quan hệ cộng đồng, y tế</t>
  </si>
  <si>
    <t>Lập và triển khai kế hoạch sản xuất kinh doanh,  kế hoạch SCL, quản lý vật tư và sản xuất khác.</t>
  </si>
  <si>
    <t>Công tác cán bộ, lao động, tiền lương, chế độ chính sách cho người lao động; đào tạo, khen thưởng, văn hóa doanh nghiệp</t>
  </si>
  <si>
    <t>Quản lý kỹ thuật, sáng kiến cải tiến, bảo vệ môi trường</t>
  </si>
  <si>
    <t>Quản lý tài chính; hạch toán kế toán</t>
  </si>
  <si>
    <t xml:space="preserve"> Kiểm tra, giám sát và xử lý vi phạm trong thực hiện HĐMBĐ</t>
  </si>
  <si>
    <t xml:space="preserve">Chỉ huy, vận hành lưới điện </t>
  </si>
  <si>
    <t>Quản lý các dự án đầu tư xây dựng</t>
  </si>
  <si>
    <t>Kinh doanh điện năng, quản lý điện nông thôn, dịch vụ khách hàng</t>
  </si>
  <si>
    <t>Quản lý mạng viễn thông và CNTT</t>
  </si>
  <si>
    <t>Công tác an toàn, bảo hộ lao động, phòng chống cháy nổ, phòng chống lụt bão và bảo vệ hành lang lưới điện</t>
  </si>
  <si>
    <t>Thanh tra, kiểm tra, bảo vệ, pháp chế, an ninh quốc phòng</t>
  </si>
  <si>
    <t>Thí nghiệm, sửa chữa thiết bị điện</t>
  </si>
  <si>
    <t>Vận hành lưới điện, kinh doanh điện năng</t>
  </si>
  <si>
    <t>KH1</t>
  </si>
  <si>
    <t>KH2</t>
  </si>
  <si>
    <t>Lập kế hoạch, triển khai công tác SCTX</t>
  </si>
  <si>
    <t>KH3</t>
  </si>
  <si>
    <t>Quản lý, phân bổ chi phí biến động</t>
  </si>
  <si>
    <t>KH7</t>
  </si>
  <si>
    <t>Lập phương thức vận hành lưới điện.</t>
  </si>
  <si>
    <t>VT1</t>
  </si>
  <si>
    <t>Tổ chức mua sắm tài sản, VTTB phục vụ SXKD, ĐTXD, SCL, SCTX, Khắc phục thiên tai</t>
  </si>
  <si>
    <t>VT2</t>
  </si>
  <si>
    <t>Quản lý, phân bổ VTTB, tài sản của công ty</t>
  </si>
  <si>
    <t>VT3</t>
  </si>
  <si>
    <t>Thanh lý tài sản, vật tư ứ đọng kém mất phẩm chất không có nhu cầu sử dụng.</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</si>
  <si>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</si>
  <si>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</si>
  <si>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</si>
  <si>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</si>
  <si>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</si>
  <si>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</si>
  <si>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</si>
  <si>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</si>
  <si>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</si>
  <si>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</si>
  <si>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</si>
  <si>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</si>
  <si>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</si>
  <si>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</si>
  <si>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</si>
  <si>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</si>
  <si>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</si>
  <si>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</si>
  <si>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</si>
  <si>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TC5</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</si>
  <si>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</si>
  <si>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</si>
  <si>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</si>
  <si>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</si>
  <si>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</si>
  <si>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</si>
  <si>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</si>
  <si>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</si>
  <si>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</si>
  <si>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</si>
  <si>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</si>
  <si>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AT4</t>
  </si>
  <si>
    <t>Tổ chức phòng chống và khắc phục thiên tai</t>
  </si>
  <si>
    <t>AT5</t>
  </si>
  <si>
    <t>Công tác bảo vệ môi trường</t>
  </si>
  <si>
    <t>XD1</t>
  </si>
  <si>
    <t>Lập kế hoạch ĐTXD hàng năm</t>
  </si>
  <si>
    <t>XD2</t>
  </si>
  <si>
    <t>XD3</t>
  </si>
  <si>
    <t>XD4</t>
  </si>
  <si>
    <t>SC1</t>
  </si>
  <si>
    <t>Lập kế hoạch SCL</t>
  </si>
  <si>
    <t>SC2</t>
  </si>
  <si>
    <t>SC3</t>
  </si>
  <si>
    <t>SX1</t>
  </si>
  <si>
    <t>HC2</t>
  </si>
  <si>
    <t>Công tác lưu trữ</t>
  </si>
  <si>
    <t>HC3</t>
  </si>
  <si>
    <t>Công tác Hành chính quản trị</t>
  </si>
  <si>
    <t>HC4</t>
  </si>
  <si>
    <t>Công tác Quan hệ cộng đồng</t>
  </si>
  <si>
    <t>HC5</t>
  </si>
  <si>
    <t>Công tác Y tế, Chăm sóc sức khỏe người lao động</t>
  </si>
  <si>
    <t>HC6</t>
  </si>
  <si>
    <t>Công tác Vệ sinh Công nghiệp</t>
  </si>
  <si>
    <t>Quản lý, điều phối và sử dụng xe ô tô</t>
  </si>
  <si>
    <t>PC1</t>
  </si>
  <si>
    <t>Rà soát, thẩm định, hệ thống hoá các quy trình, quy định trong toàn Công ty đảm bảo tuân thủ đúng quy định của pháp luật</t>
  </si>
  <si>
    <t>PC2</t>
  </si>
  <si>
    <t>Thực hiện công tác tuyên truyền phổ biến pháp luật</t>
  </si>
  <si>
    <t>PC3</t>
  </si>
  <si>
    <t>Tư vấn pháp lý cho Lãnh đạo công ty để bảo vệ quyền lợi hợp pháp của công ty và người lao động</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</si>
  <si>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</si>
  <si>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</si>
  <si>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</si>
  <si>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</si>
  <si>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</si>
  <si>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</si>
  <si>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KS4</t>
  </si>
  <si>
    <t>Công tác bảo vệ, quốc phòng an ninh</t>
  </si>
  <si>
    <t>KS5</t>
  </si>
  <si>
    <t>Công tác phòng chống tham nhũng</t>
  </si>
  <si>
    <t>KS6</t>
  </si>
  <si>
    <t>Công tác giải quyết khiếu nại, tố cáo</t>
  </si>
  <si>
    <t>PGĐ ĐT</t>
  </si>
  <si>
    <r>
      <t>G</t>
    </r>
    <r>
      <rPr>
        <b/>
        <sz val="12"/>
        <rFont val="Arial"/>
        <family val="2"/>
      </rPr>
      <t>Đ</t>
    </r>
  </si>
  <si>
    <r>
      <t>PG</t>
    </r>
    <r>
      <rPr>
        <b/>
        <sz val="12"/>
        <rFont val="Arial"/>
        <family val="2"/>
      </rPr>
      <t>Đ</t>
    </r>
    <r>
      <rPr>
        <b/>
        <sz val="11"/>
        <rFont val="Arial"/>
        <family val="2"/>
      </rPr>
      <t xml:space="preserve"> KD</t>
    </r>
  </si>
  <si>
    <t>PGĐ SX #</t>
  </si>
  <si>
    <t>PX</t>
  </si>
  <si>
    <t>ĐL</t>
  </si>
  <si>
    <t>Đơn vị đo</t>
  </si>
  <si>
    <t>Số lượng sai sót</t>
  </si>
  <si>
    <t>Tháng</t>
  </si>
  <si>
    <t>Mã chức danh:</t>
  </si>
  <si>
    <t>SC4</t>
  </si>
  <si>
    <t>Phòng: TCNS</t>
  </si>
  <si>
    <t>Ngày ....... tháng ...... năm 2018</t>
  </si>
  <si>
    <t xml:space="preserve">Bộ phận: </t>
  </si>
  <si>
    <t>TCNS 02</t>
  </si>
  <si>
    <t xml:space="preserve">KPI cấp công ty </t>
  </si>
  <si>
    <t>KPI của Phòng</t>
  </si>
  <si>
    <t>KPI cá nhân</t>
  </si>
  <si>
    <t>Mục tiêu trong kỳ</t>
  </si>
  <si>
    <t xml:space="preserve">Tần suất </t>
  </si>
  <si>
    <t>Kết quả thực hiện</t>
  </si>
  <si>
    <t>Chỉ tiêu kế hoạch</t>
  </si>
  <si>
    <t>Cá nhân tự chấm</t>
  </si>
  <si>
    <t>Trưởng, Phó Phòng chấm</t>
  </si>
  <si>
    <t>Kết quả</t>
  </si>
  <si>
    <t>Điểm chấm</t>
  </si>
  <si>
    <t>Điểm qui đổi</t>
  </si>
  <si>
    <t>A</t>
  </si>
  <si>
    <t>A.1</t>
  </si>
  <si>
    <t>A.2</t>
  </si>
  <si>
    <t xml:space="preserve">Công tác văn thư </t>
  </si>
  <si>
    <t>B</t>
  </si>
  <si>
    <t>B.1</t>
  </si>
  <si>
    <t>Ý thức, trách nhiệm với công việc được giao</t>
  </si>
  <si>
    <t>B.2</t>
  </si>
  <si>
    <t>Vi phạm các nội quy, quy chế của Công ty.</t>
  </si>
  <si>
    <t>ĐIỂM THƯỜNG</t>
  </si>
  <si>
    <t>C.1</t>
  </si>
  <si>
    <t>C.2</t>
  </si>
  <si>
    <t>Hoàn thành tốt các công việc được giao bổ xung khi có phát sinh</t>
  </si>
  <si>
    <t>Tổng điểm</t>
  </si>
  <si>
    <t>CÔNG TY ĐIỆN LỰC YÊN BÁI</t>
  </si>
  <si>
    <t>I</t>
  </si>
  <si>
    <t xml:space="preserve">Người lập </t>
  </si>
  <si>
    <t>Người duyệt</t>
  </si>
  <si>
    <t>HỆ THỐNG CHỈ TIÊU CỦA PHÒNG TỔ CHỨC VÀ NHÂN SỰ 2018 (BSC-KPI P3)</t>
  </si>
  <si>
    <t>Cân bộ lao động tiền lương</t>
  </si>
  <si>
    <t>Cán bộ sản xuất khác</t>
  </si>
  <si>
    <t>HỆ THỐNG CHỈ TIÊU CỦA CÔNG TY ĐIỆN LỰC YÊN BÁI 2018 (BSC Công ty)</t>
  </si>
  <si>
    <t>số lần sai sót</t>
  </si>
  <si>
    <t>tháng</t>
  </si>
  <si>
    <t>Nghiên cứu áp dụng công nghệ mới vào SXKD</t>
  </si>
  <si>
    <t>Theo kế hoạch của EVNNPC và của Công ty</t>
  </si>
  <si>
    <t>Tăng trưởng sản lượng điện thương phẩm</t>
  </si>
  <si>
    <t>'Tăng trưởng sản lượng điện thương phẩm</t>
  </si>
  <si>
    <t>Đảm bảo chỉ tiêu tiết kiệm chi phí</t>
  </si>
  <si>
    <t xml:space="preserve">Thực hiện  lựa chọn nhà thầu đúng quy định </t>
  </si>
  <si>
    <t>Hạch toán chi phí SCL vào giá thành đúng tiến độ.</t>
  </si>
  <si>
    <t>Thẩm tra quyết toán, xin vốn và giải ngân đúng kế hoạch công trình XDCB, SCL, khắc phục thiên tai</t>
  </si>
  <si>
    <t>Hoàn thành SCL theo kế hoạch</t>
  </si>
  <si>
    <t>Tổ chức, thực hiện các hoạt động SXK đạt chỉ tiêu kế hoạch</t>
  </si>
  <si>
    <t>F</t>
  </si>
  <si>
    <t>L</t>
  </si>
  <si>
    <t>CL</t>
  </si>
  <si>
    <t>KH</t>
  </si>
  <si>
    <t>AT</t>
  </si>
  <si>
    <t>LD</t>
  </si>
  <si>
    <t>KS</t>
  </si>
  <si>
    <t>VH</t>
  </si>
  <si>
    <t>NHÓM CÁC CHỈ TIÊU THỰC HIỆN NHIỆM VỤ (Cấp 1)</t>
  </si>
  <si>
    <t>NHÓM KPI THEO MỤC TIÊU (Cấp 2)</t>
  </si>
  <si>
    <t>Viễn cảnh tài chính (Cấp 3)</t>
  </si>
  <si>
    <t>KPI</t>
  </si>
  <si>
    <t>Mã cấp 1</t>
  </si>
  <si>
    <t>Mã cấp 2</t>
  </si>
  <si>
    <t>Mã cấp 3</t>
  </si>
  <si>
    <t>Viễn cảnh quan hệ khách hàng (Cấp 3)</t>
  </si>
  <si>
    <t>Viễn cảnh hoạt động nội bộ (Cấp 3)</t>
  </si>
  <si>
    <t>Viễn cảnh học hỏi và phát triển (Cấp 3)</t>
  </si>
  <si>
    <t>NHÓM KPI THEO MTCV (Cấp 2)</t>
  </si>
  <si>
    <t>Ý THỨC, TRÁCH NHIỆM VỚI CÔNG VIỆC (Cấp 1)</t>
  </si>
  <si>
    <t>Trọng số chỉ tiêu (a4)</t>
  </si>
  <si>
    <t xml:space="preserve"> Lập kế hoạch SXKD (Cấp 3)</t>
  </si>
  <si>
    <t>ATLĐ - Môi trường (Cấp 3)</t>
  </si>
  <si>
    <t>Tổ chức, lao động, tiền lương (Cấp 3)</t>
  </si>
  <si>
    <t>Thanh tra - kiểm soát nội bộ (Cấp 3)</t>
  </si>
  <si>
    <t>Văn hóa doanh nghiệp (Cấp 3)</t>
  </si>
  <si>
    <t>HC7</t>
  </si>
  <si>
    <t>Phần 2: Phân bổ mục tiêu</t>
  </si>
  <si>
    <t>Xây dựng, thực hiện quy chế công tác cán bộ của công ty; thực hiện công tác cán bộ theo quy định của Tổng công ty</t>
  </si>
  <si>
    <t>Giám sát việc thực hiện công tác cán bộ tại các đơn vị</t>
  </si>
  <si>
    <t>Giao kế hoạch tiền lương hàng quý cho các đơn vị</t>
  </si>
  <si>
    <t>Thanh toán lương dịch vụ bán lẻ điện năng phần công việc làm thêm hàng tháng (hạch toán quỹ lương SXKD điện) và các khoản tiền lương thuê ngoài khác hàng tháng; thanh toán lương làm thêm giờ hàng quý</t>
  </si>
  <si>
    <t>Xây dựng quy chế, quy định về công tác thi đua khen thưởng của công ty</t>
  </si>
  <si>
    <t>Đề xuất các hình thức thi đua khen thưởng, tổ chức thực hiện, đôn đốc, hướng dẫn các thủ tục và nội dung đối với các hình thức khen thưởng đột xuất, khen thưởng thường xuyên, khen thưởng định kỳ</t>
  </si>
  <si>
    <t>Công tác lao động</t>
  </si>
  <si>
    <t>Công tác tiền lương</t>
  </si>
  <si>
    <t>CN31</t>
  </si>
  <si>
    <t xml:space="preserve">  Quản trị chiến lược (Cấp 3)</t>
  </si>
  <si>
    <t>Cán bộ Lao động tiền lương</t>
  </si>
  <si>
    <t>Cán bộ Sản xuất khác</t>
  </si>
  <si>
    <t>C.3</t>
  </si>
  <si>
    <t>Có sáng kiến được công nhận</t>
  </si>
  <si>
    <t>Có cải tiến, hợp lý hóa sản xuất được công nhận</t>
  </si>
  <si>
    <t>Thực hiện điều chỉnh tăng, giảm, đóng nộp bảo hiểm, chức danh công việc hàng tháng; nghỉ phép, nghỉ việc riêng</t>
  </si>
  <si>
    <t>Xây dựng quy định thi, nâng lương, nâng bậc và sát hạch nghề, lập báo cáo.</t>
  </si>
  <si>
    <t>Tổ chức bồi dưỡng, thi nâng bậc, nâng lương, bồi dưỡng nghề, kiểm tra sát hạch nghề, giữ bậc, kiểm tra chức danh điều độ viên cho CBCNV trong công ty; Làm thủ tục nâng lương cho các chức danh NPC quản lý,  lập báo cáo</t>
  </si>
  <si>
    <t>Tổ chức các đoàn đi tham quan học tập trong nước và  nước ngoài theo quy định.</t>
  </si>
  <si>
    <t>Thực hiện các chế độ chính sách về tai nạn lao động, tử tuất,  lập báo cáo</t>
  </si>
  <si>
    <r>
      <t xml:space="preserve">Triển khai thực hiện mô hình tổ chức, cơ cấu tổ chức bộ máy, cơ chế quản lý của công ty theo quy định, </t>
    </r>
    <r>
      <rPr>
        <b/>
        <sz val="12"/>
        <rFont val="Times New Roman"/>
        <family val="1"/>
      </rPr>
      <t xml:space="preserve"> </t>
    </r>
    <r>
      <rPr>
        <sz val="12"/>
        <rFont val="Times New Roman"/>
        <family val="1"/>
      </rPr>
      <t>lập báo cáo</t>
    </r>
  </si>
  <si>
    <t>Triển khai thực hiện nội quy lao động, thoả ước lao động tập thể do EVN NPC ban hành và thực hiện công tác kỷ luật lao động của công ty,  lập báo cáo.</t>
  </si>
  <si>
    <t>Xây dựng, bảo vệ kế hoạch định biên lao động hàng năm tại Tổng công ty; giao định mức lao động cho các phòng, đơn vị trực thuộc công ty, lập báo cáo.</t>
  </si>
  <si>
    <t>Thực hiện chế độ đối với người lao động khi nghỉ hưu, chấm dứt hợp đồng lao động, sửa thông tin sổ bảo hiểm, lập báo cáo.</t>
  </si>
  <si>
    <t>Thực hiện chế độ ốm đau thai sản, bảo hiểm thân thể, lập báo cáo.</t>
  </si>
  <si>
    <t>Quản lý hồ sơ nhân sự, HRMS, lập báo cáo.</t>
  </si>
  <si>
    <t>Thực hiện tuyển dụng theo quy định của TCT, của Công ty, lập báo cáo.</t>
  </si>
  <si>
    <t>Quản lý và ký HĐLĐ theo quy định, lập báo cáo.</t>
  </si>
  <si>
    <t>Điều động lao động, lập báo cáo.</t>
  </si>
  <si>
    <t>Xây dựng kế hoạch lao động tiền lương hàng năm theo yên cầu của Tổng công ty, lập báo cáo.</t>
  </si>
  <si>
    <t>Xây dựng quy định trích lập và phân phối tiền lương SXK; quy định xét và phân phối tiền thưởng an toàn; quy địnhhoạt động của mạng lưới ATVSV, lập báo cáo.</t>
  </si>
  <si>
    <t>Thanh toán tiền tự túc phương tiện, lập báo cáo.</t>
  </si>
  <si>
    <t>Đề xuất các hình thức thi đua khen thưởng, tổ chức thực hiện, đôn đốc, hướng dẫn các thủ tục và nội dung đối với các hình thức khen thưởng đột xuất, khen thưởng thường xuyên, khen thưởng định kỳ, lập báo cáo.</t>
  </si>
  <si>
    <t>Xây dựng KH và triển khai thực hiện VHDN, bảng chấm điểm, bản cam kết VHDN của Công ty, lập báo cáo.</t>
  </si>
  <si>
    <t>Chấm điểm VHDN Công ty 6 tháng, năm, lập báo cáo.</t>
  </si>
  <si>
    <t>Xây dựng, thực hiện quy chế công tác cán bộ của công ty; thực hiện công tác cán bộ theo quy định của Tổng công ty, lập báo cáo.</t>
  </si>
  <si>
    <t>Quản lý hồ sơ nhân sự, HRMS phần đào tạo, lập báo cáo.</t>
  </si>
  <si>
    <t>6 tháng</t>
  </si>
  <si>
    <t>Giờ</t>
  </si>
  <si>
    <t>Tham gia họp xét an toàn và thanh toán tiền an toàn cho các đơn vị; Làm các quyết định công nhận, kiện toàn mạng lưới ATVSV; làm công văn điều chỉnh, bổ sung đối tượng hưởng an toàn trong Công ty.</t>
  </si>
  <si>
    <t>Trích lương SXK hàng tháng; thanh toán nhân công cho các đơn vị; thanh quyết toán lương SXK, SCTX, an toàn năm, lập báo cáo.</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</si>
  <si>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</si>
  <si>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</si>
  <si>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</si>
  <si>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Thực hiện tốt công tác dịch vụ khách hàng. Không vi phạm về quy định giao tiếp khách hàng</t>
  </si>
  <si>
    <t>Các chức năng chính</t>
  </si>
  <si>
    <t>Các chức năng chính</t>
  </si>
  <si>
    <t>Thực hiện  ĐTXD theo kế hoạch</t>
  </si>
  <si>
    <t>Triển khai thực hiện các phong trào thi đua do ngành và địa phương phát động</t>
  </si>
  <si>
    <t>Tổ chức thực hiện, quản lý đào tạo các lớp do Tổng công ty, công ty tổ chức và các CBCNV đi đào tạo theo nguyện vọng cá nhân</t>
  </si>
  <si>
    <t>Tổ chức thực hiện, quản lý đào tạo các lớp do Công ty tổ chức, lập báo cáo.</t>
  </si>
  <si>
    <t>Triển khai thực hiện các nội dung đào tạo do Tổng công ty tổ chức</t>
  </si>
  <si>
    <t>Xem xét, báo cáo Giám đốc các nguyện vọng tự  đi đào tạo, cử đi đào tạo theo nguyện vọng cá nhân sau khi Giám đốc đồng ý.</t>
  </si>
  <si>
    <t>Xây dựng, tổng hợp, theo dõi triển khai KPI của Công ty, của phòng</t>
  </si>
  <si>
    <t>Xây dựng Bản đồ chiến lược, ma trận chức năng, BSC, bảng chấm điểm KPI cấp Công ty.</t>
  </si>
  <si>
    <t>Tổng hợp, theo dõi triển khai KPI của Công ty, lập báo cáo</t>
  </si>
  <si>
    <t>Tổ chức, tham gia các phong trào của ngành, của địa phương theo chỉ đạo</t>
  </si>
  <si>
    <t>Soạn thảo và soát kỹ các văn bản, quy trình, quy định… của phòng trước khi trình ký đảm bảo đúng đủ nội dung và thể thức trình bầy</t>
  </si>
  <si>
    <t>Thực hiện công tác văn thư của phòng theo đúng quy trình quy định của EVNNPC và của Công ty.</t>
  </si>
  <si>
    <t>Khai thác hiệu quả các phần mềm dùng chung được trang bị như Eoffice; Microsoft Office; visio</t>
  </si>
  <si>
    <t>Khai thác hiệu quả các phần mềm chuyên môn được trang bị</t>
  </si>
  <si>
    <t>Tham gia thực hiện kế hoạch thanh tra, kiểm tra định kỳ hoặc đột xuất trong toàn Công ty về việc thực hiện quy chế lương, an toàn, VHDN, công tác cán bộ, tổ chức bộ máy quản lý.</t>
  </si>
  <si>
    <t>Giám sát và theo dõi đánh giá việc thực hiện công tác ISO của CBCNV trong phòng</t>
  </si>
  <si>
    <t>Thực hiện, duy trì áp dụng  5S trong phòng, lập báo cáo.</t>
  </si>
  <si>
    <t>Thực hiện, duy trì áp dụng và cải tiến hệ thống quản lý chất lượng ISO 9001:2015 trong phòng, lập báo cáo.</t>
  </si>
  <si>
    <t>Giám sát và theo dõi đánh giá việc thực hiện công tác 5S của CBCNV trong phòng</t>
  </si>
  <si>
    <t>Triển khai xây dựng, thực hiện kế hoạch đào tạo của công ty</t>
  </si>
  <si>
    <t xml:space="preserve">Triển khai, thực hiện kế hoạch CCHC của Công ty đến CBCNV trong phòng </t>
  </si>
  <si>
    <t xml:space="preserve">Triển khai, thực hiện quy chế dân chủ của Công ty đến CBCNV trong phòng </t>
  </si>
  <si>
    <t>Triển khai, thực hiện các chế độ chính sách cho người lao động</t>
  </si>
  <si>
    <t>Triển khai, thực hiện công tác tổ chức bộ máy quản lý theo đúng quy định của Tập đoàn, Tổng công ty và Công ty</t>
  </si>
  <si>
    <t>Triển khai, thực hiện công tác lao động, tiền lương theo đúng quy định của Tập đoàn, Tổng công ty và Công ty</t>
  </si>
  <si>
    <t>Triển khai, thực hiện công tác thi đua khen thưởng theo đúng quy định của Tập đoàn, Tổng công ty và Công ty</t>
  </si>
  <si>
    <t>Soạn thảo và kiểm soát kỹ các văn bản, báo cáo, quy trình, quy định…của phòng trước khi ký và trình ký đảm bảo đúng đủ về nội dung và thể thức trình bầy</t>
  </si>
  <si>
    <t>Triển khai, khai thác hiệu quả các phần mềm chuyên môn được trang bị</t>
  </si>
  <si>
    <t>Triển khai, tham gia thực hiện kế hoạch thanh tra, kiểm tra định kỳ hoặc đột xuất trong toàn Công ty về việc thực hiện quy chế lương, an toàn, VHDN, công tác cán bộ, tổ chức bộ máy quản lý.</t>
  </si>
  <si>
    <t>Thực hiện, duy trì áp dụng và cải tiến hệ thống quản lý chất lượng ISO 9001:2015 trong phòng.</t>
  </si>
  <si>
    <t>Thực hiện, duy trì áp dụng  5S trong phòng.</t>
  </si>
  <si>
    <t>Triển khai, thực hiện công tác văn hóa doanh nghiệp của Tổng công ty, Công ty</t>
  </si>
  <si>
    <t>Triển khai KPI của phòng, tự chấm điểm KPI cá nhân.</t>
  </si>
  <si>
    <t>Triển khai KPI của phòng, tự chấm điểm KPI cá nhân, tổng hợp kết quả KPI của phòng.</t>
  </si>
  <si>
    <t>Thực hiện CCHC theo kế hoạch của Công ty</t>
  </si>
  <si>
    <t>Thực hiện quy chế dân chủ của Công ty</t>
  </si>
  <si>
    <t>Tham gia thực hiện kế hoạch thanh tra, kiểm tra định kỳ hoặc đột xuất trong toàn Công ty về việc thực hiện công tác cán bộ, tổ chức bộ máy quản lý.</t>
  </si>
  <si>
    <t>Tham gia thực hiện kế hoạch thanh tra, kiểm tra định kỳ hoặc đột xuất trong toàn Công ty về việc thực hiện quy chế lương</t>
  </si>
  <si>
    <t>Trưởng phòng chấm</t>
  </si>
  <si>
    <t>Tham gia thực hiện kế hoạch thanh tra, kiểm tra định kỳ hoặc đột xuất trong toàn Công ty về việc thực hiện quy chế lương, an toàn</t>
  </si>
  <si>
    <t xml:space="preserve">Tỷ lệ, hệ số, hiệu số </t>
  </si>
  <si>
    <t>CL1.1</t>
  </si>
  <si>
    <t>KH41.1</t>
  </si>
  <si>
    <t>KH4.2</t>
  </si>
  <si>
    <t>KH4.3</t>
  </si>
  <si>
    <t>KH4.4</t>
  </si>
  <si>
    <t>KH4.5</t>
  </si>
  <si>
    <t>KH5.1</t>
  </si>
  <si>
    <t>KH6.1</t>
  </si>
  <si>
    <t>AT2.1</t>
  </si>
  <si>
    <t>LD1.1</t>
  </si>
  <si>
    <t>LD1.2</t>
  </si>
  <si>
    <t>LD1.3</t>
  </si>
  <si>
    <t>LD1.4</t>
  </si>
  <si>
    <t>LD2.1</t>
  </si>
  <si>
    <t>LD2.2</t>
  </si>
  <si>
    <t>LD4.1</t>
  </si>
  <si>
    <t>LD4.2</t>
  </si>
  <si>
    <t>LD4.3</t>
  </si>
  <si>
    <t>LD5.1</t>
  </si>
  <si>
    <t>LD5.2</t>
  </si>
  <si>
    <t>LD5.3</t>
  </si>
  <si>
    <t>LD5.4</t>
  </si>
  <si>
    <t>HC1.1</t>
  </si>
  <si>
    <t>KS3.1</t>
  </si>
  <si>
    <t>QT1.1</t>
  </si>
  <si>
    <t>QT2.1</t>
  </si>
  <si>
    <t>VH1.1</t>
  </si>
  <si>
    <t>VH1.2</t>
  </si>
  <si>
    <t>VH1.3</t>
  </si>
  <si>
    <t>VH1.4</t>
  </si>
  <si>
    <t>CL1.1.1</t>
  </si>
  <si>
    <t>KH4.1.1</t>
  </si>
  <si>
    <t>KH4.2.1</t>
  </si>
  <si>
    <t>KH4.2.2</t>
  </si>
  <si>
    <t>KH4.2.3</t>
  </si>
  <si>
    <t>KH4.3.1</t>
  </si>
  <si>
    <t>KH4.3.2</t>
  </si>
  <si>
    <t>KH4.4.1</t>
  </si>
  <si>
    <t>KH4.5.1</t>
  </si>
  <si>
    <t>KH4.5.2</t>
  </si>
  <si>
    <t>KH4.5.3</t>
  </si>
  <si>
    <t>KH5.1.1</t>
  </si>
  <si>
    <t>KH6.1.1</t>
  </si>
  <si>
    <t>AT2.1.1</t>
  </si>
  <si>
    <t>LD1.1.1</t>
  </si>
  <si>
    <t>LD1.2.1</t>
  </si>
  <si>
    <t>LD1.3.1</t>
  </si>
  <si>
    <t>LD1.4.1</t>
  </si>
  <si>
    <t>LD2.1.1</t>
  </si>
  <si>
    <t>LD2.2.1</t>
  </si>
  <si>
    <t>LD4.1.1</t>
  </si>
  <si>
    <t>LD4.1.2</t>
  </si>
  <si>
    <t>LD4.1.3</t>
  </si>
  <si>
    <t>LD4.1.4</t>
  </si>
  <si>
    <t>LD4.1.5</t>
  </si>
  <si>
    <t>LD4.1.6</t>
  </si>
  <si>
    <t>LD4.1.7</t>
  </si>
  <si>
    <t>LD4.1.8</t>
  </si>
  <si>
    <t>LD4.2.1</t>
  </si>
  <si>
    <t>LD4.2.2</t>
  </si>
  <si>
    <t>LD4.2.3</t>
  </si>
  <si>
    <t>LD4.2.4</t>
  </si>
  <si>
    <t>LD4.2.5</t>
  </si>
  <si>
    <t>LD4.2.7</t>
  </si>
  <si>
    <t>LD4.2.8</t>
  </si>
  <si>
    <t>LD4.2.9</t>
  </si>
  <si>
    <t>LD4.3.1</t>
  </si>
  <si>
    <t>LD5.1.1</t>
  </si>
  <si>
    <t>LD5.2.1</t>
  </si>
  <si>
    <t>LD5.3.1</t>
  </si>
  <si>
    <t>LD5.4.1</t>
  </si>
  <si>
    <t>HC1.1.1</t>
  </si>
  <si>
    <t>HC1.1.2</t>
  </si>
  <si>
    <t>CN3.1.1</t>
  </si>
  <si>
    <t>CN3.1.2</t>
  </si>
  <si>
    <t>KS3.1.1</t>
  </si>
  <si>
    <t>QT1.1.1</t>
  </si>
  <si>
    <t>QT1.1.2</t>
  </si>
  <si>
    <t>QT2.1.1</t>
  </si>
  <si>
    <t>QT2.1.2</t>
  </si>
  <si>
    <t>VH1.1.1</t>
  </si>
  <si>
    <t>VH1.2.1</t>
  </si>
  <si>
    <t>VH1.3.1</t>
  </si>
  <si>
    <t>VH1.4.1</t>
  </si>
  <si>
    <t>KH4.1</t>
  </si>
  <si>
    <t>CN3.1</t>
  </si>
  <si>
    <t>B1.1</t>
  </si>
  <si>
    <t>B2.1</t>
  </si>
  <si>
    <t>C1.1</t>
  </si>
  <si>
    <t>C2.1</t>
  </si>
  <si>
    <t>C3.1</t>
  </si>
  <si>
    <t>C1.1.1</t>
  </si>
  <si>
    <t>C2.1.1</t>
  </si>
  <si>
    <t>C3.1.1</t>
  </si>
  <si>
    <t>I41.1.1</t>
  </si>
  <si>
    <t>L1.1.1</t>
  </si>
  <si>
    <t>L1.2.1</t>
  </si>
  <si>
    <t>L1.3.1</t>
  </si>
  <si>
    <t>B1.1.1</t>
  </si>
  <si>
    <t>B2.1.1</t>
  </si>
  <si>
    <t>Xây dựng quy chế lương của công ty; quy trình thanh toán lương;</t>
  </si>
  <si>
    <t>Phó phòng Đức</t>
  </si>
  <si>
    <t>Phó phòng Sơn</t>
  </si>
  <si>
    <t>Phó Trưởng phòng (Đức)</t>
  </si>
  <si>
    <t>Phó Trưởng phòng (Sơn)</t>
  </si>
  <si>
    <t>Lập kế hoạch kinh doanh điện năng.</t>
  </si>
  <si>
    <t>Tiếp nhận, giải quyết yêu cầu  của khách hàng về các dịch vụ điện</t>
  </si>
  <si>
    <t>Quản lý trang thiết bị, dụng cụ an toàn, BHLĐ, phòng cháy chữa cháy.</t>
  </si>
  <si>
    <t>KS2</t>
  </si>
  <si>
    <t>Kiểm tra chống trộm cắp điện</t>
  </si>
  <si>
    <t>Làm quyết định thành lập, giải thể các phòng, Điện lực.</t>
  </si>
  <si>
    <t>Thực hiện VHDN theo quy định</t>
  </si>
  <si>
    <t>Cán bộ VHDN, thi đua khen thưởng</t>
  </si>
  <si>
    <t>Thực hiện đăng ký KPI hàng tháng, tự chấm điểm KPI cá nhân.</t>
  </si>
  <si>
    <t>A3</t>
  </si>
  <si>
    <t>Ngày 30 tháng 5 năm 2018</t>
  </si>
  <si>
    <t>Trọng số cấp 1</t>
  </si>
  <si>
    <t>Trọng số cấp 2</t>
  </si>
  <si>
    <t xml:space="preserve">Trọng số cấp 3 </t>
  </si>
  <si>
    <t xml:space="preserve">Trọng số chỉ tiêu </t>
  </si>
  <si>
    <t xml:space="preserve">Trọng số chung </t>
  </si>
  <si>
    <t>Ban Giám đốc chấm</t>
  </si>
  <si>
    <t>a1</t>
  </si>
  <si>
    <t>a2</t>
  </si>
  <si>
    <t>a3</t>
  </si>
  <si>
    <t>TS</t>
  </si>
  <si>
    <t>a4</t>
  </si>
  <si>
    <t>a=a1*a2*a3*a4</t>
  </si>
  <si>
    <t>KQ</t>
  </si>
  <si>
    <t>TL=TH/KH; TH-KH; Hệ số</t>
  </si>
  <si>
    <t>G</t>
  </si>
  <si>
    <t>Gqđ=G*a</t>
  </si>
  <si>
    <t>NHÓM CÁC CHỈ TIÊU CHUNG (KPI CHUNG)(cấp 2)</t>
  </si>
  <si>
    <t>Triển khai, khai thác hiệu quả các phần mềm chuyên môn  HRMS</t>
  </si>
  <si>
    <t>Thanh toán lương SXK cho PXSC&amp;TNĐ</t>
  </si>
  <si>
    <t xml:space="preserve"> Thanh toán lương làm thêm giờ hàng quý toàn Công ty</t>
  </si>
  <si>
    <t>Thanh toán lương dịch vụ bán lẻ điện năng phần công việc làm thêm hàng tháng (hạch toán quỹ lương SXKD điện) và các khoản tiền lương thuê ngoài khác hàng tháng.</t>
  </si>
  <si>
    <t>Thanh toán tiền an toàn cho PX hàng tháng.</t>
  </si>
  <si>
    <t>Thanh toán tiền tự túc phương tiện hàng tháng, lập báo cáo.</t>
  </si>
  <si>
    <t>LD4.2.6</t>
  </si>
  <si>
    <r>
      <t>Tạm ứng lương SXKD điện, thanh toán bữa ăn giữa ca hàng tháng cho PX;</t>
    </r>
    <r>
      <rPr>
        <sz val="12"/>
        <color indexed="10"/>
        <rFont val="Times New Roman"/>
        <family val="1"/>
      </rPr>
      <t xml:space="preserve"> </t>
    </r>
  </si>
  <si>
    <t>Thanh toán lương thêm giờ hàng quý cho PX.</t>
  </si>
  <si>
    <t>Thực hiện chấm công theo máy, Tạm ứng lương SXKD điện hàng tháng cho khối VP công ty;  thanh toán bữa ăn giữa ca hàng tháng toàn công ty; trích quỹ phúc lợi, khen thưởng chi vào các ngày lễ, tết, ngày truyền thống ngành; lập báo cáo.</t>
  </si>
  <si>
    <t xml:space="preserve"> Họp xét lương; thanh toán lương hàng quý cho các đơn vị; quyết toán lương quý, năm toàn công ty;  thanh toán phụ cấp kiêm nhiệm; </t>
  </si>
  <si>
    <t>Tổng hợp, theo dõi triển khai KPI của Công ty để chia lương hàng quý</t>
  </si>
  <si>
    <t>Thực hiện chấm công theo máy, Tạm ứng lương SXKD điện hàng tháng cho khối VP công ty, PX;  thanh toán bữa ăn giữa ca hàng tháng toàn công ty; trích quỹ phúc lợi, khen thưởng chi vào các ngày lễ, tết, ngày truyền thống ngành; lập báo cáo.</t>
  </si>
  <si>
    <t xml:space="preserve"> Họp xét lương; thanh toán lương hàng quý cho các đơn vị; quyết toán lương quý, năm toàn công ty;  thanh toán phụ cấp kiêm nhiệm;  thanh toán lương thêm giờ hàng quý cho PX. </t>
  </si>
  <si>
    <t>Giám sát đánh giá việc thực hiện công tác 5S của CBCNV trong phòng</t>
  </si>
  <si>
    <t>Giám sát đánh giá việc thực hiện công tác ISO của CBCNV trong phòng</t>
  </si>
  <si>
    <t>Theo dõi, tổng hợp việc thực hiện công tác ISO của CBCNV trong phòng</t>
  </si>
  <si>
    <t>Theo dõi, tổng hợpviệc thực hiện công tác 5S của CBCNV trong phòng</t>
  </si>
  <si>
    <t>Số lượng</t>
  </si>
  <si>
    <t>Tham gia thực hiện kế hoạch thanh tra, kiểm tra định kỳ hoặc đột xuất trong toàn Công ty về VHDN</t>
  </si>
  <si>
    <t>Thực hiện viết bài cho trang website của Công ty theo quy định</t>
  </si>
  <si>
    <t>HC4.1</t>
  </si>
  <si>
    <t>HC4.1.1</t>
  </si>
  <si>
    <t>Trọng số cấp 3</t>
  </si>
  <si>
    <t>Trọng số cấp 4</t>
  </si>
  <si>
    <t>a5</t>
  </si>
  <si>
    <t>a=a1*a2*a3*a4*a5</t>
  </si>
  <si>
    <t>Triển khai, thực hiện công tác cán bộ theo đúng quy định của Tập đoàn, Tổng công ty và Công ty</t>
  </si>
  <si>
    <t>Số lượng bài viết</t>
  </si>
  <si>
    <t>Số CBCNV biết khai thác hiệu quả các phần mềm  được trang bị: Microsoft Office (Word, Excel, Power Point); Eoffice; Visio.</t>
  </si>
  <si>
    <t xml:space="preserve">Số lượng </t>
  </si>
  <si>
    <t>Số lượng phiếu NC</t>
  </si>
  <si>
    <t>Số lần kiểm tra nội bộ</t>
  </si>
  <si>
    <t>Điểm</t>
  </si>
  <si>
    <t>≥70</t>
  </si>
  <si>
    <t xml:space="preserve">Trọng số cấp 2 </t>
  </si>
  <si>
    <t xml:space="preserve">Trọng số cấp 1 </t>
  </si>
  <si>
    <t>Trọng số cấp4</t>
  </si>
  <si>
    <t>Trọng số chỉ tiêu</t>
  </si>
  <si>
    <t>QUY ĐINH CHẤM ĐIỂM KPI PHÒNG TỔ CHỨC VÀ NHÂN SỰ</t>
  </si>
  <si>
    <t>STT</t>
  </si>
  <si>
    <t>MÃ KPI</t>
  </si>
  <si>
    <t>TÊN KPI</t>
  </si>
  <si>
    <t>ĐƠN VỊ</t>
  </si>
  <si>
    <t xml:space="preserve">CÁCH TINH ĐIỂM </t>
  </si>
  <si>
    <t>CÔNG THƯC</t>
  </si>
  <si>
    <t>Ghi chú</t>
  </si>
  <si>
    <t>Mỗi lần vi phạm quy định giao tiếp khách hàng trử 10 điểm</t>
  </si>
  <si>
    <t>G=100-SL*10</t>
  </si>
  <si>
    <t>SL: số lượng sai sót</t>
  </si>
  <si>
    <t>Triển khai không đúng thời gian quy định: Trừ 100 điểm.</t>
  </si>
  <si>
    <t>G=0</t>
  </si>
  <si>
    <t>SL: số  lượng sai sót</t>
  </si>
  <si>
    <t>Mỗi sai sót trong công việc bị cấp trên phê bình trừ 10 điểm</t>
  </si>
  <si>
    <r>
      <t xml:space="preserve">Tăng giảm 1% so với kế hoạch </t>
    </r>
    <r>
      <rPr>
        <sz val="12"/>
        <color rgb="FFFF0000"/>
        <rFont val="Calibri"/>
        <family val="2"/>
      </rPr>
      <t>±</t>
    </r>
    <r>
      <rPr>
        <sz val="12"/>
        <color rgb="FFFF0000"/>
        <rFont val="Times New Roman"/>
        <family val="1"/>
      </rPr>
      <t>2 điểm</t>
    </r>
  </si>
  <si>
    <t>G=Lđt*100/Lkh</t>
  </si>
  <si>
    <t>Lđt: số lao động đc đào tao; Lkh: số lao động đào tao theo KH</t>
  </si>
  <si>
    <t>G=Atp*100/LĐ</t>
  </si>
  <si>
    <t>Atp: điện năng thương phẩm; LĐ: tổng số lao động.</t>
  </si>
  <si>
    <t>G=KH*100/LĐ</t>
  </si>
  <si>
    <t>KH: tổng số khách hàng</t>
  </si>
  <si>
    <t>Không hoàn thành đúng thời gian quy định: Trừ 100 điểm.</t>
  </si>
  <si>
    <t>G= 0</t>
  </si>
  <si>
    <t>Có sai sót trong việc tham gia lập kế hoạch 5 năm về lao động  trừ 10 điểm/lỗi</t>
  </si>
  <si>
    <t>Xây dựng kế hoạch đào tạo của Công ty không hoàn thành đúng thời gian quy định trừ 100 điểm</t>
  </si>
  <si>
    <t>Chưa xây dựng đầy đủ kế hoạch đào tạo (phân tích nhu cầu đào tạo, xác định nhu cầu đào tạo, nội dung đào tạo, tiến độ thực hiện, kinh phí,...) trừ 10 điểm/lỗi</t>
  </si>
  <si>
    <t>Còn bị cấp trên phê bình do các vấn đề khác thuộc nội dung này trừ 10 điểm/lần</t>
  </si>
  <si>
    <t>Triển khai thực hiện các nội dung đào tạo do Tổng công ty tổ chức không hoàn thành đúng thời gian quy định trừ 100 điểm</t>
  </si>
  <si>
    <t>Các lỗi như sau trừ 10 điểm/lỗi: Thiếu theo dõi, kiểm tra tình hình học tập của các học viên; Thiếu hợp tác/hỗ trợ các đơn vị trong công tác bồi huấn nâng bậc (công tác chuẩn bị phòng học, trang thiết bị phục vụ lớp học,…); Còn để sai sót trong việc lập danh sách tham gia bồi huấn nâng bậc</t>
  </si>
  <si>
    <t>Mỗi lần sai sót bị cấp trên phê bình trừ 10 điểm</t>
  </si>
  <si>
    <t>Xây dựng quy định thi, nâng lương, nâng bậc và sát hạch nghề không đúng thời gian quy định trừ 100 điểm</t>
  </si>
  <si>
    <t>Tổ chức bồi dưỡng, thi nâng bậc, nâng lương, bồi dưỡng nghề, kiểm tra sát hạch nghề, giữ bậc, kiểm tra chức danh điều độ viên cho CBCNV trong công ty; Làm thủ tục nâng lương cho các chức danh NPC quản lý không đúng thời gian quy định trừ 100 điểm</t>
  </si>
  <si>
    <t xml:space="preserve">Các lỗi sau trừ 10 điểm /lỗi: Còn để sai sót trong việc lập danh sách Tổ chức bồi dưỡng, thi nâng bậc, nâng lương, bồi dưỡng nghề, kiểm tra sát hạch nghề, giữ bậc, kiểm tra chức danh điều độ viên cho CBCNV trong công ty; Làm thiếu thủ tục nâng lương cho các chức danh NPC quản lý; </t>
  </si>
  <si>
    <t>Xây dựng Bản đồ chiến lược, ma trận chức năng, BSC, bảng chấm điểm KPI cấp Công ty không đúng thời gian quy định trừ 100 điểm.</t>
  </si>
  <si>
    <t>Tổng hợp, theo dõi triển khai KPI của Công ty không đúng thời gian quy định trừ 100 điểm</t>
  </si>
  <si>
    <t>Các lỗi bị trừ 10 điểm/lỗi: Tổng hợp thiếu; nhầm</t>
  </si>
  <si>
    <t>Chấm điểm KPI cá nhân không đúng thời gian quy định trừ 100 điểm</t>
  </si>
  <si>
    <t>Thực hiện CCHC theo kế hoạch của Công ty không đúng thời gian quy định trừ 100 điểm</t>
  </si>
  <si>
    <t>Thực hiện không đầy đủ các nội dung CCHC theo kế hoạch trừ 10 điểm/ nội dung</t>
  </si>
  <si>
    <t>Không thực hiện đầy đủ kế hoạch quy chế dân chủ của Công ty : Mỗi sai sót trừ 10 điểm</t>
  </si>
  <si>
    <t>Chỉ tính TP</t>
  </si>
  <si>
    <t>Không tham gia công tác quy chế dân chủ của Công ty : Mỗi lần trừ 10 điểm</t>
  </si>
  <si>
    <t>Thực hiện các chế độ chính sách về tai nạn lao động, tử tuất, lập báo cáo</t>
  </si>
  <si>
    <t>Thực hiện các chế độ chính sách về tai nạn lao động, tử tuất không đúng thời gian quy định trừ 100 điểm</t>
  </si>
  <si>
    <t>Thực hiện thiếu sót về chế độ cho CBCNV trừ 10 điểm/lỗi</t>
  </si>
  <si>
    <r>
      <t xml:space="preserve">Triển khai thực hiện mô hình tổ chức, cơ cấu tổ chức bộ máy, cơ chế quản lý của công ty theo quy định, </t>
    </r>
    <r>
      <rPr>
        <b/>
        <sz val="12"/>
        <color rgb="FFFF0000"/>
        <rFont val="Times New Roman"/>
        <family val="1"/>
      </rPr>
      <t xml:space="preserve"> </t>
    </r>
    <r>
      <rPr>
        <sz val="12"/>
        <color rgb="FFFF0000"/>
        <rFont val="Times New Roman"/>
        <family val="1"/>
      </rPr>
      <t>lập báo cáo</t>
    </r>
  </si>
  <si>
    <t>Triển khai thực hiện mô hình tổ chức, cơ cấu tổ chức bộ máy, cơ chế quản lý của công ty không đúng thời gian quy định trừ 100 điểm</t>
  </si>
  <si>
    <t xml:space="preserve"> Không lập hồ sơ xin cấp, cấp lại giấy chứng nhận đăng ký kinh doanh và giấy phép hoạt động điện lực không đúng thời gian quy định trừ 100 điểm.</t>
  </si>
  <si>
    <t>Không triển khai nội quy lao động, thoả ước lao động tập thể do EVN NPC ban hành đến các phòng, đơn vị trừ 100 điểm</t>
  </si>
  <si>
    <t>Thực hiện công tác kỷ luật lao động chưa đúng quy định của pháp luật, của ngành trừ 10 điểm/lỗi.</t>
  </si>
  <si>
    <t>Xây dựng, thực hiện quy định công tác cán bộ của công ty; thực hiện công tác cán bộ theo quy định của Tổng công ty, lập báo cáo.</t>
  </si>
  <si>
    <t>Xây dựng quy định công tác cán bộ của Công ty không đúng thời gian quy định trừ 100 điểm</t>
  </si>
  <si>
    <t>Thực hiện thiếu sót các quy định trong công tác cán bộ của EVNNPC và của Công ty trừ 10 điểm/lỗi.</t>
  </si>
  <si>
    <t>Thiếu kiểm tra, giám sát, nhắc nhở việc thực hiện công tác cán bộ của các phòng, đơn vị để các phòng, đơn vị thực hiện sai trừ 10 điểm/lỗi</t>
  </si>
  <si>
    <t>Xây dựng, bảo vệ kế hoạch định biên lao động hàng năm tại Tổng công ty; giao định biên lao động cho các phòng, đơn vị trực thuộc công ty, lập báo cáo.</t>
  </si>
  <si>
    <t>Xây dựng kế hoạch định biên lao động không đúng thời gian quy định trừ 100 điểm.</t>
  </si>
  <si>
    <t>Không thực hiện giao định biên lao động cho các phòng, đơn vị trực thuộc công ty trừ 100 điểm</t>
  </si>
  <si>
    <t>Có sai sót trong việc thực hiện điều chỉnh tăng, giảm, đóng nộp bảo hiểm, chức danh công việc hàng tháng trừ 10 điểm/ lỗi</t>
  </si>
  <si>
    <t>Có sai sót trong việc cấp giấy nghỉ phép, nghỉ việc riêng trừ 10 điểm/lỗi</t>
  </si>
  <si>
    <t>Có sai sót trong việc thực hiện chế độ đối với người lao động khi nghỉ hưu, chấm dứt hợp đồng lao động, sửa thông tin sổ bảo hiểm trừ 10 điểm/lỗi</t>
  </si>
  <si>
    <t>Có sai sót trong việc thực hiện chế độ ốm đau thai sản, bảo hiểm thân thể trừ 10 điểm/lỗi</t>
  </si>
  <si>
    <t>Cập nhật không đầy đủ thông tin vào hồ sơ nhân sự, HRMS trừ 10 điểm/lỗi</t>
  </si>
  <si>
    <t>Có sai sót trong việc thực hiện tuyển dụng theo quy định trừ 10 điểm/lỗi.</t>
  </si>
  <si>
    <t>Có sai sót trong việc Quản lý và ký HĐLĐ theo quy định, lập báo cáo trừ 10 điểm/lỗi</t>
  </si>
  <si>
    <t>Xây dựng kế hoạch lao động tiền lương hàng năm theo yên cầu của Tổng công ty không đúng thời gian quy định trừ 100 điểm</t>
  </si>
  <si>
    <t>Có sai sót trong việc xây dựng kế hoạch lao động tiền lương : Mỗi sai sót trừ 10 điểm</t>
  </si>
  <si>
    <t>Xây dựng quy định lương của công ty; quy trình thanh toán lương;</t>
  </si>
  <si>
    <t xml:space="preserve">Xây dựng quy định lương của công ty; quy trình thanh toán lương không đúng thời gian quy định trừ 100 điểm </t>
  </si>
  <si>
    <t>Giao kế hoạch tiền lương hàng quý cho các đơn vị không đúng thời gian quy định trừ 100 điểm</t>
  </si>
  <si>
    <t>Có sai sót trong việc Giao kế hoạch tiền lương hàng quý cho các đơn vị trừ 10 điểm/lỗi</t>
  </si>
  <si>
    <t>Có sai sót trong việc thực hiện chấm công theo máy, Tạm ứng lương SXKD điện hàng tháng cho khối VP công ty, PX;  thanh toán bữa ăn giữa ca hàng tháng toàn công ty; trích quỹ phúc lợi, khen thưởng chi vào các ngày lễ, tết, ngày truyền thống ngành trừ 10 điểm/ lỗi</t>
  </si>
  <si>
    <t>Không đúng thời gian quy định trừ 100 điểm</t>
  </si>
  <si>
    <t>Có sai sót trong việc thực hiện thanh toán lương dịch vụ bán lẻ điện năng phần công việc làm thêm hàng tháng (hạch toán quỹ lương SXKD điện) và các khoản tiền lương thuê ngoài khác hàng tháng; thanh toán lương làm thêm giờ hàng quý trừ 10 điểm/ lỗi</t>
  </si>
  <si>
    <t>Có sai sót trong việc thực hiện thanh toán lương hàng quý cho các đơn vị; quyết toán lương quý, năm toàn công ty;  thanh toán phụ cấp kiêm nhiệm;  thanh toán lương thêm giờ hàng quý cho PX trừ 10 điểm/lỗi</t>
  </si>
  <si>
    <t>Xây dựng quy định trích lập và phân phối tiền lương SXK; quy định xét và phân phối tiền thưởng an toàn; quy định hoạt động của mạng lưới ATVSV, lập báo cáo.</t>
  </si>
  <si>
    <t>Xây dựng quy định trích lập và phân phối tiền lương SXK; quy định xét và phân phối tiền thưởng an toàn; quy định hoạt động của mạng lưới ATVSV không đúng thời gian quy định trừ 100 điểm</t>
  </si>
  <si>
    <t>Có sai sót trong việc xây dựng quy định trích lập và phân phối tiền lương SXK; quy định xét và phân phối tiền thưởng an toàn trừ 10 điểm/lỗi</t>
  </si>
  <si>
    <t>Có sai sót trong việc thực hiện trích lương SXK hàng tháng; thanh toán nhân công cho các đơn vị; thanh quyết toán lương SXK, SCTX, an toàn năm trừ 10 điểm/lỗi</t>
  </si>
  <si>
    <t>Có sai sót trong việc thực hiện thanh toán tiền an toàn cho các đơn vị; Làm các quyết định công nhận, kiện toàn mạng lưới ATVSV,  điều chỉnh, bổ sung đối tượng hưởng an toàn trong Công ty trừ 10 điểm/lỗi</t>
  </si>
  <si>
    <t>Có sai sót trong việc thực hiện thanh toán tiền tự túc phương tiện trừ 10 điểm/lỗi</t>
  </si>
  <si>
    <t>Xây dựng quy định về công tác thi đua khen thưởng của công ty</t>
  </si>
  <si>
    <t>Xây dựng quy định về công tác thi đua khen thưởng của công ty không đúng thời gian quy định trừ 100 điểm</t>
  </si>
  <si>
    <t xml:space="preserve"> Các lỗi như sau trừ 10 điểm/ lỗi: Triển khai bình xét các danh hiệu thi đua chậm trễ, không kịp thời; Lập thủ tục hồ sơ đề nghị khen thưởng chậm trễ, không kịp thời; Thực hiện khen thưởng không kịp thời (khi kết thúc các đợt phát động thi đua); lập báo cáo không đúng thời gian quy định</t>
  </si>
  <si>
    <t>Tham gia không đầy đủ phong trào của ngành, của địa phương theo chỉ đạo trừ 10 điểm/ lần</t>
  </si>
  <si>
    <t>Không triển khai thực hiện các phong trào thi đua do ngành và địa phương phát động trừ 10 điểm/lần</t>
  </si>
  <si>
    <t>HC</t>
  </si>
  <si>
    <t>Có lỗi chưa ảnh hưởng đến uy tín công ty, đơn vị, hình ảnh thương hiệu trừ 10 điểm/ văn bản</t>
  </si>
  <si>
    <t>Có lỗi ảnh hưởng đến uy tín của công ty, đơn vị, hình ảnh thương hiệu trừ 40 điểm/ văn bản</t>
  </si>
  <si>
    <t>G=100-SL*40</t>
  </si>
  <si>
    <t>Soạn văn bản không đạt yêu cầu, phải sửa đi sửa lại nhiều hoặc phải soạn lại trừ 20 điểm/ văn bản</t>
  </si>
  <si>
    <t>G=100-SL*20</t>
  </si>
  <si>
    <t>Thực hiện công tác văn thư không theo đúng mẫu quy định của EVNNPC và của Công ty trừ 10 điểm/lỗi</t>
  </si>
  <si>
    <t>Không thực hiện viết bài cho trang website của Công ty theo quy định trừ 100 điểm</t>
  </si>
  <si>
    <t>CN</t>
  </si>
  <si>
    <t>Số lượng CBCNV</t>
  </si>
  <si>
    <t>Số CBCNV trong phòng không khai thác hiệu quả các phần mềm dùng chung được trang bị như Eoffice; Microsoft Office; visio bị Lãnh đạo Công ty phê bình trừ 10 điểm/người</t>
  </si>
  <si>
    <t>Không sử dụng thành thạo các phần mềm dùng chung được trang bị như Eoffice; Microsoft Office; visio bị cấp trên phê bình trừ 10 điểm/lần</t>
  </si>
  <si>
    <t>Không khai thác hết các tính năng của phần mềm phục vụ công tác chuyên môn được trang bị (có căn cứ chứng minh) trừ 10 điểm/lần nhắc nhở</t>
  </si>
  <si>
    <t>Các lỗi như sau trừ 10 điểm/lỗi: Thực hiện thanh kiểm tra không đầy đủ, không đúng kế hoạch các đối tượng trong diện kiểm tra theo kế hoạch; Không phát hiện sai sót theo nội dung đã kiểm tra, không đề xuất xử lý các trường hợp sai sót</t>
  </si>
  <si>
    <t>QT</t>
  </si>
  <si>
    <t>Phiếu NC</t>
  </si>
  <si>
    <t>Bị lập phiếu NC trừ 50 điểm/phiếu.</t>
  </si>
  <si>
    <t>G=100-SL*50</t>
  </si>
  <si>
    <t>Chỉ trừ TP</t>
  </si>
  <si>
    <t>Mỗi sai sót trừ 10 điểm</t>
  </si>
  <si>
    <t>Số lần đánh giá</t>
  </si>
  <si>
    <t>Không thực hiện tự kiểm tra ISO của phòng trừ 100 điểm</t>
  </si>
  <si>
    <t>1 tháng 1 lần</t>
  </si>
  <si>
    <t>&lt;70 điểm Trừ 100 điểm</t>
  </si>
  <si>
    <t>Thực hiện 5S không đạt yêu cầu trừ 10 điểm/lỗi</t>
  </si>
  <si>
    <t>Không thực hiện tự kiểm tra 5S của phòng trừ 100 điểm.</t>
  </si>
  <si>
    <t>Xây dựng KH và triển khai thực hiện VHDN, bảng chấm điểm, bản cam kết VHDN của Công ty không đúng thời gian quy định trừ 100 điểm</t>
  </si>
  <si>
    <t>Tổng hợp kết quả chấm điểm của các phòng, đơn vị không đúng thời gian quy định trừ 100 điểm</t>
  </si>
  <si>
    <t>Có sai sót trong việc thực hiện tổng hợp kết quả chấm điểm của các phòng, đơn vị trừ 10 điểm/lỗi</t>
  </si>
  <si>
    <t>Chấm điểm VHDN Công ty 6 tháng, năm không đúng thời gain quy định trừ 100 điểm/lỗi</t>
  </si>
  <si>
    <t>Có sai sót trong việc thực hiện Chấm điểm VHDN Công ty 6 tháng, năm trừ 10 điểm/lỗi</t>
  </si>
  <si>
    <t>&lt;95 điểm trừ 100 điểm</t>
  </si>
  <si>
    <t>Tiên phong, gương mẫu trong công việc, sẵn sàng nhận mọi nhiệm vụ được giao, có tinh thần sáng tạo trong lao động, luôn giúp đỡ đồng nghiệp hoàn thành nhiệm vụ</t>
  </si>
  <si>
    <t>G=100</t>
  </si>
  <si>
    <t>Có tinh thần trách nhiệm trong công việc, luôn phấn đấu hoàn thành tốt nhiệm vụ được giao, có tinh thần hợp tác với đồng nghiệp</t>
  </si>
  <si>
    <t>G=80</t>
  </si>
  <si>
    <t>Có ý thực hoàn thành nhiệm vụ theo chức trách của mình, không sẵn sàng nhận thêm các nhiệm vụ khác, thiếu tinh thần hợp tác với đồng nghiệp</t>
  </si>
  <si>
    <t>G=50</t>
  </si>
  <si>
    <t>Thiếu tinh thân trách nhiệm, không sẵn sàng nhận nhiêm vụ, không có ý thức hoàn thành tốt nhiệm vụ được giao, dựa dẫm, ỷ lại...</t>
  </si>
  <si>
    <t>Không vi phạm các nội quy, quy chế, quy định.</t>
  </si>
  <si>
    <t>Vi phạm các nội quy, quy chế, quy định, quy định chưa đến mức kỷ luật</t>
  </si>
  <si>
    <t>Vi phạm các nội quy, quy chế, quy định, quy định bị xem xét kỷ luật</t>
  </si>
  <si>
    <t>Cộng 2 điểm/ sáng kiến</t>
  </si>
  <si>
    <t>Cộng 0.5 điểm/ cải tiến, HLHSX</t>
  </si>
  <si>
    <t>Cộng 0.2 điểm/ công việc bổ sung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</si>
</sst>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00\ _₫_-;\-* #,##0.00\ _₫_-;_-* &quot;-&quot;??\ _₫_-;_-@_-"/>
    <numFmt numFmtId="165" formatCode="_-* #,##0.00_-;\-* #,##0.00_-;_-* &quot;-&quot;??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s>
  <fonts count="80">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b/>
      <sz val="18"/>
      <color indexed="18"/>
      <name val="Arial"/>
      <family val="2"/>
    </font>
    <font>
      <sz val="16"/>
      <color indexed="18"/>
      <name val="Arial"/>
      <family val="2"/>
    </font>
    <font>
      <b/>
      <sz val="16"/>
      <color indexed="18"/>
      <name val="Arial"/>
      <family val="2"/>
    </font>
    <font>
      <b/>
      <sz val="14"/>
      <color indexed="18"/>
      <name val="Arial"/>
      <family val="2"/>
    </font>
    <font>
      <sz val="12"/>
      <color indexed="18"/>
      <name val="Arial"/>
      <family val="2"/>
    </font>
    <font>
      <sz val="9"/>
      <color indexed="18"/>
      <name val="Arial"/>
      <family val="2"/>
    </font>
    <font>
      <b/>
      <sz val="12"/>
      <color indexed="18"/>
      <name val="Arial"/>
      <family val="2"/>
    </font>
    <font>
      <i/>
      <sz val="12"/>
      <color indexed="18"/>
      <name val="Arial"/>
      <family val="2"/>
    </font>
    <font>
      <sz val="18"/>
      <color indexed="18"/>
      <name val="Arial"/>
      <family val="2"/>
    </font>
    <font>
      <sz val="12"/>
      <name val="Arial"/>
      <family val="2"/>
    </font>
    <font>
      <sz val="14"/>
      <name val="Times New Roman"/>
      <family val="1"/>
    </font>
    <font>
      <sz val="11"/>
      <color indexed="8"/>
      <name val="Calibri"/>
      <family val="2"/>
    </font>
    <font>
      <b/>
      <sz val="18"/>
      <color indexed="18"/>
      <name val="Times New Roman"/>
      <family val="1"/>
    </font>
    <font>
      <sz val="15"/>
      <color indexed="18"/>
      <name val="Arial"/>
      <family val="2"/>
    </font>
    <font>
      <b/>
      <sz val="14"/>
      <name val="Arial"/>
      <family val="2"/>
    </font>
    <font>
      <b/>
      <sz val="11"/>
      <name val="Arial"/>
      <family val="2"/>
    </font>
    <font>
      <b/>
      <i/>
      <sz val="12"/>
      <name val="Arial"/>
      <family val="2"/>
    </font>
    <font>
      <i/>
      <sz val="12"/>
      <name val="Arial"/>
      <family val="2"/>
    </font>
    <font>
      <sz val="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b/>
      <sz val="12"/>
      <color indexed="9"/>
      <name val="Times New Roman"/>
      <family val="1"/>
    </font>
    <font>
      <sz val="12"/>
      <color indexed="9"/>
      <name val="Times New Roman"/>
      <family val="1"/>
    </font>
    <font>
      <sz val="12"/>
      <color indexed="10"/>
      <name val="Times New Roman"/>
      <family val="1"/>
    </font>
    <font>
      <sz val="12"/>
      <color indexed="8"/>
      <name val="Times New Roman"/>
      <family val="1"/>
    </font>
    <font>
      <sz val="12"/>
      <name val="Times New Roman"/>
      <family val="1"/>
    </font>
    <font>
      <i/>
      <sz val="12"/>
      <color indexed="8"/>
      <name val="Times New Roman"/>
      <family val="1"/>
    </font>
    <font>
      <b/>
      <sz val="12"/>
      <name val="Times New Roman"/>
      <family val="1"/>
    </font>
    <font>
      <sz val="12"/>
      <color indexed="8"/>
      <name val="Times New Roman"/>
      <family val="1"/>
    </font>
    <font>
      <b/>
      <sz val="12"/>
      <color indexed="8"/>
      <name val="Times New Roman"/>
      <family val="1"/>
    </font>
    <font>
      <i/>
      <sz val="11.5"/>
      <color indexed="8"/>
      <name val="Times New Roman"/>
      <family val="1"/>
    </font>
    <font>
      <sz val="12"/>
      <color indexed="10"/>
      <name val="Arial"/>
      <family val="2"/>
    </font>
    <font>
      <sz val="12"/>
      <name val="Calibri"/>
      <family val="2"/>
    </font>
    <font>
      <b/>
      <sz val="14"/>
      <name val="Times New Roman"/>
      <family val="1"/>
    </font>
    <font>
      <sz val="10"/>
      <name val="Arial"/>
      <family val="2"/>
      <charset val="163"/>
    </font>
    <font>
      <sz val="14"/>
      <name val="Times New Roman"/>
      <family val="1"/>
      <charset val="1"/>
    </font>
    <font>
      <sz val="11"/>
      <color indexed="8"/>
      <name val="Calibri"/>
      <family val="2"/>
      <charset val="1"/>
    </font>
    <font>
      <sz val="12"/>
      <color indexed="15"/>
      <name val="Times New Roman"/>
      <family val="1"/>
    </font>
    <font>
      <sz val="12"/>
      <color indexed="10"/>
      <name val="Times New Roman"/>
      <family val="1"/>
      <charset val="163"/>
    </font>
    <font>
      <sz val="12"/>
      <color indexed="8"/>
      <name val="Times New Roman"/>
      <family val="1"/>
    </font>
    <font>
      <b/>
      <sz val="12"/>
      <color indexed="8"/>
      <name val="Times New Roman"/>
      <family val="1"/>
    </font>
    <font>
      <sz val="12"/>
      <name val="Calibri"/>
      <family val="2"/>
    </font>
    <font>
      <sz val="12"/>
      <color indexed="10"/>
      <name val="Times New Roman"/>
      <family val="1"/>
    </font>
    <font>
      <sz val="12"/>
      <color indexed="53"/>
      <name val="Times New Roman"/>
      <family val="1"/>
    </font>
    <font>
      <sz val="12"/>
      <color indexed="10"/>
      <name val="Times New Roman"/>
      <family val="1"/>
    </font>
    <font>
      <b/>
      <sz val="11"/>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sz val="12"/>
      <color rgb="FFFF0000"/>
      <name val="Arial"/>
      <family val="2"/>
    </font>
    <font>
      <sz val="12"/>
      <color rgb="FFFF0000"/>
      <name val="Times New Roman"/>
      <family val="1"/>
    </font>
    <font>
      <sz val="12"/>
      <name val="Times New Roman"/>
      <family val="1"/>
      <charset val="163"/>
    </font>
    <font>
      <sz val="12"/>
      <name val="Calibri"/>
      <family val="2"/>
      <scheme val="minor"/>
    </font>
    <font>
      <sz val="12"/>
      <color rgb="FFFF0000"/>
      <name val="Calibri"/>
      <family val="2"/>
    </font>
    <font>
      <i/>
      <sz val="11.5"/>
      <name val="Times New Roman"/>
      <family val="1"/>
    </font>
    <font>
      <sz val="11"/>
      <name val="Times New Roman"/>
      <family val="1"/>
    </font>
    <font>
      <b/>
      <sz val="12"/>
      <color theme="1"/>
      <name val="Times New Roman"/>
      <family val="1"/>
    </font>
    <font>
      <b/>
      <sz val="12"/>
      <color rgb="FFFF0000"/>
      <name val="Times New Roman"/>
      <family val="1"/>
    </font>
    <font>
      <strike/>
      <sz val="12"/>
      <color rgb="FFFF0000"/>
      <name val="Times New Roman"/>
      <family val="1"/>
    </font>
  </fonts>
  <fills count="2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51"/>
        <bgColor indexed="64"/>
      </patternFill>
    </fill>
    <fill>
      <patternFill patternType="solid">
        <fgColor indexed="47"/>
        <bgColor indexed="64"/>
      </patternFill>
    </fill>
    <fill>
      <patternFill patternType="solid">
        <fgColor indexed="52"/>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49"/>
        <bgColor indexed="64"/>
      </patternFill>
    </fill>
    <fill>
      <patternFill patternType="solid">
        <fgColor indexed="27"/>
        <bgColor indexed="64"/>
      </patternFill>
    </fill>
    <fill>
      <patternFill patternType="solid">
        <fgColor indexed="43"/>
        <bgColor indexed="64"/>
      </patternFill>
    </fill>
    <fill>
      <patternFill patternType="solid">
        <fgColor indexed="53"/>
        <bgColor indexed="64"/>
      </patternFill>
    </fill>
    <fill>
      <patternFill patternType="solid">
        <fgColor indexed="22"/>
        <bgColor indexed="64"/>
      </patternFill>
    </fill>
    <fill>
      <patternFill patternType="solid">
        <fgColor indexed="10"/>
        <bgColor indexed="64"/>
      </patternFill>
    </fill>
    <fill>
      <patternFill patternType="solid">
        <fgColor indexed="62"/>
        <bgColor indexed="64"/>
      </patternFill>
    </fill>
    <fill>
      <patternFill patternType="solid">
        <fgColor indexed="26"/>
        <bgColor indexed="64"/>
      </patternFill>
    </fill>
    <fill>
      <patternFill patternType="solid">
        <fgColor indexed="3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rgb="FFFFC000"/>
        <bgColor rgb="FF000000"/>
      </patternFill>
    </fill>
    <fill>
      <patternFill patternType="solid">
        <fgColor theme="8" tint="0.59999389629810485"/>
        <bgColor indexed="64"/>
      </patternFill>
    </fill>
  </fills>
  <borders count="35">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diagonal/>
    </border>
    <border>
      <left style="medium">
        <color indexed="64"/>
      </left>
      <right/>
      <top/>
      <bottom style="medium">
        <color indexed="64"/>
      </bottom>
      <diagonal/>
    </border>
    <border>
      <left style="thin">
        <color indexed="64"/>
      </left>
      <right style="thin">
        <color indexed="64"/>
      </right>
      <top/>
      <bottom style="hair">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s>
  <cellStyleXfs count="131">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4"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4"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11" fillId="0" borderId="0" applyFont="0" applyFill="0" applyBorder="0" applyAlignment="0" applyProtection="0"/>
    <xf numFmtId="169" fontId="11" fillId="0" borderId="0" applyFont="0" applyFill="0" applyBorder="0" applyAlignment="0" applyProtection="0"/>
    <xf numFmtId="165"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26" fillId="0" borderId="0" applyBorder="0" applyProtection="0"/>
    <xf numFmtId="171" fontId="54"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26" fillId="0" borderId="0" applyBorder="0" applyProtection="0"/>
    <xf numFmtId="172" fontId="54" fillId="0" borderId="0" applyBorder="0" applyProtection="0"/>
    <xf numFmtId="172" fontId="1" fillId="0" borderId="0" applyBorder="0" applyProtection="0"/>
    <xf numFmtId="172" fontId="1" fillId="0" borderId="0" applyBorder="0" applyProtection="0"/>
    <xf numFmtId="0" fontId="12" fillId="0" borderId="0"/>
    <xf numFmtId="0" fontId="25" fillId="0" borderId="0"/>
    <xf numFmtId="0" fontId="12" fillId="0" borderId="0"/>
    <xf numFmtId="0" fontId="53" fillId="0" borderId="0"/>
    <xf numFmtId="0" fontId="13" fillId="0" borderId="0">
      <alignment vertical="center"/>
    </xf>
    <xf numFmtId="9" fontId="8" fillId="0" borderId="0" applyBorder="0" applyProtection="0"/>
    <xf numFmtId="9" fontId="26" fillId="0" borderId="0" applyBorder="0" applyProtection="0"/>
    <xf numFmtId="9" fontId="8" fillId="0" borderId="0" applyBorder="0" applyProtection="0"/>
    <xf numFmtId="9" fontId="1" fillId="0" borderId="0" applyBorder="0" applyProtection="0"/>
    <xf numFmtId="9" fontId="54"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26" fillId="0" borderId="0" applyBorder="0" applyProtection="0"/>
    <xf numFmtId="9" fontId="54"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52"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65" fillId="0" borderId="0" applyNumberFormat="0" applyFill="0" applyBorder="0" applyAlignment="0" applyProtection="0"/>
    <xf numFmtId="0" fontId="4" fillId="0" borderId="0"/>
    <xf numFmtId="0" fontId="4" fillId="0" borderId="0"/>
    <xf numFmtId="0" fontId="4" fillId="0" borderId="0"/>
    <xf numFmtId="0" fontId="66" fillId="0" borderId="0"/>
    <xf numFmtId="0" fontId="67" fillId="0" borderId="0"/>
    <xf numFmtId="0" fontId="64" fillId="0" borderId="0"/>
    <xf numFmtId="0" fontId="64" fillId="0" borderId="0"/>
    <xf numFmtId="0" fontId="64" fillId="0" borderId="0"/>
    <xf numFmtId="0" fontId="7" fillId="0" borderId="0"/>
    <xf numFmtId="0" fontId="4" fillId="0" borderId="0"/>
    <xf numFmtId="0" fontId="68" fillId="0" borderId="0"/>
    <xf numFmtId="0" fontId="13" fillId="0" borderId="0">
      <alignment vertical="center"/>
    </xf>
    <xf numFmtId="0" fontId="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4" fillId="0" borderId="0"/>
    <xf numFmtId="0" fontId="4" fillId="0" borderId="0"/>
    <xf numFmtId="0" fontId="4" fillId="0" borderId="0"/>
    <xf numFmtId="0" fontId="4" fillId="0" borderId="0"/>
    <xf numFmtId="0" fontId="7" fillId="0" borderId="0"/>
    <xf numFmtId="0" fontId="4" fillId="0" borderId="0"/>
    <xf numFmtId="0" fontId="68"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808">
    <xf numFmtId="0" fontId="0" fillId="0" borderId="0" xfId="0"/>
    <xf numFmtId="0" fontId="16" fillId="2" borderId="0" xfId="80" applyFont="1" applyFill="1" applyAlignment="1">
      <alignment horizontal="center" vertical="center" wrapText="1"/>
    </xf>
    <xf numFmtId="0" fontId="16" fillId="0" borderId="0" xfId="80" applyFont="1" applyAlignment="1">
      <alignment horizontal="center" vertical="center" wrapText="1"/>
    </xf>
    <xf numFmtId="0" fontId="19" fillId="2" borderId="0" xfId="80" applyFont="1" applyFill="1" applyAlignment="1">
      <alignment horizontal="center" vertical="center" wrapText="1"/>
    </xf>
    <xf numFmtId="0" fontId="19" fillId="3" borderId="3" xfId="80" applyFont="1" applyFill="1" applyBorder="1" applyAlignment="1">
      <alignment horizontal="center" vertical="center" wrapText="1"/>
    </xf>
    <xf numFmtId="0" fontId="19" fillId="3" borderId="3" xfId="80" applyFont="1" applyFill="1" applyBorder="1" applyAlignment="1">
      <alignment horizontal="right" vertical="center" wrapText="1"/>
    </xf>
    <xf numFmtId="9" fontId="19" fillId="3" borderId="3" xfId="80" applyNumberFormat="1" applyFont="1" applyFill="1" applyBorder="1" applyAlignment="1">
      <alignment horizontal="center" vertical="center" wrapText="1"/>
    </xf>
    <xf numFmtId="0" fontId="16" fillId="3" borderId="4" xfId="80" applyFont="1" applyFill="1" applyBorder="1" applyAlignment="1">
      <alignment horizontal="center" vertical="center" wrapText="1"/>
    </xf>
    <xf numFmtId="0" fontId="16" fillId="2" borderId="0" xfId="80" applyFont="1" applyFill="1" applyBorder="1" applyAlignment="1">
      <alignment horizontal="center" vertical="center" wrapText="1"/>
    </xf>
    <xf numFmtId="0" fontId="19" fillId="3" borderId="0" xfId="80" applyFont="1" applyFill="1" applyBorder="1" applyAlignment="1">
      <alignment horizontal="center" vertical="center" wrapText="1"/>
    </xf>
    <xf numFmtId="0" fontId="20" fillId="3" borderId="0" xfId="80" applyFont="1" applyFill="1" applyBorder="1" applyAlignment="1">
      <alignment horizontal="right" vertical="center" wrapText="1"/>
    </xf>
    <xf numFmtId="0" fontId="21" fillId="4" borderId="5" xfId="80" applyFont="1" applyFill="1" applyBorder="1" applyAlignment="1">
      <alignment horizontal="center" vertical="center" wrapText="1"/>
    </xf>
    <xf numFmtId="0" fontId="19" fillId="3" borderId="0" xfId="80" applyFont="1" applyFill="1" applyBorder="1" applyAlignment="1">
      <alignment horizontal="right" vertical="center" wrapText="1"/>
    </xf>
    <xf numFmtId="0" fontId="16" fillId="3" borderId="6" xfId="80" applyFont="1" applyFill="1" applyBorder="1" applyAlignment="1">
      <alignment horizontal="center" vertical="center" wrapText="1"/>
    </xf>
    <xf numFmtId="0" fontId="19" fillId="5" borderId="7" xfId="80" quotePrefix="1" applyFont="1" applyFill="1" applyBorder="1" applyAlignment="1">
      <alignment horizontal="left" vertical="center" wrapText="1"/>
    </xf>
    <xf numFmtId="9" fontId="19" fillId="3" borderId="0" xfId="80" applyNumberFormat="1" applyFont="1" applyFill="1" applyBorder="1" applyAlignment="1">
      <alignment horizontal="center" vertical="center" wrapText="1"/>
    </xf>
    <xf numFmtId="9" fontId="21" fillId="2" borderId="0" xfId="80" applyNumberFormat="1" applyFont="1" applyFill="1" applyAlignment="1">
      <alignment horizontal="center" vertical="center" wrapText="1"/>
    </xf>
    <xf numFmtId="0" fontId="21" fillId="6" borderId="5" xfId="80" applyFont="1" applyFill="1" applyBorder="1" applyAlignment="1">
      <alignment horizontal="center" vertical="center" wrapText="1"/>
    </xf>
    <xf numFmtId="0" fontId="19" fillId="5" borderId="8" xfId="80" quotePrefix="1" applyFont="1" applyFill="1" applyBorder="1" applyAlignment="1">
      <alignment horizontal="left" vertical="center" wrapText="1"/>
    </xf>
    <xf numFmtId="0" fontId="19" fillId="5" borderId="9" xfId="80" quotePrefix="1" applyFont="1" applyFill="1" applyBorder="1" applyAlignment="1">
      <alignment horizontal="left" vertical="center" wrapText="1"/>
    </xf>
    <xf numFmtId="0" fontId="19" fillId="5" borderId="10" xfId="80" quotePrefix="1" applyFont="1" applyFill="1" applyBorder="1" applyAlignment="1">
      <alignment horizontal="left" vertical="center" wrapText="1"/>
    </xf>
    <xf numFmtId="0" fontId="21" fillId="2" borderId="0" xfId="80" applyFont="1" applyFill="1" applyAlignment="1">
      <alignment horizontal="center" vertical="center" wrapText="1"/>
    </xf>
    <xf numFmtId="0" fontId="21" fillId="3" borderId="11" xfId="80" applyFont="1" applyFill="1" applyBorder="1" applyAlignment="1">
      <alignment horizontal="center" vertical="center" wrapText="1"/>
    </xf>
    <xf numFmtId="0" fontId="21" fillId="3" borderId="11" xfId="80" applyFont="1" applyFill="1" applyBorder="1" applyAlignment="1">
      <alignment horizontal="right" vertical="center" wrapText="1"/>
    </xf>
    <xf numFmtId="0" fontId="21" fillId="3" borderId="11" xfId="80" applyFont="1" applyFill="1" applyBorder="1" applyAlignment="1">
      <alignment horizontal="center" vertical="center"/>
    </xf>
    <xf numFmtId="0" fontId="21" fillId="3" borderId="11" xfId="80" applyFont="1" applyFill="1" applyBorder="1" applyAlignment="1">
      <alignment horizontal="right" vertical="center"/>
    </xf>
    <xf numFmtId="0" fontId="15" fillId="3" borderId="12" xfId="80" applyFont="1" applyFill="1" applyBorder="1" applyAlignment="1">
      <alignment horizontal="center" vertical="center"/>
    </xf>
    <xf numFmtId="0" fontId="18" fillId="0" borderId="0" xfId="80" applyFont="1" applyAlignment="1">
      <alignment horizontal="center" vertical="center" wrapText="1"/>
    </xf>
    <xf numFmtId="0" fontId="21" fillId="2" borderId="0" xfId="80" applyFont="1" applyFill="1" applyAlignment="1">
      <alignment horizontal="right" vertical="center" wrapText="1"/>
    </xf>
    <xf numFmtId="0" fontId="15" fillId="2" borderId="0" xfId="80" applyFont="1" applyFill="1" applyAlignment="1">
      <alignment horizontal="center" vertical="center" wrapText="1"/>
    </xf>
    <xf numFmtId="0" fontId="18" fillId="7" borderId="13" xfId="80" applyFont="1" applyFill="1" applyBorder="1" applyAlignment="1">
      <alignment horizontal="center" vertical="center" wrapText="1"/>
    </xf>
    <xf numFmtId="0" fontId="15" fillId="3" borderId="4" xfId="80" applyFont="1" applyFill="1" applyBorder="1" applyAlignment="1">
      <alignment horizontal="center" vertical="center" wrapText="1"/>
    </xf>
    <xf numFmtId="0" fontId="21" fillId="8" borderId="5" xfId="80" applyFont="1" applyFill="1" applyBorder="1" applyAlignment="1">
      <alignment horizontal="center" vertical="center" wrapText="1"/>
    </xf>
    <xf numFmtId="0" fontId="21" fillId="3" borderId="0" xfId="80" applyFont="1" applyFill="1" applyBorder="1" applyAlignment="1">
      <alignment horizontal="center" vertical="center" wrapText="1"/>
    </xf>
    <xf numFmtId="9" fontId="21" fillId="3" borderId="0" xfId="80" applyNumberFormat="1" applyFont="1" applyFill="1" applyBorder="1" applyAlignment="1">
      <alignment horizontal="center" vertical="center" wrapText="1"/>
    </xf>
    <xf numFmtId="0" fontId="16" fillId="3" borderId="6" xfId="80" applyFont="1" applyFill="1" applyBorder="1" applyAlignment="1">
      <alignment horizontal="left" vertical="center" wrapText="1"/>
    </xf>
    <xf numFmtId="0" fontId="18" fillId="7" borderId="7" xfId="80" applyFont="1" applyFill="1" applyBorder="1" applyAlignment="1">
      <alignment horizontal="center" vertical="center" wrapText="1"/>
    </xf>
    <xf numFmtId="0" fontId="15" fillId="3" borderId="12" xfId="80" applyFont="1" applyFill="1" applyBorder="1" applyAlignment="1">
      <alignment horizontal="center" vertical="center" wrapText="1"/>
    </xf>
    <xf numFmtId="9" fontId="19" fillId="3" borderId="14" xfId="80" applyNumberFormat="1" applyFont="1" applyFill="1" applyBorder="1" applyAlignment="1">
      <alignment horizontal="center" vertical="center" wrapText="1"/>
    </xf>
    <xf numFmtId="0" fontId="21" fillId="9" borderId="5" xfId="80" applyFont="1" applyFill="1" applyBorder="1" applyAlignment="1">
      <alignment horizontal="center" vertical="center" wrapText="1"/>
    </xf>
    <xf numFmtId="0" fontId="15" fillId="3" borderId="6" xfId="80" applyFont="1" applyFill="1" applyBorder="1" applyAlignment="1">
      <alignment horizontal="center" vertical="center" wrapText="1"/>
    </xf>
    <xf numFmtId="0" fontId="19" fillId="7" borderId="8" xfId="91" quotePrefix="1" applyFont="1" applyFill="1" applyBorder="1" applyAlignment="1">
      <alignment horizontal="left" vertical="center" wrapText="1"/>
    </xf>
    <xf numFmtId="0" fontId="19" fillId="7" borderId="9" xfId="91" quotePrefix="1" applyFont="1" applyFill="1" applyBorder="1" applyAlignment="1">
      <alignment horizontal="left" vertical="center" wrapText="1"/>
    </xf>
    <xf numFmtId="0" fontId="19" fillId="9" borderId="9" xfId="80" quotePrefix="1" applyFont="1" applyFill="1" applyBorder="1" applyAlignment="1">
      <alignment horizontal="left" vertical="center" wrapText="1"/>
    </xf>
    <xf numFmtId="0" fontId="19" fillId="7" borderId="9" xfId="80" quotePrefix="1" applyFont="1" applyFill="1" applyBorder="1" applyAlignment="1">
      <alignment horizontal="left" vertical="center" wrapText="1"/>
    </xf>
    <xf numFmtId="0" fontId="19" fillId="9" borderId="9" xfId="80" applyFont="1" applyFill="1" applyBorder="1" applyAlignment="1">
      <alignment horizontal="left" vertical="center" wrapText="1"/>
    </xf>
    <xf numFmtId="0" fontId="19" fillId="7" borderId="9" xfId="80" applyFont="1" applyFill="1" applyBorder="1" applyAlignment="1">
      <alignment horizontal="left" vertical="center" wrapText="1"/>
    </xf>
    <xf numFmtId="0" fontId="19" fillId="7" borderId="15" xfId="80" quotePrefix="1" applyFont="1" applyFill="1" applyBorder="1" applyAlignment="1">
      <alignment horizontal="left" vertical="center" wrapText="1"/>
    </xf>
    <xf numFmtId="9" fontId="19" fillId="3" borderId="0" xfId="80" applyNumberFormat="1" applyFont="1" applyFill="1" applyBorder="1" applyAlignment="1">
      <alignment horizontal="right" vertical="center" wrapText="1"/>
    </xf>
    <xf numFmtId="9" fontId="21" fillId="3" borderId="0" xfId="80" applyNumberFormat="1" applyFont="1" applyFill="1" applyBorder="1" applyAlignment="1">
      <alignment horizontal="right" vertical="center" wrapText="1"/>
    </xf>
    <xf numFmtId="0" fontId="22" fillId="3" borderId="0" xfId="80" applyFont="1" applyFill="1" applyBorder="1" applyAlignment="1">
      <alignment horizontal="right" vertical="center" wrapText="1"/>
    </xf>
    <xf numFmtId="0" fontId="22" fillId="8" borderId="0" xfId="80" applyFont="1" applyFill="1" applyBorder="1" applyAlignment="1">
      <alignment horizontal="center" vertical="center" wrapText="1"/>
    </xf>
    <xf numFmtId="0" fontId="21" fillId="2" borderId="0" xfId="80" applyFont="1" applyFill="1" applyBorder="1" applyAlignment="1">
      <alignment horizontal="center" vertical="center" wrapText="1"/>
    </xf>
    <xf numFmtId="0" fontId="21" fillId="2" borderId="0" xfId="80" applyFont="1" applyFill="1" applyBorder="1" applyAlignment="1">
      <alignment horizontal="right" vertical="center" wrapText="1"/>
    </xf>
    <xf numFmtId="0" fontId="15" fillId="2" borderId="0" xfId="80" applyFont="1" applyFill="1" applyBorder="1" applyAlignment="1">
      <alignment horizontal="center" vertical="center" wrapText="1"/>
    </xf>
    <xf numFmtId="0" fontId="23" fillId="3" borderId="6" xfId="80" applyFont="1" applyFill="1" applyBorder="1" applyAlignment="1">
      <alignment horizontal="center" vertical="center" wrapText="1"/>
    </xf>
    <xf numFmtId="0" fontId="17" fillId="3" borderId="6" xfId="80" applyFont="1" applyFill="1" applyBorder="1" applyAlignment="1">
      <alignment horizontal="center" vertical="center" wrapText="1"/>
    </xf>
    <xf numFmtId="0" fontId="19" fillId="10" borderId="0" xfId="80" quotePrefix="1" applyFont="1" applyFill="1" applyBorder="1" applyAlignment="1">
      <alignment horizontal="left" vertical="center" wrapText="1"/>
    </xf>
    <xf numFmtId="0" fontId="21" fillId="10" borderId="0" xfId="80" applyFont="1" applyFill="1" applyBorder="1" applyAlignment="1">
      <alignment horizontal="right" vertical="center" wrapText="1"/>
    </xf>
    <xf numFmtId="0" fontId="21" fillId="10" borderId="0" xfId="80" applyFont="1" applyFill="1" applyBorder="1" applyAlignment="1">
      <alignment horizontal="center" vertical="center" wrapText="1"/>
    </xf>
    <xf numFmtId="0" fontId="21" fillId="3" borderId="11" xfId="80" applyFont="1" applyFill="1" applyBorder="1" applyAlignment="1">
      <alignment vertical="center"/>
    </xf>
    <xf numFmtId="0" fontId="17" fillId="3" borderId="12" xfId="80" applyFont="1" applyFill="1" applyBorder="1" applyAlignment="1">
      <alignment vertical="center"/>
    </xf>
    <xf numFmtId="0" fontId="17" fillId="2" borderId="0" xfId="80" applyFont="1" applyFill="1" applyAlignment="1">
      <alignment horizontal="center" vertical="center" wrapText="1"/>
    </xf>
    <xf numFmtId="0" fontId="17" fillId="0" borderId="0" xfId="80" applyFont="1" applyFill="1" applyAlignment="1">
      <alignment horizontal="center" vertical="center" wrapText="1"/>
    </xf>
    <xf numFmtId="0" fontId="16" fillId="0" borderId="0" xfId="80" applyFont="1" applyAlignment="1">
      <alignment horizontal="center" vertical="center" textRotation="180" wrapText="1"/>
    </xf>
    <xf numFmtId="0" fontId="16" fillId="0" borderId="0" xfId="80" applyFont="1" applyFill="1" applyAlignment="1">
      <alignment horizontal="center" vertical="center" wrapText="1"/>
    </xf>
    <xf numFmtId="0" fontId="24" fillId="0" borderId="5" xfId="19" applyNumberFormat="1" applyFont="1" applyFill="1" applyBorder="1" applyAlignment="1">
      <alignment horizontal="center" vertical="center" wrapText="1"/>
    </xf>
    <xf numFmtId="10" fontId="24" fillId="0" borderId="5" xfId="118" applyNumberFormat="1" applyFont="1" applyFill="1" applyBorder="1" applyAlignment="1">
      <alignment vertical="center" wrapText="1"/>
    </xf>
    <xf numFmtId="0" fontId="19" fillId="5" borderId="9" xfId="80" applyFont="1" applyFill="1" applyBorder="1" applyAlignment="1">
      <alignment horizontal="left" vertical="center" wrapText="1"/>
    </xf>
    <xf numFmtId="0" fontId="28" fillId="2" borderId="0" xfId="80" applyFont="1" applyFill="1" applyAlignment="1">
      <alignment horizontal="center" vertical="center" wrapText="1"/>
    </xf>
    <xf numFmtId="0" fontId="28" fillId="0" borderId="5" xfId="80" applyFont="1" applyFill="1" applyBorder="1" applyAlignment="1">
      <alignment horizontal="left" vertical="center" wrapText="1"/>
    </xf>
    <xf numFmtId="0" fontId="28" fillId="0" borderId="0" xfId="80" applyFont="1" applyAlignment="1">
      <alignment horizontal="center" vertical="center" wrapText="1"/>
    </xf>
    <xf numFmtId="0" fontId="28" fillId="0" borderId="5" xfId="80" applyFont="1" applyBorder="1" applyAlignment="1">
      <alignment horizontal="left" vertical="center" wrapText="1"/>
    </xf>
    <xf numFmtId="0" fontId="28" fillId="8" borderId="5" xfId="80" applyFont="1" applyFill="1" applyBorder="1" applyAlignment="1">
      <alignment horizontal="left" vertical="center" wrapText="1"/>
    </xf>
    <xf numFmtId="0" fontId="28" fillId="2" borderId="5" xfId="80" applyFont="1" applyFill="1" applyBorder="1" applyAlignment="1">
      <alignment horizontal="left" vertical="center" wrapText="1"/>
    </xf>
    <xf numFmtId="0" fontId="28" fillId="0" borderId="0" xfId="80" applyFont="1" applyFill="1" applyAlignment="1">
      <alignment horizontal="center" vertical="center" wrapText="1"/>
    </xf>
    <xf numFmtId="0" fontId="29" fillId="0" borderId="0" xfId="102" applyFont="1" applyFill="1" applyBorder="1" applyAlignment="1">
      <alignment vertical="center"/>
    </xf>
    <xf numFmtId="0" fontId="3" fillId="0" borderId="0" xfId="102" applyFont="1" applyFill="1" applyBorder="1" applyAlignment="1">
      <alignment vertical="center"/>
    </xf>
    <xf numFmtId="0" fontId="3" fillId="0" borderId="0" xfId="102" applyFont="1" applyFill="1" applyBorder="1" applyAlignment="1">
      <alignment horizontal="left" vertical="center"/>
    </xf>
    <xf numFmtId="0" fontId="3" fillId="0" borderId="0" xfId="102" applyFont="1" applyFill="1" applyBorder="1" applyAlignment="1">
      <alignment horizontal="right" vertical="center"/>
    </xf>
    <xf numFmtId="0" fontId="3" fillId="0" borderId="0" xfId="102" applyFont="1" applyFill="1" applyBorder="1" applyAlignment="1">
      <alignment horizontal="left" vertical="center" wrapText="1"/>
    </xf>
    <xf numFmtId="168" fontId="3" fillId="0" borderId="0" xfId="122" applyNumberFormat="1" applyFont="1" applyFill="1" applyBorder="1" applyAlignment="1">
      <alignment horizontal="right" vertical="center"/>
    </xf>
    <xf numFmtId="0" fontId="3" fillId="0" borderId="0" xfId="102" applyFont="1" applyFill="1" applyBorder="1" applyAlignment="1">
      <alignment vertical="center" wrapText="1"/>
    </xf>
    <xf numFmtId="173" fontId="3" fillId="0" borderId="13" xfId="9" applyNumberFormat="1" applyFont="1" applyFill="1" applyBorder="1" applyAlignment="1">
      <alignment horizontal="center" vertical="center"/>
    </xf>
    <xf numFmtId="0" fontId="24" fillId="0" borderId="0" xfId="102" applyFont="1" applyFill="1" applyAlignment="1">
      <alignment vertical="center"/>
    </xf>
    <xf numFmtId="0" fontId="3" fillId="7" borderId="5" xfId="74" applyFont="1" applyFill="1" applyBorder="1" applyAlignment="1">
      <alignment vertical="center"/>
    </xf>
    <xf numFmtId="0" fontId="3" fillId="7" borderId="5" xfId="74" applyFont="1" applyFill="1" applyBorder="1" applyAlignment="1">
      <alignment horizontal="left" vertical="center"/>
    </xf>
    <xf numFmtId="0" fontId="3" fillId="7" borderId="5" xfId="74" applyFont="1" applyFill="1" applyBorder="1" applyAlignment="1">
      <alignment horizontal="right" vertical="center"/>
    </xf>
    <xf numFmtId="0" fontId="3" fillId="7" borderId="5" xfId="74" applyFont="1" applyFill="1" applyBorder="1" applyAlignment="1">
      <alignment horizontal="left" vertical="center" wrapText="1"/>
    </xf>
    <xf numFmtId="168" fontId="3" fillId="7" borderId="5" xfId="122" applyNumberFormat="1" applyFont="1" applyFill="1" applyBorder="1" applyAlignment="1">
      <alignment horizontal="right" vertical="center"/>
    </xf>
    <xf numFmtId="0" fontId="3" fillId="7" borderId="5" xfId="74" applyFont="1" applyFill="1" applyBorder="1" applyAlignment="1">
      <alignment vertical="center" wrapText="1"/>
    </xf>
    <xf numFmtId="0" fontId="3" fillId="11" borderId="5" xfId="74" applyFont="1" applyFill="1" applyBorder="1" applyAlignment="1">
      <alignment horizontal="left" vertical="center"/>
    </xf>
    <xf numFmtId="0" fontId="3" fillId="11" borderId="5" xfId="74" applyFont="1" applyFill="1" applyBorder="1" applyAlignment="1">
      <alignment horizontal="center" vertical="center"/>
    </xf>
    <xf numFmtId="0" fontId="3" fillId="0" borderId="5" xfId="102" applyFont="1" applyFill="1" applyBorder="1" applyAlignment="1">
      <alignment horizontal="center" vertical="center"/>
    </xf>
    <xf numFmtId="0" fontId="3" fillId="0" borderId="5" xfId="102" applyFont="1" applyFill="1" applyBorder="1" applyAlignment="1">
      <alignment horizontal="left" vertical="center"/>
    </xf>
    <xf numFmtId="0" fontId="3" fillId="0" borderId="5" xfId="102" applyFont="1" applyFill="1" applyBorder="1" applyAlignment="1">
      <alignment horizontal="right" vertical="center"/>
    </xf>
    <xf numFmtId="49" fontId="3" fillId="12" borderId="5" xfId="19" applyNumberFormat="1" applyFont="1" applyFill="1" applyBorder="1" applyAlignment="1">
      <alignment horizontal="center" vertical="center"/>
    </xf>
    <xf numFmtId="0" fontId="24" fillId="0" borderId="5" xfId="102" applyFont="1" applyFill="1" applyBorder="1" applyAlignment="1">
      <alignment vertical="center" wrapText="1"/>
    </xf>
    <xf numFmtId="9" fontId="24" fillId="0" borderId="5" xfId="122" applyFont="1" applyFill="1" applyBorder="1" applyAlignment="1">
      <alignment horizontal="center" vertical="center" wrapText="1"/>
    </xf>
    <xf numFmtId="168" fontId="24" fillId="0" borderId="5" xfId="122" applyNumberFormat="1" applyFont="1" applyFill="1" applyBorder="1" applyAlignment="1">
      <alignment horizontal="center" vertical="center" wrapText="1"/>
    </xf>
    <xf numFmtId="2" fontId="24" fillId="0" borderId="5" xfId="122" applyNumberFormat="1" applyFont="1" applyFill="1" applyBorder="1" applyAlignment="1">
      <alignment horizontal="center" vertical="center" wrapText="1"/>
    </xf>
    <xf numFmtId="0" fontId="31" fillId="4" borderId="5" xfId="102" applyFont="1" applyFill="1" applyBorder="1" applyAlignment="1">
      <alignment vertical="center" wrapText="1"/>
    </xf>
    <xf numFmtId="0" fontId="32" fillId="4" borderId="5" xfId="102" applyFont="1" applyFill="1" applyBorder="1" applyAlignment="1">
      <alignment horizontal="left" vertical="center" wrapText="1"/>
    </xf>
    <xf numFmtId="9" fontId="31" fillId="4" borderId="5" xfId="102" applyNumberFormat="1" applyFont="1" applyFill="1" applyBorder="1" applyAlignment="1">
      <alignment horizontal="center" vertical="center" wrapText="1"/>
    </xf>
    <xf numFmtId="9" fontId="24" fillId="0" borderId="5" xfId="19" quotePrefix="1" applyNumberFormat="1" applyFont="1" applyFill="1" applyBorder="1" applyAlignment="1">
      <alignment horizontal="center" vertical="center" wrapText="1"/>
    </xf>
    <xf numFmtId="173" fontId="24" fillId="0" borderId="5" xfId="9" applyNumberFormat="1" applyFont="1" applyFill="1" applyBorder="1" applyAlignment="1">
      <alignment horizontal="center" vertical="center" wrapText="1"/>
    </xf>
    <xf numFmtId="0" fontId="31" fillId="4" borderId="5" xfId="102" applyFont="1" applyFill="1" applyBorder="1" applyAlignment="1">
      <alignment horizontal="left" vertical="center" wrapText="1"/>
    </xf>
    <xf numFmtId="168" fontId="31" fillId="4" borderId="5" xfId="102" applyNumberFormat="1" applyFont="1" applyFill="1" applyBorder="1" applyAlignment="1">
      <alignment horizontal="center" vertical="center" wrapText="1"/>
    </xf>
    <xf numFmtId="10" fontId="31" fillId="4" borderId="5" xfId="118" applyNumberFormat="1" applyFont="1" applyFill="1" applyBorder="1" applyAlignment="1">
      <alignment horizontal="left" vertical="center" wrapText="1"/>
    </xf>
    <xf numFmtId="0" fontId="31" fillId="0" borderId="5" xfId="102" applyFont="1" applyFill="1" applyBorder="1" applyAlignment="1">
      <alignment horizontal="left" vertical="center" wrapText="1"/>
    </xf>
    <xf numFmtId="0" fontId="31" fillId="0" borderId="0" xfId="102" applyFont="1" applyFill="1" applyAlignment="1">
      <alignment vertical="center"/>
    </xf>
    <xf numFmtId="9" fontId="31" fillId="4" borderId="5" xfId="122" applyFont="1" applyFill="1" applyBorder="1" applyAlignment="1">
      <alignment horizontal="center" vertical="center" wrapText="1"/>
    </xf>
    <xf numFmtId="0" fontId="31" fillId="0" borderId="0" xfId="102" applyFont="1" applyFill="1" applyAlignment="1">
      <alignment horizontal="center" vertical="center"/>
    </xf>
    <xf numFmtId="0" fontId="24" fillId="4" borderId="5" xfId="102" applyFont="1" applyFill="1" applyBorder="1" applyAlignment="1">
      <alignment horizontal="center" vertical="center" wrapText="1"/>
    </xf>
    <xf numFmtId="9" fontId="31" fillId="4" borderId="5" xfId="102" applyNumberFormat="1" applyFont="1" applyFill="1" applyBorder="1" applyAlignment="1">
      <alignment horizontal="center" vertical="center"/>
    </xf>
    <xf numFmtId="168" fontId="24" fillId="4" borderId="5" xfId="102" applyNumberFormat="1" applyFont="1" applyFill="1" applyBorder="1" applyAlignment="1">
      <alignment horizontal="center" vertical="center" wrapText="1"/>
    </xf>
    <xf numFmtId="10" fontId="24" fillId="4" borderId="5" xfId="118" applyNumberFormat="1" applyFont="1" applyFill="1" applyBorder="1" applyAlignment="1">
      <alignment horizontal="center" vertical="center" wrapText="1"/>
    </xf>
    <xf numFmtId="0" fontId="3" fillId="0" borderId="0" xfId="102" applyFont="1" applyFill="1" applyAlignment="1">
      <alignment vertical="center"/>
    </xf>
    <xf numFmtId="0" fontId="24" fillId="0" borderId="0" xfId="102" applyFont="1" applyFill="1" applyAlignment="1">
      <alignment horizontal="right" vertical="center"/>
    </xf>
    <xf numFmtId="0" fontId="24" fillId="0" borderId="0" xfId="102" applyFont="1" applyFill="1" applyAlignment="1">
      <alignment vertical="center" wrapText="1"/>
    </xf>
    <xf numFmtId="9" fontId="24" fillId="0" borderId="0" xfId="122" applyFont="1" applyFill="1" applyAlignment="1">
      <alignment vertical="center"/>
    </xf>
    <xf numFmtId="9" fontId="24" fillId="0" borderId="13" xfId="102" applyNumberFormat="1" applyFont="1" applyFill="1" applyBorder="1" applyAlignment="1">
      <alignment horizontal="center" vertical="center" wrapText="1"/>
    </xf>
    <xf numFmtId="9" fontId="24" fillId="0" borderId="5" xfId="102" applyNumberFormat="1" applyFont="1" applyFill="1" applyBorder="1" applyAlignment="1">
      <alignment horizontal="center" vertical="center" wrapText="1"/>
    </xf>
    <xf numFmtId="9" fontId="3" fillId="0" borderId="13" xfId="102" applyNumberFormat="1" applyFont="1" applyFill="1" applyBorder="1" applyAlignment="1">
      <alignment horizontal="center" vertical="center" textRotation="90"/>
    </xf>
    <xf numFmtId="9" fontId="3" fillId="0" borderId="5" xfId="102" applyNumberFormat="1" applyFont="1" applyFill="1" applyBorder="1" applyAlignment="1">
      <alignment horizontal="center" vertical="center" textRotation="90"/>
    </xf>
    <xf numFmtId="0" fontId="24" fillId="0" borderId="0" xfId="102" applyFont="1" applyFill="1" applyAlignment="1">
      <alignment horizontal="left" vertical="center" wrapText="1"/>
    </xf>
    <xf numFmtId="168" fontId="24" fillId="0" borderId="0" xfId="122" applyNumberFormat="1" applyFont="1" applyFill="1" applyAlignment="1">
      <alignment horizontal="right" vertical="center"/>
    </xf>
    <xf numFmtId="0" fontId="3" fillId="0" borderId="0" xfId="102" applyFont="1" applyFill="1" applyAlignment="1">
      <alignment horizontal="left" vertical="center"/>
    </xf>
    <xf numFmtId="9" fontId="16" fillId="8" borderId="0" xfId="80" applyNumberFormat="1" applyFont="1" applyFill="1" applyAlignment="1">
      <alignment horizontal="center" vertical="center" wrapText="1"/>
    </xf>
    <xf numFmtId="9" fontId="16" fillId="8" borderId="0" xfId="80" applyNumberFormat="1" applyFont="1" applyFill="1" applyAlignment="1">
      <alignment horizontal="center" vertical="center" textRotation="180" wrapText="1"/>
    </xf>
    <xf numFmtId="9" fontId="16" fillId="2" borderId="0" xfId="80" applyNumberFormat="1" applyFont="1" applyFill="1" applyAlignment="1">
      <alignment horizontal="center" vertical="center" wrapText="1"/>
    </xf>
    <xf numFmtId="0" fontId="24" fillId="0" borderId="5" xfId="102" applyFont="1" applyFill="1" applyBorder="1" applyAlignment="1">
      <alignment horizontal="justify" vertical="center" wrapText="1"/>
    </xf>
    <xf numFmtId="0" fontId="24" fillId="0" borderId="5" xfId="102" quotePrefix="1" applyFont="1" applyFill="1" applyBorder="1" applyAlignment="1">
      <alignment horizontal="justify" vertical="center" wrapText="1"/>
    </xf>
    <xf numFmtId="0" fontId="24" fillId="0" borderId="13" xfId="102" applyFont="1" applyFill="1" applyBorder="1" applyAlignment="1">
      <alignment horizontal="justify" vertical="center" wrapText="1"/>
    </xf>
    <xf numFmtId="0" fontId="31" fillId="4" borderId="5" xfId="102" applyFont="1" applyFill="1" applyBorder="1" applyAlignment="1">
      <alignment horizontal="justify" vertical="center" wrapText="1"/>
    </xf>
    <xf numFmtId="0" fontId="24" fillId="4" borderId="5" xfId="102" applyFont="1" applyFill="1" applyBorder="1" applyAlignment="1">
      <alignment horizontal="justify" vertical="center" wrapText="1"/>
    </xf>
    <xf numFmtId="0" fontId="21" fillId="3" borderId="16" xfId="80" applyFont="1" applyFill="1" applyBorder="1" applyAlignment="1">
      <alignment horizontal="right" vertical="center" wrapText="1"/>
    </xf>
    <xf numFmtId="0" fontId="21" fillId="3" borderId="17" xfId="80" applyFont="1" applyFill="1" applyBorder="1" applyAlignment="1">
      <alignment horizontal="right" vertical="center" wrapText="1"/>
    </xf>
    <xf numFmtId="0" fontId="19" fillId="3" borderId="18" xfId="80" applyFont="1" applyFill="1" applyBorder="1" applyAlignment="1">
      <alignment horizontal="right" vertical="center" wrapText="1"/>
    </xf>
    <xf numFmtId="9" fontId="21" fillId="3" borderId="17" xfId="80" applyNumberFormat="1" applyFont="1" applyFill="1" applyBorder="1" applyAlignment="1">
      <alignment horizontal="right" vertical="center" wrapText="1"/>
    </xf>
    <xf numFmtId="0" fontId="21" fillId="3" borderId="19" xfId="80" applyFont="1" applyFill="1" applyBorder="1" applyAlignment="1">
      <alignment horizontal="right" vertical="center" wrapText="1"/>
    </xf>
    <xf numFmtId="0" fontId="21" fillId="0" borderId="0" xfId="80" applyFont="1" applyAlignment="1">
      <alignment horizontal="right" vertical="center" wrapText="1"/>
    </xf>
    <xf numFmtId="0" fontId="19" fillId="0" borderId="0" xfId="80" applyFont="1" applyAlignment="1">
      <alignment horizontal="right" vertical="center" textRotation="180" wrapText="1"/>
    </xf>
    <xf numFmtId="0" fontId="19" fillId="0" borderId="5" xfId="80" applyFont="1" applyFill="1" applyBorder="1" applyAlignment="1">
      <alignment horizontal="right" vertical="center" wrapText="1"/>
    </xf>
    <xf numFmtId="0" fontId="19" fillId="2" borderId="0" xfId="80" applyFont="1" applyFill="1" applyAlignment="1">
      <alignment horizontal="right" vertical="center" wrapText="1"/>
    </xf>
    <xf numFmtId="0" fontId="19" fillId="0" borderId="0" xfId="80" applyFont="1" applyAlignment="1">
      <alignment horizontal="right" vertical="center" wrapText="1"/>
    </xf>
    <xf numFmtId="0" fontId="19" fillId="0" borderId="5" xfId="80" applyFont="1" applyBorder="1" applyAlignment="1">
      <alignment horizontal="right" vertical="center" wrapText="1"/>
    </xf>
    <xf numFmtId="0" fontId="19" fillId="8" borderId="5" xfId="80" applyFont="1" applyFill="1" applyBorder="1" applyAlignment="1">
      <alignment horizontal="right" vertical="center" wrapText="1"/>
    </xf>
    <xf numFmtId="0" fontId="19" fillId="2" borderId="5" xfId="80" applyFont="1" applyFill="1" applyBorder="1" applyAlignment="1">
      <alignment horizontal="right" vertical="center" wrapText="1"/>
    </xf>
    <xf numFmtId="0" fontId="19" fillId="0" borderId="0" xfId="80" applyFont="1" applyAlignment="1">
      <alignment horizontal="center" vertical="center" wrapText="1"/>
    </xf>
    <xf numFmtId="0" fontId="19" fillId="5" borderId="7" xfId="80" applyFont="1" applyFill="1" applyBorder="1" applyAlignment="1">
      <alignment horizontal="left" vertical="center" wrapText="1"/>
    </xf>
    <xf numFmtId="0" fontId="19" fillId="7" borderId="20" xfId="91" quotePrefix="1" applyFont="1" applyFill="1" applyBorder="1" applyAlignment="1">
      <alignment horizontal="left" vertical="center" wrapText="1"/>
    </xf>
    <xf numFmtId="0" fontId="24" fillId="0" borderId="5" xfId="102" applyFont="1" applyFill="1" applyBorder="1" applyAlignment="1">
      <alignment horizontal="left" vertical="center" wrapText="1"/>
    </xf>
    <xf numFmtId="0" fontId="35" fillId="0" borderId="0" xfId="0" applyFont="1" applyAlignment="1">
      <alignment horizontal="justify" vertical="center"/>
    </xf>
    <xf numFmtId="0" fontId="36" fillId="0" borderId="0" xfId="0" applyFont="1" applyBorder="1" applyAlignment="1">
      <alignment horizontal="left" vertical="center" wrapText="1"/>
    </xf>
    <xf numFmtId="0" fontId="35" fillId="0" borderId="0" xfId="0" applyFont="1" applyBorder="1" applyAlignment="1">
      <alignment horizontal="justify" vertical="center" wrapText="1"/>
    </xf>
    <xf numFmtId="0" fontId="40" fillId="0" borderId="0" xfId="0" applyFont="1" applyFill="1" applyAlignment="1">
      <alignment horizontal="center" vertical="center"/>
    </xf>
    <xf numFmtId="0" fontId="35" fillId="0" borderId="0" xfId="0" applyFont="1" applyFill="1" applyAlignment="1">
      <alignment horizontal="center" vertical="center"/>
    </xf>
    <xf numFmtId="0" fontId="35" fillId="0" borderId="5" xfId="0" applyFont="1" applyFill="1" applyBorder="1" applyAlignment="1">
      <alignment horizontal="center" vertical="center" wrapText="1"/>
    </xf>
    <xf numFmtId="0" fontId="35" fillId="0" borderId="0" xfId="0" applyFont="1" applyFill="1" applyAlignment="1">
      <alignment horizontal="justify" vertical="center"/>
    </xf>
    <xf numFmtId="0" fontId="34" fillId="13" borderId="5" xfId="0" applyNumberFormat="1" applyFont="1" applyFill="1" applyBorder="1" applyAlignment="1">
      <alignment horizontal="center" vertical="center" wrapText="1"/>
    </xf>
    <xf numFmtId="0" fontId="35" fillId="14" borderId="5" xfId="0" applyNumberFormat="1" applyFont="1" applyFill="1" applyBorder="1" applyAlignment="1">
      <alignment horizontal="center" vertical="center" wrapText="1"/>
    </xf>
    <xf numFmtId="0" fontId="35" fillId="14" borderId="5" xfId="0" applyNumberFormat="1" applyFont="1" applyFill="1" applyBorder="1" applyAlignment="1">
      <alignment vertical="center" wrapText="1"/>
    </xf>
    <xf numFmtId="0" fontId="35" fillId="0" borderId="5" xfId="0" applyFont="1" applyFill="1" applyBorder="1" applyAlignment="1">
      <alignment horizontal="justify" vertical="center"/>
    </xf>
    <xf numFmtId="0" fontId="35" fillId="0" borderId="5" xfId="0" applyFont="1" applyBorder="1" applyAlignment="1">
      <alignment horizontal="center" vertical="center"/>
    </xf>
    <xf numFmtId="0" fontId="35" fillId="0" borderId="5" xfId="0" applyNumberFormat="1" applyFont="1" applyFill="1" applyBorder="1" applyAlignment="1">
      <alignment horizontal="center" vertical="center" wrapText="1"/>
    </xf>
    <xf numFmtId="0" fontId="35" fillId="0" borderId="5" xfId="0" applyNumberFormat="1" applyFont="1" applyFill="1" applyBorder="1" applyAlignment="1">
      <alignment horizontal="center" vertical="center"/>
    </xf>
    <xf numFmtId="0" fontId="34" fillId="13" borderId="5" xfId="0" applyFont="1" applyFill="1" applyBorder="1" applyAlignment="1">
      <alignment horizontal="center" vertical="center" wrapText="1"/>
    </xf>
    <xf numFmtId="0" fontId="35" fillId="0" borderId="5" xfId="0" applyFont="1" applyBorder="1" applyAlignment="1">
      <alignment horizontal="center" vertical="center" wrapText="1"/>
    </xf>
    <xf numFmtId="0" fontId="35" fillId="0" borderId="5" xfId="0" applyNumberFormat="1" applyFont="1" applyFill="1" applyBorder="1" applyAlignment="1">
      <alignment vertical="center" wrapText="1"/>
    </xf>
    <xf numFmtId="0" fontId="35" fillId="0" borderId="0" xfId="0" applyFont="1" applyAlignment="1">
      <alignment horizontal="center" vertical="center"/>
    </xf>
    <xf numFmtId="0" fontId="35" fillId="2" borderId="5" xfId="0" applyNumberFormat="1" applyFont="1" applyFill="1" applyBorder="1" applyAlignment="1">
      <alignment horizontal="center" vertical="center" wrapText="1"/>
    </xf>
    <xf numFmtId="0" fontId="42" fillId="0" borderId="5" xfId="0" applyFont="1" applyBorder="1" applyAlignment="1">
      <alignment horizontal="center" vertical="center" wrapText="1"/>
    </xf>
    <xf numFmtId="0" fontId="35" fillId="0" borderId="5" xfId="0" applyFont="1" applyBorder="1" applyAlignment="1">
      <alignment horizontal="center" wrapText="1"/>
    </xf>
    <xf numFmtId="0" fontId="35" fillId="0" borderId="0" xfId="0" applyFont="1" applyFill="1" applyAlignment="1">
      <alignment horizontal="justify" vertical="center" wrapText="1"/>
    </xf>
    <xf numFmtId="0" fontId="35" fillId="0" borderId="5" xfId="0" applyFont="1" applyFill="1" applyBorder="1" applyAlignment="1">
      <alignment wrapText="1"/>
    </xf>
    <xf numFmtId="0" fontId="35" fillId="0" borderId="5" xfId="0" applyFont="1" applyBorder="1" applyAlignment="1">
      <alignment vertical="center" wrapText="1"/>
    </xf>
    <xf numFmtId="0" fontId="35" fillId="0" borderId="5" xfId="0" applyFont="1" applyBorder="1" applyAlignment="1">
      <alignment wrapText="1"/>
    </xf>
    <xf numFmtId="0" fontId="35" fillId="0" borderId="5" xfId="0" applyFont="1" applyBorder="1" applyAlignment="1">
      <alignment horizontal="left" vertical="center" wrapText="1"/>
    </xf>
    <xf numFmtId="0" fontId="35" fillId="0" borderId="0" xfId="0" applyFont="1" applyFill="1" applyBorder="1" applyAlignment="1">
      <alignment horizontal="justify" vertical="center" wrapText="1"/>
    </xf>
    <xf numFmtId="0" fontId="35" fillId="0" borderId="5" xfId="0" applyFont="1" applyFill="1" applyBorder="1" applyAlignment="1">
      <alignment horizontal="center" vertical="center"/>
    </xf>
    <xf numFmtId="0" fontId="34" fillId="2" borderId="5" xfId="73" applyFont="1" applyFill="1" applyBorder="1" applyAlignment="1" applyProtection="1">
      <alignment horizontal="left" vertical="center" wrapText="1"/>
    </xf>
    <xf numFmtId="0" fontId="43" fillId="0" borderId="0" xfId="0" applyFont="1"/>
    <xf numFmtId="0" fontId="43" fillId="0" borderId="0" xfId="0" applyFont="1" applyFill="1"/>
    <xf numFmtId="0" fontId="43" fillId="0" borderId="0" xfId="0" applyFont="1" applyFill="1" applyAlignment="1">
      <alignment horizontal="center"/>
    </xf>
    <xf numFmtId="0" fontId="34" fillId="0" borderId="5" xfId="0" applyFont="1" applyFill="1" applyBorder="1" applyAlignment="1">
      <alignment horizontal="center" vertical="center" wrapText="1"/>
    </xf>
    <xf numFmtId="0" fontId="34" fillId="0" borderId="5" xfId="0" applyFont="1" applyFill="1" applyBorder="1" applyAlignment="1">
      <alignment horizontal="left" vertical="center" wrapText="1"/>
    </xf>
    <xf numFmtId="0" fontId="43" fillId="0" borderId="0" xfId="0" applyFont="1" applyAlignment="1">
      <alignment horizontal="center"/>
    </xf>
    <xf numFmtId="0" fontId="34" fillId="15" borderId="5" xfId="0" applyNumberFormat="1" applyFont="1" applyFill="1" applyBorder="1" applyAlignment="1">
      <alignment horizontal="center" vertical="center" wrapText="1"/>
    </xf>
    <xf numFmtId="0" fontId="34" fillId="4" borderId="22" xfId="0" applyNumberFormat="1" applyFont="1" applyFill="1" applyBorder="1" applyAlignment="1">
      <alignment horizontal="center" vertical="center"/>
    </xf>
    <xf numFmtId="9" fontId="34" fillId="4" borderId="23" xfId="118" applyFont="1" applyFill="1" applyBorder="1" applyAlignment="1">
      <alignment horizontal="center" vertical="center" wrapText="1"/>
    </xf>
    <xf numFmtId="0" fontId="34" fillId="8" borderId="21" xfId="0" applyFont="1" applyFill="1" applyBorder="1" applyAlignment="1">
      <alignment horizontal="center" vertical="center"/>
    </xf>
    <xf numFmtId="0" fontId="34" fillId="0" borderId="5" xfId="0" applyFont="1" applyFill="1" applyBorder="1" applyAlignment="1">
      <alignment horizontal="center" vertical="center"/>
    </xf>
    <xf numFmtId="9" fontId="35" fillId="0" borderId="5" xfId="118" applyFont="1" applyFill="1" applyBorder="1" applyAlignment="1">
      <alignment horizontal="center" vertical="center" wrapText="1"/>
    </xf>
    <xf numFmtId="0" fontId="35" fillId="0" borderId="5" xfId="0" applyFont="1" applyFill="1" applyBorder="1" applyAlignment="1">
      <alignment horizontal="left" vertical="center" wrapText="1"/>
    </xf>
    <xf numFmtId="0" fontId="35" fillId="0" borderId="0" xfId="0" applyFont="1" applyFill="1"/>
    <xf numFmtId="0" fontId="34" fillId="2" borderId="5" xfId="0" applyNumberFormat="1" applyFont="1" applyFill="1" applyBorder="1" applyAlignment="1">
      <alignment horizontal="center" vertical="center" wrapText="1"/>
    </xf>
    <xf numFmtId="0" fontId="35" fillId="2" borderId="5" xfId="80" applyFont="1" applyFill="1" applyBorder="1" applyAlignment="1">
      <alignment vertical="center" wrapText="1"/>
    </xf>
    <xf numFmtId="0" fontId="35" fillId="0" borderId="5" xfId="80" applyFont="1" applyFill="1" applyBorder="1" applyAlignment="1">
      <alignment horizontal="center" vertical="center" wrapText="1"/>
    </xf>
    <xf numFmtId="0" fontId="35" fillId="2" borderId="5" xfId="0" applyFont="1" applyFill="1" applyBorder="1" applyAlignment="1">
      <alignment horizontal="center" vertical="center" wrapText="1"/>
    </xf>
    <xf numFmtId="9" fontId="35" fillId="0" borderId="5" xfId="122" applyFont="1" applyFill="1" applyBorder="1" applyAlignment="1">
      <alignment horizontal="center" vertical="center" wrapText="1"/>
    </xf>
    <xf numFmtId="0" fontId="55" fillId="2" borderId="0" xfId="0" applyFont="1" applyFill="1"/>
    <xf numFmtId="0" fontId="35" fillId="2" borderId="5" xfId="117" applyFont="1" applyFill="1" applyBorder="1" applyAlignment="1">
      <alignment horizontal="center" vertical="center" wrapText="1"/>
    </xf>
    <xf numFmtId="0" fontId="56" fillId="2" borderId="0" xfId="0" applyFont="1" applyFill="1"/>
    <xf numFmtId="9" fontId="35" fillId="0" borderId="23" xfId="118" applyFont="1" applyFill="1" applyBorder="1" applyAlignment="1">
      <alignment horizontal="center" vertical="center" wrapText="1"/>
    </xf>
    <xf numFmtId="0" fontId="35" fillId="0" borderId="5" xfId="117" applyFont="1" applyFill="1" applyBorder="1" applyAlignment="1">
      <alignment horizontal="center" vertical="center" wrapText="1"/>
    </xf>
    <xf numFmtId="0" fontId="34" fillId="4" borderId="21" xfId="0" applyFont="1" applyFill="1" applyBorder="1" applyAlignment="1">
      <alignment horizontal="center" vertical="center" wrapText="1"/>
    </xf>
    <xf numFmtId="0" fontId="43" fillId="0" borderId="5" xfId="0" applyFont="1" applyFill="1" applyBorder="1" applyAlignment="1">
      <alignment horizontal="center" vertical="center" wrapText="1"/>
    </xf>
    <xf numFmtId="0" fontId="34" fillId="0" borderId="5" xfId="0" applyNumberFormat="1" applyFont="1" applyFill="1" applyBorder="1" applyAlignment="1">
      <alignment vertical="center" wrapText="1"/>
    </xf>
    <xf numFmtId="0" fontId="42" fillId="0" borderId="5" xfId="0" applyFont="1" applyFill="1" applyBorder="1" applyAlignment="1">
      <alignment horizontal="center" vertical="center" wrapText="1"/>
    </xf>
    <xf numFmtId="0" fontId="43" fillId="0" borderId="5" xfId="117" applyFont="1" applyFill="1" applyBorder="1" applyAlignment="1">
      <alignment horizontal="center" vertical="center" wrapText="1"/>
    </xf>
    <xf numFmtId="0" fontId="46" fillId="0" borderId="5" xfId="0" applyFont="1" applyFill="1" applyBorder="1" applyAlignment="1">
      <alignment horizontal="center" vertical="center" wrapText="1"/>
    </xf>
    <xf numFmtId="0" fontId="57" fillId="0" borderId="5" xfId="0" applyFont="1" applyFill="1" applyBorder="1" applyAlignment="1">
      <alignment horizontal="center" vertical="center" wrapText="1"/>
    </xf>
    <xf numFmtId="0" fontId="34" fillId="15" borderId="5" xfId="0" applyFont="1" applyFill="1" applyBorder="1" applyAlignment="1">
      <alignment horizontal="center" vertical="center" wrapText="1"/>
    </xf>
    <xf numFmtId="0" fontId="34" fillId="0" borderId="13" xfId="0" applyFont="1" applyFill="1" applyBorder="1" applyAlignment="1">
      <alignment vertical="center"/>
    </xf>
    <xf numFmtId="0" fontId="47" fillId="2" borderId="5" xfId="0" applyFont="1" applyFill="1" applyBorder="1" applyAlignment="1">
      <alignment vertical="center" wrapText="1"/>
    </xf>
    <xf numFmtId="9" fontId="35" fillId="0" borderId="5" xfId="0" applyNumberFormat="1" applyFont="1" applyFill="1" applyBorder="1" applyAlignment="1">
      <alignment horizontal="center" vertical="center" wrapText="1"/>
    </xf>
    <xf numFmtId="0" fontId="34" fillId="0" borderId="5" xfId="0" applyFont="1" applyFill="1" applyBorder="1" applyAlignment="1">
      <alignment vertical="center"/>
    </xf>
    <xf numFmtId="0" fontId="34" fillId="0" borderId="7" xfId="0" applyFont="1" applyFill="1" applyBorder="1" applyAlignment="1">
      <alignment vertical="center"/>
    </xf>
    <xf numFmtId="0" fontId="43" fillId="2" borderId="5" xfId="117" applyFont="1" applyFill="1" applyBorder="1" applyAlignment="1">
      <alignment horizontal="center" vertical="center" wrapText="1"/>
    </xf>
    <xf numFmtId="0" fontId="46" fillId="2" borderId="5" xfId="0" applyFont="1" applyFill="1" applyBorder="1" applyAlignment="1">
      <alignment horizontal="center" vertical="center" wrapText="1"/>
    </xf>
    <xf numFmtId="0" fontId="58" fillId="0" borderId="5" xfId="117" applyFont="1" applyFill="1" applyBorder="1" applyAlignment="1">
      <alignment horizontal="center" vertical="center" wrapText="1"/>
    </xf>
    <xf numFmtId="0" fontId="58" fillId="0" borderId="5" xfId="0" applyFont="1" applyFill="1" applyBorder="1" applyAlignment="1">
      <alignment horizontal="center" vertical="center" wrapText="1"/>
    </xf>
    <xf numFmtId="0" fontId="58" fillId="0" borderId="5" xfId="0" applyFont="1" applyFill="1" applyBorder="1" applyAlignment="1">
      <alignment horizontal="center" vertical="center"/>
    </xf>
    <xf numFmtId="0" fontId="58" fillId="0" borderId="0" xfId="0" applyFont="1" applyFill="1"/>
    <xf numFmtId="0" fontId="34" fillId="0" borderId="0" xfId="0" applyFont="1" applyFill="1" applyBorder="1" applyAlignment="1">
      <alignment horizontal="center" vertical="center"/>
    </xf>
    <xf numFmtId="0" fontId="46" fillId="2" borderId="0" xfId="0" applyFont="1" applyFill="1" applyBorder="1" applyAlignment="1">
      <alignment horizontal="left" vertical="center" wrapText="1"/>
    </xf>
    <xf numFmtId="0" fontId="46" fillId="2" borderId="0" xfId="0" applyFont="1" applyFill="1" applyBorder="1" applyAlignment="1">
      <alignment horizontal="center" vertical="center" wrapText="1"/>
    </xf>
    <xf numFmtId="0" fontId="43" fillId="2" borderId="0" xfId="117" quotePrefix="1" applyFont="1" applyFill="1" applyBorder="1" applyAlignment="1">
      <alignment vertical="center" wrapText="1"/>
    </xf>
    <xf numFmtId="0" fontId="43" fillId="2" borderId="0" xfId="117" applyFont="1" applyFill="1" applyBorder="1" applyAlignment="1">
      <alignment horizontal="center" vertical="center" wrapText="1"/>
    </xf>
    <xf numFmtId="0" fontId="46" fillId="0" borderId="0" xfId="0" applyFont="1" applyFill="1" applyBorder="1" applyAlignment="1">
      <alignment horizontal="center" vertical="center"/>
    </xf>
    <xf numFmtId="0" fontId="46" fillId="0" borderId="0" xfId="0" applyFont="1" applyFill="1" applyBorder="1" applyAlignment="1">
      <alignment horizontal="left" vertical="center"/>
    </xf>
    <xf numFmtId="0" fontId="47" fillId="2" borderId="0" xfId="0" applyFont="1" applyFill="1" applyBorder="1" applyAlignment="1">
      <alignment horizontal="left" vertical="center" wrapText="1"/>
    </xf>
    <xf numFmtId="0" fontId="34" fillId="0" borderId="0" xfId="0" applyNumberFormat="1" applyFont="1" applyAlignment="1">
      <alignment horizontal="center"/>
    </xf>
    <xf numFmtId="0" fontId="43" fillId="0" borderId="0" xfId="0" applyFont="1" applyAlignment="1">
      <alignment horizontal="left"/>
    </xf>
    <xf numFmtId="0" fontId="43" fillId="0" borderId="0" xfId="0" applyFont="1" applyFill="1" applyAlignment="1">
      <alignment horizontal="left"/>
    </xf>
    <xf numFmtId="0" fontId="43" fillId="0" borderId="5" xfId="0" applyFont="1" applyFill="1" applyBorder="1"/>
    <xf numFmtId="0" fontId="34" fillId="0" borderId="0" xfId="0" applyFont="1" applyFill="1"/>
    <xf numFmtId="0" fontId="34" fillId="0" borderId="0" xfId="0" applyFont="1" applyAlignment="1">
      <alignment horizontal="left"/>
    </xf>
    <xf numFmtId="0" fontId="34" fillId="0" borderId="0" xfId="0" applyFont="1"/>
    <xf numFmtId="0" fontId="24" fillId="0" borderId="0" xfId="102" applyFont="1" applyFill="1" applyBorder="1" applyAlignment="1">
      <alignment vertical="center"/>
    </xf>
    <xf numFmtId="0" fontId="24" fillId="0" borderId="26" xfId="102" applyFont="1" applyFill="1" applyBorder="1" applyAlignment="1">
      <alignment vertical="center"/>
    </xf>
    <xf numFmtId="9" fontId="49" fillId="8" borderId="0" xfId="102" applyNumberFormat="1" applyFont="1" applyFill="1" applyAlignment="1">
      <alignment vertical="center"/>
    </xf>
    <xf numFmtId="10" fontId="24" fillId="0" borderId="0" xfId="102" applyNumberFormat="1" applyFont="1" applyFill="1" applyAlignment="1">
      <alignment horizontal="left" vertical="center" wrapText="1"/>
    </xf>
    <xf numFmtId="0" fontId="3" fillId="12" borderId="5" xfId="102" applyFont="1" applyFill="1" applyBorder="1" applyAlignment="1">
      <alignment horizontal="center" vertical="center"/>
    </xf>
    <xf numFmtId="0" fontId="19" fillId="7" borderId="13" xfId="80" quotePrefix="1" applyFont="1" applyFill="1" applyBorder="1" applyAlignment="1">
      <alignment horizontal="left" vertical="center" wrapText="1"/>
    </xf>
    <xf numFmtId="0" fontId="35" fillId="2" borderId="5" xfId="80" applyFont="1" applyFill="1" applyBorder="1" applyAlignment="1">
      <alignment horizontal="center" vertical="center" wrapText="1"/>
    </xf>
    <xf numFmtId="0" fontId="43" fillId="0" borderId="5" xfId="0" applyFont="1" applyBorder="1"/>
    <xf numFmtId="0" fontId="43" fillId="4" borderId="5" xfId="0" applyFont="1" applyFill="1" applyBorder="1"/>
    <xf numFmtId="0" fontId="58" fillId="0" borderId="5" xfId="0" applyFont="1" applyFill="1" applyBorder="1"/>
    <xf numFmtId="9" fontId="43" fillId="0" borderId="5" xfId="0" applyNumberFormat="1" applyFont="1" applyBorder="1"/>
    <xf numFmtId="9" fontId="58" fillId="0" borderId="5" xfId="0" applyNumberFormat="1" applyFont="1" applyFill="1" applyBorder="1"/>
    <xf numFmtId="9" fontId="34" fillId="0" borderId="5" xfId="0" applyNumberFormat="1" applyFont="1" applyBorder="1" applyAlignment="1">
      <alignment horizontal="center" vertical="center" textRotation="90"/>
    </xf>
    <xf numFmtId="9" fontId="34" fillId="8" borderId="5" xfId="0" applyNumberFormat="1" applyFont="1" applyFill="1" applyBorder="1" applyAlignment="1">
      <alignment horizontal="center" vertical="center" textRotation="90"/>
    </xf>
    <xf numFmtId="9" fontId="43" fillId="0" borderId="5" xfId="0" applyNumberFormat="1" applyFont="1" applyFill="1" applyBorder="1" applyAlignment="1"/>
    <xf numFmtId="9" fontId="43" fillId="8" borderId="5" xfId="0" applyNumberFormat="1" applyFont="1" applyFill="1" applyBorder="1" applyAlignment="1">
      <alignment horizontal="center" vertical="center" textRotation="90"/>
    </xf>
    <xf numFmtId="0" fontId="34" fillId="0" borderId="5" xfId="0" applyFont="1" applyBorder="1" applyAlignment="1">
      <alignment horizontal="center"/>
    </xf>
    <xf numFmtId="0" fontId="34" fillId="8" borderId="5" xfId="0" applyFont="1" applyFill="1" applyBorder="1" applyAlignment="1">
      <alignment vertical="center"/>
    </xf>
    <xf numFmtId="0" fontId="34" fillId="8" borderId="5" xfId="0" applyFont="1" applyFill="1" applyBorder="1" applyAlignment="1">
      <alignment horizontal="center" vertical="center"/>
    </xf>
    <xf numFmtId="0" fontId="34" fillId="8" borderId="13" xfId="0" applyNumberFormat="1" applyFont="1" applyFill="1" applyBorder="1" applyAlignment="1">
      <alignment vertical="center" wrapText="1"/>
    </xf>
    <xf numFmtId="0" fontId="35" fillId="2" borderId="5" xfId="0" applyFont="1" applyFill="1" applyBorder="1" applyAlignment="1">
      <alignment horizontal="center" vertical="center"/>
    </xf>
    <xf numFmtId="0" fontId="34" fillId="8" borderId="5" xfId="0" applyNumberFormat="1" applyFont="1" applyFill="1" applyBorder="1" applyAlignment="1">
      <alignment horizontal="center" vertical="center" wrapText="1"/>
    </xf>
    <xf numFmtId="0" fontId="43" fillId="15" borderId="5" xfId="0" applyFont="1" applyFill="1" applyBorder="1"/>
    <xf numFmtId="0" fontId="24" fillId="0" borderId="0" xfId="102" applyFont="1" applyFill="1" applyAlignment="1">
      <alignment horizontal="center" vertical="center"/>
    </xf>
    <xf numFmtId="0" fontId="35" fillId="0" borderId="5" xfId="0" applyNumberFormat="1" applyFont="1" applyFill="1" applyBorder="1" applyAlignment="1">
      <alignment horizontal="justify" vertical="center"/>
    </xf>
    <xf numFmtId="0" fontId="57" fillId="0" borderId="0" xfId="0" applyFont="1" applyAlignment="1">
      <alignment wrapText="1"/>
    </xf>
    <xf numFmtId="0" fontId="34" fillId="8" borderId="5" xfId="0" applyNumberFormat="1" applyFont="1" applyFill="1" applyBorder="1" applyAlignment="1">
      <alignment horizontal="center" vertical="center"/>
    </xf>
    <xf numFmtId="0" fontId="35" fillId="8" borderId="5" xfId="0" applyNumberFormat="1" applyFont="1" applyFill="1" applyBorder="1" applyAlignment="1">
      <alignment horizontal="center" vertical="center" wrapText="1"/>
    </xf>
    <xf numFmtId="0" fontId="40" fillId="8" borderId="0" xfId="0" applyFont="1" applyFill="1" applyAlignment="1">
      <alignment horizontal="center" vertical="center"/>
    </xf>
    <xf numFmtId="0" fontId="35" fillId="8" borderId="0" xfId="0" applyFont="1" applyFill="1" applyAlignment="1">
      <alignment horizontal="center" vertical="center"/>
    </xf>
    <xf numFmtId="0" fontId="35" fillId="2" borderId="0" xfId="0" applyFont="1" applyFill="1" applyAlignment="1">
      <alignment horizontal="justify" vertical="center"/>
    </xf>
    <xf numFmtId="0" fontId="35" fillId="2" borderId="0" xfId="0" applyFont="1" applyFill="1" applyBorder="1" applyAlignment="1">
      <alignment horizontal="justify" vertical="center" wrapText="1"/>
    </xf>
    <xf numFmtId="0" fontId="35" fillId="2" borderId="5" xfId="0" applyNumberFormat="1" applyFont="1" applyFill="1" applyBorder="1" applyAlignment="1">
      <alignment horizontal="center" vertical="center"/>
    </xf>
    <xf numFmtId="0" fontId="61" fillId="0" borderId="5" xfId="0" applyFont="1" applyFill="1" applyBorder="1" applyAlignment="1">
      <alignment horizontal="center" vertical="center"/>
    </xf>
    <xf numFmtId="0" fontId="41" fillId="2" borderId="5" xfId="0" applyFont="1" applyFill="1" applyBorder="1" applyAlignment="1">
      <alignment horizontal="center" vertical="center"/>
    </xf>
    <xf numFmtId="0" fontId="35" fillId="0" borderId="5" xfId="0" applyFont="1" applyBorder="1" applyAlignment="1">
      <alignment vertical="top" wrapText="1"/>
    </xf>
    <xf numFmtId="0" fontId="35" fillId="0" borderId="13" xfId="0" applyFont="1" applyFill="1" applyBorder="1" applyAlignment="1">
      <alignment horizontal="center" vertical="center" wrapText="1"/>
    </xf>
    <xf numFmtId="0" fontId="34" fillId="0" borderId="13" xfId="0" applyNumberFormat="1" applyFont="1" applyFill="1" applyBorder="1" applyAlignment="1">
      <alignment horizontal="center" vertical="center" wrapText="1"/>
    </xf>
    <xf numFmtId="0" fontId="34" fillId="0" borderId="0" xfId="0" applyFont="1" applyFill="1" applyAlignment="1">
      <alignment horizontal="center"/>
    </xf>
    <xf numFmtId="0" fontId="36" fillId="0" borderId="0" xfId="0" applyFont="1" applyBorder="1" applyAlignment="1">
      <alignment horizontal="center" vertical="center" wrapText="1"/>
    </xf>
    <xf numFmtId="0" fontId="35" fillId="0" borderId="5" xfId="0" applyFont="1" applyFill="1" applyBorder="1" applyAlignment="1">
      <alignment horizontal="center" wrapText="1"/>
    </xf>
    <xf numFmtId="0" fontId="35" fillId="2" borderId="5" xfId="0" applyNumberFormat="1" applyFont="1" applyFill="1" applyBorder="1" applyAlignment="1">
      <alignment vertical="center" wrapText="1"/>
    </xf>
    <xf numFmtId="0" fontId="35" fillId="2" borderId="5" xfId="0" applyFont="1" applyFill="1" applyBorder="1" applyAlignment="1">
      <alignment vertical="center" wrapText="1"/>
    </xf>
    <xf numFmtId="0" fontId="35" fillId="2" borderId="5" xfId="0" applyFont="1" applyFill="1" applyBorder="1" applyAlignment="1">
      <alignment wrapText="1"/>
    </xf>
    <xf numFmtId="0" fontId="35" fillId="2" borderId="5" xfId="0" applyFont="1" applyFill="1" applyBorder="1" applyAlignment="1">
      <alignment horizontal="justify" vertical="center"/>
    </xf>
    <xf numFmtId="0" fontId="60" fillId="2" borderId="5" xfId="0" applyFont="1" applyFill="1" applyBorder="1" applyAlignment="1">
      <alignment horizontal="center" vertical="center"/>
    </xf>
    <xf numFmtId="0" fontId="60" fillId="2" borderId="0" xfId="0" applyFont="1" applyFill="1" applyAlignment="1">
      <alignment horizontal="justify" vertical="center"/>
    </xf>
    <xf numFmtId="0" fontId="35" fillId="2" borderId="5" xfId="0" applyNumberFormat="1" applyFont="1" applyFill="1" applyBorder="1" applyAlignment="1">
      <alignment horizontal="justify" vertical="center"/>
    </xf>
    <xf numFmtId="0" fontId="35" fillId="2" borderId="24" xfId="0" applyNumberFormat="1" applyFont="1" applyFill="1" applyBorder="1" applyAlignment="1">
      <alignment horizontal="justify" vertical="center"/>
    </xf>
    <xf numFmtId="0" fontId="35" fillId="2" borderId="2" xfId="0" applyNumberFormat="1" applyFont="1" applyFill="1" applyBorder="1" applyAlignment="1">
      <alignment horizontal="justify" vertical="center"/>
    </xf>
    <xf numFmtId="0" fontId="34" fillId="0" borderId="13" xfId="0" applyFont="1" applyFill="1" applyBorder="1" applyAlignment="1">
      <alignment horizontal="center" vertical="center"/>
    </xf>
    <xf numFmtId="0" fontId="62" fillId="0" borderId="5" xfId="0" applyFont="1" applyBorder="1" applyAlignment="1">
      <alignment horizontal="center" vertical="center"/>
    </xf>
    <xf numFmtId="0" fontId="62" fillId="0" borderId="5" xfId="0" applyNumberFormat="1" applyFont="1" applyFill="1" applyBorder="1" applyAlignment="1">
      <alignment horizontal="center" vertical="center" wrapText="1"/>
    </xf>
    <xf numFmtId="0" fontId="34" fillId="0" borderId="5" xfId="0" applyNumberFormat="1" applyFont="1" applyFill="1" applyBorder="1" applyAlignment="1">
      <alignment horizontal="center" vertical="center" wrapText="1"/>
    </xf>
    <xf numFmtId="9" fontId="34" fillId="8" borderId="13" xfId="0" applyNumberFormat="1" applyFont="1" applyFill="1" applyBorder="1" applyAlignment="1">
      <alignment horizontal="center" vertical="center" textRotation="90"/>
    </xf>
    <xf numFmtId="0" fontId="35" fillId="0" borderId="5" xfId="0" applyFont="1" applyFill="1" applyBorder="1" applyAlignment="1">
      <alignment vertical="center" wrapText="1"/>
    </xf>
    <xf numFmtId="0" fontId="35" fillId="0" borderId="5" xfId="0" applyNumberFormat="1" applyFont="1" applyFill="1" applyBorder="1" applyAlignment="1">
      <alignment horizontal="left" vertical="center" wrapText="1"/>
    </xf>
    <xf numFmtId="0" fontId="42" fillId="0" borderId="5" xfId="0" applyFont="1" applyFill="1" applyBorder="1" applyAlignment="1">
      <alignment horizontal="justify" vertical="center" wrapText="1"/>
    </xf>
    <xf numFmtId="0" fontId="35" fillId="2" borderId="5" xfId="0" applyNumberFormat="1" applyFont="1" applyFill="1" applyBorder="1" applyAlignment="1">
      <alignment horizontal="left" vertical="center" wrapText="1"/>
    </xf>
    <xf numFmtId="9" fontId="34" fillId="0" borderId="5" xfId="0" applyNumberFormat="1" applyFont="1" applyFill="1" applyBorder="1" applyAlignment="1">
      <alignment horizontal="center" vertical="center" wrapText="1"/>
    </xf>
    <xf numFmtId="9" fontId="34" fillId="0" borderId="0" xfId="0" applyNumberFormat="1" applyFont="1" applyFill="1" applyBorder="1" applyAlignment="1">
      <alignment horizontal="center" vertical="center" wrapText="1"/>
    </xf>
    <xf numFmtId="0" fontId="43" fillId="0" borderId="5" xfId="0" applyFont="1" applyFill="1" applyBorder="1" applyAlignment="1">
      <alignment horizontal="center" vertical="center"/>
    </xf>
    <xf numFmtId="0" fontId="44" fillId="0" borderId="5" xfId="129" applyNumberFormat="1" applyFont="1" applyFill="1" applyBorder="1" applyAlignment="1" applyProtection="1">
      <alignment horizontal="center" vertical="center" wrapText="1"/>
    </xf>
    <xf numFmtId="0" fontId="35" fillId="0" borderId="5" xfId="102" applyFont="1" applyFill="1" applyBorder="1" applyAlignment="1">
      <alignment horizontal="justify" vertical="center" wrapText="1"/>
    </xf>
    <xf numFmtId="9" fontId="34" fillId="0" borderId="5" xfId="118" applyFont="1" applyFill="1" applyBorder="1" applyAlignment="1">
      <alignment horizontal="center" vertical="center" wrapText="1"/>
    </xf>
    <xf numFmtId="0" fontId="46" fillId="2" borderId="5" xfId="0" applyFont="1" applyFill="1" applyBorder="1" applyAlignment="1">
      <alignment horizontal="left" vertical="center" wrapText="1"/>
    </xf>
    <xf numFmtId="0" fontId="42" fillId="0" borderId="5" xfId="0" applyFont="1" applyFill="1" applyBorder="1" applyAlignment="1">
      <alignment horizontal="left" vertical="center" wrapText="1"/>
    </xf>
    <xf numFmtId="0" fontId="42" fillId="2" borderId="5" xfId="0" applyFont="1" applyFill="1" applyBorder="1" applyAlignment="1">
      <alignment horizontal="left" vertical="center" wrapText="1"/>
    </xf>
    <xf numFmtId="0" fontId="42" fillId="0" borderId="5" xfId="0" applyFont="1" applyBorder="1" applyAlignment="1">
      <alignment horizontal="justify" vertical="center" wrapText="1"/>
    </xf>
    <xf numFmtId="9" fontId="34" fillId="8" borderId="5" xfId="118" applyFont="1" applyFill="1" applyBorder="1" applyAlignment="1">
      <alignment horizontal="center" vertical="center" wrapText="1"/>
    </xf>
    <xf numFmtId="0" fontId="38" fillId="0" borderId="5" xfId="129" applyNumberFormat="1" applyFont="1" applyFill="1" applyBorder="1" applyAlignment="1" applyProtection="1">
      <alignment horizontal="center" vertical="center" wrapText="1"/>
    </xf>
    <xf numFmtId="0" fontId="38" fillId="0" borderId="5" xfId="9" applyNumberFormat="1" applyFont="1" applyFill="1" applyBorder="1" applyAlignment="1" applyProtection="1">
      <alignment horizontal="center" vertical="center" wrapText="1"/>
    </xf>
    <xf numFmtId="0" fontId="34" fillId="0" borderId="5" xfId="0" applyNumberFormat="1" applyFont="1" applyFill="1" applyBorder="1" applyAlignment="1">
      <alignment horizontal="left" vertical="center" wrapText="1"/>
    </xf>
    <xf numFmtId="0" fontId="35" fillId="0" borderId="5" xfId="0" applyNumberFormat="1" applyFont="1" applyFill="1" applyBorder="1"/>
    <xf numFmtId="0" fontId="43" fillId="0" borderId="5" xfId="0" applyNumberFormat="1" applyFont="1" applyFill="1" applyBorder="1" applyAlignment="1">
      <alignment horizontal="left" vertical="center" wrapText="1"/>
    </xf>
    <xf numFmtId="0" fontId="43" fillId="0" borderId="5" xfId="0" applyNumberFormat="1" applyFont="1" applyFill="1" applyBorder="1"/>
    <xf numFmtId="0" fontId="44" fillId="0" borderId="5" xfId="9" applyNumberFormat="1" applyFont="1" applyFill="1" applyBorder="1" applyAlignment="1" applyProtection="1">
      <alignment horizontal="center" vertical="center" wrapText="1"/>
    </xf>
    <xf numFmtId="0" fontId="46" fillId="0" borderId="5" xfId="0" applyNumberFormat="1" applyFont="1" applyFill="1" applyBorder="1" applyAlignment="1">
      <alignment horizontal="left" vertical="center" wrapText="1"/>
    </xf>
    <xf numFmtId="0" fontId="34" fillId="0" borderId="5" xfId="0" applyNumberFormat="1" applyFont="1" applyFill="1" applyBorder="1"/>
    <xf numFmtId="0" fontId="48" fillId="0" borderId="5" xfId="9" applyNumberFormat="1" applyFont="1" applyFill="1" applyBorder="1" applyAlignment="1" applyProtection="1">
      <alignment horizontal="center" vertical="center" wrapText="1"/>
    </xf>
    <xf numFmtId="0" fontId="58" fillId="0" borderId="5" xfId="0" applyNumberFormat="1" applyFont="1" applyFill="1" applyBorder="1" applyAlignment="1">
      <alignment horizontal="left" vertical="center"/>
    </xf>
    <xf numFmtId="0" fontId="58" fillId="0" borderId="5" xfId="0" applyNumberFormat="1" applyFont="1" applyFill="1" applyBorder="1"/>
    <xf numFmtId="0" fontId="35" fillId="2" borderId="5" xfId="80" applyFont="1" applyFill="1" applyBorder="1" applyAlignment="1">
      <alignment horizontal="left" vertical="center" wrapText="1"/>
    </xf>
    <xf numFmtId="0" fontId="42" fillId="0" borderId="0" xfId="0" applyFont="1" applyAlignment="1">
      <alignment wrapText="1"/>
    </xf>
    <xf numFmtId="0" fontId="24" fillId="0" borderId="5" xfId="102" applyFont="1" applyFill="1" applyBorder="1" applyAlignment="1">
      <alignment horizontal="center" vertical="center" wrapText="1"/>
    </xf>
    <xf numFmtId="0" fontId="24" fillId="0" borderId="13" xfId="102" applyFont="1" applyFill="1" applyBorder="1" applyAlignment="1">
      <alignment horizontal="center" vertical="center" wrapText="1"/>
    </xf>
    <xf numFmtId="0" fontId="34" fillId="0" borderId="0" xfId="0" applyFont="1" applyBorder="1" applyAlignment="1">
      <alignment horizontal="center" vertical="center" wrapText="1"/>
    </xf>
    <xf numFmtId="0" fontId="69" fillId="0" borderId="5" xfId="0" applyFont="1" applyBorder="1" applyAlignment="1">
      <alignment wrapText="1"/>
    </xf>
    <xf numFmtId="9" fontId="43" fillId="19" borderId="5" xfId="0" applyNumberFormat="1" applyFont="1" applyFill="1" applyBorder="1"/>
    <xf numFmtId="9" fontId="35" fillId="20" borderId="5" xfId="118" applyFont="1" applyFill="1" applyBorder="1" applyAlignment="1">
      <alignment horizontal="center" vertical="center" wrapText="1"/>
    </xf>
    <xf numFmtId="9" fontId="34" fillId="20" borderId="5" xfId="118" applyFont="1" applyFill="1" applyBorder="1" applyAlignment="1">
      <alignment horizontal="center" vertical="center" wrapText="1"/>
    </xf>
    <xf numFmtId="0" fontId="0" fillId="0" borderId="5" xfId="0" applyBorder="1" applyAlignment="1">
      <alignment horizontal="center" vertical="center"/>
    </xf>
    <xf numFmtId="0" fontId="24" fillId="0" borderId="5" xfId="102" quotePrefix="1" applyFont="1" applyFill="1" applyBorder="1" applyAlignment="1">
      <alignment horizontal="center" vertical="center" wrapText="1"/>
    </xf>
    <xf numFmtId="0" fontId="31" fillId="0" borderId="5" xfId="102" applyFont="1" applyFill="1" applyBorder="1" applyAlignment="1">
      <alignment horizontal="center" vertical="center" wrapText="1"/>
    </xf>
    <xf numFmtId="9" fontId="49" fillId="8" borderId="5" xfId="102" applyNumberFormat="1" applyFont="1" applyFill="1" applyBorder="1" applyAlignment="1">
      <alignment horizontal="center" vertical="center"/>
    </xf>
    <xf numFmtId="0" fontId="0" fillId="8" borderId="5" xfId="0" applyFill="1" applyBorder="1" applyAlignment="1">
      <alignment horizontal="center" vertical="center"/>
    </xf>
    <xf numFmtId="0" fontId="0" fillId="0" borderId="0" xfId="0"/>
    <xf numFmtId="0" fontId="39" fillId="16" borderId="5" xfId="0" applyNumberFormat="1" applyFont="1" applyFill="1" applyBorder="1" applyAlignment="1">
      <alignment horizontal="center" vertical="center" wrapText="1"/>
    </xf>
    <xf numFmtId="0" fontId="39" fillId="16" borderId="5" xfId="0" applyNumberFormat="1" applyFont="1" applyFill="1" applyBorder="1" applyAlignment="1">
      <alignment horizontal="center" vertical="center"/>
    </xf>
    <xf numFmtId="0" fontId="40" fillId="16" borderId="5" xfId="0" applyNumberFormat="1" applyFont="1" applyFill="1" applyBorder="1" applyAlignment="1">
      <alignment horizontal="center" vertical="center" wrapText="1"/>
    </xf>
    <xf numFmtId="0" fontId="34" fillId="17" borderId="5" xfId="0" applyNumberFormat="1" applyFont="1" applyFill="1" applyBorder="1" applyAlignment="1">
      <alignment horizontal="center" vertical="center" wrapText="1"/>
    </xf>
    <xf numFmtId="0" fontId="35" fillId="17" borderId="5" xfId="0" applyFont="1" applyFill="1" applyBorder="1" applyAlignment="1">
      <alignment horizontal="center" vertical="center" wrapText="1"/>
    </xf>
    <xf numFmtId="0" fontId="35" fillId="17" borderId="5" xfId="0" applyNumberFormat="1" applyFont="1" applyFill="1" applyBorder="1" applyAlignment="1">
      <alignment horizontal="center" vertical="center" wrapText="1"/>
    </xf>
    <xf numFmtId="0" fontId="41" fillId="0" borderId="5" xfId="0" applyFont="1" applyFill="1" applyBorder="1" applyAlignment="1">
      <alignment vertical="center" wrapText="1"/>
    </xf>
    <xf numFmtId="0" fontId="41" fillId="0" borderId="5" xfId="0" applyFont="1" applyFill="1" applyBorder="1" applyAlignment="1">
      <alignment wrapText="1"/>
    </xf>
    <xf numFmtId="0" fontId="41" fillId="0" borderId="5" xfId="0" applyFont="1" applyBorder="1" applyAlignment="1">
      <alignment vertical="center" wrapText="1"/>
    </xf>
    <xf numFmtId="0" fontId="41" fillId="0" borderId="5" xfId="0" applyFont="1" applyBorder="1" applyAlignment="1">
      <alignment wrapText="1"/>
    </xf>
    <xf numFmtId="0" fontId="41" fillId="14" borderId="5" xfId="0" applyNumberFormat="1" applyFont="1" applyFill="1" applyBorder="1" applyAlignment="1">
      <alignment vertical="center" wrapText="1"/>
    </xf>
    <xf numFmtId="0" fontId="41" fillId="0" borderId="5" xfId="0" applyNumberFormat="1" applyFont="1" applyFill="1" applyBorder="1" applyAlignment="1">
      <alignment vertical="center" wrapText="1"/>
    </xf>
    <xf numFmtId="0" fontId="35" fillId="17" borderId="28" xfId="0" applyNumberFormat="1" applyFont="1" applyFill="1" applyBorder="1" applyAlignment="1">
      <alignment horizontal="left" vertical="center" wrapText="1"/>
    </xf>
    <xf numFmtId="0" fontId="42" fillId="0" borderId="0" xfId="0" applyFont="1" applyAlignment="1">
      <alignment horizontal="center" vertical="center" wrapText="1"/>
    </xf>
    <xf numFmtId="0" fontId="35" fillId="0" borderId="5" xfId="0" applyFont="1" applyBorder="1" applyAlignment="1">
      <alignment horizontal="justify" vertical="center"/>
    </xf>
    <xf numFmtId="0" fontId="42" fillId="0" borderId="5" xfId="0" applyFont="1" applyBorder="1" applyAlignment="1">
      <alignment horizontal="center" wrapText="1"/>
    </xf>
    <xf numFmtId="0" fontId="41" fillId="0" borderId="5" xfId="0" applyFont="1" applyBorder="1" applyAlignment="1">
      <alignment horizontal="justify" vertical="center"/>
    </xf>
    <xf numFmtId="0" fontId="41" fillId="0" borderId="5" xfId="0" applyFont="1" applyBorder="1" applyAlignment="1">
      <alignment horizontal="center" vertical="center"/>
    </xf>
    <xf numFmtId="0" fontId="41" fillId="0" borderId="5" xfId="0" applyFont="1" applyBorder="1" applyAlignment="1">
      <alignment vertical="center"/>
    </xf>
    <xf numFmtId="0" fontId="41" fillId="0" borderId="5" xfId="0" applyNumberFormat="1" applyFont="1" applyFill="1" applyBorder="1" applyAlignment="1">
      <alignment horizontal="center" vertical="center"/>
    </xf>
    <xf numFmtId="0" fontId="35" fillId="0" borderId="5" xfId="80" applyNumberFormat="1" applyFont="1" applyFill="1" applyBorder="1" applyAlignment="1">
      <alignment horizontal="center" vertical="center" wrapText="1"/>
    </xf>
    <xf numFmtId="0" fontId="24" fillId="0" borderId="0" xfId="102" applyFont="1" applyFill="1" applyBorder="1" applyAlignment="1">
      <alignment vertical="center" wrapText="1"/>
    </xf>
    <xf numFmtId="0" fontId="70" fillId="0" borderId="5" xfId="102" applyFont="1" applyFill="1" applyBorder="1" applyAlignment="1">
      <alignment horizontal="center" vertical="center" wrapText="1"/>
    </xf>
    <xf numFmtId="0" fontId="71" fillId="0" borderId="5" xfId="0" applyFont="1" applyBorder="1" applyAlignment="1">
      <alignment horizontal="center" vertical="center"/>
    </xf>
    <xf numFmtId="0" fontId="71" fillId="2" borderId="5" xfId="0" applyNumberFormat="1" applyFont="1" applyFill="1" applyBorder="1" applyAlignment="1">
      <alignment horizontal="center" vertical="center" wrapText="1"/>
    </xf>
    <xf numFmtId="0" fontId="71" fillId="2" borderId="5" xfId="0" applyFont="1" applyFill="1" applyBorder="1" applyAlignment="1">
      <alignment horizontal="center" vertical="center"/>
    </xf>
    <xf numFmtId="0" fontId="71" fillId="0" borderId="5" xfId="0" applyFont="1" applyBorder="1" applyAlignment="1">
      <alignment vertical="center" wrapText="1"/>
    </xf>
    <xf numFmtId="0" fontId="71" fillId="0" borderId="5" xfId="0" applyNumberFormat="1" applyFont="1" applyBorder="1" applyAlignment="1">
      <alignment wrapText="1"/>
    </xf>
    <xf numFmtId="0" fontId="71" fillId="0" borderId="5" xfId="0" applyFont="1" applyBorder="1" applyAlignment="1">
      <alignment wrapText="1"/>
    </xf>
    <xf numFmtId="0" fontId="35" fillId="0" borderId="0" xfId="0" applyFont="1"/>
    <xf numFmtId="0" fontId="35" fillId="0" borderId="0" xfId="0" applyFont="1" applyFill="1" applyAlignment="1">
      <alignment horizontal="center"/>
    </xf>
    <xf numFmtId="0" fontId="34" fillId="21" borderId="5" xfId="0" applyFont="1" applyFill="1" applyBorder="1" applyAlignment="1">
      <alignment horizontal="center"/>
    </xf>
    <xf numFmtId="0" fontId="35" fillId="0" borderId="0" xfId="0" applyFont="1" applyAlignment="1">
      <alignment horizontal="center"/>
    </xf>
    <xf numFmtId="0" fontId="63" fillId="0" borderId="5" xfId="0" applyNumberFormat="1" applyFont="1" applyFill="1" applyBorder="1" applyAlignment="1">
      <alignment horizontal="center" vertical="center" wrapText="1"/>
    </xf>
    <xf numFmtId="0" fontId="63" fillId="0" borderId="5" xfId="0" applyNumberFormat="1" applyFont="1" applyFill="1" applyBorder="1" applyAlignment="1">
      <alignment vertical="center" wrapText="1"/>
    </xf>
    <xf numFmtId="0" fontId="63" fillId="0" borderId="5" xfId="0" applyFont="1" applyFill="1" applyBorder="1" applyAlignment="1">
      <alignment horizontal="center" vertical="center" wrapText="1"/>
    </xf>
    <xf numFmtId="0" fontId="35" fillId="22" borderId="5" xfId="0" applyFont="1" applyFill="1" applyBorder="1"/>
    <xf numFmtId="0" fontId="34" fillId="22" borderId="5" xfId="0" applyNumberFormat="1" applyFont="1" applyFill="1" applyBorder="1" applyAlignment="1">
      <alignment horizontal="center" vertical="center" wrapText="1"/>
    </xf>
    <xf numFmtId="9" fontId="34" fillId="22" borderId="25" xfId="0" applyNumberFormat="1" applyFont="1" applyFill="1" applyBorder="1" applyAlignment="1">
      <alignment horizontal="center" vertical="center" wrapText="1"/>
    </xf>
    <xf numFmtId="0" fontId="34" fillId="22" borderId="5" xfId="0" applyFont="1" applyFill="1" applyBorder="1" applyAlignment="1">
      <alignment horizontal="center" vertical="center" wrapText="1"/>
    </xf>
    <xf numFmtId="0" fontId="34" fillId="22" borderId="5" xfId="0" applyNumberFormat="1" applyFont="1" applyFill="1" applyBorder="1" applyAlignment="1">
      <alignment horizontal="left" vertical="center" wrapText="1"/>
    </xf>
    <xf numFmtId="0" fontId="35" fillId="21" borderId="0" xfId="0" applyFont="1" applyFill="1"/>
    <xf numFmtId="0" fontId="71" fillId="2" borderId="5" xfId="0" applyFont="1" applyFill="1" applyBorder="1" applyAlignment="1">
      <alignment horizontal="center" vertical="center" wrapText="1"/>
    </xf>
    <xf numFmtId="10" fontId="35" fillId="0" borderId="5" xfId="122" applyNumberFormat="1" applyFont="1" applyFill="1" applyBorder="1" applyAlignment="1">
      <alignment horizontal="center" vertical="center" wrapText="1"/>
    </xf>
    <xf numFmtId="10" fontId="34" fillId="0" borderId="5" xfId="118" applyNumberFormat="1" applyFont="1" applyFill="1" applyBorder="1" applyAlignment="1">
      <alignment horizontal="center" vertical="center" wrapText="1"/>
    </xf>
    <xf numFmtId="10" fontId="35" fillId="0" borderId="5" xfId="118" applyNumberFormat="1" applyFont="1" applyFill="1" applyBorder="1" applyAlignment="1">
      <alignment horizontal="center" vertical="center" wrapText="1"/>
    </xf>
    <xf numFmtId="0" fontId="35" fillId="0" borderId="5" xfId="0" applyFont="1" applyBorder="1"/>
    <xf numFmtId="9" fontId="35" fillId="0" borderId="5" xfId="0" applyNumberFormat="1" applyFont="1" applyBorder="1"/>
    <xf numFmtId="10" fontId="34" fillId="0" borderId="5" xfId="0" applyNumberFormat="1" applyFont="1" applyFill="1" applyBorder="1" applyAlignment="1">
      <alignment horizontal="center" vertical="center" wrapText="1"/>
    </xf>
    <xf numFmtId="0" fontId="71" fillId="0" borderId="5" xfId="117" applyFont="1" applyFill="1" applyBorder="1" applyAlignment="1">
      <alignment horizontal="center" vertical="center" wrapText="1"/>
    </xf>
    <xf numFmtId="9" fontId="35" fillId="8" borderId="7" xfId="0" applyNumberFormat="1" applyFont="1" applyFill="1" applyBorder="1" applyAlignment="1">
      <alignment horizontal="center" vertical="center" textRotation="90"/>
    </xf>
    <xf numFmtId="2" fontId="44" fillId="0" borderId="5" xfId="9" applyNumberFormat="1" applyFont="1" applyFill="1" applyBorder="1" applyAlignment="1" applyProtection="1">
      <alignment horizontal="center" vertical="center" wrapText="1"/>
    </xf>
    <xf numFmtId="9" fontId="34" fillId="22" borderId="5" xfId="0" applyNumberFormat="1" applyFont="1" applyFill="1" applyBorder="1" applyAlignment="1">
      <alignment horizontal="center" vertical="center" wrapText="1"/>
    </xf>
    <xf numFmtId="0" fontId="34" fillId="22" borderId="5" xfId="0" applyNumberFormat="1" applyFont="1" applyFill="1" applyBorder="1" applyAlignment="1">
      <alignment horizontal="center"/>
    </xf>
    <xf numFmtId="0" fontId="34" fillId="22" borderId="5" xfId="0" applyNumberFormat="1" applyFont="1" applyFill="1" applyBorder="1"/>
    <xf numFmtId="9" fontId="35" fillId="8" borderId="5" xfId="0" applyNumberFormat="1" applyFont="1" applyFill="1" applyBorder="1" applyAlignment="1">
      <alignment horizontal="center" vertical="center" textRotation="90"/>
    </xf>
    <xf numFmtId="10" fontId="35" fillId="0" borderId="5" xfId="0" applyNumberFormat="1" applyFont="1" applyFill="1" applyBorder="1" applyAlignment="1">
      <alignment horizontal="center" vertical="center" wrapText="1"/>
    </xf>
    <xf numFmtId="9" fontId="35" fillId="22" borderId="5" xfId="0" applyNumberFormat="1" applyFont="1" applyFill="1" applyBorder="1" applyAlignment="1"/>
    <xf numFmtId="0" fontId="34" fillId="22" borderId="27" xfId="0" applyFont="1" applyFill="1" applyBorder="1" applyAlignment="1">
      <alignment horizontal="center" vertical="center"/>
    </xf>
    <xf numFmtId="9" fontId="35" fillId="22" borderId="5" xfId="0" applyNumberFormat="1" applyFont="1" applyFill="1" applyBorder="1" applyAlignment="1">
      <alignment horizontal="center" vertical="center" wrapText="1"/>
    </xf>
    <xf numFmtId="10" fontId="34" fillId="22" borderId="5" xfId="0" applyNumberFormat="1" applyFont="1" applyFill="1" applyBorder="1" applyAlignment="1">
      <alignment horizontal="center" vertical="center" wrapText="1"/>
    </xf>
    <xf numFmtId="9" fontId="35" fillId="0" borderId="5" xfId="0" applyNumberFormat="1" applyFont="1" applyFill="1" applyBorder="1" applyAlignment="1"/>
    <xf numFmtId="0" fontId="35" fillId="0" borderId="5" xfId="0" applyFont="1" applyFill="1" applyBorder="1"/>
    <xf numFmtId="0" fontId="35" fillId="2" borderId="0" xfId="117" quotePrefix="1" applyFont="1" applyFill="1" applyBorder="1" applyAlignment="1">
      <alignment vertical="center" wrapText="1"/>
    </xf>
    <xf numFmtId="0" fontId="35" fillId="2" borderId="0" xfId="117" applyFont="1" applyFill="1" applyBorder="1" applyAlignment="1">
      <alignment horizontal="center" vertical="center" wrapText="1"/>
    </xf>
    <xf numFmtId="0" fontId="35" fillId="0" borderId="0" xfId="0" applyFont="1" applyAlignment="1">
      <alignment horizontal="left"/>
    </xf>
    <xf numFmtId="0" fontId="35" fillId="0" borderId="0" xfId="0" applyFont="1" applyFill="1" applyAlignment="1">
      <alignment horizontal="left"/>
    </xf>
    <xf numFmtId="9" fontId="51" fillId="21" borderId="5" xfId="0" applyNumberFormat="1" applyFont="1" applyFill="1" applyBorder="1" applyAlignment="1">
      <alignment vertical="center" textRotation="90"/>
    </xf>
    <xf numFmtId="9" fontId="35" fillId="21" borderId="7" xfId="0" applyNumberFormat="1" applyFont="1" applyFill="1" applyBorder="1" applyAlignment="1">
      <alignment horizontal="center" vertical="center" textRotation="90"/>
    </xf>
    <xf numFmtId="0" fontId="34" fillId="19" borderId="5" xfId="0" applyNumberFormat="1" applyFont="1" applyFill="1" applyBorder="1" applyAlignment="1">
      <alignment horizontal="center" vertical="center" wrapText="1"/>
    </xf>
    <xf numFmtId="9" fontId="35" fillId="20" borderId="5" xfId="0" applyNumberFormat="1" applyFont="1" applyFill="1" applyBorder="1" applyAlignment="1">
      <alignment horizontal="center" vertical="center" textRotation="90"/>
    </xf>
    <xf numFmtId="174" fontId="44" fillId="0" borderId="5" xfId="9" applyNumberFormat="1" applyFont="1" applyFill="1" applyBorder="1" applyAlignment="1" applyProtection="1">
      <alignment vertical="center" wrapText="1"/>
    </xf>
    <xf numFmtId="0" fontId="34" fillId="0" borderId="5" xfId="0" applyFont="1" applyFill="1" applyBorder="1" applyAlignment="1">
      <alignment horizontal="center"/>
    </xf>
    <xf numFmtId="43" fontId="44" fillId="0" borderId="5" xfId="9" applyNumberFormat="1" applyFont="1" applyFill="1" applyBorder="1" applyAlignment="1" applyProtection="1">
      <alignment vertical="center" wrapText="1"/>
    </xf>
    <xf numFmtId="0" fontId="35" fillId="21" borderId="5" xfId="0" applyNumberFormat="1" applyFont="1" applyFill="1" applyBorder="1" applyAlignment="1">
      <alignment horizontal="center" vertical="center" wrapText="1"/>
    </xf>
    <xf numFmtId="0" fontId="35" fillId="21" borderId="5" xfId="0" applyNumberFormat="1" applyFont="1" applyFill="1" applyBorder="1" applyAlignment="1">
      <alignment vertical="center" wrapText="1"/>
    </xf>
    <xf numFmtId="2" fontId="38" fillId="0" borderId="5" xfId="9" applyNumberFormat="1" applyFont="1" applyFill="1" applyBorder="1" applyAlignment="1" applyProtection="1">
      <alignment horizontal="center" vertical="center" wrapText="1"/>
    </xf>
    <xf numFmtId="0" fontId="35" fillId="21" borderId="5" xfId="0" applyNumberFormat="1" applyFont="1" applyFill="1" applyBorder="1" applyAlignment="1">
      <alignment horizontal="justify" vertical="center"/>
    </xf>
    <xf numFmtId="0" fontId="35" fillId="0" borderId="13" xfId="0" applyNumberFormat="1" applyFont="1" applyFill="1" applyBorder="1" applyAlignment="1">
      <alignment horizontal="center" vertical="center" wrapText="1"/>
    </xf>
    <xf numFmtId="0" fontId="69" fillId="14" borderId="5" xfId="0" applyNumberFormat="1" applyFont="1" applyFill="1" applyBorder="1" applyAlignment="1">
      <alignment vertical="center" wrapText="1"/>
    </xf>
    <xf numFmtId="9" fontId="51" fillId="19" borderId="5" xfId="0" applyNumberFormat="1" applyFont="1" applyFill="1" applyBorder="1" applyAlignment="1">
      <alignment vertical="center" textRotation="90"/>
    </xf>
    <xf numFmtId="9" fontId="35" fillId="20" borderId="13" xfId="0" applyNumberFormat="1" applyFont="1" applyFill="1" applyBorder="1" applyAlignment="1">
      <alignment horizontal="center" vertical="center" textRotation="90"/>
    </xf>
    <xf numFmtId="9" fontId="34" fillId="8" borderId="7" xfId="0" applyNumberFormat="1" applyFont="1" applyFill="1" applyBorder="1" applyAlignment="1">
      <alignment horizontal="center" vertical="center" textRotation="90"/>
    </xf>
    <xf numFmtId="0" fontId="34" fillId="22" borderId="5" xfId="0" applyFont="1" applyFill="1" applyBorder="1" applyAlignment="1">
      <alignment horizontal="left" vertical="center" wrapText="1"/>
    </xf>
    <xf numFmtId="9" fontId="51" fillId="19" borderId="13" xfId="0" applyNumberFormat="1" applyFont="1" applyFill="1" applyBorder="1" applyAlignment="1">
      <alignment vertical="center" textRotation="90"/>
    </xf>
    <xf numFmtId="0" fontId="35" fillId="19" borderId="5" xfId="0" applyFont="1" applyFill="1" applyBorder="1"/>
    <xf numFmtId="0" fontId="35" fillId="19" borderId="22" xfId="0" applyFont="1" applyFill="1" applyBorder="1"/>
    <xf numFmtId="9" fontId="34" fillId="8" borderId="23" xfId="0" applyNumberFormat="1" applyFont="1" applyFill="1" applyBorder="1" applyAlignment="1">
      <alignment horizontal="center" vertical="center" textRotation="90"/>
    </xf>
    <xf numFmtId="9" fontId="34" fillId="20" borderId="21" xfId="0" applyNumberFormat="1" applyFont="1" applyFill="1" applyBorder="1" applyAlignment="1">
      <alignment horizontal="center" vertical="center" textRotation="90"/>
    </xf>
    <xf numFmtId="0" fontId="72" fillId="2" borderId="0" xfId="0" applyFont="1" applyFill="1"/>
    <xf numFmtId="9" fontId="35" fillId="0" borderId="21" xfId="0" applyNumberFormat="1" applyFont="1" applyBorder="1"/>
    <xf numFmtId="9" fontId="35" fillId="8" borderId="27" xfId="0" applyNumberFormat="1" applyFont="1" applyFill="1" applyBorder="1" applyAlignment="1">
      <alignment horizontal="center" vertical="center" textRotation="90"/>
    </xf>
    <xf numFmtId="9" fontId="35" fillId="21" borderId="5" xfId="0" applyNumberFormat="1" applyFont="1" applyFill="1" applyBorder="1" applyAlignment="1">
      <alignment horizontal="center" vertical="center" textRotation="90"/>
    </xf>
    <xf numFmtId="0" fontId="35" fillId="0" borderId="5" xfId="0" applyFont="1" applyFill="1" applyBorder="1" applyAlignment="1">
      <alignment horizontal="justify" vertical="center" wrapText="1"/>
    </xf>
    <xf numFmtId="9" fontId="34" fillId="20" borderId="5" xfId="0" applyNumberFormat="1" applyFont="1" applyFill="1" applyBorder="1" applyAlignment="1">
      <alignment horizontal="center" vertical="center" textRotation="90"/>
    </xf>
    <xf numFmtId="0" fontId="34" fillId="21" borderId="5" xfId="0" applyNumberFormat="1" applyFont="1" applyFill="1" applyBorder="1" applyAlignment="1">
      <alignment vertical="center" wrapText="1"/>
    </xf>
    <xf numFmtId="0" fontId="35" fillId="2" borderId="24" xfId="0" applyFont="1" applyFill="1" applyBorder="1" applyAlignment="1">
      <alignment horizontal="justify" vertical="center"/>
    </xf>
    <xf numFmtId="0" fontId="71" fillId="2" borderId="24" xfId="0" applyFont="1" applyFill="1" applyBorder="1" applyAlignment="1">
      <alignment horizontal="left" vertical="center" wrapText="1"/>
    </xf>
    <xf numFmtId="0" fontId="74" fillId="2" borderId="5" xfId="0" applyFont="1" applyFill="1" applyBorder="1" applyAlignment="1">
      <alignment horizontal="center" vertical="center" wrapText="1"/>
    </xf>
    <xf numFmtId="43" fontId="38" fillId="0" borderId="5" xfId="9" applyNumberFormat="1" applyFont="1" applyFill="1" applyBorder="1" applyAlignment="1" applyProtection="1">
      <alignment vertical="center" wrapText="1"/>
    </xf>
    <xf numFmtId="0" fontId="35" fillId="22" borderId="5" xfId="0" applyFont="1" applyFill="1" applyBorder="1" applyAlignment="1">
      <alignment horizontal="center" vertical="center" wrapText="1"/>
    </xf>
    <xf numFmtId="0" fontId="38" fillId="22" borderId="5" xfId="129" applyNumberFormat="1" applyFont="1" applyFill="1" applyBorder="1" applyAlignment="1" applyProtection="1">
      <alignment horizontal="center" vertical="center" wrapText="1"/>
    </xf>
    <xf numFmtId="0" fontId="34" fillId="2" borderId="5" xfId="0" applyFont="1" applyFill="1" applyBorder="1" applyAlignment="1">
      <alignment vertical="center" wrapText="1"/>
    </xf>
    <xf numFmtId="0" fontId="35" fillId="22" borderId="27" xfId="0" applyFont="1" applyFill="1" applyBorder="1"/>
    <xf numFmtId="0" fontId="35" fillId="22" borderId="5" xfId="0" applyNumberFormat="1" applyFont="1" applyFill="1" applyBorder="1" applyAlignment="1">
      <alignment horizontal="center" vertical="center" wrapText="1"/>
    </xf>
    <xf numFmtId="0" fontId="34" fillId="22" borderId="5" xfId="9" applyNumberFormat="1" applyFont="1" applyFill="1" applyBorder="1" applyAlignment="1" applyProtection="1">
      <alignment horizontal="center" vertical="center" wrapText="1"/>
    </xf>
    <xf numFmtId="0" fontId="38" fillId="22" borderId="5" xfId="9" applyNumberFormat="1" applyFont="1" applyFill="1" applyBorder="1" applyAlignment="1" applyProtection="1">
      <alignment horizontal="center" vertical="center" wrapText="1"/>
    </xf>
    <xf numFmtId="0" fontId="35" fillId="21" borderId="5" xfId="117" applyFont="1" applyFill="1" applyBorder="1" applyAlignment="1">
      <alignment horizontal="center" vertical="center" wrapText="1"/>
    </xf>
    <xf numFmtId="0" fontId="75" fillId="0" borderId="5" xfId="9" applyNumberFormat="1" applyFont="1" applyFill="1" applyBorder="1" applyAlignment="1" applyProtection="1">
      <alignment horizontal="center" vertical="center" wrapText="1"/>
    </xf>
    <xf numFmtId="0" fontId="35" fillId="0" borderId="7" xfId="0" applyFont="1" applyFill="1" applyBorder="1"/>
    <xf numFmtId="0" fontId="35" fillId="0" borderId="7" xfId="0" applyFont="1" applyBorder="1"/>
    <xf numFmtId="0" fontId="35" fillId="2" borderId="5" xfId="0" applyFont="1" applyFill="1" applyBorder="1" applyAlignment="1">
      <alignment horizontal="left" vertical="center" wrapText="1"/>
    </xf>
    <xf numFmtId="0" fontId="35" fillId="0" borderId="5" xfId="0" applyFont="1" applyBorder="1" applyAlignment="1">
      <alignment horizontal="justify" vertical="center" wrapText="1"/>
    </xf>
    <xf numFmtId="9" fontId="34" fillId="0" borderId="5" xfId="0" applyNumberFormat="1" applyFont="1" applyFill="1" applyBorder="1"/>
    <xf numFmtId="0" fontId="34" fillId="0" borderId="5" xfId="0" applyFont="1" applyFill="1" applyBorder="1"/>
    <xf numFmtId="0" fontId="34" fillId="0" borderId="5" xfId="117" applyFont="1" applyFill="1" applyBorder="1" applyAlignment="1">
      <alignment horizontal="center" vertical="center" wrapText="1"/>
    </xf>
    <xf numFmtId="0" fontId="34" fillId="0" borderId="5" xfId="0" applyNumberFormat="1" applyFont="1" applyFill="1" applyBorder="1" applyAlignment="1">
      <alignment horizontal="left" vertical="center"/>
    </xf>
    <xf numFmtId="0" fontId="35" fillId="2" borderId="0" xfId="0" applyFont="1" applyFill="1" applyBorder="1" applyAlignment="1">
      <alignment horizontal="left" vertical="center" wrapText="1"/>
    </xf>
    <xf numFmtId="0" fontId="35" fillId="2" borderId="0" xfId="0" applyFont="1" applyFill="1" applyBorder="1" applyAlignment="1">
      <alignment horizontal="center" vertical="center" wrapText="1"/>
    </xf>
    <xf numFmtId="0" fontId="35" fillId="0" borderId="0" xfId="0" applyFont="1" applyFill="1" applyBorder="1" applyAlignment="1">
      <alignment horizontal="center" vertical="center"/>
    </xf>
    <xf numFmtId="0" fontId="35" fillId="0" borderId="0" xfId="0" applyFont="1" applyFill="1" applyBorder="1" applyAlignment="1">
      <alignment horizontal="left" vertical="center"/>
    </xf>
    <xf numFmtId="9" fontId="34" fillId="15" borderId="5" xfId="0" applyNumberFormat="1" applyFont="1" applyFill="1" applyBorder="1" applyAlignment="1">
      <alignment horizontal="center" vertical="center" wrapText="1"/>
    </xf>
    <xf numFmtId="0" fontId="34" fillId="4" borderId="5" xfId="0" applyNumberFormat="1" applyFont="1" applyFill="1" applyBorder="1" applyAlignment="1">
      <alignment horizontal="center" vertical="center"/>
    </xf>
    <xf numFmtId="9" fontId="34" fillId="4" borderId="5" xfId="118" applyFont="1" applyFill="1" applyBorder="1" applyAlignment="1">
      <alignment horizontal="center" vertical="center" wrapText="1"/>
    </xf>
    <xf numFmtId="0" fontId="34" fillId="20" borderId="5" xfId="0" applyFont="1" applyFill="1" applyBorder="1" applyAlignment="1">
      <alignment vertical="center"/>
    </xf>
    <xf numFmtId="0" fontId="34" fillId="4" borderId="5" xfId="0" applyFont="1" applyFill="1" applyBorder="1" applyAlignment="1">
      <alignment horizontal="center" vertical="center" wrapText="1"/>
    </xf>
    <xf numFmtId="0" fontId="34" fillId="8" borderId="5" xfId="0" applyNumberFormat="1" applyFont="1" applyFill="1" applyBorder="1" applyAlignment="1">
      <alignment vertical="center" wrapText="1"/>
    </xf>
    <xf numFmtId="0" fontId="34" fillId="15" borderId="5" xfId="0" applyFont="1" applyFill="1" applyBorder="1" applyAlignment="1">
      <alignment horizontal="center" vertical="center"/>
    </xf>
    <xf numFmtId="9" fontId="35" fillId="19" borderId="5" xfId="0" applyNumberFormat="1" applyFont="1" applyFill="1" applyBorder="1" applyAlignment="1">
      <alignment horizontal="center" vertical="center" textRotation="90"/>
    </xf>
    <xf numFmtId="0" fontId="43" fillId="23" borderId="5" xfId="0" applyFont="1" applyFill="1" applyBorder="1"/>
    <xf numFmtId="0" fontId="57" fillId="0" borderId="5" xfId="0" applyFont="1" applyBorder="1" applyAlignment="1">
      <alignment wrapText="1"/>
    </xf>
    <xf numFmtId="0" fontId="42" fillId="0" borderId="5" xfId="0" applyFont="1" applyBorder="1" applyAlignment="1">
      <alignment wrapText="1"/>
    </xf>
    <xf numFmtId="0" fontId="35" fillId="2" borderId="5" xfId="0" applyNumberFormat="1" applyFont="1" applyFill="1" applyBorder="1" applyAlignment="1">
      <alignment horizontal="center" vertical="center" wrapText="1"/>
    </xf>
    <xf numFmtId="0" fontId="34" fillId="0" borderId="5" xfId="0" applyFont="1" applyFill="1" applyBorder="1" applyAlignment="1">
      <alignment horizontal="center" vertical="center"/>
    </xf>
    <xf numFmtId="0" fontId="35" fillId="0" borderId="5" xfId="0" applyNumberFormat="1" applyFont="1" applyFill="1" applyBorder="1" applyAlignment="1">
      <alignment horizontal="center" vertical="center" wrapText="1"/>
    </xf>
    <xf numFmtId="0" fontId="35" fillId="0" borderId="5" xfId="0" applyFont="1" applyFill="1" applyBorder="1" applyAlignment="1">
      <alignment horizontal="center" vertical="center"/>
    </xf>
    <xf numFmtId="9" fontId="76" fillId="24" borderId="5" xfId="0" applyNumberFormat="1" applyFont="1" applyFill="1" applyBorder="1" applyAlignment="1">
      <alignment horizontal="center" vertical="center" textRotation="90"/>
    </xf>
    <xf numFmtId="9" fontId="76" fillId="24" borderId="7" xfId="0" applyNumberFormat="1" applyFont="1" applyFill="1" applyBorder="1" applyAlignment="1">
      <alignment horizontal="center" vertical="center" textRotation="90"/>
    </xf>
    <xf numFmtId="0" fontId="69" fillId="0" borderId="0" xfId="0" applyFont="1" applyAlignment="1">
      <alignment vertical="center"/>
    </xf>
    <xf numFmtId="0" fontId="69" fillId="0" borderId="0" xfId="0" applyFont="1" applyBorder="1" applyAlignment="1">
      <alignment horizontal="center" vertical="center"/>
    </xf>
    <xf numFmtId="0" fontId="69" fillId="0" borderId="0" xfId="0" applyFont="1" applyBorder="1" applyAlignment="1">
      <alignment horizontal="center" vertical="center" wrapText="1"/>
    </xf>
    <xf numFmtId="0" fontId="69" fillId="0" borderId="0" xfId="0" applyFont="1" applyBorder="1" applyAlignment="1">
      <alignment vertical="center"/>
    </xf>
    <xf numFmtId="0" fontId="77" fillId="25" borderId="5" xfId="0" applyFont="1" applyFill="1" applyBorder="1" applyAlignment="1">
      <alignment horizontal="center" vertical="center"/>
    </xf>
    <xf numFmtId="0" fontId="77" fillId="25" borderId="5" xfId="0" applyFont="1" applyFill="1" applyBorder="1" applyAlignment="1">
      <alignment horizontal="center" vertical="center" wrapText="1"/>
    </xf>
    <xf numFmtId="0" fontId="77" fillId="0" borderId="0" xfId="0" applyFont="1" applyAlignment="1">
      <alignment horizontal="center" vertical="center"/>
    </xf>
    <xf numFmtId="0" fontId="69" fillId="0" borderId="5" xfId="0" applyFont="1" applyBorder="1" applyAlignment="1">
      <alignment horizontal="center" vertical="center"/>
    </xf>
    <xf numFmtId="0" fontId="35" fillId="0" borderId="5" xfId="0" applyFont="1" applyFill="1" applyBorder="1" applyAlignment="1">
      <alignment vertical="center"/>
    </xf>
    <xf numFmtId="0" fontId="78" fillId="2" borderId="5" xfId="0" applyNumberFormat="1" applyFont="1" applyFill="1" applyBorder="1" applyAlignment="1">
      <alignment horizontal="center" vertical="center" wrapText="1"/>
    </xf>
    <xf numFmtId="0" fontId="71" fillId="2" borderId="5" xfId="80" applyFont="1" applyFill="1" applyBorder="1" applyAlignment="1">
      <alignment horizontal="left" vertical="center" wrapText="1"/>
    </xf>
    <xf numFmtId="0" fontId="71" fillId="2" borderId="5" xfId="80" applyFont="1" applyFill="1" applyBorder="1" applyAlignment="1">
      <alignment horizontal="center" vertical="center" wrapText="1"/>
    </xf>
    <xf numFmtId="0" fontId="71" fillId="0" borderId="5" xfId="80" applyFont="1" applyFill="1" applyBorder="1" applyAlignment="1">
      <alignment horizontal="center" vertical="center" wrapText="1"/>
    </xf>
    <xf numFmtId="0" fontId="71" fillId="2" borderId="5" xfId="0" applyFont="1" applyFill="1" applyBorder="1" applyAlignment="1">
      <alignment horizontal="left" vertical="center" wrapText="1"/>
    </xf>
    <xf numFmtId="0" fontId="71" fillId="0" borderId="0" xfId="0" applyFont="1" applyAlignment="1">
      <alignment vertical="center"/>
    </xf>
    <xf numFmtId="0" fontId="71" fillId="0" borderId="0" xfId="0" applyFont="1" applyAlignment="1">
      <alignment vertical="center" wrapText="1"/>
    </xf>
    <xf numFmtId="0" fontId="71" fillId="2" borderId="13" xfId="80" applyFont="1" applyFill="1" applyBorder="1" applyAlignment="1">
      <alignment horizontal="center" vertical="center" wrapText="1"/>
    </xf>
    <xf numFmtId="0" fontId="71" fillId="2" borderId="13" xfId="80" applyFont="1" applyFill="1" applyBorder="1" applyAlignment="1">
      <alignment horizontal="left" vertical="center" wrapText="1"/>
    </xf>
    <xf numFmtId="0" fontId="79" fillId="2" borderId="13" xfId="80" applyFont="1" applyFill="1" applyBorder="1" applyAlignment="1">
      <alignment horizontal="center" vertical="center" wrapText="1"/>
    </xf>
    <xf numFmtId="0" fontId="71" fillId="0" borderId="5" xfId="0" applyFont="1" applyFill="1" applyBorder="1" applyAlignment="1">
      <alignment horizontal="left" vertical="center"/>
    </xf>
    <xf numFmtId="0" fontId="71" fillId="2" borderId="13" xfId="0" applyFont="1" applyFill="1" applyBorder="1" applyAlignment="1">
      <alignment horizontal="center" vertical="center" wrapText="1"/>
    </xf>
    <xf numFmtId="0" fontId="71" fillId="0" borderId="13" xfId="0" applyFont="1" applyBorder="1" applyAlignment="1">
      <alignment horizontal="center" vertical="center"/>
    </xf>
    <xf numFmtId="0" fontId="71" fillId="2" borderId="5" xfId="0" applyNumberFormat="1" applyFont="1" applyFill="1" applyBorder="1" applyAlignment="1">
      <alignment horizontal="left" vertical="center" wrapText="1"/>
    </xf>
    <xf numFmtId="0" fontId="71" fillId="0" borderId="5" xfId="117" applyFont="1" applyFill="1" applyBorder="1" applyAlignment="1">
      <alignment horizontal="left" vertical="center" wrapText="1"/>
    </xf>
    <xf numFmtId="0" fontId="71" fillId="0" borderId="5" xfId="0" applyFont="1" applyBorder="1" applyAlignment="1">
      <alignment horizontal="left" vertical="center" wrapText="1"/>
    </xf>
    <xf numFmtId="0" fontId="71" fillId="0" borderId="5" xfId="0" applyFont="1" applyBorder="1" applyAlignment="1">
      <alignment horizontal="left" vertical="center"/>
    </xf>
    <xf numFmtId="0" fontId="71" fillId="0" borderId="0" xfId="0" applyFont="1" applyAlignment="1">
      <alignment wrapText="1"/>
    </xf>
    <xf numFmtId="0" fontId="71" fillId="0" borderId="5" xfId="0" applyFont="1" applyBorder="1" applyAlignment="1">
      <alignment vertical="center"/>
    </xf>
    <xf numFmtId="0" fontId="71" fillId="0" borderId="5" xfId="0" applyFont="1" applyFill="1" applyBorder="1" applyAlignment="1">
      <alignment horizontal="center" vertical="center"/>
    </xf>
    <xf numFmtId="0" fontId="71" fillId="0" borderId="5" xfId="0" applyFont="1" applyFill="1" applyBorder="1" applyAlignment="1">
      <alignment horizontal="justify" vertical="center"/>
    </xf>
    <xf numFmtId="0" fontId="71" fillId="0" borderId="5" xfId="0" applyFont="1" applyFill="1" applyBorder="1" applyAlignment="1">
      <alignment horizontal="center" vertical="center" wrapText="1"/>
    </xf>
    <xf numFmtId="0" fontId="71" fillId="0" borderId="24" xfId="0" applyFont="1" applyBorder="1" applyAlignment="1">
      <alignment vertical="center" wrapText="1"/>
    </xf>
    <xf numFmtId="0" fontId="71" fillId="0" borderId="24" xfId="0" applyFont="1" applyBorder="1" applyAlignment="1">
      <alignment vertical="center"/>
    </xf>
    <xf numFmtId="0" fontId="71" fillId="0" borderId="5" xfId="0" applyNumberFormat="1" applyFont="1" applyFill="1" applyBorder="1" applyAlignment="1">
      <alignment horizontal="center" vertical="center" wrapText="1"/>
    </xf>
    <xf numFmtId="0" fontId="71" fillId="0" borderId="13" xfId="0" applyFont="1" applyBorder="1" applyAlignment="1">
      <alignment horizontal="center" vertical="center" wrapText="1"/>
    </xf>
    <xf numFmtId="0" fontId="71" fillId="0" borderId="13" xfId="0" applyFont="1" applyBorder="1" applyAlignment="1">
      <alignment horizontal="left" vertical="center" wrapText="1"/>
    </xf>
    <xf numFmtId="0" fontId="71" fillId="0" borderId="13" xfId="117" applyFont="1" applyFill="1" applyBorder="1" applyAlignment="1">
      <alignment horizontal="center" vertical="center" wrapText="1"/>
    </xf>
    <xf numFmtId="0" fontId="69" fillId="0" borderId="7" xfId="0" applyFont="1" applyBorder="1" applyAlignment="1">
      <alignment vertical="center"/>
    </xf>
    <xf numFmtId="0" fontId="35" fillId="0" borderId="5" xfId="117" applyFont="1" applyFill="1" applyBorder="1" applyAlignment="1">
      <alignment horizontal="left" vertical="center" wrapText="1"/>
    </xf>
    <xf numFmtId="0" fontId="69" fillId="0" borderId="5" xfId="0" applyFont="1" applyBorder="1" applyAlignment="1">
      <alignment vertical="center"/>
    </xf>
    <xf numFmtId="0" fontId="71" fillId="2" borderId="5" xfId="0" applyNumberFormat="1" applyFont="1" applyFill="1" applyBorder="1" applyAlignment="1">
      <alignment vertical="center" wrapText="1"/>
    </xf>
    <xf numFmtId="0" fontId="71" fillId="2" borderId="13" xfId="0" applyNumberFormat="1" applyFont="1" applyFill="1" applyBorder="1" applyAlignment="1">
      <alignment horizontal="center" vertical="center"/>
    </xf>
    <xf numFmtId="0" fontId="71" fillId="2" borderId="13" xfId="0" applyNumberFormat="1" applyFont="1" applyFill="1" applyBorder="1" applyAlignment="1">
      <alignment horizontal="left" vertical="center"/>
    </xf>
    <xf numFmtId="0" fontId="71" fillId="2" borderId="5" xfId="0" applyNumberFormat="1" applyFont="1" applyFill="1" applyBorder="1" applyAlignment="1">
      <alignment horizontal="center" vertical="center"/>
    </xf>
    <xf numFmtId="0" fontId="71" fillId="2" borderId="5" xfId="0" applyNumberFormat="1" applyFont="1" applyFill="1" applyBorder="1" applyAlignment="1">
      <alignment horizontal="justify" vertical="center"/>
    </xf>
    <xf numFmtId="0" fontId="71" fillId="0" borderId="5" xfId="0" applyNumberFormat="1" applyFont="1" applyFill="1" applyBorder="1" applyAlignment="1">
      <alignment vertical="center" wrapText="1"/>
    </xf>
    <xf numFmtId="0" fontId="35" fillId="20" borderId="5" xfId="0" applyNumberFormat="1" applyFont="1" applyFill="1" applyBorder="1" applyAlignment="1">
      <alignment horizontal="center" vertical="center" wrapText="1"/>
    </xf>
    <xf numFmtId="0" fontId="71" fillId="14" borderId="5" xfId="0" applyNumberFormat="1" applyFont="1" applyFill="1" applyBorder="1" applyAlignment="1">
      <alignment horizontal="center" vertical="center" wrapText="1"/>
    </xf>
    <xf numFmtId="0" fontId="71" fillId="14" borderId="5" xfId="0" applyNumberFormat="1" applyFont="1" applyFill="1" applyBorder="1" applyAlignment="1">
      <alignment vertical="center" wrapText="1"/>
    </xf>
    <xf numFmtId="0" fontId="71" fillId="2" borderId="5" xfId="0" applyFont="1" applyFill="1" applyBorder="1" applyAlignment="1">
      <alignment horizontal="justify" vertical="center"/>
    </xf>
    <xf numFmtId="0" fontId="35" fillId="20" borderId="5" xfId="0" applyFont="1" applyFill="1" applyBorder="1" applyAlignment="1">
      <alignment horizontal="center" vertical="center" wrapText="1"/>
    </xf>
    <xf numFmtId="0" fontId="71" fillId="0" borderId="13" xfId="117" applyFont="1" applyFill="1" applyBorder="1" applyAlignment="1">
      <alignment vertical="center" wrapText="1"/>
    </xf>
    <xf numFmtId="0" fontId="71" fillId="2" borderId="5" xfId="0" applyFont="1" applyFill="1" applyBorder="1" applyAlignment="1">
      <alignment vertical="center" wrapText="1"/>
    </xf>
    <xf numFmtId="0" fontId="35" fillId="20" borderId="5" xfId="0" applyFont="1" applyFill="1" applyBorder="1" applyAlignment="1">
      <alignment horizontal="center" vertical="center"/>
    </xf>
    <xf numFmtId="0" fontId="71" fillId="2" borderId="13" xfId="0" applyNumberFormat="1" applyFont="1" applyFill="1" applyBorder="1" applyAlignment="1">
      <alignment horizontal="center" vertical="center" wrapText="1"/>
    </xf>
    <xf numFmtId="0" fontId="71" fillId="2" borderId="13" xfId="0" applyNumberFormat="1" applyFont="1" applyFill="1" applyBorder="1" applyAlignment="1">
      <alignment horizontal="left" vertical="center" wrapText="1"/>
    </xf>
    <xf numFmtId="0" fontId="71" fillId="2" borderId="27" xfId="0" applyNumberFormat="1" applyFont="1" applyFill="1" applyBorder="1" applyAlignment="1">
      <alignment horizontal="center" vertical="center" wrapText="1"/>
    </xf>
    <xf numFmtId="0" fontId="71" fillId="0" borderId="13" xfId="117" applyFont="1" applyFill="1" applyBorder="1" applyAlignment="1">
      <alignment horizontal="left" vertical="center" wrapText="1"/>
    </xf>
    <xf numFmtId="0" fontId="71" fillId="0" borderId="13" xfId="0" applyNumberFormat="1" applyFont="1" applyFill="1" applyBorder="1" applyAlignment="1">
      <alignment horizontal="center" vertical="center" wrapText="1"/>
    </xf>
    <xf numFmtId="0" fontId="71" fillId="0" borderId="13" xfId="0" applyFont="1" applyFill="1" applyBorder="1" applyAlignment="1">
      <alignment horizontal="justify" vertical="center"/>
    </xf>
    <xf numFmtId="0" fontId="71" fillId="0" borderId="5" xfId="0" applyFont="1" applyFill="1" applyBorder="1" applyAlignment="1">
      <alignment wrapText="1"/>
    </xf>
    <xf numFmtId="0" fontId="71" fillId="0" borderId="5" xfId="0" applyFont="1" applyFill="1" applyBorder="1" applyAlignment="1">
      <alignment vertical="center"/>
    </xf>
    <xf numFmtId="0" fontId="71" fillId="0" borderId="0" xfId="0" applyFont="1" applyFill="1" applyAlignment="1">
      <alignment vertical="center"/>
    </xf>
    <xf numFmtId="0" fontId="71" fillId="0" borderId="5" xfId="0" applyFont="1" applyFill="1" applyBorder="1" applyAlignment="1">
      <alignment vertical="center" wrapText="1"/>
    </xf>
    <xf numFmtId="0" fontId="71" fillId="0" borderId="13" xfId="0" applyFont="1" applyFill="1" applyBorder="1" applyAlignment="1">
      <alignment horizontal="center" vertical="center"/>
    </xf>
    <xf numFmtId="0" fontId="71" fillId="0" borderId="13" xfId="0" applyFont="1" applyFill="1" applyBorder="1" applyAlignment="1">
      <alignment horizontal="center" vertical="center" wrapText="1"/>
    </xf>
    <xf numFmtId="0" fontId="71" fillId="0" borderId="5" xfId="0" applyFont="1" applyFill="1" applyBorder="1" applyAlignment="1">
      <alignment horizontal="left" vertical="center" wrapText="1"/>
    </xf>
    <xf numFmtId="0" fontId="71" fillId="0" borderId="5" xfId="0" applyFont="1" applyBorder="1" applyAlignment="1">
      <alignment horizontal="center" vertical="center" wrapText="1"/>
    </xf>
    <xf numFmtId="0" fontId="69" fillId="0" borderId="0" xfId="0" applyFont="1" applyAlignment="1">
      <alignment horizontal="center" vertical="center"/>
    </xf>
    <xf numFmtId="0" fontId="69" fillId="0" borderId="0" xfId="0" applyFont="1" applyAlignment="1">
      <alignment vertical="center" wrapText="1"/>
    </xf>
    <xf numFmtId="0" fontId="27" fillId="0" borderId="0" xfId="80" applyFont="1" applyFill="1" applyAlignment="1">
      <alignment horizontal="center" vertical="center" wrapText="1"/>
    </xf>
    <xf numFmtId="0" fontId="18" fillId="7" borderId="13" xfId="80" applyFont="1" applyFill="1" applyBorder="1" applyAlignment="1">
      <alignment horizontal="center" vertical="center" wrapText="1"/>
    </xf>
    <xf numFmtId="0" fontId="18" fillId="7" borderId="27" xfId="80" applyFont="1" applyFill="1" applyBorder="1" applyAlignment="1">
      <alignment horizontal="center" vertical="center" wrapText="1"/>
    </xf>
    <xf numFmtId="0" fontId="18" fillId="7" borderId="7" xfId="80" applyFont="1" applyFill="1" applyBorder="1" applyAlignment="1">
      <alignment horizontal="center" vertical="center" wrapText="1"/>
    </xf>
    <xf numFmtId="0" fontId="21" fillId="3" borderId="11" xfId="80" applyFont="1" applyFill="1" applyBorder="1" applyAlignment="1">
      <alignment horizontal="center" vertical="center" wrapText="1"/>
    </xf>
    <xf numFmtId="9" fontId="21" fillId="2" borderId="29" xfId="80" applyNumberFormat="1" applyFont="1" applyFill="1" applyBorder="1" applyAlignment="1">
      <alignment horizontal="center" vertical="center" wrapText="1"/>
    </xf>
    <xf numFmtId="0" fontId="19" fillId="5" borderId="13" xfId="80" applyFont="1" applyFill="1" applyBorder="1" applyAlignment="1">
      <alignment horizontal="center" vertical="center" wrapText="1"/>
    </xf>
    <xf numFmtId="0" fontId="19" fillId="5" borderId="7" xfId="80" applyFont="1" applyFill="1" applyBorder="1" applyAlignment="1">
      <alignment horizontal="center" vertical="center" wrapText="1"/>
    </xf>
    <xf numFmtId="0" fontId="21" fillId="3" borderId="11" xfId="80" applyFont="1" applyFill="1" applyBorder="1" applyAlignment="1">
      <alignment horizontal="center" vertical="center"/>
    </xf>
    <xf numFmtId="0" fontId="22" fillId="4" borderId="0" xfId="80" applyFont="1" applyFill="1" applyBorder="1" applyAlignment="1">
      <alignment horizontal="center" vertical="center" wrapText="1"/>
    </xf>
    <xf numFmtId="9" fontId="21" fillId="2" borderId="30" xfId="80" applyNumberFormat="1" applyFont="1" applyFill="1" applyBorder="1" applyAlignment="1">
      <alignment horizontal="center" vertical="center" wrapText="1"/>
    </xf>
    <xf numFmtId="0" fontId="19" fillId="7" borderId="10" xfId="91" quotePrefix="1" applyFont="1" applyFill="1" applyBorder="1" applyAlignment="1">
      <alignment horizontal="left" vertical="center" wrapText="1"/>
    </xf>
    <xf numFmtId="0" fontId="19" fillId="7" borderId="20" xfId="91" quotePrefix="1" applyFont="1" applyFill="1" applyBorder="1" applyAlignment="1">
      <alignment horizontal="left" vertical="center" wrapText="1"/>
    </xf>
    <xf numFmtId="9" fontId="19" fillId="2" borderId="25" xfId="80" applyNumberFormat="1" applyFont="1" applyFill="1" applyBorder="1" applyAlignment="1">
      <alignment horizontal="center" vertical="center" wrapText="1"/>
    </xf>
    <xf numFmtId="0" fontId="3" fillId="12" borderId="5" xfId="102" applyFont="1" applyFill="1" applyBorder="1" applyAlignment="1">
      <alignment horizontal="center" vertical="center"/>
    </xf>
    <xf numFmtId="0" fontId="3" fillId="12" borderId="5" xfId="102" applyFont="1" applyFill="1" applyBorder="1" applyAlignment="1">
      <alignment horizontal="center" vertical="center" wrapText="1"/>
    </xf>
    <xf numFmtId="0" fontId="3" fillId="12" borderId="13" xfId="102" applyFont="1" applyFill="1" applyBorder="1" applyAlignment="1">
      <alignment horizontal="center" vertical="center" wrapText="1"/>
    </xf>
    <xf numFmtId="0" fontId="3" fillId="12" borderId="7" xfId="102" applyFont="1" applyFill="1" applyBorder="1" applyAlignment="1">
      <alignment horizontal="center" vertical="center" wrapText="1"/>
    </xf>
    <xf numFmtId="0" fontId="30" fillId="7" borderId="13" xfId="100" quotePrefix="1" applyFont="1" applyFill="1" applyBorder="1" applyAlignment="1">
      <alignment horizontal="center" vertical="center" wrapText="1"/>
    </xf>
    <xf numFmtId="0" fontId="30" fillId="7" borderId="7" xfId="100" quotePrefix="1" applyFont="1" applyFill="1" applyBorder="1" applyAlignment="1">
      <alignment horizontal="center" vertical="center" wrapText="1"/>
    </xf>
    <xf numFmtId="0" fontId="3" fillId="11" borderId="5" xfId="102" applyFont="1" applyFill="1" applyBorder="1" applyAlignment="1">
      <alignment horizontal="center" vertical="center" textRotation="90"/>
    </xf>
    <xf numFmtId="9" fontId="24" fillId="11" borderId="5" xfId="102" applyNumberFormat="1" applyFont="1" applyFill="1" applyBorder="1" applyAlignment="1">
      <alignment horizontal="center" vertical="center" textRotation="90"/>
    </xf>
    <xf numFmtId="9" fontId="3" fillId="0" borderId="13" xfId="102" applyNumberFormat="1" applyFont="1" applyFill="1" applyBorder="1" applyAlignment="1">
      <alignment horizontal="center" vertical="center" wrapText="1"/>
    </xf>
    <xf numFmtId="9" fontId="3" fillId="0" borderId="27" xfId="102" applyNumberFormat="1" applyFont="1" applyFill="1" applyBorder="1" applyAlignment="1">
      <alignment horizontal="center" vertical="center" wrapText="1"/>
    </xf>
    <xf numFmtId="0" fontId="24" fillId="0" borderId="13" xfId="102" applyFont="1" applyFill="1" applyBorder="1" applyAlignment="1">
      <alignment horizontal="justify" vertical="center" wrapText="1"/>
    </xf>
    <xf numFmtId="0" fontId="24" fillId="0" borderId="27" xfId="102" applyFont="1" applyFill="1" applyBorder="1" applyAlignment="1">
      <alignment horizontal="justify" vertical="center" wrapText="1"/>
    </xf>
    <xf numFmtId="9" fontId="24" fillId="0" borderId="13" xfId="102" applyNumberFormat="1" applyFont="1" applyFill="1" applyBorder="1" applyAlignment="1">
      <alignment horizontal="center" vertical="center" wrapText="1"/>
    </xf>
    <xf numFmtId="9" fontId="24" fillId="0" borderId="27" xfId="102" applyNumberFormat="1" applyFont="1" applyFill="1" applyBorder="1" applyAlignment="1">
      <alignment horizontal="center" vertical="center" wrapText="1"/>
    </xf>
    <xf numFmtId="9" fontId="3" fillId="0" borderId="5" xfId="102" applyNumberFormat="1" applyFont="1" applyFill="1" applyBorder="1" applyAlignment="1">
      <alignment horizontal="center" vertical="center" textRotation="90" wrapText="1"/>
    </xf>
    <xf numFmtId="9" fontId="3" fillId="0" borderId="13" xfId="102" applyNumberFormat="1" applyFont="1" applyFill="1" applyBorder="1" applyAlignment="1">
      <alignment horizontal="center" vertical="center" textRotation="90" wrapText="1"/>
    </xf>
    <xf numFmtId="9" fontId="24" fillId="0" borderId="7" xfId="102" applyNumberFormat="1" applyFont="1" applyFill="1" applyBorder="1" applyAlignment="1">
      <alignment horizontal="center" vertical="center" wrapText="1"/>
    </xf>
    <xf numFmtId="168" fontId="3" fillId="12" borderId="5" xfId="122" applyNumberFormat="1" applyFont="1" applyFill="1" applyBorder="1" applyAlignment="1">
      <alignment horizontal="center" vertical="center" wrapText="1"/>
    </xf>
    <xf numFmtId="0" fontId="3" fillId="11" borderId="13" xfId="100" quotePrefix="1" applyFont="1" applyFill="1" applyBorder="1" applyAlignment="1">
      <alignment horizontal="center" vertical="center" wrapText="1"/>
    </xf>
    <xf numFmtId="0" fontId="30" fillId="11" borderId="7" xfId="100" quotePrefix="1" applyFont="1" applyFill="1" applyBorder="1" applyAlignment="1">
      <alignment horizontal="center" vertical="center" wrapText="1"/>
    </xf>
    <xf numFmtId="0" fontId="3" fillId="12" borderId="5" xfId="102" applyNumberFormat="1" applyFont="1" applyFill="1" applyBorder="1" applyAlignment="1">
      <alignment horizontal="center" vertical="center" wrapText="1"/>
    </xf>
    <xf numFmtId="9" fontId="3" fillId="0" borderId="7" xfId="102" applyNumberFormat="1" applyFont="1" applyFill="1" applyBorder="1" applyAlignment="1">
      <alignment horizontal="center" vertical="center" textRotation="90" wrapText="1"/>
    </xf>
    <xf numFmtId="0" fontId="24" fillId="0" borderId="13" xfId="102" applyFont="1" applyFill="1" applyBorder="1" applyAlignment="1">
      <alignment horizontal="center" vertical="center" wrapText="1"/>
    </xf>
    <xf numFmtId="0" fontId="24" fillId="0" borderId="7" xfId="102" applyFont="1" applyFill="1" applyBorder="1" applyAlignment="1">
      <alignment horizontal="center" vertical="center" wrapText="1"/>
    </xf>
    <xf numFmtId="0" fontId="3" fillId="11" borderId="13" xfId="102" applyFont="1" applyFill="1" applyBorder="1" applyAlignment="1">
      <alignment horizontal="center" vertical="top" textRotation="90"/>
    </xf>
    <xf numFmtId="0" fontId="59" fillId="0" borderId="27" xfId="0" applyFont="1" applyBorder="1" applyAlignment="1">
      <alignment horizontal="center" vertical="top"/>
    </xf>
    <xf numFmtId="0" fontId="59" fillId="0" borderId="7" xfId="0" applyFont="1" applyBorder="1" applyAlignment="1">
      <alignment horizontal="center" vertical="top"/>
    </xf>
    <xf numFmtId="9" fontId="24" fillId="11" borderId="13" xfId="102" applyNumberFormat="1" applyFont="1" applyFill="1" applyBorder="1" applyAlignment="1">
      <alignment horizontal="center" vertical="center" textRotation="90"/>
    </xf>
    <xf numFmtId="9" fontId="24" fillId="11" borderId="27" xfId="102" applyNumberFormat="1" applyFont="1" applyFill="1" applyBorder="1" applyAlignment="1">
      <alignment horizontal="center" vertical="center" textRotation="90"/>
    </xf>
    <xf numFmtId="9" fontId="24" fillId="11" borderId="7" xfId="102" applyNumberFormat="1" applyFont="1" applyFill="1" applyBorder="1" applyAlignment="1">
      <alignment horizontal="center" vertical="center" textRotation="90"/>
    </xf>
    <xf numFmtId="0" fontId="3" fillId="0" borderId="13" xfId="102" applyFont="1" applyFill="1" applyBorder="1" applyAlignment="1">
      <alignment horizontal="center" vertical="center" textRotation="90" wrapText="1"/>
    </xf>
    <xf numFmtId="0" fontId="3" fillId="0" borderId="27" xfId="102" applyFont="1" applyFill="1" applyBorder="1" applyAlignment="1">
      <alignment horizontal="center" vertical="center" textRotation="90" wrapText="1"/>
    </xf>
    <xf numFmtId="0" fontId="24" fillId="2" borderId="13" xfId="102" applyFont="1" applyFill="1" applyBorder="1" applyAlignment="1">
      <alignment horizontal="center" vertical="center" wrapText="1"/>
    </xf>
    <xf numFmtId="0" fontId="24" fillId="2" borderId="27" xfId="102" applyFont="1" applyFill="1" applyBorder="1" applyAlignment="1">
      <alignment horizontal="center" vertical="center" wrapText="1"/>
    </xf>
    <xf numFmtId="0" fontId="24" fillId="2" borderId="7" xfId="102" applyFont="1" applyFill="1" applyBorder="1" applyAlignment="1">
      <alignment horizontal="center" vertical="center" wrapText="1"/>
    </xf>
    <xf numFmtId="9" fontId="24" fillId="0" borderId="5" xfId="102" applyNumberFormat="1" applyFont="1" applyFill="1" applyBorder="1" applyAlignment="1">
      <alignment horizontal="center" vertical="center" wrapText="1"/>
    </xf>
    <xf numFmtId="9" fontId="3" fillId="0" borderId="13" xfId="102" applyNumberFormat="1" applyFont="1" applyFill="1" applyBorder="1" applyAlignment="1">
      <alignment horizontal="center" vertical="center" textRotation="90"/>
    </xf>
    <xf numFmtId="9" fontId="3" fillId="0" borderId="27" xfId="102" applyNumberFormat="1" applyFont="1" applyFill="1" applyBorder="1" applyAlignment="1">
      <alignment horizontal="center" vertical="center" textRotation="90"/>
    </xf>
    <xf numFmtId="9" fontId="3" fillId="0" borderId="7" xfId="102" applyNumberFormat="1" applyFont="1" applyFill="1" applyBorder="1" applyAlignment="1">
      <alignment horizontal="center" vertical="center" textRotation="90"/>
    </xf>
    <xf numFmtId="0" fontId="24" fillId="0" borderId="27" xfId="102" applyFont="1" applyFill="1" applyBorder="1" applyAlignment="1">
      <alignment horizontal="center" vertical="center" wrapText="1"/>
    </xf>
    <xf numFmtId="9" fontId="24" fillId="0" borderId="13" xfId="102" quotePrefix="1" applyNumberFormat="1" applyFont="1" applyFill="1" applyBorder="1" applyAlignment="1">
      <alignment horizontal="center" vertical="center" wrapText="1"/>
    </xf>
    <xf numFmtId="9" fontId="24" fillId="0" borderId="27" xfId="102" quotePrefix="1" applyNumberFormat="1" applyFont="1" applyFill="1" applyBorder="1" applyAlignment="1">
      <alignment horizontal="center" vertical="center" wrapText="1"/>
    </xf>
    <xf numFmtId="9" fontId="24" fillId="0" borderId="7" xfId="102" quotePrefix="1" applyNumberFormat="1" applyFont="1" applyFill="1" applyBorder="1" applyAlignment="1">
      <alignment horizontal="center" vertical="center" wrapText="1"/>
    </xf>
    <xf numFmtId="0" fontId="34" fillId="13" borderId="5" xfId="0" applyFont="1" applyFill="1" applyBorder="1" applyAlignment="1">
      <alignment horizontal="center" vertical="center" wrapText="1"/>
    </xf>
    <xf numFmtId="0" fontId="34" fillId="13" borderId="5" xfId="0" applyNumberFormat="1" applyFont="1" applyFill="1" applyBorder="1" applyAlignment="1">
      <alignment horizontal="center" vertical="center" wrapText="1"/>
    </xf>
    <xf numFmtId="0" fontId="34" fillId="0" borderId="0" xfId="0" applyFont="1" applyBorder="1" applyAlignment="1">
      <alignment horizontal="center" vertical="center" wrapText="1"/>
    </xf>
    <xf numFmtId="0" fontId="36" fillId="0" borderId="0" xfId="0" applyFont="1" applyBorder="1" applyAlignment="1">
      <alignment horizontal="left" vertical="center" wrapText="1"/>
    </xf>
    <xf numFmtId="0" fontId="24" fillId="0" borderId="7" xfId="102" applyFont="1" applyFill="1" applyBorder="1" applyAlignment="1">
      <alignment horizontal="justify" vertical="center" wrapText="1"/>
    </xf>
    <xf numFmtId="0" fontId="24" fillId="2" borderId="13" xfId="102" applyFont="1" applyFill="1" applyBorder="1" applyAlignment="1">
      <alignment horizontal="justify" vertical="center" wrapText="1"/>
    </xf>
    <xf numFmtId="0" fontId="24" fillId="2" borderId="27" xfId="102" applyFont="1" applyFill="1" applyBorder="1" applyAlignment="1">
      <alignment horizontal="justify" vertical="center" wrapText="1"/>
    </xf>
    <xf numFmtId="0" fontId="3" fillId="11" borderId="13" xfId="102" applyFont="1" applyFill="1" applyBorder="1" applyAlignment="1">
      <alignment horizontal="center" vertical="center" textRotation="90"/>
    </xf>
    <xf numFmtId="0" fontId="50" fillId="0" borderId="27" xfId="0" applyFont="1" applyBorder="1" applyAlignment="1">
      <alignment horizontal="center" vertical="center"/>
    </xf>
    <xf numFmtId="0" fontId="50" fillId="0" borderId="7" xfId="0" applyFont="1" applyBorder="1" applyAlignment="1">
      <alignment horizontal="center" vertical="center"/>
    </xf>
    <xf numFmtId="0" fontId="30" fillId="11" borderId="13" xfId="100" applyFont="1" applyFill="1" applyBorder="1" applyAlignment="1">
      <alignment horizontal="center" vertical="center" wrapText="1"/>
    </xf>
    <xf numFmtId="0" fontId="24" fillId="0" borderId="5" xfId="102" applyFont="1" applyFill="1" applyBorder="1" applyAlignment="1">
      <alignment horizontal="justify" vertical="center" wrapText="1"/>
    </xf>
    <xf numFmtId="9" fontId="3" fillId="18" borderId="13" xfId="128" applyFont="1" applyFill="1" applyBorder="1" applyAlignment="1">
      <alignment horizontal="center" vertical="center" wrapText="1"/>
    </xf>
    <xf numFmtId="9" fontId="3" fillId="18" borderId="7" xfId="128" applyFont="1" applyFill="1" applyBorder="1" applyAlignment="1">
      <alignment horizontal="center" vertical="center" wrapText="1"/>
    </xf>
    <xf numFmtId="49" fontId="3" fillId="12" borderId="13" xfId="19" applyNumberFormat="1" applyFont="1" applyFill="1" applyBorder="1" applyAlignment="1">
      <alignment horizontal="center" vertical="center"/>
    </xf>
    <xf numFmtId="49" fontId="3" fillId="12" borderId="7" xfId="19" applyNumberFormat="1" applyFont="1" applyFill="1" applyBorder="1" applyAlignment="1">
      <alignment horizontal="center" vertical="center"/>
    </xf>
    <xf numFmtId="0" fontId="35" fillId="2" borderId="13" xfId="0" applyNumberFormat="1" applyFont="1" applyFill="1" applyBorder="1" applyAlignment="1">
      <alignment horizontal="center" vertical="center" wrapText="1"/>
    </xf>
    <xf numFmtId="0" fontId="35" fillId="2" borderId="7" xfId="0" applyNumberFormat="1" applyFont="1" applyFill="1" applyBorder="1" applyAlignment="1">
      <alignment horizontal="center" vertical="center" wrapText="1"/>
    </xf>
    <xf numFmtId="0" fontId="34" fillId="0" borderId="0" xfId="0" applyFont="1" applyBorder="1" applyAlignment="1">
      <alignment horizontal="left" vertical="center" wrapText="1"/>
    </xf>
    <xf numFmtId="0" fontId="34" fillId="13" borderId="13" xfId="0" applyFont="1" applyFill="1" applyBorder="1" applyAlignment="1">
      <alignment horizontal="center" vertical="center" wrapText="1"/>
    </xf>
    <xf numFmtId="0" fontId="34" fillId="13" borderId="7" xfId="0" applyFont="1" applyFill="1" applyBorder="1" applyAlignment="1">
      <alignment horizontal="center" vertical="center" wrapText="1"/>
    </xf>
    <xf numFmtId="0" fontId="34" fillId="13" borderId="13" xfId="0" applyNumberFormat="1" applyFont="1" applyFill="1" applyBorder="1" applyAlignment="1">
      <alignment horizontal="center" vertical="center" wrapText="1"/>
    </xf>
    <xf numFmtId="0" fontId="34" fillId="13" borderId="7" xfId="0" applyNumberFormat="1" applyFont="1" applyFill="1" applyBorder="1" applyAlignment="1">
      <alignment horizontal="center" vertical="center" wrapText="1"/>
    </xf>
    <xf numFmtId="0" fontId="35" fillId="2" borderId="13" xfId="0" applyNumberFormat="1" applyFont="1" applyFill="1" applyBorder="1" applyAlignment="1">
      <alignment horizontal="left" vertical="center" wrapText="1"/>
    </xf>
    <xf numFmtId="0" fontId="35" fillId="2" borderId="7" xfId="0" applyNumberFormat="1" applyFont="1" applyFill="1" applyBorder="1" applyAlignment="1">
      <alignment horizontal="left" vertical="center" wrapText="1"/>
    </xf>
    <xf numFmtId="0" fontId="35" fillId="0" borderId="13" xfId="0" applyFont="1" applyFill="1" applyBorder="1" applyAlignment="1">
      <alignment horizontal="center" vertical="center" wrapText="1"/>
    </xf>
    <xf numFmtId="0" fontId="35" fillId="0" borderId="27" xfId="0" applyFont="1" applyFill="1" applyBorder="1" applyAlignment="1">
      <alignment horizontal="center" vertical="center" wrapText="1"/>
    </xf>
    <xf numFmtId="0" fontId="35" fillId="0" borderId="7" xfId="0" applyFont="1" applyFill="1" applyBorder="1" applyAlignment="1">
      <alignment horizontal="center" vertical="center" wrapText="1"/>
    </xf>
    <xf numFmtId="0" fontId="35" fillId="0" borderId="13" xfId="0" applyFont="1" applyFill="1" applyBorder="1" applyAlignment="1">
      <alignment horizontal="left" vertical="center" wrapText="1"/>
    </xf>
    <xf numFmtId="0" fontId="35" fillId="0" borderId="27" xfId="0" applyFont="1" applyFill="1" applyBorder="1" applyAlignment="1">
      <alignment horizontal="left" vertical="center" wrapText="1"/>
    </xf>
    <xf numFmtId="0" fontId="35" fillId="0" borderId="7" xfId="0" applyFont="1" applyFill="1" applyBorder="1" applyAlignment="1">
      <alignment horizontal="left" vertical="center" wrapText="1"/>
    </xf>
    <xf numFmtId="0" fontId="35" fillId="2" borderId="13" xfId="0" applyNumberFormat="1" applyFont="1" applyFill="1" applyBorder="1" applyAlignment="1">
      <alignment horizontal="center" vertical="center"/>
    </xf>
    <xf numFmtId="0" fontId="35" fillId="2" borderId="27" xfId="0" applyNumberFormat="1" applyFont="1" applyFill="1" applyBorder="1" applyAlignment="1">
      <alignment horizontal="center" vertical="center"/>
    </xf>
    <xf numFmtId="0" fontId="35" fillId="2" borderId="7" xfId="0" applyNumberFormat="1" applyFont="1" applyFill="1" applyBorder="1" applyAlignment="1">
      <alignment horizontal="center" vertical="center"/>
    </xf>
    <xf numFmtId="0" fontId="34" fillId="13" borderId="27" xfId="0" applyFont="1" applyFill="1" applyBorder="1" applyAlignment="1">
      <alignment horizontal="center" vertical="center" wrapText="1"/>
    </xf>
    <xf numFmtId="0" fontId="35" fillId="0" borderId="13" xfId="0" applyNumberFormat="1" applyFont="1" applyFill="1" applyBorder="1" applyAlignment="1">
      <alignment horizontal="center" vertical="center" wrapText="1"/>
    </xf>
    <xf numFmtId="0" fontId="35" fillId="0" borderId="7" xfId="0" applyNumberFormat="1" applyFont="1" applyFill="1" applyBorder="1" applyAlignment="1">
      <alignment horizontal="center" vertical="center" wrapText="1"/>
    </xf>
    <xf numFmtId="0" fontId="34" fillId="13" borderId="27" xfId="0" applyNumberFormat="1" applyFont="1" applyFill="1" applyBorder="1" applyAlignment="1">
      <alignment horizontal="center" vertical="center" wrapText="1"/>
    </xf>
    <xf numFmtId="0" fontId="35" fillId="2" borderId="27" xfId="0" applyNumberFormat="1" applyFont="1" applyFill="1" applyBorder="1" applyAlignment="1">
      <alignment horizontal="center" vertical="center" wrapText="1"/>
    </xf>
    <xf numFmtId="0" fontId="35" fillId="0" borderId="27" xfId="0" applyNumberFormat="1" applyFont="1" applyFill="1" applyBorder="1" applyAlignment="1">
      <alignment horizontal="center" vertical="center" wrapText="1"/>
    </xf>
    <xf numFmtId="0" fontId="35" fillId="21" borderId="5" xfId="0" applyNumberFormat="1" applyFont="1" applyFill="1" applyBorder="1" applyAlignment="1">
      <alignment horizontal="center" vertical="center" wrapText="1"/>
    </xf>
    <xf numFmtId="0" fontId="69" fillId="0" borderId="0" xfId="0" applyFont="1" applyBorder="1" applyAlignment="1">
      <alignment horizontal="center" vertical="center"/>
    </xf>
    <xf numFmtId="0" fontId="34" fillId="8" borderId="5" xfId="0" applyFont="1" applyFill="1" applyBorder="1" applyAlignment="1">
      <alignment horizontal="left" vertical="center"/>
    </xf>
    <xf numFmtId="0" fontId="69" fillId="0" borderId="13" xfId="0" applyFont="1" applyBorder="1" applyAlignment="1">
      <alignment horizontal="center" vertical="center"/>
    </xf>
    <xf numFmtId="0" fontId="69" fillId="0" borderId="27" xfId="0" applyFont="1" applyBorder="1" applyAlignment="1">
      <alignment horizontal="center" vertical="center"/>
    </xf>
    <xf numFmtId="0" fontId="69" fillId="0" borderId="7" xfId="0" applyFont="1" applyBorder="1" applyAlignment="1">
      <alignment horizontal="center" vertical="center"/>
    </xf>
    <xf numFmtId="0" fontId="71" fillId="2" borderId="13" xfId="80" applyFont="1" applyFill="1" applyBorder="1" applyAlignment="1">
      <alignment horizontal="center" vertical="center" wrapText="1"/>
    </xf>
    <xf numFmtId="0" fontId="71" fillId="2" borderId="7" xfId="80" applyFont="1" applyFill="1" applyBorder="1" applyAlignment="1">
      <alignment horizontal="center" vertical="center" wrapText="1"/>
    </xf>
    <xf numFmtId="0" fontId="71" fillId="0" borderId="13" xfId="117" applyFont="1" applyFill="1" applyBorder="1" applyAlignment="1">
      <alignment horizontal="center" vertical="center" wrapText="1"/>
    </xf>
    <xf numFmtId="0" fontId="71" fillId="0" borderId="7" xfId="117" applyFont="1" applyFill="1" applyBorder="1" applyAlignment="1">
      <alignment horizontal="center" vertical="center" wrapText="1"/>
    </xf>
    <xf numFmtId="0" fontId="0" fillId="0" borderId="5" xfId="0" applyBorder="1" applyAlignment="1">
      <alignment horizontal="left" vertical="center"/>
    </xf>
    <xf numFmtId="0" fontId="78" fillId="2" borderId="13" xfId="0" applyNumberFormat="1" applyFont="1" applyFill="1" applyBorder="1" applyAlignment="1">
      <alignment horizontal="center" vertical="center" wrapText="1"/>
    </xf>
    <xf numFmtId="0" fontId="78" fillId="2" borderId="27" xfId="0" applyNumberFormat="1" applyFont="1" applyFill="1" applyBorder="1" applyAlignment="1">
      <alignment horizontal="center" vertical="center" wrapText="1"/>
    </xf>
    <xf numFmtId="0" fontId="71" fillId="2" borderId="27" xfId="80" applyFont="1" applyFill="1" applyBorder="1" applyAlignment="1">
      <alignment horizontal="center" vertical="center" wrapText="1"/>
    </xf>
    <xf numFmtId="0" fontId="71" fillId="2" borderId="13" xfId="0" applyNumberFormat="1" applyFont="1" applyFill="1" applyBorder="1" applyAlignment="1">
      <alignment horizontal="center" vertical="center" wrapText="1"/>
    </xf>
    <xf numFmtId="0" fontId="71" fillId="2" borderId="7" xfId="0" applyNumberFormat="1" applyFont="1" applyFill="1" applyBorder="1" applyAlignment="1">
      <alignment horizontal="center" vertical="center" wrapText="1"/>
    </xf>
    <xf numFmtId="0" fontId="71" fillId="2" borderId="13" xfId="0" applyNumberFormat="1" applyFont="1" applyFill="1" applyBorder="1" applyAlignment="1">
      <alignment horizontal="left" vertical="center" wrapText="1"/>
    </xf>
    <xf numFmtId="0" fontId="71" fillId="2" borderId="7" xfId="0" applyNumberFormat="1" applyFont="1" applyFill="1" applyBorder="1" applyAlignment="1">
      <alignment horizontal="left" vertical="center" wrapText="1"/>
    </xf>
    <xf numFmtId="0" fontId="71" fillId="0" borderId="13" xfId="0" applyFont="1" applyBorder="1" applyAlignment="1">
      <alignment horizontal="center" vertical="center"/>
    </xf>
    <xf numFmtId="0" fontId="71" fillId="0" borderId="27" xfId="0" applyFont="1" applyBorder="1" applyAlignment="1">
      <alignment horizontal="center" vertical="center"/>
    </xf>
    <xf numFmtId="0" fontId="71" fillId="0" borderId="7" xfId="0" applyFont="1" applyBorder="1" applyAlignment="1">
      <alignment horizontal="center" vertical="center"/>
    </xf>
    <xf numFmtId="0" fontId="71" fillId="0" borderId="13" xfId="0" applyFont="1" applyFill="1" applyBorder="1" applyAlignment="1">
      <alignment horizontal="center" vertical="center" wrapText="1"/>
    </xf>
    <xf numFmtId="0" fontId="71" fillId="0" borderId="27" xfId="0" applyFont="1" applyFill="1" applyBorder="1" applyAlignment="1">
      <alignment horizontal="center" vertical="center" wrapText="1"/>
    </xf>
    <xf numFmtId="0" fontId="71" fillId="0" borderId="7" xfId="0" applyFont="1" applyFill="1" applyBorder="1" applyAlignment="1">
      <alignment horizontal="center" vertical="center" wrapText="1"/>
    </xf>
    <xf numFmtId="0" fontId="71" fillId="0" borderId="13" xfId="0" applyFont="1" applyFill="1" applyBorder="1" applyAlignment="1">
      <alignment horizontal="left" vertical="center" wrapText="1"/>
    </xf>
    <xf numFmtId="0" fontId="71" fillId="0" borderId="27" xfId="0" applyFont="1" applyFill="1" applyBorder="1" applyAlignment="1">
      <alignment horizontal="left" vertical="center" wrapText="1"/>
    </xf>
    <xf numFmtId="0" fontId="71" fillId="0" borderId="7" xfId="0" applyFont="1" applyFill="1" applyBorder="1" applyAlignment="1">
      <alignment horizontal="left" vertical="center" wrapText="1"/>
    </xf>
    <xf numFmtId="0" fontId="71" fillId="0" borderId="13" xfId="0" applyFont="1" applyFill="1" applyBorder="1" applyAlignment="1">
      <alignment horizontal="center" vertical="center"/>
    </xf>
    <xf numFmtId="0" fontId="71" fillId="0" borderId="27" xfId="0" applyFont="1" applyFill="1" applyBorder="1" applyAlignment="1">
      <alignment horizontal="center" vertical="center"/>
    </xf>
    <xf numFmtId="0" fontId="71" fillId="0" borderId="7" xfId="0" applyFont="1" applyFill="1" applyBorder="1" applyAlignment="1">
      <alignment horizontal="center" vertical="center"/>
    </xf>
    <xf numFmtId="0" fontId="71" fillId="0" borderId="13" xfId="0" applyFont="1" applyFill="1" applyBorder="1" applyAlignment="1">
      <alignment horizontal="left" vertical="center"/>
    </xf>
    <xf numFmtId="0" fontId="71" fillId="0" borderId="27" xfId="0" applyFont="1" applyFill="1" applyBorder="1" applyAlignment="1">
      <alignment horizontal="left" vertical="center"/>
    </xf>
    <xf numFmtId="0" fontId="71" fillId="0" borderId="7" xfId="0" applyFont="1" applyFill="1" applyBorder="1" applyAlignment="1">
      <alignment horizontal="left" vertical="center"/>
    </xf>
    <xf numFmtId="0" fontId="71" fillId="0" borderId="27" xfId="117" applyFont="1" applyFill="1" applyBorder="1" applyAlignment="1">
      <alignment horizontal="center" vertical="center" wrapText="1"/>
    </xf>
    <xf numFmtId="0" fontId="35" fillId="0" borderId="5" xfId="0" applyFont="1" applyFill="1" applyBorder="1" applyAlignment="1">
      <alignment horizontal="center" vertical="center" wrapText="1"/>
    </xf>
    <xf numFmtId="0" fontId="71" fillId="0" borderId="13" xfId="0" applyNumberFormat="1" applyFont="1" applyFill="1" applyBorder="1" applyAlignment="1">
      <alignment horizontal="center" vertical="center" wrapText="1"/>
    </xf>
    <xf numFmtId="0" fontId="71" fillId="0" borderId="27" xfId="0" applyNumberFormat="1" applyFont="1" applyFill="1" applyBorder="1" applyAlignment="1">
      <alignment horizontal="center" vertical="center" wrapText="1"/>
    </xf>
    <xf numFmtId="0" fontId="71" fillId="0" borderId="7" xfId="0" applyNumberFormat="1" applyFont="1" applyFill="1" applyBorder="1" applyAlignment="1">
      <alignment horizontal="center" vertical="center" wrapText="1"/>
    </xf>
    <xf numFmtId="0" fontId="34" fillId="8" borderId="21" xfId="0" applyNumberFormat="1" applyFont="1" applyFill="1" applyBorder="1" applyAlignment="1">
      <alignment horizontal="left" vertical="center" wrapText="1"/>
    </xf>
    <xf numFmtId="0" fontId="34" fillId="8" borderId="2" xfId="0" applyNumberFormat="1" applyFont="1" applyFill="1" applyBorder="1" applyAlignment="1">
      <alignment horizontal="left" vertical="center" wrapText="1"/>
    </xf>
    <xf numFmtId="0" fontId="34" fillId="8" borderId="24" xfId="0" applyNumberFormat="1" applyFont="1" applyFill="1" applyBorder="1" applyAlignment="1">
      <alignment horizontal="left" vertical="center" wrapText="1"/>
    </xf>
    <xf numFmtId="0" fontId="71" fillId="0" borderId="13" xfId="0" applyNumberFormat="1" applyFont="1" applyFill="1" applyBorder="1" applyAlignment="1">
      <alignment horizontal="left" vertical="center" wrapText="1"/>
    </xf>
    <xf numFmtId="0" fontId="71" fillId="0" borderId="27" xfId="0" applyNumberFormat="1" applyFont="1" applyFill="1" applyBorder="1" applyAlignment="1">
      <alignment horizontal="left" vertical="center" wrapText="1"/>
    </xf>
    <xf numFmtId="0" fontId="71" fillId="0" borderId="7" xfId="0" applyNumberFormat="1" applyFont="1" applyFill="1" applyBorder="1" applyAlignment="1">
      <alignment horizontal="left" vertical="center" wrapText="1"/>
    </xf>
    <xf numFmtId="0" fontId="71" fillId="0" borderId="13" xfId="0" applyFont="1" applyBorder="1" applyAlignment="1">
      <alignment horizontal="center" vertical="center" wrapText="1"/>
    </xf>
    <xf numFmtId="0" fontId="71" fillId="0" borderId="7" xfId="0" applyFont="1" applyBorder="1" applyAlignment="1">
      <alignment horizontal="center" vertical="center" wrapText="1"/>
    </xf>
    <xf numFmtId="0" fontId="71" fillId="0" borderId="13" xfId="0" applyFont="1" applyBorder="1" applyAlignment="1">
      <alignment horizontal="left" vertical="center" wrapText="1"/>
    </xf>
    <xf numFmtId="0" fontId="71" fillId="0" borderId="7" xfId="0" applyFont="1" applyBorder="1" applyAlignment="1">
      <alignment horizontal="left" vertical="center" wrapText="1"/>
    </xf>
    <xf numFmtId="0" fontId="71" fillId="0" borderId="27" xfId="0" applyFont="1" applyBorder="1" applyAlignment="1">
      <alignment horizontal="center" vertical="center" wrapText="1"/>
    </xf>
    <xf numFmtId="0" fontId="71" fillId="0" borderId="27" xfId="0" applyFont="1" applyBorder="1" applyAlignment="1">
      <alignment horizontal="left" vertical="center" wrapText="1"/>
    </xf>
    <xf numFmtId="0" fontId="35" fillId="0" borderId="5" xfId="0" applyNumberFormat="1" applyFont="1" applyFill="1" applyBorder="1" applyAlignment="1">
      <alignment horizontal="center" vertical="center" wrapText="1"/>
    </xf>
    <xf numFmtId="0" fontId="71" fillId="0" borderId="13" xfId="0" applyNumberFormat="1" applyFont="1" applyFill="1" applyBorder="1" applyAlignment="1">
      <alignment horizontal="center" vertical="center"/>
    </xf>
    <xf numFmtId="0" fontId="71" fillId="0" borderId="27" xfId="0" applyNumberFormat="1" applyFont="1" applyFill="1" applyBorder="1" applyAlignment="1">
      <alignment horizontal="center" vertical="center"/>
    </xf>
    <xf numFmtId="0" fontId="71" fillId="0" borderId="7" xfId="0" applyNumberFormat="1" applyFont="1" applyFill="1" applyBorder="1" applyAlignment="1">
      <alignment horizontal="center" vertical="center"/>
    </xf>
    <xf numFmtId="0" fontId="71" fillId="2" borderId="27" xfId="0" applyNumberFormat="1" applyFont="1" applyFill="1" applyBorder="1" applyAlignment="1">
      <alignment horizontal="left" vertical="center" wrapText="1"/>
    </xf>
    <xf numFmtId="0" fontId="71" fillId="2" borderId="13" xfId="0" applyNumberFormat="1" applyFont="1" applyFill="1" applyBorder="1" applyAlignment="1">
      <alignment horizontal="center" vertical="center"/>
    </xf>
    <xf numFmtId="0" fontId="71" fillId="2" borderId="27" xfId="0" applyNumberFormat="1" applyFont="1" applyFill="1" applyBorder="1" applyAlignment="1">
      <alignment horizontal="center" vertical="center"/>
    </xf>
    <xf numFmtId="0" fontId="71" fillId="2" borderId="7" xfId="0" applyNumberFormat="1" applyFont="1" applyFill="1" applyBorder="1" applyAlignment="1">
      <alignment horizontal="center" vertical="center"/>
    </xf>
    <xf numFmtId="0" fontId="35" fillId="2" borderId="5" xfId="0" applyNumberFormat="1" applyFont="1" applyFill="1" applyBorder="1" applyAlignment="1">
      <alignment horizontal="center" vertical="center" wrapText="1"/>
    </xf>
    <xf numFmtId="0" fontId="71" fillId="2" borderId="13" xfId="0" applyNumberFormat="1" applyFont="1" applyFill="1" applyBorder="1" applyAlignment="1">
      <alignment horizontal="left" vertical="center"/>
    </xf>
    <xf numFmtId="0" fontId="71" fillId="2" borderId="7" xfId="0" applyNumberFormat="1" applyFont="1" applyFill="1" applyBorder="1" applyAlignment="1">
      <alignment horizontal="left" vertical="center"/>
    </xf>
    <xf numFmtId="0" fontId="35" fillId="2" borderId="5" xfId="0" applyNumberFormat="1" applyFont="1" applyFill="1" applyBorder="1" applyAlignment="1">
      <alignment horizontal="center" vertical="center"/>
    </xf>
    <xf numFmtId="0" fontId="71" fillId="0" borderId="13" xfId="117" applyFont="1" applyFill="1" applyBorder="1" applyAlignment="1">
      <alignment horizontal="left" vertical="center" wrapText="1"/>
    </xf>
    <xf numFmtId="0" fontId="0" fillId="0" borderId="7" xfId="0" applyBorder="1" applyAlignment="1">
      <alignment horizontal="left" vertical="center" wrapText="1"/>
    </xf>
    <xf numFmtId="0" fontId="35" fillId="20" borderId="21" xfId="0" applyNumberFormat="1" applyFont="1" applyFill="1" applyBorder="1" applyAlignment="1">
      <alignment horizontal="left" vertical="center" wrapText="1"/>
    </xf>
    <xf numFmtId="0" fontId="35" fillId="20" borderId="2" xfId="0" applyNumberFormat="1" applyFont="1" applyFill="1" applyBorder="1" applyAlignment="1">
      <alignment horizontal="left" vertical="center" wrapText="1"/>
    </xf>
    <xf numFmtId="0" fontId="35" fillId="20" borderId="24" xfId="0" applyNumberFormat="1" applyFont="1" applyFill="1" applyBorder="1" applyAlignment="1">
      <alignment horizontal="left" vertical="center" wrapText="1"/>
    </xf>
    <xf numFmtId="0" fontId="35" fillId="2" borderId="5" xfId="0" applyNumberFormat="1" applyFont="1" applyFill="1" applyBorder="1" applyAlignment="1">
      <alignment horizontal="left" vertical="center" wrapText="1"/>
    </xf>
    <xf numFmtId="0" fontId="71" fillId="2" borderId="27" xfId="0" applyNumberFormat="1" applyFont="1" applyFill="1" applyBorder="1" applyAlignment="1">
      <alignment horizontal="center" vertical="center" wrapText="1"/>
    </xf>
    <xf numFmtId="0" fontId="35" fillId="20" borderId="21" xfId="0" applyFont="1" applyFill="1" applyBorder="1" applyAlignment="1">
      <alignment horizontal="left" vertical="center" wrapText="1"/>
    </xf>
    <xf numFmtId="0" fontId="35" fillId="20" borderId="2" xfId="0" applyFont="1" applyFill="1" applyBorder="1" applyAlignment="1">
      <alignment horizontal="left" vertical="center" wrapText="1"/>
    </xf>
    <xf numFmtId="0" fontId="35" fillId="20" borderId="24" xfId="0" applyFont="1" applyFill="1" applyBorder="1" applyAlignment="1">
      <alignment horizontal="left" vertical="center" wrapText="1"/>
    </xf>
    <xf numFmtId="0" fontId="0" fillId="0" borderId="2" xfId="0" applyBorder="1" applyAlignment="1">
      <alignment horizontal="left" vertical="center" wrapText="1"/>
    </xf>
    <xf numFmtId="0" fontId="0" fillId="0" borderId="24" xfId="0" applyBorder="1" applyAlignment="1">
      <alignment horizontal="left" vertical="center" wrapText="1"/>
    </xf>
    <xf numFmtId="0" fontId="34" fillId="8" borderId="21" xfId="0" applyFont="1" applyFill="1" applyBorder="1" applyAlignment="1">
      <alignment horizontal="left" vertical="center" wrapText="1"/>
    </xf>
    <xf numFmtId="0" fontId="34" fillId="8" borderId="2" xfId="0" applyFont="1" applyFill="1" applyBorder="1" applyAlignment="1">
      <alignment horizontal="left" vertical="center" wrapText="1"/>
    </xf>
    <xf numFmtId="0" fontId="34" fillId="0" borderId="5" xfId="0" applyFont="1" applyFill="1" applyBorder="1" applyAlignment="1">
      <alignment horizontal="center" vertical="center" wrapText="1"/>
    </xf>
    <xf numFmtId="0" fontId="34" fillId="0" borderId="0" xfId="0" applyFont="1" applyAlignment="1">
      <alignment horizontal="center" vertical="center"/>
    </xf>
    <xf numFmtId="0" fontId="34" fillId="0" borderId="34" xfId="0" applyFont="1" applyBorder="1" applyAlignment="1">
      <alignment horizontal="center" vertical="center"/>
    </xf>
    <xf numFmtId="0" fontId="34" fillId="0" borderId="26" xfId="0" applyFont="1" applyBorder="1" applyAlignment="1">
      <alignment horizontal="center" vertical="center"/>
    </xf>
    <xf numFmtId="0" fontId="34" fillId="0" borderId="33" xfId="0" applyFont="1" applyBorder="1" applyAlignment="1">
      <alignment horizontal="center" vertical="center"/>
    </xf>
    <xf numFmtId="0" fontId="34" fillId="2" borderId="2" xfId="0" applyFont="1" applyFill="1" applyBorder="1" applyAlignment="1">
      <alignment horizontal="center" vertical="center" wrapText="1"/>
    </xf>
    <xf numFmtId="0" fontId="34" fillId="2" borderId="24" xfId="0" applyFont="1" applyFill="1" applyBorder="1" applyAlignment="1">
      <alignment horizontal="center" vertical="center" wrapText="1"/>
    </xf>
    <xf numFmtId="0" fontId="34" fillId="0" borderId="23" xfId="0" applyFont="1" applyFill="1" applyBorder="1" applyAlignment="1">
      <alignment horizontal="center" vertical="center" wrapText="1"/>
    </xf>
    <xf numFmtId="0" fontId="34" fillId="0" borderId="31" xfId="0" applyFont="1" applyFill="1" applyBorder="1" applyAlignment="1">
      <alignment horizontal="center" vertical="center" wrapText="1"/>
    </xf>
    <xf numFmtId="0" fontId="34" fillId="0" borderId="5" xfId="0" applyNumberFormat="1" applyFont="1" applyFill="1" applyBorder="1" applyAlignment="1">
      <alignment horizontal="center" vertical="center" wrapText="1"/>
    </xf>
    <xf numFmtId="0" fontId="35" fillId="0" borderId="21" xfId="0" applyFont="1" applyBorder="1" applyAlignment="1">
      <alignment horizontal="center"/>
    </xf>
    <xf numFmtId="0" fontId="35" fillId="0" borderId="2" xfId="0" applyFont="1" applyBorder="1" applyAlignment="1">
      <alignment horizontal="center"/>
    </xf>
    <xf numFmtId="0" fontId="35" fillId="0" borderId="24" xfId="0" applyFont="1" applyBorder="1" applyAlignment="1">
      <alignment horizontal="center"/>
    </xf>
    <xf numFmtId="0" fontId="34" fillId="0" borderId="21" xfId="0" applyFont="1" applyBorder="1" applyAlignment="1">
      <alignment horizontal="center" vertical="center"/>
    </xf>
    <xf numFmtId="0" fontId="34" fillId="0" borderId="2" xfId="0" applyFont="1" applyBorder="1" applyAlignment="1">
      <alignment horizontal="center" vertical="center"/>
    </xf>
    <xf numFmtId="0" fontId="34" fillId="0" borderId="24" xfId="0" applyFont="1" applyBorder="1" applyAlignment="1">
      <alignment horizontal="center" vertical="center"/>
    </xf>
    <xf numFmtId="0" fontId="34" fillId="0" borderId="21" xfId="0" applyFont="1" applyFill="1" applyBorder="1" applyAlignment="1">
      <alignment horizontal="center" vertical="center" wrapText="1"/>
    </xf>
    <xf numFmtId="0" fontId="34" fillId="0" borderId="24" xfId="0" applyFont="1" applyFill="1" applyBorder="1" applyAlignment="1">
      <alignment horizontal="center" vertical="center" wrapText="1"/>
    </xf>
    <xf numFmtId="0" fontId="34" fillId="0" borderId="13" xfId="0" applyFont="1" applyFill="1" applyBorder="1" applyAlignment="1">
      <alignment horizontal="center" vertical="center" wrapText="1"/>
    </xf>
    <xf numFmtId="0" fontId="34" fillId="0" borderId="27" xfId="0" applyFont="1" applyFill="1" applyBorder="1" applyAlignment="1">
      <alignment horizontal="center" vertical="center" wrapText="1"/>
    </xf>
    <xf numFmtId="0" fontId="34" fillId="0" borderId="7" xfId="0" applyFont="1" applyFill="1" applyBorder="1" applyAlignment="1">
      <alignment horizontal="center" vertical="center" wrapText="1"/>
    </xf>
    <xf numFmtId="0" fontId="34" fillId="0" borderId="32" xfId="0" applyFont="1" applyFill="1" applyBorder="1" applyAlignment="1">
      <alignment horizontal="center" vertical="center" wrapText="1"/>
    </xf>
    <xf numFmtId="0" fontId="34" fillId="0" borderId="22" xfId="0" applyFont="1" applyFill="1" applyBorder="1" applyAlignment="1">
      <alignment horizontal="center" vertical="center" wrapText="1"/>
    </xf>
    <xf numFmtId="0" fontId="34" fillId="0" borderId="26" xfId="0" applyFont="1" applyFill="1" applyBorder="1" applyAlignment="1">
      <alignment horizontal="center" vertical="center" wrapText="1"/>
    </xf>
    <xf numFmtId="0" fontId="34" fillId="0" borderId="33" xfId="0" applyFont="1" applyFill="1" applyBorder="1" applyAlignment="1">
      <alignment horizontal="center" vertical="center" wrapText="1"/>
    </xf>
    <xf numFmtId="0" fontId="34" fillId="0" borderId="2" xfId="0" applyFont="1" applyFill="1" applyBorder="1" applyAlignment="1">
      <alignment horizontal="center" vertical="center" wrapText="1"/>
    </xf>
    <xf numFmtId="0" fontId="34" fillId="0" borderId="34" xfId="0" applyFont="1" applyFill="1" applyBorder="1" applyAlignment="1">
      <alignment horizontal="center" vertical="center" wrapText="1"/>
    </xf>
    <xf numFmtId="0" fontId="34" fillId="2" borderId="13" xfId="0" applyNumberFormat="1" applyFont="1" applyFill="1" applyBorder="1" applyAlignment="1">
      <alignment horizontal="center" vertical="center" wrapText="1"/>
    </xf>
    <xf numFmtId="0" fontId="34" fillId="2" borderId="27" xfId="0" applyNumberFormat="1" applyFont="1" applyFill="1" applyBorder="1" applyAlignment="1">
      <alignment horizontal="center" vertical="center" wrapText="1"/>
    </xf>
    <xf numFmtId="0" fontId="34" fillId="21" borderId="7" xfId="0" applyNumberFormat="1" applyFont="1" applyFill="1" applyBorder="1" applyAlignment="1">
      <alignment horizontal="center" vertical="center" wrapText="1"/>
    </xf>
    <xf numFmtId="0" fontId="35" fillId="2" borderId="5" xfId="80" applyFont="1" applyFill="1" applyBorder="1" applyAlignment="1">
      <alignment horizontal="center" vertical="center" wrapText="1"/>
    </xf>
    <xf numFmtId="0" fontId="34" fillId="4" borderId="5" xfId="0" applyFont="1" applyFill="1" applyBorder="1" applyAlignment="1">
      <alignment horizontal="left" vertical="center" wrapText="1"/>
    </xf>
    <xf numFmtId="9" fontId="51" fillId="4" borderId="13" xfId="0" applyNumberFormat="1" applyFont="1" applyFill="1" applyBorder="1" applyAlignment="1">
      <alignment horizontal="center" vertical="center" textRotation="90"/>
    </xf>
    <xf numFmtId="9" fontId="51" fillId="4" borderId="27" xfId="0" applyNumberFormat="1" applyFont="1" applyFill="1" applyBorder="1" applyAlignment="1">
      <alignment horizontal="center" vertical="center" textRotation="90"/>
    </xf>
    <xf numFmtId="9" fontId="51" fillId="4" borderId="7" xfId="0" applyNumberFormat="1" applyFont="1" applyFill="1" applyBorder="1" applyAlignment="1">
      <alignment horizontal="center" vertical="center" textRotation="90"/>
    </xf>
    <xf numFmtId="9" fontId="35" fillId="20" borderId="13" xfId="0" applyNumberFormat="1" applyFont="1" applyFill="1" applyBorder="1" applyAlignment="1">
      <alignment horizontal="center" vertical="center" textRotation="90"/>
    </xf>
    <xf numFmtId="9" fontId="35" fillId="8" borderId="27" xfId="0" applyNumberFormat="1" applyFont="1" applyFill="1" applyBorder="1" applyAlignment="1">
      <alignment horizontal="center" vertical="center" textRotation="90"/>
    </xf>
    <xf numFmtId="0" fontId="34" fillId="8" borderId="5" xfId="0" applyNumberFormat="1" applyFont="1" applyFill="1" applyBorder="1" applyAlignment="1">
      <alignment horizontal="left" vertical="center" wrapText="1"/>
    </xf>
    <xf numFmtId="9" fontId="35" fillId="20" borderId="7" xfId="0" applyNumberFormat="1" applyFont="1" applyFill="1" applyBorder="1" applyAlignment="1">
      <alignment horizontal="center" vertical="center" textRotation="90"/>
    </xf>
    <xf numFmtId="9" fontId="34" fillId="8" borderId="13" xfId="0" applyNumberFormat="1" applyFont="1" applyFill="1" applyBorder="1" applyAlignment="1">
      <alignment horizontal="center" vertical="center" textRotation="90"/>
    </xf>
    <xf numFmtId="9" fontId="34" fillId="8" borderId="7" xfId="0" applyNumberFormat="1" applyFont="1" applyFill="1" applyBorder="1" applyAlignment="1">
      <alignment horizontal="center" vertical="center" textRotation="90"/>
    </xf>
    <xf numFmtId="9" fontId="34" fillId="8" borderId="27" xfId="0" applyNumberFormat="1" applyFont="1" applyFill="1" applyBorder="1" applyAlignment="1">
      <alignment horizontal="center" vertical="center" textRotation="90"/>
    </xf>
    <xf numFmtId="0" fontId="34" fillId="0" borderId="13" xfId="0" applyFont="1" applyFill="1" applyBorder="1" applyAlignment="1">
      <alignment horizontal="center" vertical="center"/>
    </xf>
    <xf numFmtId="0" fontId="34" fillId="0" borderId="7" xfId="0" applyFont="1" applyFill="1" applyBorder="1" applyAlignment="1">
      <alignment horizontal="center" vertical="center"/>
    </xf>
    <xf numFmtId="0" fontId="34" fillId="0" borderId="13" xfId="0" applyNumberFormat="1" applyFont="1" applyFill="1" applyBorder="1" applyAlignment="1">
      <alignment horizontal="center" vertical="center" wrapText="1"/>
    </xf>
    <xf numFmtId="0" fontId="34" fillId="0" borderId="7" xfId="0" applyNumberFormat="1" applyFont="1" applyFill="1" applyBorder="1" applyAlignment="1">
      <alignment horizontal="center" vertical="center" wrapText="1"/>
    </xf>
    <xf numFmtId="0" fontId="34" fillId="0" borderId="0" xfId="0" applyFont="1" applyAlignment="1">
      <alignment horizontal="center"/>
    </xf>
    <xf numFmtId="0" fontId="34" fillId="0" borderId="0" xfId="0" applyFont="1" applyFill="1" applyAlignment="1">
      <alignment horizontal="center"/>
    </xf>
    <xf numFmtId="9" fontId="35" fillId="15" borderId="13" xfId="0" applyNumberFormat="1" applyFont="1" applyFill="1" applyBorder="1" applyAlignment="1">
      <alignment horizontal="center" vertical="center" textRotation="90"/>
    </xf>
    <xf numFmtId="9" fontId="35" fillId="15" borderId="27" xfId="0" applyNumberFormat="1" applyFont="1" applyFill="1" applyBorder="1" applyAlignment="1">
      <alignment horizontal="center" vertical="center" textRotation="90"/>
    </xf>
    <xf numFmtId="9" fontId="35" fillId="15" borderId="7" xfId="0" applyNumberFormat="1" applyFont="1" applyFill="1" applyBorder="1" applyAlignment="1">
      <alignment horizontal="center" vertical="center" textRotation="90"/>
    </xf>
    <xf numFmtId="0" fontId="34" fillId="22" borderId="5" xfId="0" applyFont="1" applyFill="1" applyBorder="1" applyAlignment="1">
      <alignment horizontal="left" vertical="center" wrapText="1"/>
    </xf>
    <xf numFmtId="9" fontId="51" fillId="15" borderId="13" xfId="0" applyNumberFormat="1" applyFont="1" applyFill="1" applyBorder="1" applyAlignment="1">
      <alignment horizontal="center" vertical="center" textRotation="90"/>
    </xf>
    <xf numFmtId="9" fontId="51" fillId="15" borderId="27" xfId="0" applyNumberFormat="1" applyFont="1" applyFill="1" applyBorder="1" applyAlignment="1">
      <alignment horizontal="center" vertical="center" textRotation="90"/>
    </xf>
    <xf numFmtId="0" fontId="34" fillId="22" borderId="2" xfId="0" applyFont="1" applyFill="1" applyBorder="1" applyAlignment="1">
      <alignment horizontal="left" vertical="center" wrapText="1"/>
    </xf>
    <xf numFmtId="0" fontId="34" fillId="22" borderId="24" xfId="0" applyFont="1" applyFill="1" applyBorder="1" applyAlignment="1">
      <alignment horizontal="left" vertical="center" wrapText="1"/>
    </xf>
    <xf numFmtId="0" fontId="34" fillId="4" borderId="21" xfId="0" applyNumberFormat="1" applyFont="1" applyFill="1" applyBorder="1" applyAlignment="1">
      <alignment horizontal="left" vertical="center"/>
    </xf>
    <xf numFmtId="0" fontId="34" fillId="4" borderId="2" xfId="0" applyNumberFormat="1" applyFont="1" applyFill="1" applyBorder="1" applyAlignment="1">
      <alignment horizontal="left" vertical="center"/>
    </xf>
    <xf numFmtId="0" fontId="34" fillId="4" borderId="24" xfId="0" applyNumberFormat="1" applyFont="1" applyFill="1" applyBorder="1" applyAlignment="1">
      <alignment horizontal="left" vertical="center"/>
    </xf>
    <xf numFmtId="0" fontId="73" fillId="0" borderId="5" xfId="0" applyFont="1" applyBorder="1" applyAlignment="1">
      <alignment horizontal="left" vertical="center"/>
    </xf>
    <xf numFmtId="0" fontId="34" fillId="8" borderId="5" xfId="0" applyFont="1" applyFill="1" applyBorder="1" applyAlignment="1">
      <alignment horizontal="left" vertical="center" wrapText="1"/>
    </xf>
    <xf numFmtId="0" fontId="34" fillId="19" borderId="21" xfId="0" applyNumberFormat="1" applyFont="1" applyFill="1" applyBorder="1" applyAlignment="1">
      <alignment horizontal="left" vertical="center" wrapText="1"/>
    </xf>
    <xf numFmtId="0" fontId="34" fillId="19" borderId="2" xfId="0" applyNumberFormat="1" applyFont="1" applyFill="1" applyBorder="1" applyAlignment="1">
      <alignment horizontal="left" vertical="center" wrapText="1"/>
    </xf>
    <xf numFmtId="0" fontId="34" fillId="19" borderId="24" xfId="0" applyNumberFormat="1" applyFont="1" applyFill="1" applyBorder="1" applyAlignment="1">
      <alignment horizontal="left" vertical="center" wrapText="1"/>
    </xf>
    <xf numFmtId="0" fontId="47" fillId="15" borderId="5" xfId="0" applyFont="1" applyFill="1" applyBorder="1" applyAlignment="1">
      <alignment horizontal="left" vertical="center" wrapText="1"/>
    </xf>
    <xf numFmtId="0" fontId="34" fillId="19" borderId="5" xfId="0" applyNumberFormat="1" applyFont="1" applyFill="1" applyBorder="1" applyAlignment="1">
      <alignment horizontal="left" vertical="center" wrapText="1"/>
    </xf>
    <xf numFmtId="0" fontId="35" fillId="0" borderId="5" xfId="0" applyFont="1" applyFill="1" applyBorder="1" applyAlignment="1">
      <alignment horizontal="left" vertical="center" wrapText="1"/>
    </xf>
    <xf numFmtId="0" fontId="58" fillId="0" borderId="5" xfId="0" applyFont="1" applyFill="1" applyBorder="1" applyAlignment="1">
      <alignment horizontal="center" vertical="center" wrapText="1"/>
    </xf>
    <xf numFmtId="9" fontId="43" fillId="15" borderId="5" xfId="0" applyNumberFormat="1" applyFont="1" applyFill="1" applyBorder="1" applyAlignment="1">
      <alignment horizontal="center" vertical="center" textRotation="90"/>
    </xf>
    <xf numFmtId="0" fontId="34" fillId="15" borderId="5" xfId="0" applyFont="1" applyFill="1" applyBorder="1" applyAlignment="1">
      <alignment horizontal="left" vertical="center" wrapText="1"/>
    </xf>
    <xf numFmtId="0" fontId="45" fillId="15" borderId="5" xfId="0" applyFont="1" applyFill="1" applyBorder="1" applyAlignment="1">
      <alignment horizontal="left" vertical="center" wrapText="1"/>
    </xf>
    <xf numFmtId="9" fontId="43" fillId="8" borderId="5" xfId="0" applyNumberFormat="1" applyFont="1" applyFill="1" applyBorder="1" applyAlignment="1">
      <alignment horizontal="center" vertical="center" textRotation="90"/>
    </xf>
    <xf numFmtId="9" fontId="51" fillId="4" borderId="5" xfId="0" applyNumberFormat="1" applyFont="1" applyFill="1" applyBorder="1" applyAlignment="1">
      <alignment horizontal="center" vertical="center" textRotation="90"/>
    </xf>
    <xf numFmtId="0" fontId="45" fillId="4" borderId="5" xfId="0" applyFont="1" applyFill="1" applyBorder="1" applyAlignment="1">
      <alignment horizontal="left" vertical="center" wrapText="1"/>
    </xf>
    <xf numFmtId="0" fontId="34" fillId="0" borderId="5" xfId="0" applyFont="1" applyFill="1" applyBorder="1" applyAlignment="1">
      <alignment horizontal="center" vertical="center"/>
    </xf>
    <xf numFmtId="9" fontId="34" fillId="8" borderId="5" xfId="0" applyNumberFormat="1" applyFont="1" applyFill="1" applyBorder="1" applyAlignment="1">
      <alignment horizontal="center" vertical="center" textRotation="90"/>
    </xf>
    <xf numFmtId="0" fontId="34" fillId="4" borderId="5" xfId="0" applyNumberFormat="1" applyFont="1" applyFill="1" applyBorder="1" applyAlignment="1">
      <alignment horizontal="left" vertical="center"/>
    </xf>
    <xf numFmtId="0" fontId="34" fillId="0" borderId="5" xfId="0" applyFont="1" applyBorder="1" applyAlignment="1">
      <alignment horizontal="center" vertical="center"/>
    </xf>
    <xf numFmtId="0" fontId="34" fillId="2" borderId="5" xfId="0" applyFont="1" applyFill="1" applyBorder="1" applyAlignment="1">
      <alignment horizontal="center" vertical="center" wrapText="1"/>
    </xf>
    <xf numFmtId="0" fontId="35" fillId="0" borderId="5" xfId="0" applyFont="1" applyBorder="1" applyAlignment="1">
      <alignment horizontal="center"/>
    </xf>
    <xf numFmtId="9" fontId="43" fillId="8" borderId="13" xfId="0" applyNumberFormat="1" applyFont="1" applyFill="1" applyBorder="1" applyAlignment="1">
      <alignment horizontal="center" vertical="center" textRotation="90"/>
    </xf>
    <xf numFmtId="9" fontId="43" fillId="8" borderId="27" xfId="0" applyNumberFormat="1" applyFont="1" applyFill="1" applyBorder="1" applyAlignment="1">
      <alignment horizontal="center" vertical="center" textRotation="90"/>
    </xf>
    <xf numFmtId="9" fontId="43" fillId="8" borderId="7" xfId="0" applyNumberFormat="1" applyFont="1" applyFill="1" applyBorder="1" applyAlignment="1">
      <alignment horizontal="center" vertical="center" textRotation="90"/>
    </xf>
    <xf numFmtId="9" fontId="51" fillId="15" borderId="5" xfId="0" applyNumberFormat="1" applyFont="1" applyFill="1" applyBorder="1" applyAlignment="1">
      <alignment horizontal="center" vertical="center" textRotation="90"/>
    </xf>
    <xf numFmtId="9" fontId="35" fillId="20" borderId="5" xfId="0" applyNumberFormat="1" applyFont="1" applyFill="1" applyBorder="1" applyAlignment="1">
      <alignment horizontal="center" vertical="center" textRotation="90"/>
    </xf>
    <xf numFmtId="0" fontId="35" fillId="0" borderId="5" xfId="0" applyNumberFormat="1" applyFont="1" applyFill="1" applyBorder="1" applyAlignment="1">
      <alignment horizontal="left" vertical="center" wrapText="1"/>
    </xf>
    <xf numFmtId="0" fontId="35" fillId="0" borderId="5" xfId="0" applyFont="1" applyFill="1" applyBorder="1" applyAlignment="1">
      <alignment horizontal="center" vertical="center"/>
    </xf>
    <xf numFmtId="0" fontId="43" fillId="0" borderId="5" xfId="0" applyFont="1" applyFill="1" applyBorder="1" applyAlignment="1">
      <alignment horizontal="center" vertical="center" wrapText="1"/>
    </xf>
    <xf numFmtId="0" fontId="47" fillId="8" borderId="5" xfId="0" applyFont="1" applyFill="1" applyBorder="1" applyAlignment="1">
      <alignment horizontal="left" vertical="center" wrapText="1"/>
    </xf>
    <xf numFmtId="0" fontId="46" fillId="2" borderId="0" xfId="0" applyFont="1" applyFill="1" applyBorder="1" applyAlignment="1">
      <alignment horizontal="left" vertical="center" wrapText="1"/>
    </xf>
  </cellXfs>
  <cellStyles count="131">
    <cellStyle name="??" xfId="1" xr:uid="{00000000-0005-0000-0000-000000000000}"/>
    <cellStyle name="?? [0.00]_PRODUCT DETAIL Q1" xfId="2" xr:uid="{00000000-0005-0000-0000-000001000000}"/>
    <cellStyle name="?? [0]" xfId="3" xr:uid="{00000000-0005-0000-0000-000002000000}"/>
    <cellStyle name="???? [0.00]_PRODUCT DETAIL Q1" xfId="4" xr:uid="{00000000-0005-0000-0000-000003000000}"/>
    <cellStyle name="????_PRODUCT DETAIL Q1" xfId="5" xr:uid="{00000000-0005-0000-0000-000004000000}"/>
    <cellStyle name="???_HOBONG" xfId="6" xr:uid="{00000000-0005-0000-0000-000005000000}"/>
    <cellStyle name="??_(????)??????" xfId="7" xr:uid="{00000000-0005-0000-0000-000006000000}"/>
    <cellStyle name="Comma [0] 2" xfId="8" xr:uid="{00000000-0005-0000-0000-000007000000}"/>
    <cellStyle name="Comma 10" xfId="9" xr:uid="{00000000-0005-0000-0000-000008000000}"/>
    <cellStyle name="Comma 10 2" xfId="10" xr:uid="{00000000-0005-0000-0000-000009000000}"/>
    <cellStyle name="Comma 2" xfId="11" xr:uid="{00000000-0005-0000-0000-00000A000000}"/>
    <cellStyle name="Comma 2 2" xfId="12" xr:uid="{00000000-0005-0000-0000-00000B000000}"/>
    <cellStyle name="Comma 3" xfId="13" xr:uid="{00000000-0005-0000-0000-00000C000000}"/>
    <cellStyle name="Comma 3 2" xfId="14" xr:uid="{00000000-0005-0000-0000-00000D000000}"/>
    <cellStyle name="Comma 3 2 2" xfId="15" xr:uid="{00000000-0005-0000-0000-00000E000000}"/>
    <cellStyle name="Comma 3 3" xfId="16" xr:uid="{00000000-0005-0000-0000-00000F000000}"/>
    <cellStyle name="Comma 4" xfId="17" xr:uid="{00000000-0005-0000-0000-000010000000}"/>
    <cellStyle name="Comma 5" xfId="18" xr:uid="{00000000-0005-0000-0000-000011000000}"/>
    <cellStyle name="Comma 6" xfId="19" xr:uid="{00000000-0005-0000-0000-000012000000}"/>
    <cellStyle name="Comma 6 2" xfId="20" xr:uid="{00000000-0005-0000-0000-000013000000}"/>
    <cellStyle name="Comma 6 2 2" xfId="21" xr:uid="{00000000-0005-0000-0000-000014000000}"/>
    <cellStyle name="Comma 6 3" xfId="22" xr:uid="{00000000-0005-0000-0000-000015000000}"/>
    <cellStyle name="Comma 7" xfId="23" xr:uid="{00000000-0005-0000-0000-000016000000}"/>
    <cellStyle name="Comma 7 2" xfId="24" xr:uid="{00000000-0005-0000-0000-000017000000}"/>
    <cellStyle name="Comma 8" xfId="25" xr:uid="{00000000-0005-0000-0000-000018000000}"/>
    <cellStyle name="Comma 8 2" xfId="26" xr:uid="{00000000-0005-0000-0000-000019000000}"/>
    <cellStyle name="Comma 9" xfId="27" xr:uid="{00000000-0005-0000-0000-00001A000000}"/>
    <cellStyle name="Comma0" xfId="28" xr:uid="{00000000-0005-0000-0000-00001B000000}"/>
    <cellStyle name="Currency 2" xfId="29" xr:uid="{00000000-0005-0000-0000-00001C000000}"/>
    <cellStyle name="Currency 2 2" xfId="30" xr:uid="{00000000-0005-0000-0000-00001D000000}"/>
    <cellStyle name="Currency 2 2 2" xfId="31" xr:uid="{00000000-0005-0000-0000-00001E000000}"/>
    <cellStyle name="Currency 2 3" xfId="32" xr:uid="{00000000-0005-0000-0000-00001F000000}"/>
    <cellStyle name="Currency0" xfId="33" xr:uid="{00000000-0005-0000-0000-000020000000}"/>
    <cellStyle name="Date" xfId="34" xr:uid="{00000000-0005-0000-0000-000021000000}"/>
    <cellStyle name="Excel Built-in Excel Built-in Excel Built-in Comma 7 2" xfId="35" xr:uid="{00000000-0005-0000-0000-000022000000}"/>
    <cellStyle name="Excel Built-in Excel Built-in Excel Built-in Comma 7 2 2" xfId="36" xr:uid="{00000000-0005-0000-0000-000023000000}"/>
    <cellStyle name="Excel Built-in Excel Built-in Excel Built-in Comma 7 2 2 2" xfId="37" xr:uid="{00000000-0005-0000-0000-000024000000}"/>
    <cellStyle name="Excel Built-in Excel Built-in Excel Built-in Comma 7 2 2 3" xfId="38" xr:uid="{00000000-0005-0000-0000-000025000000}"/>
    <cellStyle name="Excel Built-in Excel Built-in Excel Built-in Comma 7 2 3" xfId="39" xr:uid="{00000000-0005-0000-0000-000026000000}"/>
    <cellStyle name="Excel Built-in Excel Built-in Excel Built-in Comma 8" xfId="40" xr:uid="{00000000-0005-0000-0000-000027000000}"/>
    <cellStyle name="Excel Built-in Excel Built-in Excel Built-in Comma 8 2" xfId="41" xr:uid="{00000000-0005-0000-0000-000028000000}"/>
    <cellStyle name="Excel Built-in Excel Built-in Excel Built-in Comma 8 2 2" xfId="42" xr:uid="{00000000-0005-0000-0000-000029000000}"/>
    <cellStyle name="Excel Built-in Excel Built-in Excel Built-in Comma 8 3" xfId="43" xr:uid="{00000000-0005-0000-0000-00002A000000}"/>
    <cellStyle name="Excel Built-in Excel Built-in Excel Built-in Comma 8 3 2" xfId="44" xr:uid="{00000000-0005-0000-0000-00002B000000}"/>
    <cellStyle name="Excel Built-in Excel Built-in Excel Built-in Comma 8 3 3" xfId="45" xr:uid="{00000000-0005-0000-0000-00002C000000}"/>
    <cellStyle name="Excel Built-in Excel Built-in Excel Built-in Comma 8 4" xfId="46" xr:uid="{00000000-0005-0000-0000-00002D000000}"/>
    <cellStyle name="Excel Built-in Excel Built-in Excel Built-in Normal 8" xfId="47" xr:uid="{00000000-0005-0000-0000-00002E000000}"/>
    <cellStyle name="Excel Built-in Excel Built-in Excel Built-in Normal 8 2" xfId="48" xr:uid="{00000000-0005-0000-0000-00002F000000}"/>
    <cellStyle name="Excel Built-in Excel Built-in Excel Built-in Normal 8 2 2" xfId="49" xr:uid="{00000000-0005-0000-0000-000030000000}"/>
    <cellStyle name="Excel Built-in Excel Built-in Excel Built-in Normal 8 2 3" xfId="50" xr:uid="{00000000-0005-0000-0000-000031000000}"/>
    <cellStyle name="Excel Built-in Excel Built-in Excel Built-in Normal_Sheet1" xfId="51" xr:uid="{00000000-0005-0000-0000-000032000000}"/>
    <cellStyle name="Excel Built-in Excel Built-in Excel Built-in Percent 3 2" xfId="52" xr:uid="{00000000-0005-0000-0000-000033000000}"/>
    <cellStyle name="Excel Built-in Excel Built-in Excel Built-in Percent 3 2 2" xfId="53" xr:uid="{00000000-0005-0000-0000-000034000000}"/>
    <cellStyle name="Excel Built-in Excel Built-in Excel Built-in Percent 3 2 2 2" xfId="54" xr:uid="{00000000-0005-0000-0000-000035000000}"/>
    <cellStyle name="Excel Built-in Excel Built-in Excel Built-in Percent 3 2 2 2 2" xfId="55" xr:uid="{00000000-0005-0000-0000-000036000000}"/>
    <cellStyle name="Excel Built-in Excel Built-in Excel Built-in Percent 3 2 2 3" xfId="56" xr:uid="{00000000-0005-0000-0000-000037000000}"/>
    <cellStyle name="Excel Built-in Excel Built-in Excel Built-in Percent 3 2 3" xfId="57" xr:uid="{00000000-0005-0000-0000-000038000000}"/>
    <cellStyle name="Excel Built-in Excel Built-in Excel Built-in Percent 5 2" xfId="58" xr:uid="{00000000-0005-0000-0000-000039000000}"/>
    <cellStyle name="Excel Built-in Excel Built-in Excel Built-in Percent 5 2 2" xfId="59" xr:uid="{00000000-0005-0000-0000-00003A000000}"/>
    <cellStyle name="Excel Built-in Excel Built-in Excel Built-in Percent 5 3" xfId="60" xr:uid="{00000000-0005-0000-0000-00003B000000}"/>
    <cellStyle name="Excel Built-in Excel Built-in Excel Built-in Percent 5 3 2" xfId="61" xr:uid="{00000000-0005-0000-0000-00003C000000}"/>
    <cellStyle name="Excel Built-in Excel Built-in Excel Built-in Percent 6" xfId="62" xr:uid="{00000000-0005-0000-0000-00003D000000}"/>
    <cellStyle name="Excel Built-in Excel Built-in Excel Built-in Percent 6 2" xfId="63" xr:uid="{00000000-0005-0000-0000-00003E000000}"/>
    <cellStyle name="Excel Built-in Excel Built-in Excel Built-in Percent 6 2 2" xfId="64" xr:uid="{00000000-0005-0000-0000-00003F000000}"/>
    <cellStyle name="Excel Built-in Excel Built-in Excel Built-in Percent 6 2 3" xfId="65" xr:uid="{00000000-0005-0000-0000-000040000000}"/>
    <cellStyle name="Excel Built-in Excel Built-in Excel Built-in Percent 6 3" xfId="66" xr:uid="{00000000-0005-0000-0000-000041000000}"/>
    <cellStyle name="Excel Built-in Normal" xfId="67" xr:uid="{00000000-0005-0000-0000-000042000000}"/>
    <cellStyle name="Excel Built-in Normal 2" xfId="68" xr:uid="{00000000-0005-0000-0000-000043000000}"/>
    <cellStyle name="Excel Built-in Normal 3" xfId="69" xr:uid="{00000000-0005-0000-0000-000044000000}"/>
    <cellStyle name="Fixed" xfId="70" xr:uid="{00000000-0005-0000-0000-000045000000}"/>
    <cellStyle name="Header1" xfId="71" xr:uid="{00000000-0005-0000-0000-000046000000}"/>
    <cellStyle name="Header2" xfId="72" xr:uid="{00000000-0005-0000-0000-000047000000}"/>
    <cellStyle name="Hyperlink" xfId="73" builtinId="8"/>
    <cellStyle name="Normal" xfId="0" builtinId="0"/>
    <cellStyle name="Normal - Style1" xfId="74" xr:uid="{00000000-0005-0000-0000-00004A000000}"/>
    <cellStyle name="Normal 10" xfId="75" xr:uid="{00000000-0005-0000-0000-00004B000000}"/>
    <cellStyle name="Normal 10 2" xfId="76" xr:uid="{00000000-0005-0000-0000-00004C000000}"/>
    <cellStyle name="Normal 11" xfId="77" xr:uid="{00000000-0005-0000-0000-00004D000000}"/>
    <cellStyle name="Normal 12" xfId="78" xr:uid="{00000000-0005-0000-0000-00004E000000}"/>
    <cellStyle name="Normal 13" xfId="79" xr:uid="{00000000-0005-0000-0000-00004F000000}"/>
    <cellStyle name="Normal 2" xfId="80" xr:uid="{00000000-0005-0000-0000-000050000000}"/>
    <cellStyle name="Normal 2 11 2 2" xfId="81" xr:uid="{00000000-0005-0000-0000-000051000000}"/>
    <cellStyle name="Normal 2 2" xfId="82" xr:uid="{00000000-0005-0000-0000-000052000000}"/>
    <cellStyle name="Normal 2 2 2" xfId="83" xr:uid="{00000000-0005-0000-0000-000053000000}"/>
    <cellStyle name="Normal 2 2 3" xfId="84" xr:uid="{00000000-0005-0000-0000-000054000000}"/>
    <cellStyle name="Normal 2 3" xfId="85" xr:uid="{00000000-0005-0000-0000-000055000000}"/>
    <cellStyle name="Normal 2 4" xfId="86" xr:uid="{00000000-0005-0000-0000-000056000000}"/>
    <cellStyle name="Normal 2 5" xfId="87" xr:uid="{00000000-0005-0000-0000-000057000000}"/>
    <cellStyle name="Normal 2 5 2" xfId="88" xr:uid="{00000000-0005-0000-0000-000058000000}"/>
    <cellStyle name="Normal 2 5 3" xfId="89" xr:uid="{00000000-0005-0000-0000-000059000000}"/>
    <cellStyle name="Normal 2 5 5 2" xfId="90" xr:uid="{00000000-0005-0000-0000-00005A000000}"/>
    <cellStyle name="Normal 2 6" xfId="91" xr:uid="{00000000-0005-0000-0000-00005B000000}"/>
    <cellStyle name="Normal 2 6 2" xfId="92" xr:uid="{00000000-0005-0000-0000-00005C000000}"/>
    <cellStyle name="Normal 2 7" xfId="93" xr:uid="{00000000-0005-0000-0000-00005D000000}"/>
    <cellStyle name="Normal 2 7 2" xfId="94" xr:uid="{00000000-0005-0000-0000-00005E000000}"/>
    <cellStyle name="Normal 2_2_Template for BSC-KPI planning_PayNet 11.12.09 KTTC" xfId="95" xr:uid="{00000000-0005-0000-0000-00005F000000}"/>
    <cellStyle name="Normal 3" xfId="96" xr:uid="{00000000-0005-0000-0000-000060000000}"/>
    <cellStyle name="Normal 3 2" xfId="97" xr:uid="{00000000-0005-0000-0000-000061000000}"/>
    <cellStyle name="Normal 4" xfId="98" xr:uid="{00000000-0005-0000-0000-000062000000}"/>
    <cellStyle name="Normal 5" xfId="99" xr:uid="{00000000-0005-0000-0000-000063000000}"/>
    <cellStyle name="Normal 5 4" xfId="100" xr:uid="{00000000-0005-0000-0000-000064000000}"/>
    <cellStyle name="Normal 6" xfId="101" xr:uid="{00000000-0005-0000-0000-000065000000}"/>
    <cellStyle name="Normal 7" xfId="102" xr:uid="{00000000-0005-0000-0000-000066000000}"/>
    <cellStyle name="Normal 7 2" xfId="103" xr:uid="{00000000-0005-0000-0000-000067000000}"/>
    <cellStyle name="Normal 7 2 2" xfId="104" xr:uid="{00000000-0005-0000-0000-000068000000}"/>
    <cellStyle name="Normal 7 3" xfId="105" xr:uid="{00000000-0005-0000-0000-000069000000}"/>
    <cellStyle name="Normal 7 3 2" xfId="106" xr:uid="{00000000-0005-0000-0000-00006A000000}"/>
    <cellStyle name="Normal 7 3 3" xfId="107" xr:uid="{00000000-0005-0000-0000-00006B000000}"/>
    <cellStyle name="Normal 7 3 4" xfId="108" xr:uid="{00000000-0005-0000-0000-00006C000000}"/>
    <cellStyle name="Normal 7 4" xfId="109" xr:uid="{00000000-0005-0000-0000-00006D000000}"/>
    <cellStyle name="Normal 7 5" xfId="110" xr:uid="{00000000-0005-0000-0000-00006E000000}"/>
    <cellStyle name="Normal 7 5 2" xfId="111" xr:uid="{00000000-0005-0000-0000-00006F000000}"/>
    <cellStyle name="Normal 7 6" xfId="112" xr:uid="{00000000-0005-0000-0000-000070000000}"/>
    <cellStyle name="Normal 7 7" xfId="113" xr:uid="{00000000-0005-0000-0000-000071000000}"/>
    <cellStyle name="Normal 8" xfId="114" xr:uid="{00000000-0005-0000-0000-000072000000}"/>
    <cellStyle name="Normal 9" xfId="115" xr:uid="{00000000-0005-0000-0000-000073000000}"/>
    <cellStyle name="Normal 9 2" xfId="116" xr:uid="{00000000-0005-0000-0000-000074000000}"/>
    <cellStyle name="Normal_VTU" xfId="117" xr:uid="{00000000-0005-0000-0000-000075000000}"/>
    <cellStyle name="Percent" xfId="118" builtinId="5"/>
    <cellStyle name="Percent 2" xfId="119" xr:uid="{00000000-0005-0000-0000-000077000000}"/>
    <cellStyle name="Percent 2 2" xfId="120" xr:uid="{00000000-0005-0000-0000-000078000000}"/>
    <cellStyle name="Percent 2 3" xfId="121" xr:uid="{00000000-0005-0000-0000-000079000000}"/>
    <cellStyle name="Percent 3" xfId="122" xr:uid="{00000000-0005-0000-0000-00007A000000}"/>
    <cellStyle name="Percent 3 2" xfId="123" xr:uid="{00000000-0005-0000-0000-00007B000000}"/>
    <cellStyle name="Percent 4" xfId="124" xr:uid="{00000000-0005-0000-0000-00007C000000}"/>
    <cellStyle name="Percent 5" xfId="125" xr:uid="{00000000-0005-0000-0000-00007D000000}"/>
    <cellStyle name="Percent 5 2" xfId="126" xr:uid="{00000000-0005-0000-0000-00007E000000}"/>
    <cellStyle name="Percent 5 3" xfId="127" xr:uid="{00000000-0005-0000-0000-00007F000000}"/>
    <cellStyle name="Percent 6" xfId="128" xr:uid="{00000000-0005-0000-0000-000080000000}"/>
    <cellStyle name="Percent 7" xfId="129" xr:uid="{00000000-0005-0000-0000-000081000000}"/>
    <cellStyle name="Percent 7 2" xfId="130" xr:uid="{00000000-0005-0000-0000-000082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5</xdr:col>
      <xdr:colOff>948543</xdr:colOff>
      <xdr:row>16</xdr:row>
      <xdr:rowOff>182559</xdr:rowOff>
    </xdr:from>
    <xdr:to>
      <xdr:col>5</xdr:col>
      <xdr:colOff>1371876</xdr:colOff>
      <xdr:row>17</xdr:row>
      <xdr:rowOff>239103</xdr:rowOff>
    </xdr:to>
    <xdr:sp macro="" textlink="">
      <xdr:nvSpPr>
        <xdr:cNvPr id="2" name="Up Arrow 1">
          <a:extLst>
            <a:ext uri="{FF2B5EF4-FFF2-40B4-BE49-F238E27FC236}">
              <a16:creationId xmlns:a16="http://schemas.microsoft.com/office/drawing/2014/main" id="{00000000-0008-0000-0000-000002000000}"/>
            </a:ext>
          </a:extLst>
        </xdr:cNvPr>
        <xdr:cNvSpPr/>
      </xdr:nvSpPr>
      <xdr:spPr>
        <a:xfrm>
          <a:off x="5284323" y="6530019"/>
          <a:ext cx="423333" cy="24704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1108599</xdr:colOff>
      <xdr:row>31</xdr:row>
      <xdr:rowOff>26743</xdr:rowOff>
    </xdr:from>
    <xdr:to>
      <xdr:col>5</xdr:col>
      <xdr:colOff>1531932</xdr:colOff>
      <xdr:row>32</xdr:row>
      <xdr:rowOff>35220</xdr:rowOff>
    </xdr:to>
    <xdr:sp macro="" textlink="">
      <xdr:nvSpPr>
        <xdr:cNvPr id="3" name="Up Arrow 2">
          <a:extLst>
            <a:ext uri="{FF2B5EF4-FFF2-40B4-BE49-F238E27FC236}">
              <a16:creationId xmlns:a16="http://schemas.microsoft.com/office/drawing/2014/main" id="{00000000-0008-0000-0000-000003000000}"/>
            </a:ext>
          </a:extLst>
        </xdr:cNvPr>
        <xdr:cNvSpPr/>
      </xdr:nvSpPr>
      <xdr:spPr>
        <a:xfrm>
          <a:off x="5444379" y="14779063"/>
          <a:ext cx="423333" cy="34375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884633</xdr:colOff>
      <xdr:row>10</xdr:row>
      <xdr:rowOff>295576</xdr:rowOff>
    </xdr:from>
    <xdr:to>
      <xdr:col>5</xdr:col>
      <xdr:colOff>1293894</xdr:colOff>
      <xdr:row>11</xdr:row>
      <xdr:rowOff>272421</xdr:rowOff>
    </xdr:to>
    <xdr:sp macro="" textlink="">
      <xdr:nvSpPr>
        <xdr:cNvPr id="4" name="Up Arrow 3">
          <a:extLst>
            <a:ext uri="{FF2B5EF4-FFF2-40B4-BE49-F238E27FC236}">
              <a16:creationId xmlns:a16="http://schemas.microsoft.com/office/drawing/2014/main" id="{00000000-0008-0000-0000-000004000000}"/>
            </a:ext>
          </a:extLst>
        </xdr:cNvPr>
        <xdr:cNvSpPr/>
      </xdr:nvSpPr>
      <xdr:spPr>
        <a:xfrm>
          <a:off x="5220413" y="3716956"/>
          <a:ext cx="409261" cy="281645"/>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63.0.1\kpi\KPI%2019-4-2018\CAC%20BIEU%20MAU%20GUI%20CAC%20PHONG%20-%20DON%20VI\file:\10.63.0.1\kpi\LTNQ_9.2015\LUONG\KPIS\Tai%20lieu%20xay%20dung%20he%20thong%20KPI\Huong%20dan%20viet%20KPIs\Buoc%202\26.%20Pl%2027-%20P.TC&amp;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63.0.1\kpi\KPI%2019-4-2018\CAC%20BIEU%20MAU%20GUI%20CAC%20PHONG%20-%20DON%20VI\file:\10.63.0.1\kpi\Users\admin\Desktop\1.B&#7843;n%20&#273;&#7891;%20chi&#7871;n%20l&#432;&#7907;c%20v&#224;%20BSC-KPI%20Cty%20%20s&#7917;a%20ng&#224;y%2026-4%20-2018%20DINH%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 do chien luoc  2017.2020"/>
      <sheetName val="BSC.KPI PCĐT 2017"/>
      <sheetName val="KPI-TCNS"/>
      <sheetName val="KPI-TP"/>
      <sheetName val="KPI -PP"/>
      <sheetName val="KPI -LDTL"/>
      <sheetName val="KPI -CV QLNS"/>
      <sheetName val="KPI -TDKT"/>
      <sheetName val="KPI -Y te"/>
      <sheetName val="BSC-PTCNS -Quy 4"/>
      <sheetName val="Quy uoc danh gia (PCĐT)"/>
      <sheetName val="QU danh gia -OCD"/>
      <sheetName val="Mau KPI TP"/>
    </sheetNames>
    <sheetDataSet>
      <sheetData sheetId="0" refreshError="1">
        <row r="51">
          <cell r="C51" t="str">
            <v>F1</v>
          </cell>
          <cell r="D51" t="str">
            <v>Lợi nhuận</v>
          </cell>
        </row>
        <row r="52">
          <cell r="C52" t="str">
            <v>F2</v>
          </cell>
          <cell r="D52" t="str">
            <v>Tăng trưởng doanh thu</v>
          </cell>
        </row>
        <row r="53">
          <cell r="C53" t="str">
            <v>F3</v>
          </cell>
          <cell r="D53" t="str">
            <v>Kiểm soát chi phí hiệu quả</v>
          </cell>
        </row>
        <row r="54">
          <cell r="C54" t="str">
            <v>F4</v>
          </cell>
          <cell r="D54" t="str">
            <v>Tăng hiệu quả sử dụng vốn</v>
          </cell>
        </row>
        <row r="55">
          <cell r="C55" t="str">
            <v>C1</v>
          </cell>
          <cell r="D55" t="str">
            <v>Cải thiện sự hài lòng của khách hàng về chất lượng điện.</v>
          </cell>
        </row>
        <row r="56">
          <cell r="C56" t="str">
            <v>C2</v>
          </cell>
          <cell r="D56" t="str">
            <v>Cải thiện sự hài lòng của khách hàng về chất lượng dịch vụ</v>
          </cell>
        </row>
        <row r="57">
          <cell r="C57" t="str">
            <v>C3</v>
          </cell>
          <cell r="D57" t="str">
            <v>Cải thiện hình ảnh thương hiệu EVN  trách nhiệm &amp; minh bạch</v>
          </cell>
        </row>
        <row r="58">
          <cell r="C58" t="str">
            <v>I1</v>
          </cell>
          <cell r="D58" t="str">
            <v>Gia tăng chất lượng cấp điện</v>
          </cell>
        </row>
        <row r="59">
          <cell r="C59" t="str">
            <v>I2</v>
          </cell>
          <cell r="D59" t="str">
            <v>Nâng cao hiệu suất vận hành hệ thống</v>
          </cell>
        </row>
        <row r="60">
          <cell r="C60" t="str">
            <v>I3</v>
          </cell>
          <cell r="D60" t="str">
            <v>Quản lý đầu tư hiệu quả</v>
          </cell>
        </row>
        <row r="61">
          <cell r="C61" t="str">
            <v>I4</v>
          </cell>
          <cell r="D61" t="str">
            <v>Cải thiện dịch vụ khách hàng</v>
          </cell>
        </row>
        <row r="62">
          <cell r="C62" t="str">
            <v>I5</v>
          </cell>
          <cell r="D62" t="str">
            <v>Tăng hiệu quả truyền thông cộng đồng</v>
          </cell>
        </row>
        <row r="63">
          <cell r="C63" t="str">
            <v>I6</v>
          </cell>
          <cell r="D63" t="str">
            <v>Giải quyết hiệu quả khiếu nại của khách hàng</v>
          </cell>
        </row>
        <row r="64">
          <cell r="C64" t="str">
            <v>I7</v>
          </cell>
          <cell r="D64" t="str">
            <v>Cải tiến công nghệ</v>
          </cell>
        </row>
        <row r="65">
          <cell r="C65" t="str">
            <v>I8</v>
          </cell>
          <cell r="D65" t="str">
            <v>An toàn, bảo vệ môi trường</v>
          </cell>
        </row>
        <row r="66">
          <cell r="C66" t="str">
            <v>L1</v>
          </cell>
          <cell r="D66" t="str">
            <v>Phát triển đội ngũ nhân sự chiến lược chuyên nghiệp</v>
          </cell>
        </row>
        <row r="67">
          <cell r="C67" t="str">
            <v>L2</v>
          </cell>
          <cell r="D67" t="str">
            <v>Nâng cao năng suất lao động</v>
          </cell>
        </row>
        <row r="68">
          <cell r="C68" t="str">
            <v>L3</v>
          </cell>
          <cell r="D68" t="str">
            <v>Hệ thống quản trị doạnh nghiệp hiện đại</v>
          </cell>
        </row>
        <row r="69">
          <cell r="C69" t="str">
            <v>L4</v>
          </cell>
          <cell r="D69" t="str">
            <v>Hệ thống thông tin quản lý (bao gồm ứng dụng CNTT trong quản lý)</v>
          </cell>
        </row>
        <row r="70">
          <cell r="C70" t="str">
            <v>L5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 do chien luoc "/>
      <sheetName val="BSC-KPI Cong ty"/>
      <sheetName val="Sheet1"/>
    </sheetNames>
    <sheetDataSet>
      <sheetData sheetId="0" refreshError="1">
        <row r="44">
          <cell r="G44" t="str">
            <v>F11</v>
          </cell>
          <cell r="H44" t="str">
            <v>Lợi nhuận/ kế hoạch</v>
          </cell>
        </row>
        <row r="45">
          <cell r="G45" t="str">
            <v>F21</v>
          </cell>
          <cell r="H45" t="str">
            <v>Tỷ lệ thu hồi công nợ khách hàng</v>
          </cell>
        </row>
        <row r="46">
          <cell r="G46" t="str">
            <v>F22</v>
          </cell>
          <cell r="H46" t="str">
            <v>Giá trị hàng tồn kho hằng quý so kế hoạch</v>
          </cell>
        </row>
        <row r="47">
          <cell r="G47" t="str">
            <v>F23</v>
          </cell>
          <cell r="H47">
            <v>0</v>
          </cell>
        </row>
        <row r="48">
          <cell r="G48" t="str">
            <v>F24</v>
          </cell>
          <cell r="H48" t="e">
            <v>#REF!</v>
          </cell>
        </row>
        <row r="49">
          <cell r="G49" t="str">
            <v>F31</v>
          </cell>
          <cell r="H49" t="str">
            <v>Giá bán điện b/q so với kế hoạch</v>
          </cell>
        </row>
        <row r="50">
          <cell r="G50" t="str">
            <v>F32</v>
          </cell>
          <cell r="H50" t="str">
            <v>Tăng trưởng sản lượng</v>
          </cell>
        </row>
        <row r="51">
          <cell r="G51" t="str">
            <v>F41</v>
          </cell>
          <cell r="H51" t="str">
            <v>Chi phí/ kWh điện thương phẩm</v>
          </cell>
        </row>
        <row r="52">
          <cell r="G52" t="str">
            <v>F42</v>
          </cell>
          <cell r="H52" t="str">
            <v xml:space="preserve">Tiết kiêm chí phí /kế hoạch </v>
          </cell>
        </row>
        <row r="53">
          <cell r="G53" t="str">
            <v>C11</v>
          </cell>
          <cell r="H53" t="str">
            <v>Cải thiện sự hài lòng của khách hàng về chất lượng điện, dịch vụ và hình ảnh thương hiệu EVN  trách nhiệm &amp; minh bạch</v>
          </cell>
        </row>
        <row r="54">
          <cell r="G54" t="str">
            <v>C21</v>
          </cell>
          <cell r="H54">
            <v>0</v>
          </cell>
        </row>
        <row r="55">
          <cell r="G55" t="str">
            <v>C22</v>
          </cell>
          <cell r="H55">
            <v>0</v>
          </cell>
        </row>
        <row r="56">
          <cell r="G56" t="str">
            <v>C31</v>
          </cell>
          <cell r="H56">
            <v>0</v>
          </cell>
        </row>
        <row r="57">
          <cell r="G57" t="str">
            <v>I11</v>
          </cell>
          <cell r="H57" t="str">
            <v>Thời gian mất điện trung bình của hệ thống (SAIDI)</v>
          </cell>
        </row>
        <row r="58">
          <cell r="G58" t="str">
            <v>I12</v>
          </cell>
          <cell r="H58" t="str">
            <v>Tần suất mất điện trung bình của hệ thống (SAIFI)</v>
          </cell>
        </row>
        <row r="59">
          <cell r="G59" t="str">
            <v>I13</v>
          </cell>
          <cell r="H59" t="str">
            <v>Số lần mất điện thoáng qua của hệ thống/ khách hàng (MAIFI)</v>
          </cell>
        </row>
        <row r="60">
          <cell r="G60" t="str">
            <v>I14</v>
          </cell>
          <cell r="H60" t="str">
            <v>Suất sự cố trên lưới phân phối</v>
          </cell>
        </row>
        <row r="61">
          <cell r="G61" t="str">
            <v>I15</v>
          </cell>
          <cell r="H61" t="e">
            <v>#REF!</v>
          </cell>
        </row>
        <row r="62">
          <cell r="G62" t="str">
            <v>I21</v>
          </cell>
          <cell r="H62" t="str">
            <v>Tổn thất điện năng /kế hoạch</v>
          </cell>
        </row>
        <row r="63">
          <cell r="G63" t="str">
            <v>I31</v>
          </cell>
          <cell r="H63" t="str">
            <v>Chỉ số tiếp cận điện năng (của khách hàng có trạm biến áp chuyên dùng)</v>
          </cell>
        </row>
        <row r="64">
          <cell r="G64" t="str">
            <v>I32</v>
          </cell>
          <cell r="H64" t="str">
            <v>Chỉ số tiếp cận điện năng ( lưới điện hạ áp)</v>
          </cell>
        </row>
        <row r="65">
          <cell r="G65" t="str">
            <v>I33</v>
          </cell>
          <cell r="H65" t="str">
            <v>Tỷ lệ hóa đơn được thanh toán qua ngân hàng hoặc tổ chức trung gian</v>
          </cell>
        </row>
        <row r="66">
          <cell r="G66" t="str">
            <v>I34</v>
          </cell>
          <cell r="H66">
            <v>0</v>
          </cell>
        </row>
        <row r="67">
          <cell r="G67" t="str">
            <v>I35</v>
          </cell>
          <cell r="H67" t="e">
            <v>#REF!</v>
          </cell>
        </row>
        <row r="68">
          <cell r="G68" t="str">
            <v>I41</v>
          </cell>
          <cell r="H68" t="e">
            <v>#REF!</v>
          </cell>
        </row>
        <row r="69">
          <cell r="G69" t="str">
            <v>I42</v>
          </cell>
          <cell r="H69" t="e">
            <v>#REF!</v>
          </cell>
        </row>
        <row r="70">
          <cell r="G70" t="str">
            <v>I43</v>
          </cell>
          <cell r="H70" t="e">
            <v>#REF!</v>
          </cell>
        </row>
        <row r="71">
          <cell r="G71" t="str">
            <v>I44</v>
          </cell>
          <cell r="H71" t="e">
            <v>#REF!</v>
          </cell>
        </row>
        <row r="72">
          <cell r="G72" t="str">
            <v>I45</v>
          </cell>
          <cell r="H72" t="e">
            <v>#REF!</v>
          </cell>
        </row>
        <row r="73">
          <cell r="G73" t="str">
            <v>I51</v>
          </cell>
          <cell r="H73" t="str">
            <v>Số lượng sáng kiến, cải tiến hiệu suất hoạt động hoặc giảm chi phí vận hành được áp dụng</v>
          </cell>
        </row>
        <row r="74">
          <cell r="G74" t="str">
            <v>I52</v>
          </cell>
          <cell r="H74">
            <v>0</v>
          </cell>
        </row>
        <row r="75">
          <cell r="G75" t="str">
            <v>I53</v>
          </cell>
          <cell r="H75" t="e">
            <v>#REF!</v>
          </cell>
        </row>
        <row r="76">
          <cell r="G76" t="str">
            <v>I61</v>
          </cell>
          <cell r="H76">
            <v>0</v>
          </cell>
        </row>
        <row r="77">
          <cell r="G77" t="str">
            <v>I62</v>
          </cell>
          <cell r="H77">
            <v>0</v>
          </cell>
        </row>
        <row r="78">
          <cell r="G78" t="str">
            <v>I63</v>
          </cell>
          <cell r="H78" t="e">
            <v>#REF!</v>
          </cell>
        </row>
        <row r="79">
          <cell r="G79" t="str">
            <v>I71</v>
          </cell>
          <cell r="H79" t="str">
            <v>Tỷ lệ giảm các vụ tai nạn lao động</v>
          </cell>
        </row>
        <row r="80">
          <cell r="G80" t="str">
            <v>I72</v>
          </cell>
          <cell r="H80" t="str">
            <v>Số  lần bị cơ quan chức năng nhắc nhở bằng văn bản về kiểm soát chất thải nguy hại</v>
          </cell>
        </row>
        <row r="81">
          <cell r="G81" t="str">
            <v>I73</v>
          </cell>
          <cell r="H81" t="e">
            <v>#REF!</v>
          </cell>
        </row>
        <row r="82">
          <cell r="G82" t="str">
            <v>I74</v>
          </cell>
          <cell r="H82" t="e">
            <v>#REF!</v>
          </cell>
        </row>
        <row r="83">
          <cell r="G83" t="str">
            <v>L11</v>
          </cell>
          <cell r="H83" t="str">
            <v>Số lượt người đươc đào tạo chuyên môn nghiệp vụ/Kế hoạch giao</v>
          </cell>
        </row>
        <row r="84">
          <cell r="G84" t="str">
            <v>L12</v>
          </cell>
          <cell r="H84" t="str">
            <v>Điện thương phẩm/ lao động</v>
          </cell>
        </row>
        <row r="85">
          <cell r="G85" t="str">
            <v>L13</v>
          </cell>
          <cell r="H85" t="str">
            <v>Số lượng khách hàng/ Lao động</v>
          </cell>
        </row>
        <row r="86">
          <cell r="G86" t="str">
            <v>L21</v>
          </cell>
          <cell r="H86" t="e">
            <v>#REF!</v>
          </cell>
        </row>
        <row r="87">
          <cell r="G87" t="str">
            <v>L22</v>
          </cell>
          <cell r="H87" t="e">
            <v>#REF!</v>
          </cell>
        </row>
        <row r="88">
          <cell r="G88" t="str">
            <v>L31</v>
          </cell>
          <cell r="H88">
            <v>0</v>
          </cell>
        </row>
        <row r="89">
          <cell r="G89" t="str">
            <v>L32</v>
          </cell>
          <cell r="H89">
            <v>0</v>
          </cell>
        </row>
        <row r="90">
          <cell r="G90" t="str">
            <v>L41</v>
          </cell>
          <cell r="H90" t="str">
            <v>Số sự cố hệ thống CNTT</v>
          </cell>
        </row>
        <row r="91">
          <cell r="G91" t="str">
            <v>L42</v>
          </cell>
          <cell r="H91" t="str">
            <v>Tổng thời gian dừng hệ thống CNTT do sự cố</v>
          </cell>
        </row>
        <row r="92">
          <cell r="G92" t="str">
            <v>L43</v>
          </cell>
          <cell r="H92" t="str">
            <v>Khai thác hiệu quả các phần mềm CNTT được trang bị</v>
          </cell>
        </row>
        <row r="93">
          <cell r="G93" t="str">
            <v>L44</v>
          </cell>
          <cell r="H93" t="e">
            <v>#REF!</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98"/>
  <sheetViews>
    <sheetView zoomScale="70" zoomScaleNormal="70" workbookViewId="0">
      <selection activeCell="F28" sqref="F28"/>
    </sheetView>
  </sheetViews>
  <sheetFormatPr defaultColWidth="8.5" defaultRowHeight="20.25" outlineLevelRow="1"/>
  <cols>
    <col min="1" max="1" width="9" style="2" customWidth="1"/>
    <col min="2" max="2" width="5.375" style="1" customWidth="1"/>
    <col min="3" max="3" width="5.125" style="145" customWidth="1"/>
    <col min="4" max="4" width="32" style="2" customWidth="1"/>
    <col min="5" max="5" width="5.375" style="145" customWidth="1"/>
    <col min="6" max="6" width="32" style="2" customWidth="1"/>
    <col min="7" max="7" width="5.5" style="145" customWidth="1"/>
    <col min="8" max="8" width="36.625" style="2" customWidth="1"/>
    <col min="9" max="9" width="4.5" style="2" customWidth="1"/>
    <col min="10" max="10" width="3.875" style="65" customWidth="1"/>
    <col min="11" max="11" width="0" style="2" hidden="1" customWidth="1"/>
    <col min="12" max="12" width="8.5" style="2" customWidth="1"/>
    <col min="13" max="16384" width="8.5" style="2"/>
  </cols>
  <sheetData>
    <row r="1" spans="1:39" ht="59.25" customHeight="1">
      <c r="A1" s="545" t="s">
        <v>171</v>
      </c>
      <c r="B1" s="545"/>
      <c r="C1" s="545"/>
      <c r="D1" s="545"/>
      <c r="E1" s="545"/>
      <c r="F1" s="545"/>
      <c r="G1" s="545"/>
      <c r="H1" s="545"/>
      <c r="I1" s="545"/>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ht="10.5" customHeight="1" thickBot="1">
      <c r="A2" s="1"/>
      <c r="C2" s="28"/>
      <c r="D2" s="1"/>
      <c r="E2" s="144"/>
      <c r="F2" s="1"/>
      <c r="G2" s="144"/>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20.25" customHeight="1">
      <c r="A3" s="546" t="s">
        <v>16</v>
      </c>
      <c r="B3" s="3"/>
      <c r="C3" s="136"/>
      <c r="D3" s="4"/>
      <c r="E3" s="5"/>
      <c r="F3" s="6">
        <v>0.1</v>
      </c>
      <c r="G3" s="5"/>
      <c r="H3" s="4"/>
      <c r="I3" s="7"/>
      <c r="J3" s="8"/>
      <c r="K3" s="1" t="s">
        <v>153</v>
      </c>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ht="20.25" customHeight="1">
      <c r="A4" s="547"/>
      <c r="B4" s="3"/>
      <c r="C4" s="137"/>
      <c r="D4" s="9"/>
      <c r="E4" s="12" t="s">
        <v>39</v>
      </c>
      <c r="F4" s="11" t="s">
        <v>17</v>
      </c>
      <c r="G4" s="12"/>
      <c r="H4" s="9"/>
      <c r="I4" s="13"/>
      <c r="J4" s="8"/>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ht="30" customHeight="1" outlineLevel="1">
      <c r="A5" s="547"/>
      <c r="B5" s="3"/>
      <c r="C5" s="137"/>
      <c r="D5" s="9"/>
      <c r="E5" s="12"/>
      <c r="F5" s="14" t="s">
        <v>133</v>
      </c>
      <c r="G5" s="12"/>
      <c r="H5" s="9"/>
      <c r="I5" s="13"/>
      <c r="J5" s="8"/>
      <c r="K5" s="1"/>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c r="A6" s="547"/>
      <c r="B6" s="3"/>
      <c r="C6" s="137"/>
      <c r="D6" s="15">
        <v>0.15</v>
      </c>
      <c r="E6" s="12"/>
      <c r="F6" s="15">
        <v>0.45</v>
      </c>
      <c r="G6" s="12"/>
      <c r="H6" s="15">
        <v>0.3</v>
      </c>
      <c r="I6" s="13"/>
      <c r="J6" s="8"/>
      <c r="K6" s="128">
        <f>SUM(D6:H6)+F3</f>
        <v>0.99999999999999989</v>
      </c>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c r="A7" s="547"/>
      <c r="B7" s="16">
        <v>0.25</v>
      </c>
      <c r="C7" s="138" t="s">
        <v>41</v>
      </c>
      <c r="D7" s="17" t="s">
        <v>19</v>
      </c>
      <c r="E7" s="12" t="s">
        <v>43</v>
      </c>
      <c r="F7" s="17" t="s">
        <v>18</v>
      </c>
      <c r="G7" s="12" t="s">
        <v>45</v>
      </c>
      <c r="H7" s="17" t="s">
        <v>148</v>
      </c>
      <c r="I7" s="13"/>
      <c r="J7" s="8"/>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ht="33.950000000000003" customHeight="1" outlineLevel="1">
      <c r="A8" s="547"/>
      <c r="B8" s="16"/>
      <c r="C8" s="139"/>
      <c r="D8" s="19" t="s">
        <v>149</v>
      </c>
      <c r="E8" s="12"/>
      <c r="F8" s="18" t="s">
        <v>147</v>
      </c>
      <c r="G8" s="12"/>
      <c r="H8" s="68" t="s">
        <v>146</v>
      </c>
      <c r="I8" s="13"/>
      <c r="J8" s="8"/>
      <c r="K8" s="1"/>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ht="35.25" customHeight="1" outlineLevel="1">
      <c r="A9" s="547"/>
      <c r="B9" s="16"/>
      <c r="C9" s="139"/>
      <c r="D9" s="20" t="s">
        <v>437</v>
      </c>
      <c r="E9" s="12"/>
      <c r="F9" s="20" t="s">
        <v>170</v>
      </c>
      <c r="G9" s="12"/>
      <c r="H9" s="20" t="s">
        <v>172</v>
      </c>
      <c r="I9" s="13"/>
      <c r="J9" s="8"/>
      <c r="K9" s="1"/>
      <c r="L9" s="1"/>
      <c r="M9" s="1"/>
      <c r="N9" s="1"/>
      <c r="O9" s="1"/>
      <c r="P9" s="1"/>
      <c r="Q9" s="1"/>
      <c r="R9" s="1"/>
      <c r="S9" s="1"/>
      <c r="T9" s="1"/>
      <c r="U9" s="1"/>
      <c r="V9" s="1"/>
      <c r="W9" s="1"/>
      <c r="X9" s="1"/>
      <c r="Y9" s="1"/>
      <c r="Z9" s="1"/>
      <c r="AA9" s="1"/>
      <c r="AB9" s="1"/>
      <c r="AC9" s="1"/>
      <c r="AD9" s="1"/>
      <c r="AE9" s="1"/>
      <c r="AF9" s="1"/>
      <c r="AG9" s="1"/>
      <c r="AH9" s="1"/>
      <c r="AI9" s="1"/>
      <c r="AJ9" s="1"/>
      <c r="AK9" s="1"/>
      <c r="AL9" s="1"/>
      <c r="AM9" s="1"/>
    </row>
    <row r="10" spans="1:39" ht="20.25" customHeight="1" outlineLevel="1">
      <c r="A10" s="547"/>
      <c r="B10" s="16"/>
      <c r="C10" s="139"/>
      <c r="D10" s="150"/>
      <c r="E10" s="12"/>
      <c r="F10" s="150"/>
      <c r="G10" s="12"/>
      <c r="H10" s="150"/>
      <c r="I10" s="13"/>
      <c r="J10" s="8"/>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39" ht="24" customHeight="1" thickBot="1">
      <c r="A11" s="548"/>
      <c r="B11" s="21"/>
      <c r="C11" s="140"/>
      <c r="D11" s="549" t="s">
        <v>168</v>
      </c>
      <c r="E11" s="549"/>
      <c r="F11" s="549"/>
      <c r="G11" s="549"/>
      <c r="H11" s="549"/>
      <c r="I11" s="26"/>
      <c r="J11" s="8"/>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39" ht="22.7" customHeight="1" thickBot="1">
      <c r="A12" s="27"/>
      <c r="B12" s="21"/>
      <c r="C12" s="141"/>
      <c r="D12" s="21"/>
      <c r="E12" s="28"/>
      <c r="F12" s="21"/>
      <c r="G12" s="28"/>
      <c r="H12" s="21"/>
      <c r="I12" s="29"/>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39" ht="19.5" customHeight="1">
      <c r="A13" s="546" t="s">
        <v>20</v>
      </c>
      <c r="B13" s="550">
        <v>0.15</v>
      </c>
      <c r="C13" s="136"/>
      <c r="D13" s="6">
        <v>1</v>
      </c>
      <c r="E13" s="5"/>
      <c r="F13" s="6"/>
      <c r="G13" s="5"/>
      <c r="H13" s="6"/>
      <c r="I13" s="31"/>
      <c r="J13" s="8"/>
      <c r="K13" s="130">
        <f>SUM(D13:H13)</f>
        <v>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39" ht="81" customHeight="1">
      <c r="A14" s="547"/>
      <c r="B14" s="550"/>
      <c r="C14" s="138" t="s">
        <v>46</v>
      </c>
      <c r="D14" s="32" t="s">
        <v>155</v>
      </c>
      <c r="E14" s="34"/>
      <c r="F14" s="34"/>
      <c r="G14" s="34"/>
      <c r="H14" s="34"/>
      <c r="I14" s="13"/>
      <c r="J14" s="8"/>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39" ht="51" customHeight="1" outlineLevel="1">
      <c r="A15" s="547"/>
      <c r="B15" s="550"/>
      <c r="C15" s="139"/>
      <c r="D15" s="551" t="s">
        <v>156</v>
      </c>
      <c r="E15" s="34"/>
      <c r="F15" s="34"/>
      <c r="G15" s="34"/>
      <c r="H15" s="34"/>
      <c r="I15" s="35"/>
      <c r="J15" s="8"/>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ht="32.25" customHeight="1" outlineLevel="1">
      <c r="A16" s="547"/>
      <c r="B16" s="550"/>
      <c r="C16" s="139"/>
      <c r="D16" s="552"/>
      <c r="E16" s="34"/>
      <c r="F16" s="34"/>
      <c r="G16" s="34"/>
      <c r="H16" s="34"/>
      <c r="I16" s="35"/>
      <c r="J16" s="8"/>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 customHeight="1" thickBot="1">
      <c r="A17" s="548"/>
      <c r="B17" s="550"/>
      <c r="C17" s="140"/>
      <c r="D17" s="22"/>
      <c r="E17" s="25"/>
      <c r="F17" s="553"/>
      <c r="G17" s="553"/>
      <c r="H17" s="553"/>
      <c r="I17" s="37"/>
      <c r="J17" s="8"/>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20.25" customHeight="1" thickBot="1">
      <c r="A18" s="27"/>
      <c r="B18" s="21"/>
      <c r="C18" s="141"/>
      <c r="D18" s="21"/>
      <c r="E18" s="28"/>
      <c r="F18" s="21"/>
      <c r="G18" s="28"/>
      <c r="H18" s="21"/>
      <c r="I18" s="29"/>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19.5" customHeight="1">
      <c r="A19" s="30"/>
      <c r="B19" s="558">
        <v>0.45</v>
      </c>
      <c r="C19" s="136"/>
      <c r="D19" s="38">
        <v>0.25</v>
      </c>
      <c r="E19" s="5"/>
      <c r="F19" s="6">
        <v>0.25</v>
      </c>
      <c r="G19" s="5"/>
      <c r="H19" s="6">
        <v>0.2</v>
      </c>
      <c r="I19" s="31"/>
      <c r="J19" s="1"/>
      <c r="K19" s="130">
        <f>SUM(D19:H19)+SUM(D24:H24)</f>
        <v>1</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ht="31.5" customHeight="1">
      <c r="A20" s="547" t="s">
        <v>140</v>
      </c>
      <c r="B20" s="558"/>
      <c r="C20" s="138" t="s">
        <v>21</v>
      </c>
      <c r="D20" s="11" t="s">
        <v>22</v>
      </c>
      <c r="E20" s="12" t="s">
        <v>23</v>
      </c>
      <c r="F20" s="11" t="s">
        <v>24</v>
      </c>
      <c r="G20" s="12" t="s">
        <v>32</v>
      </c>
      <c r="H20" s="39" t="s">
        <v>26</v>
      </c>
      <c r="I20" s="40"/>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51" customHeight="1" outlineLevel="1">
      <c r="A21" s="547"/>
      <c r="B21" s="558"/>
      <c r="C21" s="139"/>
      <c r="D21" s="41" t="s">
        <v>29</v>
      </c>
      <c r="E21" s="12"/>
      <c r="F21" s="41" t="s">
        <v>174</v>
      </c>
      <c r="G21" s="12"/>
      <c r="H21" s="43" t="s">
        <v>117</v>
      </c>
      <c r="I21" s="35"/>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36.75" customHeight="1" outlineLevel="1">
      <c r="A22" s="547"/>
      <c r="B22" s="558"/>
      <c r="C22" s="139"/>
      <c r="D22" s="42" t="s">
        <v>30</v>
      </c>
      <c r="E22" s="12"/>
      <c r="F22" s="556" t="s">
        <v>173</v>
      </c>
      <c r="G22" s="12"/>
      <c r="H22" s="43" t="s">
        <v>175</v>
      </c>
      <c r="I22" s="35"/>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ht="46.7" customHeight="1" outlineLevel="1">
      <c r="A23" s="547"/>
      <c r="B23" s="558"/>
      <c r="C23" s="139"/>
      <c r="D23" s="42" t="s">
        <v>31</v>
      </c>
      <c r="E23" s="12"/>
      <c r="F23" s="557"/>
      <c r="G23" s="12"/>
      <c r="H23" s="45" t="s">
        <v>160</v>
      </c>
      <c r="I23" s="35"/>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c r="A24" s="547"/>
      <c r="B24" s="558"/>
      <c r="C24" s="139"/>
      <c r="D24" s="15">
        <v>0.1</v>
      </c>
      <c r="E24" s="48"/>
      <c r="F24" s="15"/>
      <c r="G24" s="48"/>
      <c r="H24" s="15">
        <v>0.2</v>
      </c>
      <c r="I24" s="35"/>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ht="39.75" customHeight="1">
      <c r="A25" s="547"/>
      <c r="B25" s="558"/>
      <c r="C25" s="138" t="s">
        <v>25</v>
      </c>
      <c r="D25" s="32" t="s">
        <v>28</v>
      </c>
      <c r="E25" s="48"/>
      <c r="F25" s="48"/>
      <c r="G25" s="48" t="s">
        <v>27</v>
      </c>
      <c r="H25" s="32" t="s">
        <v>129</v>
      </c>
      <c r="I25" s="35"/>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ht="53.1" customHeight="1" outlineLevel="1">
      <c r="A26" s="547"/>
      <c r="B26" s="558"/>
      <c r="C26" s="139"/>
      <c r="D26" s="245" t="s">
        <v>435</v>
      </c>
      <c r="E26" s="48"/>
      <c r="F26" s="48"/>
      <c r="G26" s="48"/>
      <c r="H26" s="45" t="s">
        <v>134</v>
      </c>
      <c r="I26" s="35"/>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ht="66" customHeight="1" outlineLevel="1">
      <c r="A27" s="547"/>
      <c r="B27" s="558"/>
      <c r="C27" s="139"/>
      <c r="D27" s="151"/>
      <c r="E27" s="48"/>
      <c r="F27" s="48"/>
      <c r="G27" s="48"/>
      <c r="H27" s="43" t="s">
        <v>135</v>
      </c>
      <c r="I27" s="35"/>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ht="32.25" customHeight="1" outlineLevel="1">
      <c r="A28" s="547"/>
      <c r="B28" s="558"/>
      <c r="C28" s="139"/>
      <c r="D28" s="15"/>
      <c r="E28" s="48"/>
      <c r="F28" s="48"/>
      <c r="G28" s="48"/>
      <c r="H28" s="48"/>
      <c r="I28" s="48"/>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ht="12" customHeight="1" outlineLevel="1">
      <c r="A29" s="547"/>
      <c r="B29" s="558"/>
      <c r="C29" s="139"/>
      <c r="D29" s="34"/>
      <c r="E29" s="49"/>
      <c r="F29" s="34"/>
      <c r="G29" s="49"/>
      <c r="H29" s="34"/>
      <c r="I29" s="35"/>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ht="33" customHeight="1" outlineLevel="1">
      <c r="A30" s="547"/>
      <c r="B30" s="558"/>
      <c r="C30" s="139"/>
      <c r="D30" s="554" t="s">
        <v>34</v>
      </c>
      <c r="E30" s="554"/>
      <c r="F30" s="554"/>
      <c r="G30" s="50"/>
      <c r="H30" s="51" t="s">
        <v>35</v>
      </c>
      <c r="I30" s="40"/>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ht="12" customHeight="1" thickBot="1">
      <c r="A31" s="36"/>
      <c r="B31" s="558"/>
      <c r="C31" s="140"/>
      <c r="D31" s="22"/>
      <c r="E31" s="23"/>
      <c r="F31" s="22"/>
      <c r="G31" s="23"/>
      <c r="H31" s="22"/>
      <c r="I31" s="26"/>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ht="26.25" customHeight="1">
      <c r="A32" s="27"/>
      <c r="B32" s="21"/>
      <c r="C32" s="141"/>
      <c r="D32" s="52"/>
      <c r="E32" s="53"/>
      <c r="F32" s="52"/>
      <c r="G32" s="53"/>
      <c r="H32" s="52"/>
      <c r="I32" s="54"/>
      <c r="J32" s="8"/>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ht="27.6" customHeight="1">
      <c r="A33" s="547" t="s">
        <v>169</v>
      </c>
      <c r="B33" s="550">
        <v>0.15</v>
      </c>
      <c r="C33" s="137"/>
      <c r="D33" s="15">
        <v>0.6</v>
      </c>
      <c r="E33" s="9"/>
      <c r="F33" s="15">
        <v>0.4</v>
      </c>
      <c r="G33" s="12"/>
      <c r="H33" s="15"/>
      <c r="I33" s="55"/>
      <c r="J33" s="1"/>
      <c r="K33" s="130">
        <f>SUM(D33:H33)</f>
        <v>1</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ht="48.75" customHeight="1">
      <c r="A34" s="547"/>
      <c r="B34" s="550"/>
      <c r="C34" s="138" t="s">
        <v>59</v>
      </c>
      <c r="D34" s="11" t="s">
        <v>163</v>
      </c>
      <c r="E34" s="10" t="s">
        <v>61</v>
      </c>
      <c r="F34" s="11" t="s">
        <v>165</v>
      </c>
      <c r="G34" s="12"/>
      <c r="H34" s="10"/>
      <c r="I34" s="40"/>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ht="57.95" customHeight="1" outlineLevel="1">
      <c r="A35" s="547"/>
      <c r="B35" s="550"/>
      <c r="C35" s="137"/>
      <c r="D35" s="46" t="s">
        <v>176</v>
      </c>
      <c r="E35" s="33"/>
      <c r="F35" s="44" t="s">
        <v>36</v>
      </c>
      <c r="G35" s="12"/>
      <c r="H35" s="10"/>
      <c r="I35" s="56"/>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ht="39.6" customHeight="1" outlineLevel="1">
      <c r="A36" s="547"/>
      <c r="B36" s="550"/>
      <c r="C36" s="137"/>
      <c r="D36" s="44" t="s">
        <v>101</v>
      </c>
      <c r="E36" s="33"/>
      <c r="F36" s="44" t="s">
        <v>118</v>
      </c>
      <c r="G36" s="12"/>
      <c r="H36" s="10"/>
      <c r="I36" s="56"/>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ht="40.5" customHeight="1" outlineLevel="1">
      <c r="A37" s="547"/>
      <c r="B37" s="550"/>
      <c r="C37" s="137"/>
      <c r="D37" s="47" t="s">
        <v>136</v>
      </c>
      <c r="E37" s="33"/>
      <c r="F37" s="47"/>
      <c r="G37" s="12"/>
      <c r="H37" s="10"/>
      <c r="I37" s="56"/>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ht="12" customHeight="1">
      <c r="A38" s="547"/>
      <c r="B38" s="550"/>
      <c r="C38" s="137"/>
      <c r="D38" s="57"/>
      <c r="E38" s="58"/>
      <c r="F38" s="57"/>
      <c r="G38" s="58"/>
      <c r="H38" s="59"/>
      <c r="I38" s="40"/>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s="63" customFormat="1" ht="27.6" customHeight="1" thickBot="1">
      <c r="A39" s="548"/>
      <c r="B39" s="555"/>
      <c r="C39" s="140"/>
      <c r="D39" s="24" t="s">
        <v>37</v>
      </c>
      <c r="E39" s="25"/>
      <c r="F39" s="24" t="s">
        <v>38</v>
      </c>
      <c r="G39" s="60"/>
      <c r="H39" s="60"/>
      <c r="I39" s="61"/>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39" ht="51.95" customHeight="1">
      <c r="A40" s="64"/>
      <c r="B40" s="129">
        <f>B7+B13+B19+B33</f>
        <v>1</v>
      </c>
      <c r="C40" s="142"/>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s="71" customFormat="1" ht="18.75" hidden="1">
      <c r="B41" s="69"/>
      <c r="C41" s="143" t="s">
        <v>39</v>
      </c>
      <c r="D41" s="70" t="str">
        <f>F4</f>
        <v>Lợi nhuận</v>
      </c>
      <c r="E41" s="145"/>
      <c r="G41" s="146" t="s">
        <v>40</v>
      </c>
      <c r="H41" s="72" t="str">
        <f>F5</f>
        <v>Lợi nhuận/ kế hoạch</v>
      </c>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69"/>
    </row>
    <row r="42" spans="1:39" s="71" customFormat="1" ht="37.5" hidden="1">
      <c r="B42" s="69"/>
      <c r="C42" s="143" t="s">
        <v>41</v>
      </c>
      <c r="D42" s="70" t="str">
        <f>$H$7</f>
        <v>Tăng hiệu quả sử dụng vốn</v>
      </c>
      <c r="E42" s="145"/>
      <c r="G42" s="147" t="s">
        <v>42</v>
      </c>
      <c r="H42" s="72" t="str">
        <f>H8</f>
        <v>Tỷ lệ thu hồi công nợ khách hàng</v>
      </c>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row>
    <row r="43" spans="1:39" s="71" customFormat="1" ht="37.5" hidden="1">
      <c r="B43" s="69"/>
      <c r="C43" s="143" t="s">
        <v>43</v>
      </c>
      <c r="D43" s="70" t="str">
        <f>$D$7</f>
        <v>Tăng trưởng doanh thu</v>
      </c>
      <c r="E43" s="145"/>
      <c r="G43" s="146" t="s">
        <v>44</v>
      </c>
      <c r="H43" s="72" t="str">
        <f>H9</f>
        <v>Giá trị hàng tồn kho hằng quý so kế hoạch</v>
      </c>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c r="AM43" s="69"/>
    </row>
    <row r="44" spans="1:39" s="71" customFormat="1" ht="18.75" hidden="1">
      <c r="B44" s="69"/>
      <c r="C44" s="143" t="s">
        <v>45</v>
      </c>
      <c r="D44" s="70" t="str">
        <f>$F$7</f>
        <v>Kiểm soát chi phí hiệu quả</v>
      </c>
      <c r="E44" s="145"/>
      <c r="G44" s="146" t="s">
        <v>102</v>
      </c>
      <c r="H44" s="72">
        <f>H10</f>
        <v>0</v>
      </c>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row>
    <row r="45" spans="1:39" s="71" customFormat="1" ht="93.75" hidden="1">
      <c r="B45" s="69"/>
      <c r="C45" s="143" t="s">
        <v>46</v>
      </c>
      <c r="D45" s="70" t="str">
        <f>D14</f>
        <v>Cải thiện sự hài lòng của khách hàng về chất lượng điện, chất lượng dịch vụ và hình ảnh thương hiệu EVN  trách nhiệm &amp; minh bạch</v>
      </c>
      <c r="E45" s="145"/>
      <c r="G45" s="146" t="s">
        <v>120</v>
      </c>
      <c r="H45" s="72" t="e">
        <f>#REF!</f>
        <v>#REF!</v>
      </c>
      <c r="J45" s="69"/>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row>
    <row r="46" spans="1:39" s="71" customFormat="1" ht="37.5" hidden="1">
      <c r="B46" s="69"/>
      <c r="C46" s="143" t="s">
        <v>48</v>
      </c>
      <c r="D46" s="70">
        <f>$F$14</f>
        <v>0</v>
      </c>
      <c r="E46" s="145"/>
      <c r="G46" s="147" t="s">
        <v>47</v>
      </c>
      <c r="H46" s="72" t="str">
        <f>D8</f>
        <v>Giá bán điện b/q so với kế hoạch</v>
      </c>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row>
    <row r="47" spans="1:39" s="71" customFormat="1" ht="37.5" hidden="1">
      <c r="B47" s="69"/>
      <c r="C47" s="143" t="s">
        <v>50</v>
      </c>
      <c r="D47" s="70">
        <f>$H$14</f>
        <v>0</v>
      </c>
      <c r="E47" s="145"/>
      <c r="G47" s="146" t="s">
        <v>100</v>
      </c>
      <c r="H47" s="72" t="str">
        <f>D9</f>
        <v>Tăng trưởng sản lượng điện thương phẩm</v>
      </c>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row>
    <row r="48" spans="1:39" s="71" customFormat="1" ht="37.5" hidden="1">
      <c r="B48" s="69"/>
      <c r="C48" s="143" t="s">
        <v>21</v>
      </c>
      <c r="D48" s="70" t="str">
        <f>$D$20</f>
        <v>Gia tăng chất lượng cấp điện</v>
      </c>
      <c r="E48" s="145"/>
      <c r="G48" s="147" t="s">
        <v>49</v>
      </c>
      <c r="H48" s="72" t="str">
        <f>F8</f>
        <v>Chi phí/ kWh điện thương phẩm</v>
      </c>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row>
    <row r="49" spans="1:39" s="71" customFormat="1" ht="37.5" hidden="1">
      <c r="B49" s="69"/>
      <c r="C49" s="143" t="s">
        <v>23</v>
      </c>
      <c r="D49" s="70" t="str">
        <f>$F$20</f>
        <v>Nâng cao hiệu suất vận hành hệ thống</v>
      </c>
      <c r="E49" s="145"/>
      <c r="G49" s="146" t="s">
        <v>51</v>
      </c>
      <c r="H49" s="72" t="str">
        <f>F9</f>
        <v xml:space="preserve">Tiết kiêm chí phí /kế hoạch </v>
      </c>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row>
    <row r="50" spans="1:39" s="71" customFormat="1" ht="93.75" hidden="1">
      <c r="B50" s="69"/>
      <c r="C50" s="143" t="s">
        <v>32</v>
      </c>
      <c r="D50" s="70" t="str">
        <f>$H$20</f>
        <v>Cải thiện dịch vụ khách hàng</v>
      </c>
      <c r="E50" s="145"/>
      <c r="G50" s="147" t="s">
        <v>52</v>
      </c>
      <c r="H50" s="72" t="str">
        <f>D15</f>
        <v>Cải thiện sự hài lòng của khách hàng về chất lượng điện, dịch vụ và hình ảnh thương hiệu EVN  trách nhiệm &amp; minh bạch</v>
      </c>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row>
    <row r="51" spans="1:39" s="71" customFormat="1" ht="18.75" hidden="1">
      <c r="B51" s="69"/>
      <c r="C51" s="143" t="s">
        <v>25</v>
      </c>
      <c r="D51" s="70" t="e">
        <f>#REF!</f>
        <v>#REF!</v>
      </c>
      <c r="E51" s="145"/>
      <c r="G51" s="146" t="s">
        <v>53</v>
      </c>
      <c r="H51" s="72">
        <f>F15</f>
        <v>0</v>
      </c>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row>
    <row r="52" spans="1:39" s="71" customFormat="1" ht="18.75" hidden="1">
      <c r="B52" s="69"/>
      <c r="C52" s="143" t="s">
        <v>27</v>
      </c>
      <c r="D52" s="70" t="str">
        <f>$D$25</f>
        <v>Cải tiến công nghệ</v>
      </c>
      <c r="E52" s="145"/>
      <c r="G52" s="146" t="s">
        <v>137</v>
      </c>
      <c r="H52" s="72">
        <f>F16</f>
        <v>0</v>
      </c>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row>
    <row r="53" spans="1:39" s="71" customFormat="1" ht="18.75" hidden="1">
      <c r="B53" s="69"/>
      <c r="C53" s="143" t="s">
        <v>33</v>
      </c>
      <c r="D53" s="70">
        <f>$F$25</f>
        <v>0</v>
      </c>
      <c r="E53" s="145"/>
      <c r="G53" s="146" t="s">
        <v>119</v>
      </c>
      <c r="H53" s="72">
        <f>H15</f>
        <v>0</v>
      </c>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row>
    <row r="54" spans="1:39" s="71" customFormat="1" ht="37.5" hidden="1">
      <c r="B54" s="69"/>
      <c r="C54" s="143" t="s">
        <v>57</v>
      </c>
      <c r="D54" s="70" t="str">
        <f>$H$25</f>
        <v>An toàn, bảo vệ môi trường</v>
      </c>
      <c r="E54" s="145"/>
      <c r="G54" s="147" t="s">
        <v>54</v>
      </c>
      <c r="H54" s="73" t="str">
        <f>D21</f>
        <v>Thời gian mất điện trung bình của hệ thống (SAIDI)</v>
      </c>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row>
    <row r="55" spans="1:39" s="71" customFormat="1" ht="56.25" hidden="1">
      <c r="B55" s="69"/>
      <c r="C55" s="143" t="s">
        <v>59</v>
      </c>
      <c r="D55" s="70" t="str">
        <f>$D$34</f>
        <v>Phát triển đội ngũ nhân sự và nâng cao năng suất lao động</v>
      </c>
      <c r="E55" s="145"/>
      <c r="G55" s="146" t="s">
        <v>55</v>
      </c>
      <c r="H55" s="72" t="str">
        <f>D22</f>
        <v>Tần suất mất điện trung bình của hệ thống (SAIFI)</v>
      </c>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row>
    <row r="56" spans="1:39" s="71" customFormat="1" ht="56.25" hidden="1">
      <c r="B56" s="69"/>
      <c r="C56" s="143" t="s">
        <v>61</v>
      </c>
      <c r="D56" s="70" t="e">
        <f>#REF!</f>
        <v>#REF!</v>
      </c>
      <c r="E56" s="145"/>
      <c r="G56" s="146" t="s">
        <v>56</v>
      </c>
      <c r="H56" s="72" t="str">
        <f>D23</f>
        <v>Số lần mất điện thoáng qua của hệ thống/ khách hàng (MAIFI)</v>
      </c>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row>
    <row r="57" spans="1:39" s="71" customFormat="1" ht="18.75" hidden="1">
      <c r="B57" s="69"/>
      <c r="C57" s="143" t="s">
        <v>62</v>
      </c>
      <c r="D57" s="70">
        <f>$H$34</f>
        <v>0</v>
      </c>
      <c r="E57" s="145"/>
      <c r="G57" s="146" t="s">
        <v>58</v>
      </c>
      <c r="H57" s="72" t="e">
        <f>#REF!</f>
        <v>#REF!</v>
      </c>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row>
    <row r="58" spans="1:39" s="71" customFormat="1" ht="54.6" hidden="1" customHeight="1">
      <c r="B58" s="69"/>
      <c r="C58" s="143" t="s">
        <v>63</v>
      </c>
      <c r="D58" s="70" t="str">
        <f>$F$34</f>
        <v>Quản lý vận hành hệ thống CNTT</v>
      </c>
      <c r="E58" s="145"/>
      <c r="G58" s="146" t="s">
        <v>60</v>
      </c>
      <c r="H58" s="72" t="e">
        <f>#REF!</f>
        <v>#REF!</v>
      </c>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row>
    <row r="59" spans="1:39" s="71" customFormat="1" ht="39" hidden="1" customHeight="1">
      <c r="B59" s="69"/>
      <c r="C59" s="144"/>
      <c r="D59" s="69">
        <f>COUNTA(D41:D58)</f>
        <v>18</v>
      </c>
      <c r="E59" s="145"/>
      <c r="G59" s="147" t="s">
        <v>64</v>
      </c>
      <c r="H59" s="73" t="str">
        <f>F21</f>
        <v>Tổn thất điện năng /kế hoạch</v>
      </c>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row>
    <row r="60" spans="1:39" s="71" customFormat="1" ht="32.1" hidden="1" customHeight="1">
      <c r="A60" s="69"/>
      <c r="B60" s="69"/>
      <c r="C60" s="144"/>
      <c r="D60" s="69"/>
      <c r="E60" s="144"/>
      <c r="F60" s="69"/>
      <c r="G60" s="147" t="s">
        <v>65</v>
      </c>
      <c r="H60" s="73" t="str">
        <f>H21</f>
        <v>Chỉ số tiếp cận điện năng (của khách hàng có trạm biến áp chuyên dùng)</v>
      </c>
      <c r="I60" s="69"/>
      <c r="J60" s="69"/>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c r="AM60" s="69"/>
    </row>
    <row r="61" spans="1:39" s="71" customFormat="1" ht="61.7" hidden="1" customHeight="1">
      <c r="A61" s="69"/>
      <c r="B61" s="69"/>
      <c r="C61" s="144"/>
      <c r="D61" s="69"/>
      <c r="E61" s="144"/>
      <c r="F61" s="69"/>
      <c r="G61" s="147" t="s">
        <v>66</v>
      </c>
      <c r="H61" s="73" t="str">
        <f>H22</f>
        <v>Chỉ số tiếp cận điện năng ( lưới điện hạ áp)</v>
      </c>
      <c r="I61" s="69"/>
      <c r="J61" s="69"/>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c r="AK61" s="69"/>
      <c r="AL61" s="69"/>
      <c r="AM61" s="69"/>
    </row>
    <row r="62" spans="1:39" s="71" customFormat="1" ht="56.25" hidden="1">
      <c r="A62" s="69"/>
      <c r="B62" s="69"/>
      <c r="C62" s="144"/>
      <c r="D62" s="69"/>
      <c r="E62" s="144"/>
      <c r="F62" s="69"/>
      <c r="G62" s="148" t="s">
        <v>121</v>
      </c>
      <c r="H62" s="74" t="str">
        <f>H23</f>
        <v>Tỷ lệ hóa đơn được thanh toán qua ngân hàng hoặc tổ chức trung gian</v>
      </c>
      <c r="I62" s="69"/>
      <c r="J62" s="69"/>
      <c r="K62" s="69"/>
      <c r="L62" s="69"/>
      <c r="M62" s="69"/>
      <c r="N62" s="69"/>
      <c r="O62" s="69"/>
      <c r="P62" s="69"/>
      <c r="Q62" s="69"/>
      <c r="R62" s="69"/>
      <c r="S62" s="69"/>
      <c r="T62" s="69"/>
      <c r="U62" s="69"/>
      <c r="V62" s="69"/>
      <c r="W62" s="69"/>
      <c r="X62" s="69"/>
      <c r="Y62" s="69"/>
      <c r="Z62" s="69"/>
      <c r="AA62" s="69"/>
      <c r="AB62" s="69"/>
      <c r="AC62" s="69"/>
      <c r="AD62" s="69"/>
      <c r="AE62" s="69"/>
      <c r="AF62" s="69"/>
      <c r="AG62" s="69"/>
      <c r="AH62" s="69"/>
      <c r="AI62" s="69"/>
      <c r="AJ62" s="69"/>
      <c r="AK62" s="69"/>
      <c r="AL62" s="69"/>
      <c r="AM62" s="69"/>
    </row>
    <row r="63" spans="1:39" s="71" customFormat="1" ht="18.75" hidden="1">
      <c r="A63" s="69"/>
      <c r="B63" s="69"/>
      <c r="C63" s="144"/>
      <c r="D63" s="69"/>
      <c r="E63" s="144"/>
      <c r="F63" s="69"/>
      <c r="G63" s="148" t="s">
        <v>122</v>
      </c>
      <c r="H63" s="74" t="e">
        <f>#REF!</f>
        <v>#REF!</v>
      </c>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c r="AJ63" s="69"/>
      <c r="AK63" s="69"/>
      <c r="AL63" s="69"/>
      <c r="AM63" s="69"/>
    </row>
    <row r="64" spans="1:39" s="71" customFormat="1" ht="18.75" hidden="1">
      <c r="A64" s="69"/>
      <c r="B64" s="69"/>
      <c r="C64" s="144"/>
      <c r="D64" s="69"/>
      <c r="E64" s="144"/>
      <c r="F64" s="69"/>
      <c r="G64" s="148" t="s">
        <v>123</v>
      </c>
      <c r="H64" s="74" t="e">
        <f>#REF!</f>
        <v>#REF!</v>
      </c>
      <c r="I64" s="69"/>
      <c r="J64" s="69"/>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c r="AM64" s="69"/>
    </row>
    <row r="65" spans="1:39" s="71" customFormat="1" ht="18.75" hidden="1">
      <c r="A65" s="69"/>
      <c r="B65" s="69"/>
      <c r="C65" s="144"/>
      <c r="D65" s="69"/>
      <c r="E65" s="144"/>
      <c r="F65" s="69"/>
      <c r="G65" s="147" t="s">
        <v>67</v>
      </c>
      <c r="H65" s="73" t="e">
        <f>#REF!</f>
        <v>#REF!</v>
      </c>
      <c r="I65" s="69"/>
      <c r="J65" s="69"/>
      <c r="K65" s="69"/>
      <c r="L65" s="69"/>
      <c r="M65" s="69"/>
      <c r="N65" s="69"/>
      <c r="O65" s="69"/>
      <c r="P65" s="69"/>
      <c r="Q65" s="69"/>
      <c r="R65" s="69"/>
      <c r="S65" s="69"/>
      <c r="T65" s="69"/>
      <c r="U65" s="69"/>
      <c r="V65" s="69"/>
      <c r="W65" s="69"/>
      <c r="X65" s="69"/>
      <c r="Y65" s="69"/>
      <c r="Z65" s="69"/>
      <c r="AA65" s="69"/>
      <c r="AB65" s="69"/>
      <c r="AC65" s="69"/>
      <c r="AD65" s="69"/>
      <c r="AE65" s="69"/>
      <c r="AF65" s="69"/>
      <c r="AG65" s="69"/>
      <c r="AH65" s="69"/>
      <c r="AI65" s="69"/>
      <c r="AJ65" s="69"/>
      <c r="AK65" s="69"/>
      <c r="AL65" s="69"/>
      <c r="AM65" s="69"/>
    </row>
    <row r="66" spans="1:39" s="71" customFormat="1" ht="18.75" hidden="1">
      <c r="A66" s="69"/>
      <c r="B66" s="69"/>
      <c r="C66" s="144"/>
      <c r="D66" s="69"/>
      <c r="E66" s="144"/>
      <c r="F66" s="69"/>
      <c r="G66" s="148" t="s">
        <v>68</v>
      </c>
      <c r="H66" s="74" t="e">
        <f>#REF!</f>
        <v>#REF!</v>
      </c>
      <c r="I66" s="69"/>
      <c r="J66" s="69"/>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c r="AM66" s="69"/>
    </row>
    <row r="67" spans="1:39" s="71" customFormat="1" ht="18.75" hidden="1">
      <c r="A67" s="69"/>
      <c r="B67" s="69"/>
      <c r="C67" s="144"/>
      <c r="D67" s="69"/>
      <c r="E67" s="144"/>
      <c r="F67" s="69"/>
      <c r="G67" s="148" t="s">
        <v>69</v>
      </c>
      <c r="H67" s="74" t="e">
        <f>#REF!</f>
        <v>#REF!</v>
      </c>
      <c r="I67" s="69"/>
      <c r="J67" s="69"/>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row>
    <row r="68" spans="1:39" s="71" customFormat="1" ht="18.75" hidden="1">
      <c r="A68" s="69"/>
      <c r="B68" s="69"/>
      <c r="C68" s="144"/>
      <c r="D68" s="69"/>
      <c r="E68" s="144"/>
      <c r="F68" s="69"/>
      <c r="G68" s="148" t="s">
        <v>104</v>
      </c>
      <c r="H68" s="74" t="e">
        <f>#REF!</f>
        <v>#REF!</v>
      </c>
      <c r="I68" s="69"/>
      <c r="J68" s="69"/>
      <c r="K68" s="69"/>
      <c r="L68" s="69"/>
      <c r="M68" s="69"/>
      <c r="N68" s="69"/>
      <c r="O68" s="69"/>
      <c r="P68" s="69"/>
      <c r="Q68" s="69"/>
      <c r="R68" s="69"/>
      <c r="S68" s="69"/>
      <c r="T68" s="69"/>
      <c r="U68" s="69"/>
      <c r="V68" s="69"/>
      <c r="W68" s="69"/>
      <c r="X68" s="69"/>
      <c r="Y68" s="69"/>
      <c r="Z68" s="69"/>
      <c r="AA68" s="69"/>
      <c r="AB68" s="69"/>
      <c r="AC68" s="69"/>
      <c r="AD68" s="69"/>
      <c r="AE68" s="69"/>
      <c r="AF68" s="69"/>
      <c r="AG68" s="69"/>
      <c r="AH68" s="69"/>
      <c r="AI68" s="69"/>
      <c r="AJ68" s="69"/>
      <c r="AK68" s="69"/>
      <c r="AL68" s="69"/>
      <c r="AM68" s="69"/>
    </row>
    <row r="69" spans="1:39" s="71" customFormat="1" ht="36.75" hidden="1" customHeight="1">
      <c r="A69" s="69"/>
      <c r="B69" s="69"/>
      <c r="C69" s="144"/>
      <c r="D69" s="69"/>
      <c r="E69" s="144"/>
      <c r="F69" s="69"/>
      <c r="G69" s="148" t="s">
        <v>138</v>
      </c>
      <c r="H69" s="74" t="e">
        <f>#REF!</f>
        <v>#REF!</v>
      </c>
      <c r="I69" s="69"/>
      <c r="J69" s="69"/>
      <c r="K69" s="69"/>
      <c r="L69" s="69"/>
      <c r="M69" s="69"/>
      <c r="N69" s="69"/>
      <c r="O69" s="69"/>
      <c r="P69" s="69"/>
      <c r="Q69" s="69"/>
      <c r="R69" s="69"/>
      <c r="S69" s="69"/>
      <c r="T69" s="69"/>
      <c r="U69" s="69"/>
      <c r="V69" s="69"/>
      <c r="W69" s="69"/>
      <c r="X69" s="69"/>
      <c r="Y69" s="69"/>
      <c r="Z69" s="69"/>
      <c r="AA69" s="69"/>
      <c r="AB69" s="69"/>
      <c r="AC69" s="69"/>
      <c r="AD69" s="69"/>
      <c r="AE69" s="69"/>
      <c r="AF69" s="69"/>
      <c r="AG69" s="69"/>
      <c r="AH69" s="69"/>
      <c r="AI69" s="69"/>
      <c r="AJ69" s="69"/>
      <c r="AK69" s="69"/>
      <c r="AL69" s="69"/>
      <c r="AM69" s="69"/>
    </row>
    <row r="70" spans="1:39" s="71" customFormat="1" ht="36.75" hidden="1" customHeight="1">
      <c r="A70" s="69"/>
      <c r="B70" s="69"/>
      <c r="C70" s="144"/>
      <c r="D70" s="69"/>
      <c r="E70" s="144"/>
      <c r="F70" s="69"/>
      <c r="G70" s="147" t="s">
        <v>70</v>
      </c>
      <c r="H70" s="74" t="str">
        <f>D26</f>
        <v>Nghiên cứu áp dụng công nghệ mới vào SXKD</v>
      </c>
      <c r="I70" s="69"/>
      <c r="J70" s="69"/>
      <c r="K70" s="69"/>
      <c r="L70" s="69"/>
      <c r="M70" s="69"/>
      <c r="N70" s="69"/>
      <c r="O70" s="69"/>
      <c r="P70" s="69"/>
      <c r="Q70" s="69"/>
      <c r="R70" s="69"/>
      <c r="S70" s="69"/>
      <c r="T70" s="69"/>
      <c r="U70" s="69"/>
      <c r="V70" s="69"/>
      <c r="W70" s="69"/>
      <c r="X70" s="69"/>
      <c r="Y70" s="69"/>
      <c r="Z70" s="69"/>
      <c r="AA70" s="69"/>
      <c r="AB70" s="69"/>
      <c r="AC70" s="69"/>
      <c r="AD70" s="69"/>
      <c r="AE70" s="69"/>
      <c r="AF70" s="69"/>
      <c r="AG70" s="69"/>
      <c r="AH70" s="69"/>
      <c r="AI70" s="69"/>
      <c r="AJ70" s="69"/>
      <c r="AK70" s="69"/>
      <c r="AL70" s="69"/>
      <c r="AM70" s="69"/>
    </row>
    <row r="71" spans="1:39" s="71" customFormat="1" ht="18.75" hidden="1">
      <c r="A71" s="69"/>
      <c r="B71" s="69"/>
      <c r="C71" s="144"/>
      <c r="D71" s="69"/>
      <c r="E71" s="144"/>
      <c r="F71" s="69"/>
      <c r="G71" s="148" t="s">
        <v>71</v>
      </c>
      <c r="H71" s="74">
        <f>D27</f>
        <v>0</v>
      </c>
      <c r="I71" s="69"/>
      <c r="J71" s="69"/>
      <c r="K71" s="69"/>
      <c r="L71" s="69"/>
      <c r="M71" s="69"/>
      <c r="N71" s="69"/>
      <c r="O71" s="69"/>
      <c r="P71" s="69"/>
      <c r="Q71" s="69"/>
      <c r="R71" s="69"/>
      <c r="S71" s="69"/>
      <c r="T71" s="69"/>
      <c r="U71" s="69"/>
      <c r="V71" s="69"/>
      <c r="W71" s="69"/>
      <c r="X71" s="69"/>
      <c r="Y71" s="69"/>
      <c r="Z71" s="69"/>
      <c r="AA71" s="69"/>
      <c r="AB71" s="69"/>
      <c r="AC71" s="69"/>
      <c r="AD71" s="69"/>
      <c r="AE71" s="69"/>
      <c r="AF71" s="69"/>
      <c r="AG71" s="69"/>
      <c r="AH71" s="69"/>
      <c r="AI71" s="69"/>
      <c r="AJ71" s="69"/>
      <c r="AK71" s="69"/>
      <c r="AL71" s="69"/>
      <c r="AM71" s="69"/>
    </row>
    <row r="72" spans="1:39" s="71" customFormat="1" ht="81" hidden="1" customHeight="1">
      <c r="A72" s="69"/>
      <c r="B72" s="69"/>
      <c r="C72" s="144"/>
      <c r="D72" s="69"/>
      <c r="E72" s="144"/>
      <c r="F72" s="69"/>
      <c r="G72" s="148" t="s">
        <v>72</v>
      </c>
      <c r="H72" s="74" t="e">
        <f>#REF!</f>
        <v>#REF!</v>
      </c>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row>
    <row r="73" spans="1:39" s="71" customFormat="1" ht="42" hidden="1" customHeight="1">
      <c r="A73" s="69"/>
      <c r="B73" s="69"/>
      <c r="C73" s="144"/>
      <c r="D73" s="69"/>
      <c r="E73" s="144"/>
      <c r="F73" s="69"/>
      <c r="G73" s="147" t="s">
        <v>73</v>
      </c>
      <c r="H73" s="74">
        <f>F26</f>
        <v>0</v>
      </c>
      <c r="I73" s="69"/>
      <c r="J73" s="69"/>
      <c r="K73" s="69"/>
      <c r="L73" s="69"/>
      <c r="M73" s="69"/>
      <c r="N73" s="69"/>
      <c r="O73" s="69"/>
      <c r="P73" s="69"/>
      <c r="Q73" s="69"/>
      <c r="R73" s="69"/>
      <c r="S73" s="69"/>
      <c r="T73" s="69"/>
      <c r="U73" s="69"/>
      <c r="V73" s="69"/>
      <c r="W73" s="69"/>
      <c r="X73" s="69"/>
      <c r="Y73" s="69"/>
      <c r="Z73" s="69"/>
      <c r="AA73" s="69"/>
      <c r="AB73" s="69"/>
      <c r="AC73" s="69"/>
      <c r="AD73" s="69"/>
      <c r="AE73" s="69"/>
      <c r="AF73" s="69"/>
      <c r="AG73" s="69"/>
      <c r="AH73" s="69"/>
      <c r="AI73" s="69"/>
      <c r="AJ73" s="69"/>
      <c r="AK73" s="69"/>
      <c r="AL73" s="69"/>
      <c r="AM73" s="69"/>
    </row>
    <row r="74" spans="1:39" s="71" customFormat="1" ht="18.75" hidden="1">
      <c r="A74" s="69"/>
      <c r="B74" s="69"/>
      <c r="C74" s="144"/>
      <c r="D74" s="69"/>
      <c r="E74" s="144"/>
      <c r="F74" s="69"/>
      <c r="G74" s="148" t="s">
        <v>103</v>
      </c>
      <c r="H74" s="74">
        <f>F27</f>
        <v>0</v>
      </c>
      <c r="I74" s="69"/>
      <c r="J74" s="69"/>
      <c r="K74" s="69"/>
      <c r="L74" s="69"/>
      <c r="M74" s="69"/>
      <c r="N74" s="69"/>
      <c r="O74" s="69"/>
      <c r="P74" s="69"/>
      <c r="Q74" s="69"/>
      <c r="R74" s="69"/>
      <c r="S74" s="69"/>
      <c r="T74" s="69"/>
      <c r="U74" s="69"/>
      <c r="V74" s="69"/>
      <c r="W74" s="69"/>
      <c r="X74" s="69"/>
      <c r="Y74" s="69"/>
      <c r="Z74" s="69"/>
      <c r="AA74" s="69"/>
      <c r="AB74" s="69"/>
      <c r="AC74" s="69"/>
      <c r="AD74" s="69"/>
      <c r="AE74" s="69"/>
      <c r="AF74" s="69"/>
      <c r="AG74" s="69"/>
      <c r="AH74" s="69"/>
      <c r="AI74" s="69"/>
      <c r="AJ74" s="69"/>
      <c r="AK74" s="69"/>
      <c r="AL74" s="69"/>
      <c r="AM74" s="69"/>
    </row>
    <row r="75" spans="1:39" s="71" customFormat="1" ht="18.75" hidden="1">
      <c r="A75" s="69"/>
      <c r="B75" s="69"/>
      <c r="C75" s="144"/>
      <c r="D75" s="69"/>
      <c r="E75" s="144"/>
      <c r="F75" s="69"/>
      <c r="G75" s="148" t="s">
        <v>128</v>
      </c>
      <c r="H75" s="74" t="e">
        <f>#REF!</f>
        <v>#REF!</v>
      </c>
      <c r="I75" s="69"/>
      <c r="J75" s="69"/>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row>
    <row r="76" spans="1:39" s="71" customFormat="1" ht="37.5" hidden="1">
      <c r="A76" s="69"/>
      <c r="B76" s="69"/>
      <c r="C76" s="144"/>
      <c r="D76" s="69"/>
      <c r="E76" s="144"/>
      <c r="F76" s="69"/>
      <c r="G76" s="147" t="s">
        <v>124</v>
      </c>
      <c r="H76" s="73" t="str">
        <f>H26</f>
        <v>Tỷ lệ giảm các vụ tai nạn lao động</v>
      </c>
      <c r="I76" s="69"/>
      <c r="J76" s="69"/>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c r="AM76" s="69"/>
    </row>
    <row r="77" spans="1:39" s="71" customFormat="1" ht="56.25" hidden="1">
      <c r="A77" s="69"/>
      <c r="B77" s="69"/>
      <c r="C77" s="144"/>
      <c r="D77" s="69"/>
      <c r="E77" s="144"/>
      <c r="F77" s="69"/>
      <c r="G77" s="143" t="s">
        <v>125</v>
      </c>
      <c r="H77" s="74" t="str">
        <f>H27</f>
        <v>Số  lần bị cơ quan chức năng nhắc nhở bằng văn bản về kiểm soát chất thải nguy hại</v>
      </c>
      <c r="I77" s="69"/>
      <c r="J77" s="69"/>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69"/>
      <c r="AL77" s="69"/>
      <c r="AM77" s="69"/>
    </row>
    <row r="78" spans="1:39" s="71" customFormat="1" ht="18.75" hidden="1">
      <c r="A78" s="69"/>
      <c r="B78" s="69"/>
      <c r="C78" s="144"/>
      <c r="D78" s="69"/>
      <c r="E78" s="144"/>
      <c r="F78" s="69"/>
      <c r="G78" s="143" t="s">
        <v>126</v>
      </c>
      <c r="H78" s="74" t="e">
        <f>#REF!</f>
        <v>#REF!</v>
      </c>
      <c r="I78" s="69"/>
      <c r="J78" s="69"/>
      <c r="K78" s="69"/>
      <c r="L78" s="69"/>
      <c r="M78" s="69"/>
      <c r="N78" s="69"/>
      <c r="O78" s="69"/>
      <c r="P78" s="69"/>
      <c r="Q78" s="69"/>
      <c r="R78" s="69"/>
      <c r="S78" s="69"/>
      <c r="T78" s="69"/>
      <c r="U78" s="69"/>
      <c r="V78" s="69"/>
      <c r="W78" s="69"/>
      <c r="X78" s="69"/>
      <c r="Y78" s="69"/>
      <c r="Z78" s="69"/>
      <c r="AA78" s="69"/>
      <c r="AB78" s="69"/>
      <c r="AC78" s="69"/>
      <c r="AD78" s="69"/>
      <c r="AE78" s="69"/>
      <c r="AF78" s="69"/>
      <c r="AG78" s="69"/>
      <c r="AH78" s="69"/>
      <c r="AI78" s="69"/>
      <c r="AJ78" s="69"/>
      <c r="AK78" s="69"/>
      <c r="AL78" s="69"/>
      <c r="AM78" s="69"/>
    </row>
    <row r="79" spans="1:39" s="71" customFormat="1" ht="18.75" hidden="1">
      <c r="A79" s="69"/>
      <c r="B79" s="69"/>
      <c r="C79" s="144"/>
      <c r="D79" s="69"/>
      <c r="E79" s="144"/>
      <c r="F79" s="69"/>
      <c r="G79" s="143" t="s">
        <v>127</v>
      </c>
      <c r="H79" s="74" t="e">
        <f>#REF!</f>
        <v>#REF!</v>
      </c>
      <c r="I79" s="69"/>
      <c r="J79" s="69"/>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c r="AM79" s="69"/>
    </row>
    <row r="80" spans="1:39" s="71" customFormat="1" ht="56.25" hidden="1">
      <c r="A80" s="69"/>
      <c r="B80" s="69"/>
      <c r="C80" s="144"/>
      <c r="D80" s="69"/>
      <c r="E80" s="144"/>
      <c r="F80" s="69"/>
      <c r="G80" s="147" t="s">
        <v>74</v>
      </c>
      <c r="H80" s="74" t="str">
        <f>D35</f>
        <v>Số lượt người đươc đào tạo chuyên môn nghiệp vụ/Kế hoạch giao</v>
      </c>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c r="AM80" s="69"/>
    </row>
    <row r="81" spans="1:39" s="71" customFormat="1" ht="18.75" hidden="1">
      <c r="A81" s="69"/>
      <c r="B81" s="69"/>
      <c r="C81" s="144"/>
      <c r="D81" s="69"/>
      <c r="E81" s="144"/>
      <c r="F81" s="69"/>
      <c r="G81" s="148" t="s">
        <v>75</v>
      </c>
      <c r="H81" s="74" t="str">
        <f>D36</f>
        <v>Điện thương phẩm/ lao động</v>
      </c>
      <c r="I81" s="69"/>
      <c r="J81" s="69"/>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c r="AJ81" s="69"/>
      <c r="AK81" s="69"/>
      <c r="AL81" s="69"/>
      <c r="AM81" s="69"/>
    </row>
    <row r="82" spans="1:39" s="71" customFormat="1" ht="37.5" hidden="1">
      <c r="A82" s="69"/>
      <c r="B82" s="69"/>
      <c r="C82" s="144"/>
      <c r="D82" s="69"/>
      <c r="E82" s="144"/>
      <c r="F82" s="69"/>
      <c r="G82" s="148" t="s">
        <v>76</v>
      </c>
      <c r="H82" s="74" t="str">
        <f>D37</f>
        <v>Số lượng khách hàng/ Lao động</v>
      </c>
      <c r="I82" s="69"/>
      <c r="J82" s="69"/>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c r="AJ82" s="69"/>
      <c r="AK82" s="69"/>
      <c r="AL82" s="69"/>
      <c r="AM82" s="69"/>
    </row>
    <row r="83" spans="1:39" s="71" customFormat="1" ht="18.75" hidden="1">
      <c r="A83" s="69"/>
      <c r="B83" s="69"/>
      <c r="C83" s="144"/>
      <c r="D83" s="69"/>
      <c r="E83" s="144"/>
      <c r="F83" s="69"/>
      <c r="G83" s="147" t="s">
        <v>77</v>
      </c>
      <c r="H83" s="74" t="e">
        <f>#REF!</f>
        <v>#REF!</v>
      </c>
      <c r="I83" s="69"/>
      <c r="J83" s="69"/>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c r="AJ83" s="69"/>
      <c r="AK83" s="69"/>
      <c r="AL83" s="69"/>
      <c r="AM83" s="69"/>
    </row>
    <row r="84" spans="1:39" s="71" customFormat="1" ht="18.75" hidden="1">
      <c r="A84" s="69"/>
      <c r="B84" s="69"/>
      <c r="C84" s="144"/>
      <c r="D84" s="69"/>
      <c r="E84" s="144"/>
      <c r="F84" s="69"/>
      <c r="G84" s="148" t="s">
        <v>78</v>
      </c>
      <c r="H84" s="74" t="e">
        <f>#REF!</f>
        <v>#REF!</v>
      </c>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row>
    <row r="85" spans="1:39" s="71" customFormat="1" ht="18.75" hidden="1">
      <c r="A85" s="69"/>
      <c r="B85" s="69"/>
      <c r="C85" s="144"/>
      <c r="D85" s="69"/>
      <c r="E85" s="144"/>
      <c r="F85" s="69"/>
      <c r="G85" s="147" t="s">
        <v>79</v>
      </c>
      <c r="H85" s="74">
        <f>H35</f>
        <v>0</v>
      </c>
      <c r="I85" s="69"/>
      <c r="J85" s="69"/>
      <c r="K85" s="69"/>
      <c r="L85" s="69"/>
      <c r="M85" s="69"/>
      <c r="N85" s="69"/>
      <c r="O85" s="69"/>
      <c r="P85" s="69"/>
      <c r="Q85" s="69"/>
      <c r="R85" s="69"/>
      <c r="S85" s="69"/>
      <c r="T85" s="69"/>
      <c r="U85" s="69"/>
      <c r="V85" s="69"/>
      <c r="W85" s="69"/>
      <c r="X85" s="69"/>
      <c r="Y85" s="69"/>
      <c r="Z85" s="69"/>
      <c r="AA85" s="69"/>
      <c r="AB85" s="69"/>
      <c r="AC85" s="69"/>
      <c r="AD85" s="69"/>
      <c r="AE85" s="69"/>
      <c r="AF85" s="69"/>
      <c r="AG85" s="69"/>
      <c r="AH85" s="69"/>
      <c r="AI85" s="69"/>
      <c r="AJ85" s="69"/>
      <c r="AK85" s="69"/>
      <c r="AL85" s="69"/>
      <c r="AM85" s="69"/>
    </row>
    <row r="86" spans="1:39" s="71" customFormat="1" ht="18.75" hidden="1">
      <c r="A86" s="69"/>
      <c r="B86" s="69"/>
      <c r="C86" s="144"/>
      <c r="D86" s="69"/>
      <c r="E86" s="144"/>
      <c r="F86" s="69"/>
      <c r="G86" s="148" t="s">
        <v>80</v>
      </c>
      <c r="H86" s="74">
        <f>H36</f>
        <v>0</v>
      </c>
      <c r="I86" s="69"/>
      <c r="J86" s="69"/>
      <c r="K86" s="69"/>
      <c r="L86" s="69"/>
      <c r="M86" s="69"/>
      <c r="N86" s="69"/>
      <c r="O86" s="69"/>
      <c r="P86" s="69"/>
      <c r="Q86" s="69"/>
      <c r="R86" s="69"/>
      <c r="S86" s="69"/>
      <c r="T86" s="69"/>
      <c r="U86" s="69"/>
      <c r="V86" s="69"/>
      <c r="W86" s="69"/>
      <c r="X86" s="69"/>
      <c r="Y86" s="69"/>
      <c r="Z86" s="69"/>
      <c r="AA86" s="69"/>
      <c r="AB86" s="69"/>
      <c r="AC86" s="69"/>
      <c r="AD86" s="69"/>
      <c r="AE86" s="69"/>
      <c r="AF86" s="69"/>
      <c r="AG86" s="69"/>
      <c r="AH86" s="69"/>
      <c r="AI86" s="69"/>
      <c r="AJ86" s="69"/>
      <c r="AK86" s="69"/>
      <c r="AL86" s="69"/>
      <c r="AM86" s="69"/>
    </row>
    <row r="87" spans="1:39" s="71" customFormat="1" ht="18.75" hidden="1">
      <c r="B87" s="69"/>
      <c r="C87" s="145"/>
      <c r="E87" s="145"/>
      <c r="G87" s="147" t="s">
        <v>81</v>
      </c>
      <c r="H87" s="74" t="str">
        <f>F35</f>
        <v>Số sự cố hệ thống CNTT</v>
      </c>
      <c r="J87" s="75"/>
    </row>
    <row r="88" spans="1:39" s="71" customFormat="1" ht="37.5" hidden="1">
      <c r="B88" s="69"/>
      <c r="C88" s="145"/>
      <c r="E88" s="145"/>
      <c r="G88" s="148" t="s">
        <v>82</v>
      </c>
      <c r="H88" s="74" t="str">
        <f>F36</f>
        <v>Tổng thời gian dừng hệ thống CNTT do sự cố</v>
      </c>
      <c r="J88" s="75"/>
    </row>
    <row r="89" spans="1:39" s="71" customFormat="1" ht="18.75" hidden="1">
      <c r="B89" s="69"/>
      <c r="C89" s="145"/>
      <c r="E89" s="145"/>
      <c r="G89" s="148" t="s">
        <v>83</v>
      </c>
      <c r="H89" s="74">
        <f>F37</f>
        <v>0</v>
      </c>
      <c r="J89" s="75"/>
    </row>
    <row r="90" spans="1:39" s="71" customFormat="1" ht="18.75" hidden="1">
      <c r="B90" s="69"/>
      <c r="C90" s="145"/>
      <c r="E90" s="145"/>
      <c r="G90" s="148" t="s">
        <v>84</v>
      </c>
      <c r="H90" s="74" t="e">
        <f>#REF!</f>
        <v>#REF!</v>
      </c>
      <c r="J90" s="75"/>
    </row>
    <row r="91" spans="1:39" s="71" customFormat="1" ht="18.75" hidden="1">
      <c r="B91" s="69"/>
      <c r="C91" s="145"/>
      <c r="E91" s="145"/>
      <c r="G91" s="144"/>
      <c r="H91" s="69">
        <f>COUNTA(H41:H90)</f>
        <v>50</v>
      </c>
      <c r="J91" s="75"/>
    </row>
    <row r="92" spans="1:39" s="71" customFormat="1" ht="18.75" hidden="1">
      <c r="B92" s="69"/>
      <c r="C92" s="145"/>
      <c r="E92" s="145"/>
      <c r="G92" s="144"/>
      <c r="H92" s="69"/>
      <c r="J92" s="75"/>
    </row>
    <row r="93" spans="1:39" s="71" customFormat="1" ht="18.75" hidden="1">
      <c r="B93" s="69"/>
      <c r="C93" s="145"/>
      <c r="E93" s="145"/>
      <c r="G93" s="149"/>
      <c r="J93" s="75"/>
    </row>
    <row r="94" spans="1:39" s="71" customFormat="1" ht="18.75" hidden="1">
      <c r="B94" s="69"/>
      <c r="C94" s="145"/>
      <c r="E94" s="145"/>
      <c r="G94" s="144"/>
      <c r="H94" s="69"/>
      <c r="J94" s="75"/>
    </row>
    <row r="95" spans="1:39" s="71" customFormat="1" ht="18.75" hidden="1">
      <c r="B95" s="69"/>
      <c r="C95" s="145"/>
      <c r="E95" s="145"/>
      <c r="G95" s="144"/>
      <c r="H95" s="69"/>
      <c r="J95" s="75"/>
    </row>
    <row r="96" spans="1:39" s="71" customFormat="1" ht="18.75">
      <c r="B96" s="69"/>
      <c r="C96" s="145"/>
      <c r="E96" s="145"/>
      <c r="G96" s="144"/>
      <c r="H96" s="69"/>
      <c r="J96" s="75"/>
    </row>
    <row r="97" spans="2:10" s="71" customFormat="1" ht="18.75">
      <c r="B97" s="69"/>
      <c r="C97" s="145"/>
      <c r="E97" s="145"/>
      <c r="G97" s="144"/>
      <c r="H97" s="69"/>
      <c r="J97" s="75"/>
    </row>
    <row r="98" spans="2:10" s="71" customFormat="1" ht="18.75">
      <c r="B98" s="69"/>
      <c r="C98" s="145"/>
      <c r="E98" s="145"/>
      <c r="G98" s="145"/>
      <c r="J98" s="75"/>
    </row>
  </sheetData>
  <mergeCells count="13">
    <mergeCell ref="A20:A30"/>
    <mergeCell ref="D30:F30"/>
    <mergeCell ref="A33:A39"/>
    <mergeCell ref="B33:B39"/>
    <mergeCell ref="F22:F23"/>
    <mergeCell ref="B19:B31"/>
    <mergeCell ref="A1:I1"/>
    <mergeCell ref="A3:A11"/>
    <mergeCell ref="D11:H11"/>
    <mergeCell ref="A13:A17"/>
    <mergeCell ref="B13:B17"/>
    <mergeCell ref="D15:D16"/>
    <mergeCell ref="F17:H17"/>
  </mergeCells>
  <phoneticPr fontId="33" type="noConversion"/>
  <pageMargins left="0.75" right="0.75" top="1" bottom="1"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52"/>
  <sheetViews>
    <sheetView zoomScale="70" zoomScaleNormal="70" workbookViewId="0">
      <pane xSplit="14" ySplit="7" topLeftCell="O38" activePane="bottomRight" state="frozen"/>
      <selection pane="topRight" activeCell="L1" sqref="L1"/>
      <selection pane="bottomLeft" activeCell="A8" sqref="A8"/>
      <selection pane="bottomRight" activeCell="K43" sqref="K43:L44"/>
    </sheetView>
  </sheetViews>
  <sheetFormatPr defaultColWidth="8" defaultRowHeight="15.75"/>
  <cols>
    <col min="1" max="1" width="8.75" style="182" customWidth="1"/>
    <col min="2" max="2" width="7.875" style="182" customWidth="1"/>
    <col min="3" max="4" width="8" style="182"/>
    <col min="5" max="5" width="6.75" style="233" customWidth="1"/>
    <col min="6" max="6" width="19" style="234" customWidth="1"/>
    <col min="7" max="7" width="6.375" style="234" customWidth="1"/>
    <col min="8" max="8" width="21.125" style="234" customWidth="1"/>
    <col min="9" max="9" width="7.75" style="234" bestFit="1" customWidth="1"/>
    <col min="10" max="10" width="25.375" style="234" customWidth="1"/>
    <col min="11" max="12" width="8.375" style="182" customWidth="1"/>
    <col min="13" max="13" width="8.875" style="182" customWidth="1"/>
    <col min="14" max="15" width="9.875" style="278" customWidth="1"/>
    <col min="16" max="17" width="7.625" style="184" customWidth="1"/>
    <col min="18" max="18" width="8.125" style="235" customWidth="1"/>
    <col min="19" max="21" width="7.5" style="183" customWidth="1"/>
    <col min="22" max="22" width="8" style="183"/>
    <col min="23" max="23" width="9.375" style="183" customWidth="1"/>
    <col min="24" max="16384" width="8" style="182"/>
  </cols>
  <sheetData>
    <row r="1" spans="1:23" ht="44.25" customHeight="1">
      <c r="A1" s="795" t="s">
        <v>425</v>
      </c>
      <c r="B1" s="795"/>
      <c r="C1" s="795"/>
      <c r="D1" s="795"/>
      <c r="E1" s="795"/>
      <c r="F1" s="795"/>
      <c r="G1" s="795"/>
      <c r="H1" s="181" t="s">
        <v>395</v>
      </c>
      <c r="I1" s="796"/>
      <c r="J1" s="796"/>
      <c r="K1" s="796"/>
      <c r="L1" s="796"/>
      <c r="M1" s="796"/>
      <c r="N1" s="796"/>
      <c r="O1" s="796"/>
      <c r="P1" s="796"/>
      <c r="Q1" s="796"/>
      <c r="R1" s="796"/>
      <c r="S1" s="797" t="s">
        <v>396</v>
      </c>
      <c r="T1" s="797"/>
      <c r="U1" s="797"/>
      <c r="V1" s="797"/>
      <c r="W1" s="797"/>
    </row>
    <row r="2" spans="1:23" ht="36" customHeight="1">
      <c r="A2" s="795"/>
      <c r="B2" s="795"/>
      <c r="C2" s="795"/>
      <c r="D2" s="795"/>
      <c r="E2" s="795"/>
      <c r="F2" s="795"/>
      <c r="G2" s="795"/>
      <c r="H2" s="181" t="s">
        <v>397</v>
      </c>
      <c r="I2" s="796" t="s">
        <v>483</v>
      </c>
      <c r="J2" s="796"/>
      <c r="K2" s="796"/>
      <c r="L2" s="796"/>
      <c r="M2" s="795" t="s">
        <v>393</v>
      </c>
      <c r="N2" s="795"/>
      <c r="O2" s="795"/>
      <c r="P2" s="795"/>
      <c r="Q2" s="795"/>
      <c r="R2" s="795"/>
      <c r="S2" s="797" t="s">
        <v>398</v>
      </c>
      <c r="T2" s="797"/>
      <c r="U2" s="797"/>
      <c r="V2" s="797"/>
      <c r="W2" s="797"/>
    </row>
    <row r="3" spans="1:23" s="183" customFormat="1" ht="34.5" customHeight="1">
      <c r="A3" s="718" t="s">
        <v>730</v>
      </c>
      <c r="B3" s="718" t="s">
        <v>678</v>
      </c>
      <c r="C3" s="718" t="s">
        <v>679</v>
      </c>
      <c r="D3" s="718" t="s">
        <v>718</v>
      </c>
      <c r="E3" s="718" t="s">
        <v>399</v>
      </c>
      <c r="F3" s="718"/>
      <c r="G3" s="718" t="s">
        <v>400</v>
      </c>
      <c r="H3" s="718"/>
      <c r="I3" s="718" t="s">
        <v>401</v>
      </c>
      <c r="J3" s="718"/>
      <c r="K3" s="718" t="s">
        <v>402</v>
      </c>
      <c r="L3" s="718"/>
      <c r="M3" s="718" t="s">
        <v>403</v>
      </c>
      <c r="N3" s="718" t="s">
        <v>680</v>
      </c>
      <c r="O3" s="718" t="s">
        <v>681</v>
      </c>
      <c r="P3" s="718" t="s">
        <v>404</v>
      </c>
      <c r="Q3" s="718"/>
      <c r="R3" s="718"/>
      <c r="S3" s="718"/>
      <c r="T3" s="718"/>
      <c r="U3" s="718"/>
      <c r="V3" s="718"/>
      <c r="W3" s="718"/>
    </row>
    <row r="4" spans="1:23" s="184" customFormat="1" ht="27.6" customHeight="1">
      <c r="A4" s="718"/>
      <c r="B4" s="718"/>
      <c r="C4" s="718"/>
      <c r="D4" s="718"/>
      <c r="E4" s="727" t="s">
        <v>457</v>
      </c>
      <c r="F4" s="718" t="s">
        <v>456</v>
      </c>
      <c r="G4" s="727" t="s">
        <v>458</v>
      </c>
      <c r="H4" s="718" t="s">
        <v>456</v>
      </c>
      <c r="I4" s="727" t="s">
        <v>459</v>
      </c>
      <c r="J4" s="718" t="s">
        <v>456</v>
      </c>
      <c r="K4" s="718" t="s">
        <v>390</v>
      </c>
      <c r="L4" s="718" t="s">
        <v>405</v>
      </c>
      <c r="M4" s="718"/>
      <c r="N4" s="718"/>
      <c r="O4" s="718"/>
      <c r="P4" s="718"/>
      <c r="Q4" s="718"/>
      <c r="R4" s="718"/>
      <c r="S4" s="718"/>
      <c r="T4" s="718"/>
      <c r="U4" s="718"/>
      <c r="V4" s="718"/>
      <c r="W4" s="718"/>
    </row>
    <row r="5" spans="1:23" s="183" customFormat="1" ht="27.6" customHeight="1">
      <c r="A5" s="718"/>
      <c r="B5" s="718"/>
      <c r="C5" s="718"/>
      <c r="D5" s="718"/>
      <c r="E5" s="727"/>
      <c r="F5" s="718"/>
      <c r="G5" s="727"/>
      <c r="H5" s="718"/>
      <c r="I5" s="727"/>
      <c r="J5" s="718"/>
      <c r="K5" s="718"/>
      <c r="L5" s="718"/>
      <c r="M5" s="718"/>
      <c r="N5" s="718"/>
      <c r="O5" s="718"/>
      <c r="P5" s="718" t="s">
        <v>406</v>
      </c>
      <c r="Q5" s="718"/>
      <c r="R5" s="718"/>
      <c r="S5" s="718"/>
      <c r="T5" s="718" t="s">
        <v>558</v>
      </c>
      <c r="U5" s="718"/>
      <c r="V5" s="718"/>
      <c r="W5" s="718"/>
    </row>
    <row r="6" spans="1:23" s="183" customFormat="1" ht="23.25" customHeight="1">
      <c r="A6" s="718"/>
      <c r="B6" s="718"/>
      <c r="C6" s="718"/>
      <c r="D6" s="718"/>
      <c r="E6" s="727"/>
      <c r="F6" s="718"/>
      <c r="G6" s="727"/>
      <c r="H6" s="718"/>
      <c r="I6" s="727"/>
      <c r="J6" s="718"/>
      <c r="K6" s="718"/>
      <c r="L6" s="718"/>
      <c r="M6" s="718"/>
      <c r="N6" s="718"/>
      <c r="O6" s="718"/>
      <c r="P6" s="185" t="s">
        <v>408</v>
      </c>
      <c r="Q6" s="185" t="s">
        <v>560</v>
      </c>
      <c r="R6" s="186" t="s">
        <v>409</v>
      </c>
      <c r="S6" s="186" t="s">
        <v>410</v>
      </c>
      <c r="T6" s="186" t="s">
        <v>408</v>
      </c>
      <c r="U6" s="185" t="s">
        <v>560</v>
      </c>
      <c r="V6" s="186" t="s">
        <v>409</v>
      </c>
      <c r="W6" s="186" t="s">
        <v>410</v>
      </c>
    </row>
    <row r="7" spans="1:23" s="187" customFormat="1">
      <c r="A7" s="256">
        <v>1</v>
      </c>
      <c r="B7" s="256">
        <v>2</v>
      </c>
      <c r="C7" s="256">
        <v>3</v>
      </c>
      <c r="D7" s="256">
        <v>4</v>
      </c>
      <c r="E7" s="256">
        <v>5</v>
      </c>
      <c r="F7" s="256">
        <v>6</v>
      </c>
      <c r="G7" s="256">
        <v>7</v>
      </c>
      <c r="H7" s="256">
        <v>8</v>
      </c>
      <c r="I7" s="256">
        <v>9</v>
      </c>
      <c r="J7" s="256">
        <v>10</v>
      </c>
      <c r="K7" s="256">
        <v>11</v>
      </c>
      <c r="L7" s="256">
        <v>12</v>
      </c>
      <c r="M7" s="256">
        <v>13</v>
      </c>
      <c r="N7" s="256">
        <v>14</v>
      </c>
      <c r="O7" s="256">
        <v>15</v>
      </c>
      <c r="P7" s="256">
        <v>16</v>
      </c>
      <c r="Q7" s="256">
        <v>17</v>
      </c>
      <c r="R7" s="256">
        <v>18</v>
      </c>
      <c r="S7" s="256">
        <v>19</v>
      </c>
      <c r="T7" s="256">
        <v>20</v>
      </c>
      <c r="U7" s="256">
        <v>21</v>
      </c>
      <c r="V7" s="256">
        <v>22</v>
      </c>
      <c r="W7" s="256">
        <v>23</v>
      </c>
    </row>
    <row r="8" spans="1:23" s="369" customFormat="1" ht="74.25" customHeight="1">
      <c r="A8" s="164" t="s">
        <v>683</v>
      </c>
      <c r="B8" s="164" t="s">
        <v>684</v>
      </c>
      <c r="C8" s="164" t="s">
        <v>685</v>
      </c>
      <c r="D8" s="164" t="s">
        <v>687</v>
      </c>
      <c r="E8" s="164"/>
      <c r="F8" s="370"/>
      <c r="G8" s="371"/>
      <c r="H8" s="370"/>
      <c r="I8" s="185"/>
      <c r="J8" s="370"/>
      <c r="K8" s="372" t="s">
        <v>92</v>
      </c>
      <c r="L8" s="185" t="s">
        <v>448</v>
      </c>
      <c r="M8" s="372" t="s">
        <v>686</v>
      </c>
      <c r="N8" s="185" t="s">
        <v>719</v>
      </c>
      <c r="O8" s="185" t="s">
        <v>720</v>
      </c>
      <c r="P8" s="185" t="s">
        <v>689</v>
      </c>
      <c r="Q8" s="185" t="s">
        <v>690</v>
      </c>
      <c r="R8" s="185" t="s">
        <v>691</v>
      </c>
      <c r="S8" s="185" t="s">
        <v>692</v>
      </c>
      <c r="T8" s="185" t="s">
        <v>689</v>
      </c>
      <c r="U8" s="185" t="s">
        <v>690</v>
      </c>
      <c r="V8" s="185" t="s">
        <v>691</v>
      </c>
      <c r="W8" s="185" t="s">
        <v>692</v>
      </c>
    </row>
    <row r="9" spans="1:23" s="183" customFormat="1" ht="23.25" customHeight="1">
      <c r="A9" s="801">
        <v>0.85</v>
      </c>
      <c r="B9" s="262"/>
      <c r="C9" s="262"/>
      <c r="D9" s="262"/>
      <c r="E9" s="188" t="s">
        <v>411</v>
      </c>
      <c r="F9" s="787" t="s">
        <v>453</v>
      </c>
      <c r="G9" s="787"/>
      <c r="H9" s="787"/>
      <c r="I9" s="787"/>
      <c r="J9" s="787"/>
      <c r="K9" s="787"/>
      <c r="L9" s="787"/>
      <c r="M9" s="787"/>
      <c r="N9" s="458"/>
      <c r="O9" s="458"/>
      <c r="P9" s="185"/>
      <c r="Q9" s="185"/>
      <c r="R9" s="312"/>
      <c r="S9" s="312"/>
      <c r="T9" s="186"/>
      <c r="U9" s="186"/>
      <c r="V9" s="312"/>
      <c r="W9" s="312"/>
    </row>
    <row r="10" spans="1:23" s="183" customFormat="1" ht="24.6" customHeight="1">
      <c r="A10" s="801"/>
      <c r="B10" s="790">
        <v>0</v>
      </c>
      <c r="C10" s="248"/>
      <c r="D10" s="248"/>
      <c r="E10" s="459" t="s">
        <v>412</v>
      </c>
      <c r="F10" s="794" t="s">
        <v>454</v>
      </c>
      <c r="G10" s="794"/>
      <c r="H10" s="794"/>
      <c r="I10" s="794"/>
      <c r="J10" s="794"/>
      <c r="K10" s="794"/>
      <c r="L10" s="794"/>
      <c r="M10" s="794"/>
      <c r="N10" s="460"/>
      <c r="O10" s="460"/>
      <c r="P10" s="185"/>
      <c r="Q10" s="185"/>
      <c r="R10" s="312"/>
      <c r="S10" s="312"/>
      <c r="T10" s="185"/>
      <c r="U10" s="185"/>
      <c r="V10" s="312"/>
      <c r="W10" s="312"/>
    </row>
    <row r="11" spans="1:23" s="183" customFormat="1" ht="23.25">
      <c r="A11" s="801"/>
      <c r="B11" s="790"/>
      <c r="C11" s="253">
        <v>0</v>
      </c>
      <c r="D11" s="253"/>
      <c r="E11" s="258" t="s">
        <v>445</v>
      </c>
      <c r="F11" s="644" t="s">
        <v>455</v>
      </c>
      <c r="G11" s="644"/>
      <c r="H11" s="644"/>
      <c r="I11" s="644"/>
      <c r="J11" s="644"/>
      <c r="K11" s="644"/>
      <c r="L11" s="644"/>
      <c r="M11" s="644"/>
      <c r="N11" s="309"/>
      <c r="O11" s="309"/>
      <c r="P11" s="185"/>
      <c r="Q11" s="185"/>
      <c r="R11" s="312"/>
      <c r="S11" s="312"/>
      <c r="T11" s="185"/>
      <c r="U11" s="185"/>
      <c r="V11" s="312"/>
      <c r="W11" s="312"/>
    </row>
    <row r="12" spans="1:23" ht="23.25">
      <c r="A12" s="801"/>
      <c r="B12" s="790"/>
      <c r="C12" s="253">
        <v>0</v>
      </c>
      <c r="D12" s="253"/>
      <c r="E12" s="258" t="s">
        <v>202</v>
      </c>
      <c r="F12" s="644" t="s">
        <v>460</v>
      </c>
      <c r="G12" s="644"/>
      <c r="H12" s="644"/>
      <c r="I12" s="644"/>
      <c r="J12" s="644"/>
      <c r="K12" s="644"/>
      <c r="L12" s="644"/>
      <c r="M12" s="644"/>
      <c r="N12" s="217"/>
      <c r="O12" s="217"/>
      <c r="P12" s="185"/>
      <c r="Q12" s="185"/>
      <c r="R12" s="312"/>
      <c r="S12" s="313"/>
      <c r="T12" s="185"/>
      <c r="U12" s="185"/>
      <c r="V12" s="312"/>
      <c r="W12" s="313"/>
    </row>
    <row r="13" spans="1:23">
      <c r="A13" s="801"/>
      <c r="B13" s="790"/>
      <c r="C13" s="793">
        <v>1</v>
      </c>
      <c r="D13" s="757">
        <v>1</v>
      </c>
      <c r="E13" s="258" t="s">
        <v>426</v>
      </c>
      <c r="F13" s="644" t="s">
        <v>461</v>
      </c>
      <c r="G13" s="644"/>
      <c r="H13" s="644"/>
      <c r="I13" s="644"/>
      <c r="J13" s="644"/>
      <c r="K13" s="644"/>
      <c r="L13" s="644"/>
      <c r="M13" s="644"/>
      <c r="N13" s="304"/>
      <c r="O13" s="304"/>
      <c r="P13" s="185"/>
      <c r="Q13" s="185"/>
      <c r="R13" s="310"/>
      <c r="S13" s="311"/>
      <c r="T13" s="185"/>
      <c r="U13" s="185"/>
      <c r="V13" s="310"/>
      <c r="W13" s="311"/>
    </row>
    <row r="14" spans="1:23" s="203" customFormat="1" ht="47.25">
      <c r="A14" s="801"/>
      <c r="B14" s="790"/>
      <c r="C14" s="793"/>
      <c r="D14" s="758"/>
      <c r="E14" s="196" t="s">
        <v>25</v>
      </c>
      <c r="F14" s="197" t="s">
        <v>28</v>
      </c>
      <c r="G14" s="197" t="s">
        <v>67</v>
      </c>
      <c r="H14" s="197" t="s">
        <v>435</v>
      </c>
      <c r="I14" s="197" t="s">
        <v>655</v>
      </c>
      <c r="J14" s="197" t="s">
        <v>435</v>
      </c>
      <c r="K14" s="199" t="s">
        <v>433</v>
      </c>
      <c r="L14" s="202">
        <v>0</v>
      </c>
      <c r="M14" s="199" t="s">
        <v>434</v>
      </c>
      <c r="N14" s="193">
        <v>1</v>
      </c>
      <c r="O14" s="193">
        <f>N14*D13*C13*B10*A9</f>
        <v>0</v>
      </c>
      <c r="P14" s="198"/>
      <c r="Q14" s="198"/>
      <c r="R14" s="310"/>
      <c r="S14" s="311"/>
      <c r="T14" s="198"/>
      <c r="U14" s="198"/>
      <c r="V14" s="310"/>
      <c r="W14" s="311"/>
    </row>
    <row r="15" spans="1:23" ht="35.25" customHeight="1">
      <c r="A15" s="801"/>
      <c r="B15" s="790"/>
      <c r="C15" s="253">
        <v>0</v>
      </c>
      <c r="D15" s="253"/>
      <c r="E15" s="258" t="s">
        <v>446</v>
      </c>
      <c r="F15" s="644" t="s">
        <v>462</v>
      </c>
      <c r="G15" s="652"/>
      <c r="H15" s="652"/>
      <c r="I15" s="652"/>
      <c r="J15" s="652"/>
      <c r="K15" s="652"/>
      <c r="L15" s="652"/>
      <c r="M15" s="652"/>
      <c r="N15" s="304"/>
      <c r="O15" s="304"/>
      <c r="P15" s="185"/>
      <c r="Q15" s="185"/>
      <c r="R15" s="310"/>
      <c r="S15" s="311"/>
      <c r="T15" s="185"/>
      <c r="U15" s="185"/>
      <c r="V15" s="310"/>
      <c r="W15" s="311"/>
    </row>
    <row r="16" spans="1:23" ht="20.25" customHeight="1">
      <c r="A16" s="801"/>
      <c r="B16" s="247"/>
      <c r="C16" s="250"/>
      <c r="D16" s="250"/>
      <c r="E16" s="462" t="s">
        <v>413</v>
      </c>
      <c r="F16" s="749" t="s">
        <v>463</v>
      </c>
      <c r="G16" s="791"/>
      <c r="H16" s="791"/>
      <c r="I16" s="791"/>
      <c r="J16" s="791"/>
      <c r="K16" s="791"/>
      <c r="L16" s="791"/>
      <c r="M16" s="791"/>
      <c r="N16" s="299"/>
      <c r="O16" s="299"/>
      <c r="P16" s="207"/>
      <c r="Q16" s="207"/>
      <c r="R16" s="314"/>
      <c r="S16" s="315"/>
      <c r="T16" s="207"/>
      <c r="U16" s="207"/>
      <c r="V16" s="302"/>
      <c r="W16" s="316"/>
    </row>
    <row r="17" spans="1:23" s="184" customFormat="1" ht="15.75" customHeight="1">
      <c r="A17" s="801"/>
      <c r="B17" s="790">
        <v>0.88</v>
      </c>
      <c r="C17" s="789">
        <v>0.1</v>
      </c>
      <c r="D17" s="255"/>
      <c r="E17" s="257" t="s">
        <v>448</v>
      </c>
      <c r="F17" s="644" t="s">
        <v>466</v>
      </c>
      <c r="G17" s="644"/>
      <c r="H17" s="644"/>
      <c r="I17" s="644"/>
      <c r="J17" s="644"/>
      <c r="K17" s="644"/>
      <c r="L17" s="644"/>
      <c r="M17" s="644"/>
      <c r="N17" s="193"/>
      <c r="O17" s="193"/>
      <c r="P17" s="209"/>
      <c r="Q17" s="209"/>
      <c r="R17" s="302"/>
      <c r="S17" s="316"/>
      <c r="T17" s="209"/>
      <c r="U17" s="209"/>
      <c r="V17" s="302"/>
      <c r="W17" s="316"/>
    </row>
    <row r="18" spans="1:23" s="183" customFormat="1" ht="46.5" customHeight="1">
      <c r="A18" s="801"/>
      <c r="B18" s="790"/>
      <c r="C18" s="789"/>
      <c r="D18" s="798">
        <v>1</v>
      </c>
      <c r="E18" s="727" t="s">
        <v>204</v>
      </c>
      <c r="F18" s="803" t="s">
        <v>205</v>
      </c>
      <c r="G18" s="727" t="s">
        <v>566</v>
      </c>
      <c r="H18" s="676" t="s">
        <v>526</v>
      </c>
      <c r="I18" s="180" t="s">
        <v>600</v>
      </c>
      <c r="J18" s="163" t="s">
        <v>705</v>
      </c>
      <c r="K18" s="205" t="s">
        <v>391</v>
      </c>
      <c r="L18" s="205">
        <v>0</v>
      </c>
      <c r="M18" s="209" t="s">
        <v>434</v>
      </c>
      <c r="N18" s="193">
        <v>0</v>
      </c>
      <c r="O18" s="382">
        <f>N18*$D$18*$C$17*$B$17*$A$9</f>
        <v>0</v>
      </c>
      <c r="P18" s="198">
        <v>0</v>
      </c>
      <c r="Q18" s="357">
        <v>10</v>
      </c>
      <c r="R18" s="310">
        <f t="shared" ref="R18:R31" si="0">100-(P18-L18)*Q18</f>
        <v>100</v>
      </c>
      <c r="S18" s="311">
        <f t="shared" ref="S18:S31" si="1">R18*O18</f>
        <v>0</v>
      </c>
      <c r="T18" s="209"/>
      <c r="U18" s="209"/>
      <c r="V18" s="302"/>
      <c r="W18" s="316"/>
    </row>
    <row r="19" spans="1:23" s="183" customFormat="1" ht="31.5">
      <c r="A19" s="801"/>
      <c r="B19" s="790"/>
      <c r="C19" s="789"/>
      <c r="D19" s="800"/>
      <c r="E19" s="727"/>
      <c r="F19" s="803"/>
      <c r="G19" s="727"/>
      <c r="H19" s="676"/>
      <c r="I19" s="180" t="s">
        <v>601</v>
      </c>
      <c r="J19" s="163" t="s">
        <v>552</v>
      </c>
      <c r="K19" s="205" t="s">
        <v>391</v>
      </c>
      <c r="L19" s="205">
        <v>0</v>
      </c>
      <c r="M19" s="209" t="s">
        <v>434</v>
      </c>
      <c r="N19" s="193">
        <v>1</v>
      </c>
      <c r="O19" s="382">
        <f>N19*$D$18*$C$17*$B$17*$A$9</f>
        <v>7.4800000000000005E-2</v>
      </c>
      <c r="P19" s="198">
        <v>0</v>
      </c>
      <c r="Q19" s="357">
        <v>10</v>
      </c>
      <c r="R19" s="310">
        <f t="shared" si="0"/>
        <v>100</v>
      </c>
      <c r="S19" s="311">
        <f t="shared" si="1"/>
        <v>7.48</v>
      </c>
      <c r="T19" s="209"/>
      <c r="U19" s="209"/>
      <c r="V19" s="302"/>
      <c r="W19" s="316"/>
    </row>
    <row r="20" spans="1:23" s="183" customFormat="1">
      <c r="A20" s="801"/>
      <c r="B20" s="790"/>
      <c r="C20" s="789">
        <v>0.8</v>
      </c>
      <c r="D20" s="255"/>
      <c r="E20" s="463" t="s">
        <v>450</v>
      </c>
      <c r="F20" s="755" t="s">
        <v>468</v>
      </c>
      <c r="G20" s="755"/>
      <c r="H20" s="755"/>
      <c r="I20" s="755"/>
      <c r="J20" s="755"/>
      <c r="K20" s="755"/>
      <c r="L20" s="755"/>
      <c r="M20" s="755"/>
      <c r="N20" s="193"/>
      <c r="O20" s="193"/>
      <c r="P20" s="198"/>
      <c r="Q20" s="357"/>
      <c r="R20" s="310"/>
      <c r="S20" s="311"/>
      <c r="T20" s="211"/>
      <c r="U20" s="211"/>
      <c r="V20" s="302"/>
      <c r="W20" s="316"/>
    </row>
    <row r="21" spans="1:23" s="183" customFormat="1" ht="94.5">
      <c r="A21" s="801"/>
      <c r="B21" s="790"/>
      <c r="C21" s="789"/>
      <c r="D21" s="798">
        <v>0.35</v>
      </c>
      <c r="E21" s="792" t="s">
        <v>235</v>
      </c>
      <c r="F21" s="727" t="s">
        <v>236</v>
      </c>
      <c r="G21" s="727" t="s">
        <v>576</v>
      </c>
      <c r="H21" s="692" t="s">
        <v>479</v>
      </c>
      <c r="I21" s="272" t="s">
        <v>611</v>
      </c>
      <c r="J21" s="287" t="s">
        <v>495</v>
      </c>
      <c r="K21" s="205" t="s">
        <v>391</v>
      </c>
      <c r="L21" s="210">
        <v>0</v>
      </c>
      <c r="M21" s="158" t="s">
        <v>392</v>
      </c>
      <c r="N21" s="193">
        <v>0</v>
      </c>
      <c r="O21" s="382">
        <f>N21*$D$21*$C$20*$B$17*$A$9</f>
        <v>0</v>
      </c>
      <c r="P21" s="198">
        <v>0</v>
      </c>
      <c r="Q21" s="357">
        <v>10</v>
      </c>
      <c r="R21" s="310">
        <f t="shared" si="0"/>
        <v>100</v>
      </c>
      <c r="S21" s="413">
        <f t="shared" si="1"/>
        <v>0</v>
      </c>
      <c r="T21" s="211"/>
      <c r="U21" s="211"/>
      <c r="V21" s="302"/>
      <c r="W21" s="316"/>
    </row>
    <row r="22" spans="1:23" s="183" customFormat="1" ht="81" customHeight="1">
      <c r="A22" s="801"/>
      <c r="B22" s="790"/>
      <c r="C22" s="789"/>
      <c r="D22" s="799"/>
      <c r="E22" s="792"/>
      <c r="F22" s="727"/>
      <c r="G22" s="727"/>
      <c r="H22" s="692"/>
      <c r="I22" s="272" t="s">
        <v>612</v>
      </c>
      <c r="J22" s="281" t="s">
        <v>488</v>
      </c>
      <c r="K22" s="205" t="s">
        <v>391</v>
      </c>
      <c r="L22" s="210">
        <v>0</v>
      </c>
      <c r="M22" s="158" t="s">
        <v>392</v>
      </c>
      <c r="N22" s="193">
        <v>0.6</v>
      </c>
      <c r="O22" s="382">
        <f t="shared" ref="O22:O23" si="2">N22*$D$21*$C$20*$B$17*$A$9</f>
        <v>0.125664</v>
      </c>
      <c r="P22" s="198">
        <v>0</v>
      </c>
      <c r="Q22" s="357">
        <v>10</v>
      </c>
      <c r="R22" s="310">
        <f t="shared" si="0"/>
        <v>100</v>
      </c>
      <c r="S22" s="413">
        <f t="shared" si="1"/>
        <v>12.5664</v>
      </c>
      <c r="T22" s="211"/>
      <c r="U22" s="211"/>
      <c r="V22" s="302"/>
      <c r="W22" s="316"/>
    </row>
    <row r="23" spans="1:23" s="183" customFormat="1" ht="48.75" customHeight="1">
      <c r="A23" s="801"/>
      <c r="B23" s="790"/>
      <c r="C23" s="789"/>
      <c r="D23" s="800"/>
      <c r="E23" s="792"/>
      <c r="F23" s="727"/>
      <c r="G23" s="727"/>
      <c r="H23" s="692"/>
      <c r="I23" s="272" t="s">
        <v>615</v>
      </c>
      <c r="J23" s="281" t="s">
        <v>498</v>
      </c>
      <c r="K23" s="205" t="s">
        <v>391</v>
      </c>
      <c r="L23" s="210">
        <v>0</v>
      </c>
      <c r="M23" s="158" t="s">
        <v>392</v>
      </c>
      <c r="N23" s="193">
        <v>0.4</v>
      </c>
      <c r="O23" s="382">
        <f t="shared" si="2"/>
        <v>8.3775999999999989E-2</v>
      </c>
      <c r="P23" s="198">
        <v>0</v>
      </c>
      <c r="Q23" s="357">
        <v>10</v>
      </c>
      <c r="R23" s="310">
        <f t="shared" si="0"/>
        <v>100</v>
      </c>
      <c r="S23" s="413">
        <f t="shared" si="1"/>
        <v>8.3775999999999993</v>
      </c>
      <c r="T23" s="211"/>
      <c r="U23" s="211"/>
      <c r="V23" s="302"/>
      <c r="W23" s="316"/>
    </row>
    <row r="24" spans="1:23" s="183" customFormat="1" ht="63">
      <c r="A24" s="801"/>
      <c r="B24" s="790"/>
      <c r="C24" s="789"/>
      <c r="D24" s="798">
        <v>0.65</v>
      </c>
      <c r="E24" s="792"/>
      <c r="F24" s="727"/>
      <c r="G24" s="727" t="s">
        <v>577</v>
      </c>
      <c r="H24" s="692" t="s">
        <v>480</v>
      </c>
      <c r="I24" s="272" t="s">
        <v>619</v>
      </c>
      <c r="J24" s="287" t="s">
        <v>502</v>
      </c>
      <c r="K24" s="205" t="s">
        <v>391</v>
      </c>
      <c r="L24" s="210">
        <v>0</v>
      </c>
      <c r="M24" s="158" t="s">
        <v>392</v>
      </c>
      <c r="N24" s="193">
        <v>0</v>
      </c>
      <c r="O24" s="382">
        <f>N24*$D$24*$C$20*$B$17*$A$9</f>
        <v>0</v>
      </c>
      <c r="P24" s="198">
        <v>0</v>
      </c>
      <c r="Q24" s="357">
        <v>10</v>
      </c>
      <c r="R24" s="310">
        <f t="shared" si="0"/>
        <v>100</v>
      </c>
      <c r="S24" s="413">
        <f t="shared" si="1"/>
        <v>0</v>
      </c>
      <c r="T24" s="211"/>
      <c r="U24" s="211"/>
      <c r="V24" s="302"/>
      <c r="W24" s="316"/>
    </row>
    <row r="25" spans="1:23" s="183" customFormat="1" ht="47.25">
      <c r="A25" s="801"/>
      <c r="B25" s="790"/>
      <c r="C25" s="789"/>
      <c r="D25" s="799"/>
      <c r="E25" s="792"/>
      <c r="F25" s="727"/>
      <c r="G25" s="727"/>
      <c r="H25" s="692"/>
      <c r="I25" s="272" t="s">
        <v>620</v>
      </c>
      <c r="J25" s="287" t="s">
        <v>661</v>
      </c>
      <c r="K25" s="205" t="s">
        <v>391</v>
      </c>
      <c r="L25" s="210">
        <v>0</v>
      </c>
      <c r="M25" s="158" t="s">
        <v>392</v>
      </c>
      <c r="N25" s="193">
        <v>0.3</v>
      </c>
      <c r="O25" s="382">
        <f t="shared" ref="O25:O29" si="3">N25*$D$24*$C$20*$B$17*$A$9</f>
        <v>0.11668800000000001</v>
      </c>
      <c r="P25" s="198">
        <v>0</v>
      </c>
      <c r="Q25" s="357">
        <v>10</v>
      </c>
      <c r="R25" s="310">
        <f t="shared" si="0"/>
        <v>100</v>
      </c>
      <c r="S25" s="413">
        <f t="shared" si="1"/>
        <v>11.668800000000001</v>
      </c>
      <c r="T25" s="211"/>
      <c r="U25" s="211"/>
      <c r="V25" s="302"/>
      <c r="W25" s="316"/>
    </row>
    <row r="26" spans="1:23" s="183" customFormat="1" ht="54" customHeight="1">
      <c r="A26" s="801"/>
      <c r="B26" s="790"/>
      <c r="C26" s="789"/>
      <c r="D26" s="799"/>
      <c r="E26" s="792"/>
      <c r="F26" s="727"/>
      <c r="G26" s="727"/>
      <c r="H26" s="692"/>
      <c r="I26" s="272" t="s">
        <v>621</v>
      </c>
      <c r="J26" s="287" t="s">
        <v>475</v>
      </c>
      <c r="K26" s="205" t="s">
        <v>391</v>
      </c>
      <c r="L26" s="210">
        <v>0</v>
      </c>
      <c r="M26" s="158" t="s">
        <v>392</v>
      </c>
      <c r="N26" s="193">
        <v>0</v>
      </c>
      <c r="O26" s="382">
        <f t="shared" si="3"/>
        <v>0</v>
      </c>
      <c r="P26" s="198">
        <v>0</v>
      </c>
      <c r="Q26" s="357">
        <v>10</v>
      </c>
      <c r="R26" s="310">
        <f t="shared" si="0"/>
        <v>100</v>
      </c>
      <c r="S26" s="413">
        <f t="shared" si="1"/>
        <v>0</v>
      </c>
      <c r="T26" s="211"/>
      <c r="U26" s="211"/>
      <c r="V26" s="302"/>
      <c r="W26" s="316"/>
    </row>
    <row r="27" spans="1:23" s="183" customFormat="1" ht="141.75">
      <c r="A27" s="801"/>
      <c r="B27" s="790"/>
      <c r="C27" s="789"/>
      <c r="D27" s="799"/>
      <c r="E27" s="792"/>
      <c r="F27" s="727"/>
      <c r="G27" s="727"/>
      <c r="H27" s="692"/>
      <c r="I27" s="272" t="s">
        <v>622</v>
      </c>
      <c r="J27" s="414" t="s">
        <v>703</v>
      </c>
      <c r="K27" s="205" t="s">
        <v>391</v>
      </c>
      <c r="L27" s="210">
        <v>0</v>
      </c>
      <c r="M27" s="158" t="s">
        <v>392</v>
      </c>
      <c r="N27" s="193">
        <v>0.7</v>
      </c>
      <c r="O27" s="382">
        <f t="shared" si="3"/>
        <v>0.27227200000000001</v>
      </c>
      <c r="P27" s="198">
        <v>0</v>
      </c>
      <c r="Q27" s="357">
        <v>10</v>
      </c>
      <c r="R27" s="310">
        <f t="shared" si="0"/>
        <v>100</v>
      </c>
      <c r="S27" s="413">
        <f t="shared" si="1"/>
        <v>27.2272</v>
      </c>
      <c r="T27" s="211"/>
      <c r="U27" s="211"/>
      <c r="V27" s="302"/>
      <c r="W27" s="316"/>
    </row>
    <row r="28" spans="1:23" s="183" customFormat="1" ht="49.5" customHeight="1">
      <c r="A28" s="801"/>
      <c r="B28" s="790"/>
      <c r="C28" s="789"/>
      <c r="D28" s="799"/>
      <c r="E28" s="792"/>
      <c r="F28" s="727"/>
      <c r="G28" s="727"/>
      <c r="H28" s="692"/>
      <c r="I28" s="272" t="s">
        <v>623</v>
      </c>
      <c r="J28" s="414" t="s">
        <v>696</v>
      </c>
      <c r="K28" s="205" t="s">
        <v>391</v>
      </c>
      <c r="L28" s="210">
        <v>0</v>
      </c>
      <c r="M28" s="158" t="s">
        <v>392</v>
      </c>
      <c r="N28" s="193">
        <v>0</v>
      </c>
      <c r="O28" s="382">
        <f t="shared" si="3"/>
        <v>0</v>
      </c>
      <c r="P28" s="198">
        <v>0</v>
      </c>
      <c r="Q28" s="357">
        <v>10</v>
      </c>
      <c r="R28" s="310">
        <f>100-(P28-L28)*Q28</f>
        <v>100</v>
      </c>
      <c r="S28" s="413">
        <f>R28*O28</f>
        <v>0</v>
      </c>
      <c r="T28" s="211"/>
      <c r="U28" s="211"/>
      <c r="V28" s="302"/>
      <c r="W28" s="316"/>
    </row>
    <row r="29" spans="1:23" s="183" customFormat="1" ht="78.75">
      <c r="A29" s="801"/>
      <c r="B29" s="790"/>
      <c r="C29" s="789"/>
      <c r="D29" s="800"/>
      <c r="E29" s="792"/>
      <c r="F29" s="727"/>
      <c r="G29" s="727"/>
      <c r="H29" s="692"/>
      <c r="I29" s="272" t="s">
        <v>700</v>
      </c>
      <c r="J29" s="414" t="s">
        <v>704</v>
      </c>
      <c r="K29" s="205" t="s">
        <v>391</v>
      </c>
      <c r="L29" s="210">
        <v>0</v>
      </c>
      <c r="M29" s="158" t="s">
        <v>392</v>
      </c>
      <c r="N29" s="193">
        <v>0</v>
      </c>
      <c r="O29" s="382">
        <f t="shared" si="3"/>
        <v>0</v>
      </c>
      <c r="P29" s="198">
        <v>0</v>
      </c>
      <c r="Q29" s="357">
        <v>10</v>
      </c>
      <c r="R29" s="310">
        <f>100-(P29-L29)*Q29</f>
        <v>100</v>
      </c>
      <c r="S29" s="413">
        <f>R29*O29</f>
        <v>0</v>
      </c>
      <c r="T29" s="211"/>
      <c r="U29" s="211"/>
      <c r="V29" s="236"/>
      <c r="W29" s="316"/>
    </row>
    <row r="30" spans="1:23" s="183" customFormat="1" ht="31.5" customHeight="1">
      <c r="A30" s="801"/>
      <c r="B30" s="790"/>
      <c r="C30" s="789">
        <v>0.1</v>
      </c>
      <c r="D30" s="255"/>
      <c r="E30" s="258" t="s">
        <v>451</v>
      </c>
      <c r="F30" s="755" t="s">
        <v>469</v>
      </c>
      <c r="G30" s="755"/>
      <c r="H30" s="755"/>
      <c r="I30" s="755"/>
      <c r="J30" s="755"/>
      <c r="K30" s="755"/>
      <c r="L30" s="755"/>
      <c r="M30" s="755"/>
      <c r="N30" s="193"/>
      <c r="O30" s="193"/>
      <c r="P30" s="198"/>
      <c r="Q30" s="357"/>
      <c r="R30" s="310"/>
      <c r="S30" s="311"/>
      <c r="T30" s="212"/>
      <c r="U30" s="212"/>
      <c r="V30" s="302"/>
      <c r="W30" s="316"/>
    </row>
    <row r="31" spans="1:23" s="183" customFormat="1" ht="173.25">
      <c r="A31" s="801"/>
      <c r="B31" s="790"/>
      <c r="C31" s="789"/>
      <c r="D31" s="255">
        <v>1</v>
      </c>
      <c r="E31" s="260" t="s">
        <v>247</v>
      </c>
      <c r="F31" s="282" t="s">
        <v>248</v>
      </c>
      <c r="G31" s="199" t="s">
        <v>584</v>
      </c>
      <c r="H31" s="282" t="s">
        <v>5</v>
      </c>
      <c r="I31" s="199" t="s">
        <v>636</v>
      </c>
      <c r="J31" s="282" t="s">
        <v>557</v>
      </c>
      <c r="K31" s="205" t="s">
        <v>391</v>
      </c>
      <c r="L31" s="210">
        <v>0</v>
      </c>
      <c r="M31" s="209" t="s">
        <v>392</v>
      </c>
      <c r="N31" s="193">
        <v>1</v>
      </c>
      <c r="O31" s="382">
        <f>N31*D31*C30*B17*A9</f>
        <v>7.4800000000000005E-2</v>
      </c>
      <c r="P31" s="198">
        <v>0</v>
      </c>
      <c r="Q31" s="357">
        <v>10</v>
      </c>
      <c r="R31" s="310">
        <f t="shared" si="0"/>
        <v>100</v>
      </c>
      <c r="S31" s="311">
        <f t="shared" si="1"/>
        <v>7.48</v>
      </c>
      <c r="T31" s="211"/>
      <c r="U31" s="211"/>
      <c r="V31" s="302"/>
      <c r="W31" s="316"/>
    </row>
    <row r="32" spans="1:23" s="195" customFormat="1">
      <c r="A32" s="801"/>
      <c r="B32" s="404"/>
      <c r="C32" s="429"/>
      <c r="D32" s="429"/>
      <c r="E32" s="406" t="s">
        <v>675</v>
      </c>
      <c r="F32" s="783" t="s">
        <v>693</v>
      </c>
      <c r="G32" s="783"/>
      <c r="H32" s="783"/>
      <c r="I32" s="783"/>
      <c r="J32" s="783"/>
      <c r="K32" s="783"/>
      <c r="L32" s="783"/>
      <c r="M32" s="783"/>
      <c r="N32" s="193"/>
      <c r="O32" s="382"/>
      <c r="P32" s="198"/>
      <c r="Q32" s="357"/>
      <c r="R32" s="310"/>
      <c r="S32" s="311"/>
      <c r="T32" s="209"/>
      <c r="U32" s="209"/>
      <c r="V32" s="302"/>
      <c r="W32" s="316"/>
    </row>
    <row r="33" spans="1:23" s="195" customFormat="1" ht="110.25">
      <c r="A33" s="801"/>
      <c r="B33" s="790">
        <v>0.12</v>
      </c>
      <c r="C33" s="392">
        <v>0.1</v>
      </c>
      <c r="D33" s="392">
        <v>1</v>
      </c>
      <c r="E33" s="196" t="s">
        <v>46</v>
      </c>
      <c r="F33" s="197" t="s">
        <v>155</v>
      </c>
      <c r="G33" s="197" t="s">
        <v>52</v>
      </c>
      <c r="H33" s="197" t="s">
        <v>155</v>
      </c>
      <c r="I33" s="198" t="s">
        <v>652</v>
      </c>
      <c r="J33" s="197" t="s">
        <v>517</v>
      </c>
      <c r="K33" s="199" t="s">
        <v>433</v>
      </c>
      <c r="L33" s="379">
        <v>0</v>
      </c>
      <c r="M33" s="199" t="s">
        <v>434</v>
      </c>
      <c r="N33" s="200">
        <v>1</v>
      </c>
      <c r="O33" s="380">
        <f>N33*D33*C33*$B$33*$A$9</f>
        <v>1.0200000000000001E-2</v>
      </c>
      <c r="P33" s="198">
        <v>0</v>
      </c>
      <c r="Q33" s="357">
        <v>10</v>
      </c>
      <c r="R33" s="310">
        <f t="shared" ref="R33:R40" si="4">100-(P33-L33)*Q33</f>
        <v>100</v>
      </c>
      <c r="S33" s="311">
        <f t="shared" ref="S33:S40" si="5">R33*O33</f>
        <v>1.02</v>
      </c>
      <c r="T33" s="209"/>
      <c r="U33" s="209"/>
      <c r="V33" s="302"/>
      <c r="W33" s="316"/>
    </row>
    <row r="34" spans="1:23" s="195" customFormat="1" ht="47.25">
      <c r="A34" s="801"/>
      <c r="B34" s="790"/>
      <c r="C34" s="392">
        <v>7.0000000000000007E-2</v>
      </c>
      <c r="D34" s="392">
        <v>1</v>
      </c>
      <c r="E34" s="165" t="s">
        <v>209</v>
      </c>
      <c r="F34" s="175" t="s">
        <v>210</v>
      </c>
      <c r="G34" s="158" t="s">
        <v>567</v>
      </c>
      <c r="H34" s="295" t="s">
        <v>14</v>
      </c>
      <c r="I34" s="158" t="s">
        <v>602</v>
      </c>
      <c r="J34" s="295" t="s">
        <v>540</v>
      </c>
      <c r="K34" s="205" t="s">
        <v>391</v>
      </c>
      <c r="L34" s="386">
        <v>0</v>
      </c>
      <c r="M34" s="209" t="s">
        <v>392</v>
      </c>
      <c r="N34" s="193">
        <v>1</v>
      </c>
      <c r="O34" s="380">
        <f t="shared" ref="O34:O41" si="6">N34*D34*C34*$B$33*$A$9</f>
        <v>7.1400000000000005E-3</v>
      </c>
      <c r="P34" s="209">
        <v>0</v>
      </c>
      <c r="Q34" s="357">
        <v>10</v>
      </c>
      <c r="R34" s="310">
        <f t="shared" si="4"/>
        <v>100</v>
      </c>
      <c r="S34" s="388">
        <f t="shared" si="5"/>
        <v>0.71400000000000008</v>
      </c>
      <c r="T34" s="209"/>
      <c r="U34" s="209"/>
      <c r="V34" s="302"/>
      <c r="W34" s="316"/>
    </row>
    <row r="35" spans="1:23" s="195" customFormat="1" ht="63">
      <c r="A35" s="801"/>
      <c r="B35" s="790"/>
      <c r="C35" s="392">
        <v>7.0000000000000007E-2</v>
      </c>
      <c r="D35" s="392">
        <v>1</v>
      </c>
      <c r="E35" s="165" t="s">
        <v>211</v>
      </c>
      <c r="F35" s="194" t="s">
        <v>212</v>
      </c>
      <c r="G35" s="158" t="s">
        <v>568</v>
      </c>
      <c r="H35" s="194" t="s">
        <v>213</v>
      </c>
      <c r="I35" s="158" t="s">
        <v>603</v>
      </c>
      <c r="J35" s="295" t="s">
        <v>541</v>
      </c>
      <c r="K35" s="205" t="s">
        <v>391</v>
      </c>
      <c r="L35" s="386">
        <v>0</v>
      </c>
      <c r="M35" s="209" t="s">
        <v>392</v>
      </c>
      <c r="N35" s="193">
        <v>1</v>
      </c>
      <c r="O35" s="380">
        <f t="shared" si="6"/>
        <v>7.1400000000000005E-3</v>
      </c>
      <c r="P35" s="209">
        <v>0</v>
      </c>
      <c r="Q35" s="357">
        <v>10</v>
      </c>
      <c r="R35" s="310">
        <f t="shared" si="4"/>
        <v>100</v>
      </c>
      <c r="S35" s="388">
        <f t="shared" si="5"/>
        <v>0.71400000000000008</v>
      </c>
      <c r="T35" s="209"/>
      <c r="U35" s="209"/>
      <c r="V35" s="302"/>
      <c r="W35" s="316"/>
    </row>
    <row r="36" spans="1:23" s="195" customFormat="1" ht="94.5">
      <c r="A36" s="801"/>
      <c r="B36" s="790"/>
      <c r="C36" s="392">
        <v>0.1</v>
      </c>
      <c r="D36" s="392">
        <v>1</v>
      </c>
      <c r="E36" s="192" t="s">
        <v>240</v>
      </c>
      <c r="F36" s="281" t="s">
        <v>241</v>
      </c>
      <c r="G36" s="208" t="s">
        <v>583</v>
      </c>
      <c r="H36" s="165" t="s">
        <v>414</v>
      </c>
      <c r="I36" s="171" t="s">
        <v>632</v>
      </c>
      <c r="J36" s="297" t="s">
        <v>546</v>
      </c>
      <c r="K36" s="205" t="s">
        <v>391</v>
      </c>
      <c r="L36" s="386">
        <v>0</v>
      </c>
      <c r="M36" s="209" t="s">
        <v>392</v>
      </c>
      <c r="N36" s="193">
        <v>1</v>
      </c>
      <c r="O36" s="380">
        <f t="shared" si="6"/>
        <v>1.0200000000000001E-2</v>
      </c>
      <c r="P36" s="209">
        <v>0</v>
      </c>
      <c r="Q36" s="357">
        <v>20</v>
      </c>
      <c r="R36" s="310">
        <f t="shared" si="4"/>
        <v>100</v>
      </c>
      <c r="S36" s="388">
        <f t="shared" si="5"/>
        <v>1.02</v>
      </c>
      <c r="T36" s="209"/>
      <c r="U36" s="209"/>
      <c r="V36" s="302"/>
      <c r="W36" s="316"/>
    </row>
    <row r="37" spans="1:23" s="195" customFormat="1" ht="63">
      <c r="A37" s="801"/>
      <c r="B37" s="790"/>
      <c r="C37" s="802">
        <v>0.2</v>
      </c>
      <c r="D37" s="753">
        <v>1</v>
      </c>
      <c r="E37" s="700" t="s">
        <v>244</v>
      </c>
      <c r="F37" s="700" t="s">
        <v>245</v>
      </c>
      <c r="G37" s="700" t="s">
        <v>646</v>
      </c>
      <c r="H37" s="700" t="s">
        <v>245</v>
      </c>
      <c r="I37" s="171" t="s">
        <v>634</v>
      </c>
      <c r="J37" s="281" t="s">
        <v>532</v>
      </c>
      <c r="K37" s="205" t="s">
        <v>391</v>
      </c>
      <c r="L37" s="386">
        <v>0</v>
      </c>
      <c r="M37" s="209" t="s">
        <v>392</v>
      </c>
      <c r="N37" s="193">
        <v>0.5</v>
      </c>
      <c r="O37" s="380">
        <f>N37*$D$37*$C$37*$B$33*$A$9</f>
        <v>1.0200000000000001E-2</v>
      </c>
      <c r="P37" s="209">
        <v>0</v>
      </c>
      <c r="Q37" s="357">
        <v>10</v>
      </c>
      <c r="R37" s="310">
        <f t="shared" si="4"/>
        <v>100</v>
      </c>
      <c r="S37" s="388">
        <f t="shared" si="5"/>
        <v>1.02</v>
      </c>
      <c r="T37" s="209"/>
      <c r="U37" s="209"/>
      <c r="V37" s="302"/>
      <c r="W37" s="316"/>
    </row>
    <row r="38" spans="1:23" s="195" customFormat="1" ht="47.25">
      <c r="A38" s="801"/>
      <c r="B38" s="790"/>
      <c r="C38" s="802"/>
      <c r="D38" s="756"/>
      <c r="E38" s="700"/>
      <c r="F38" s="700"/>
      <c r="G38" s="700"/>
      <c r="H38" s="700"/>
      <c r="I38" s="171" t="s">
        <v>635</v>
      </c>
      <c r="J38" s="281" t="s">
        <v>547</v>
      </c>
      <c r="K38" s="205" t="s">
        <v>391</v>
      </c>
      <c r="L38" s="386">
        <v>0</v>
      </c>
      <c r="M38" s="209" t="s">
        <v>392</v>
      </c>
      <c r="N38" s="193">
        <v>0.5</v>
      </c>
      <c r="O38" s="380">
        <f>N38*$D$37*$C$37*$B$33*$A$9</f>
        <v>1.0200000000000001E-2</v>
      </c>
      <c r="P38" s="209">
        <v>0</v>
      </c>
      <c r="Q38" s="357">
        <v>10</v>
      </c>
      <c r="R38" s="310">
        <f t="shared" si="4"/>
        <v>100</v>
      </c>
      <c r="S38" s="388">
        <f t="shared" si="5"/>
        <v>1.02</v>
      </c>
      <c r="T38" s="209"/>
      <c r="U38" s="209"/>
      <c r="V38" s="302"/>
      <c r="W38" s="316"/>
    </row>
    <row r="39" spans="1:23" s="195" customFormat="1" ht="63" customHeight="1">
      <c r="A39" s="801"/>
      <c r="B39" s="790"/>
      <c r="C39" s="392">
        <v>0.2</v>
      </c>
      <c r="D39" s="392">
        <v>1</v>
      </c>
      <c r="E39" s="171" t="s">
        <v>250</v>
      </c>
      <c r="F39" s="298" t="s">
        <v>251</v>
      </c>
      <c r="G39" s="171" t="s">
        <v>585</v>
      </c>
      <c r="H39" s="298" t="s">
        <v>6</v>
      </c>
      <c r="I39" s="171" t="s">
        <v>637</v>
      </c>
      <c r="J39" s="281" t="s">
        <v>549</v>
      </c>
      <c r="K39" s="205" t="s">
        <v>391</v>
      </c>
      <c r="L39" s="386">
        <v>0</v>
      </c>
      <c r="M39" s="209" t="s">
        <v>392</v>
      </c>
      <c r="N39" s="193">
        <v>1</v>
      </c>
      <c r="O39" s="380">
        <f t="shared" si="6"/>
        <v>2.0400000000000001E-2</v>
      </c>
      <c r="P39" s="209">
        <v>0</v>
      </c>
      <c r="Q39" s="357">
        <v>10</v>
      </c>
      <c r="R39" s="310">
        <f t="shared" si="4"/>
        <v>100</v>
      </c>
      <c r="S39" s="388">
        <f t="shared" si="5"/>
        <v>2.04</v>
      </c>
      <c r="T39" s="209"/>
      <c r="U39" s="209"/>
      <c r="V39" s="302"/>
      <c r="W39" s="316"/>
    </row>
    <row r="40" spans="1:23" s="195" customFormat="1" ht="47.25" customHeight="1">
      <c r="A40" s="801"/>
      <c r="B40" s="790"/>
      <c r="C40" s="392">
        <v>0.18</v>
      </c>
      <c r="D40" s="392">
        <v>1</v>
      </c>
      <c r="E40" s="171" t="s">
        <v>252</v>
      </c>
      <c r="F40" s="298" t="s">
        <v>253</v>
      </c>
      <c r="G40" s="171" t="s">
        <v>586</v>
      </c>
      <c r="H40" s="298" t="s">
        <v>7</v>
      </c>
      <c r="I40" s="171" t="s">
        <v>639</v>
      </c>
      <c r="J40" s="281" t="s">
        <v>550</v>
      </c>
      <c r="K40" s="205" t="s">
        <v>391</v>
      </c>
      <c r="L40" s="386">
        <v>0</v>
      </c>
      <c r="M40" s="209" t="s">
        <v>392</v>
      </c>
      <c r="N40" s="193">
        <v>1</v>
      </c>
      <c r="O40" s="380">
        <f t="shared" si="6"/>
        <v>1.8359999999999998E-2</v>
      </c>
      <c r="P40" s="209">
        <v>0</v>
      </c>
      <c r="Q40" s="357">
        <v>10</v>
      </c>
      <c r="R40" s="310">
        <f t="shared" si="4"/>
        <v>100</v>
      </c>
      <c r="S40" s="388">
        <f t="shared" si="5"/>
        <v>1.8359999999999999</v>
      </c>
      <c r="T40" s="209"/>
      <c r="U40" s="209"/>
      <c r="V40" s="302"/>
      <c r="W40" s="316"/>
    </row>
    <row r="41" spans="1:23" s="195" customFormat="1" ht="45.75" customHeight="1">
      <c r="A41" s="801"/>
      <c r="B41" s="790"/>
      <c r="C41" s="407">
        <v>0.08</v>
      </c>
      <c r="D41" s="407">
        <v>1</v>
      </c>
      <c r="E41" s="192" t="s">
        <v>255</v>
      </c>
      <c r="F41" s="169" t="s">
        <v>256</v>
      </c>
      <c r="G41" s="171" t="s">
        <v>590</v>
      </c>
      <c r="H41" s="284" t="s">
        <v>672</v>
      </c>
      <c r="I41" s="171" t="s">
        <v>644</v>
      </c>
      <c r="J41" s="284" t="s">
        <v>672</v>
      </c>
      <c r="K41" s="205" t="s">
        <v>98</v>
      </c>
      <c r="L41" s="386"/>
      <c r="M41" s="199" t="s">
        <v>434</v>
      </c>
      <c r="N41" s="193">
        <v>1</v>
      </c>
      <c r="O41" s="380">
        <f t="shared" si="6"/>
        <v>8.1599999999999989E-3</v>
      </c>
      <c r="P41" s="209">
        <v>0</v>
      </c>
      <c r="Q41" s="209">
        <v>10</v>
      </c>
      <c r="R41" s="302">
        <v>100</v>
      </c>
      <c r="S41" s="410">
        <f>R41*O41</f>
        <v>0.81599999999999984</v>
      </c>
      <c r="T41" s="209"/>
      <c r="U41" s="209"/>
      <c r="V41" s="302"/>
      <c r="W41" s="316"/>
    </row>
    <row r="42" spans="1:23" s="183" customFormat="1" ht="21" customHeight="1">
      <c r="A42" s="786">
        <v>0.15</v>
      </c>
      <c r="B42" s="236"/>
      <c r="C42" s="236"/>
      <c r="D42" s="236"/>
      <c r="E42" s="213" t="s">
        <v>415</v>
      </c>
      <c r="F42" s="787" t="s">
        <v>464</v>
      </c>
      <c r="G42" s="788"/>
      <c r="H42" s="788"/>
      <c r="I42" s="788"/>
      <c r="J42" s="788"/>
      <c r="K42" s="788"/>
      <c r="L42" s="788"/>
      <c r="M42" s="788"/>
      <c r="N42" s="299"/>
      <c r="O42" s="299"/>
      <c r="P42" s="209"/>
      <c r="Q42" s="209"/>
      <c r="R42" s="302"/>
      <c r="S42" s="410"/>
      <c r="T42" s="211"/>
      <c r="U42" s="211"/>
      <c r="V42" s="302"/>
      <c r="W42" s="318"/>
    </row>
    <row r="43" spans="1:23" s="183" customFormat="1" ht="49.7" customHeight="1">
      <c r="A43" s="786"/>
      <c r="B43" s="473">
        <v>0.7</v>
      </c>
      <c r="C43" s="255">
        <v>1</v>
      </c>
      <c r="D43" s="255">
        <v>1</v>
      </c>
      <c r="E43" s="217" t="s">
        <v>416</v>
      </c>
      <c r="F43" s="296" t="s">
        <v>417</v>
      </c>
      <c r="G43" s="215" t="s">
        <v>647</v>
      </c>
      <c r="H43" s="296" t="s">
        <v>417</v>
      </c>
      <c r="I43" s="297" t="s">
        <v>659</v>
      </c>
      <c r="J43" s="296" t="s">
        <v>417</v>
      </c>
      <c r="K43" s="205"/>
      <c r="L43" s="210"/>
      <c r="M43" s="211" t="s">
        <v>392</v>
      </c>
      <c r="N43" s="216">
        <v>1</v>
      </c>
      <c r="O43" s="393">
        <f>N43*D43*C43*B43*$A$42</f>
        <v>0.105</v>
      </c>
      <c r="P43" s="209">
        <v>0</v>
      </c>
      <c r="Q43" s="209">
        <v>10</v>
      </c>
      <c r="R43" s="302">
        <v>100</v>
      </c>
      <c r="S43" s="410">
        <f>R43*O43</f>
        <v>10.5</v>
      </c>
      <c r="T43" s="212"/>
      <c r="U43" s="212"/>
      <c r="V43" s="302"/>
      <c r="W43" s="316"/>
    </row>
    <row r="44" spans="1:23" s="183" customFormat="1" ht="57" customHeight="1">
      <c r="A44" s="786"/>
      <c r="B44" s="474">
        <v>0.3</v>
      </c>
      <c r="C44" s="255">
        <v>1</v>
      </c>
      <c r="D44" s="255">
        <v>1</v>
      </c>
      <c r="E44" s="217" t="s">
        <v>418</v>
      </c>
      <c r="F44" s="296" t="s">
        <v>419</v>
      </c>
      <c r="G44" s="215" t="s">
        <v>648</v>
      </c>
      <c r="H44" s="296" t="s">
        <v>419</v>
      </c>
      <c r="I44" s="297" t="s">
        <v>660</v>
      </c>
      <c r="J44" s="296" t="s">
        <v>419</v>
      </c>
      <c r="K44" s="205"/>
      <c r="L44" s="210"/>
      <c r="M44" s="211" t="s">
        <v>392</v>
      </c>
      <c r="N44" s="216">
        <v>1</v>
      </c>
      <c r="O44" s="393">
        <f>N44*D44*C44*B44*$A$42</f>
        <v>4.4999999999999998E-2</v>
      </c>
      <c r="P44" s="209">
        <v>0</v>
      </c>
      <c r="Q44" s="209">
        <v>10</v>
      </c>
      <c r="R44" s="302">
        <v>100</v>
      </c>
      <c r="S44" s="410">
        <f>R44*O44</f>
        <v>4.5</v>
      </c>
      <c r="T44" s="211"/>
      <c r="U44" s="211"/>
      <c r="V44" s="302"/>
      <c r="W44" s="316"/>
    </row>
    <row r="45" spans="1:23" s="183" customFormat="1" ht="29.25" customHeight="1">
      <c r="A45" s="254"/>
      <c r="B45" s="236"/>
      <c r="C45" s="236"/>
      <c r="D45" s="236"/>
      <c r="E45" s="464" t="s">
        <v>202</v>
      </c>
      <c r="F45" s="782" t="s">
        <v>420</v>
      </c>
      <c r="G45" s="782"/>
      <c r="H45" s="782"/>
      <c r="I45" s="782"/>
      <c r="J45" s="782"/>
      <c r="K45" s="782"/>
      <c r="L45" s="782"/>
      <c r="M45" s="782"/>
      <c r="N45" s="216"/>
      <c r="O45" s="216"/>
      <c r="P45" s="211"/>
      <c r="Q45" s="211"/>
      <c r="R45" s="302"/>
      <c r="S45" s="316"/>
      <c r="T45" s="211"/>
      <c r="U45" s="211"/>
      <c r="V45" s="302"/>
      <c r="W45" s="316"/>
    </row>
    <row r="46" spans="1:23" s="183" customFormat="1" ht="62.25" customHeight="1">
      <c r="A46" s="254"/>
      <c r="B46" s="236"/>
      <c r="C46" s="236"/>
      <c r="D46" s="236"/>
      <c r="E46" s="217" t="s">
        <v>421</v>
      </c>
      <c r="F46" s="306" t="s">
        <v>486</v>
      </c>
      <c r="G46" s="306" t="s">
        <v>649</v>
      </c>
      <c r="H46" s="306" t="s">
        <v>486</v>
      </c>
      <c r="I46" s="297" t="s">
        <v>652</v>
      </c>
      <c r="J46" s="306" t="s">
        <v>486</v>
      </c>
      <c r="K46" s="205" t="s">
        <v>712</v>
      </c>
      <c r="L46" s="210"/>
      <c r="M46" s="211" t="s">
        <v>392</v>
      </c>
      <c r="N46" s="216"/>
      <c r="O46" s="216"/>
      <c r="P46" s="158">
        <v>0</v>
      </c>
      <c r="Q46" s="165">
        <v>2</v>
      </c>
      <c r="R46" s="317"/>
      <c r="S46" s="319"/>
      <c r="T46" s="211"/>
      <c r="U46" s="211"/>
      <c r="V46" s="317"/>
      <c r="W46" s="319"/>
    </row>
    <row r="47" spans="1:23" s="183" customFormat="1" ht="62.25" customHeight="1">
      <c r="A47" s="254"/>
      <c r="B47" s="236"/>
      <c r="C47" s="236"/>
      <c r="D47" s="236"/>
      <c r="E47" s="217" t="s">
        <v>422</v>
      </c>
      <c r="F47" s="306" t="s">
        <v>487</v>
      </c>
      <c r="G47" s="306" t="s">
        <v>650</v>
      </c>
      <c r="H47" s="306" t="s">
        <v>487</v>
      </c>
      <c r="I47" s="297" t="s">
        <v>653</v>
      </c>
      <c r="J47" s="306" t="s">
        <v>487</v>
      </c>
      <c r="K47" s="205" t="s">
        <v>712</v>
      </c>
      <c r="L47" s="210"/>
      <c r="M47" s="211" t="s">
        <v>392</v>
      </c>
      <c r="N47" s="216"/>
      <c r="O47" s="216"/>
      <c r="P47" s="158">
        <v>0</v>
      </c>
      <c r="Q47" s="165">
        <v>0.5</v>
      </c>
      <c r="R47" s="317"/>
      <c r="S47" s="319"/>
      <c r="T47" s="211"/>
      <c r="U47" s="211"/>
      <c r="V47" s="317"/>
      <c r="W47" s="319"/>
    </row>
    <row r="48" spans="1:23" ht="57.95" customHeight="1">
      <c r="A48" s="254"/>
      <c r="B48" s="247"/>
      <c r="C48" s="247"/>
      <c r="D48" s="247"/>
      <c r="E48" s="217" t="s">
        <v>485</v>
      </c>
      <c r="F48" s="305" t="s">
        <v>423</v>
      </c>
      <c r="G48" s="307" t="s">
        <v>651</v>
      </c>
      <c r="H48" s="305" t="s">
        <v>423</v>
      </c>
      <c r="I48" s="308" t="s">
        <v>654</v>
      </c>
      <c r="J48" s="305" t="s">
        <v>423</v>
      </c>
      <c r="K48" s="205" t="s">
        <v>712</v>
      </c>
      <c r="L48" s="219"/>
      <c r="M48" s="220" t="s">
        <v>392</v>
      </c>
      <c r="N48" s="216"/>
      <c r="O48" s="216"/>
      <c r="P48" s="158">
        <v>0</v>
      </c>
      <c r="Q48" s="165">
        <v>0.2</v>
      </c>
      <c r="R48" s="317"/>
      <c r="S48" s="319"/>
      <c r="T48" s="211"/>
      <c r="U48" s="211"/>
      <c r="V48" s="317"/>
      <c r="W48" s="319"/>
    </row>
    <row r="49" spans="1:23" s="224" customFormat="1" ht="36.950000000000003" customHeight="1">
      <c r="A49" s="251"/>
      <c r="B49" s="249"/>
      <c r="C49" s="249"/>
      <c r="D49" s="249"/>
      <c r="E49" s="192"/>
      <c r="F49" s="785" t="s">
        <v>424</v>
      </c>
      <c r="G49" s="785"/>
      <c r="H49" s="785"/>
      <c r="I49" s="785"/>
      <c r="J49" s="785"/>
      <c r="K49" s="221"/>
      <c r="L49" s="221"/>
      <c r="M49" s="222"/>
      <c r="N49" s="299"/>
      <c r="O49" s="299">
        <f>SUM(O9:O48)</f>
        <v>1</v>
      </c>
      <c r="P49" s="223"/>
      <c r="Q49" s="223"/>
      <c r="R49" s="320"/>
      <c r="S49" s="321">
        <f>SUM(S18:S48)</f>
        <v>99.999999999999986</v>
      </c>
      <c r="T49" s="223"/>
      <c r="U49" s="223"/>
      <c r="V49" s="320"/>
      <c r="W49" s="321"/>
    </row>
    <row r="50" spans="1:23">
      <c r="E50" s="225"/>
      <c r="F50" s="226"/>
      <c r="G50" s="226"/>
      <c r="H50" s="227"/>
      <c r="I50" s="226"/>
      <c r="J50" s="228"/>
      <c r="K50" s="229"/>
      <c r="L50" s="229"/>
      <c r="M50" s="227"/>
      <c r="N50" s="300"/>
      <c r="O50" s="300"/>
      <c r="P50" s="230"/>
      <c r="Q50" s="230"/>
      <c r="R50" s="231"/>
    </row>
    <row r="52" spans="1:23" s="239" customFormat="1">
      <c r="E52" s="233"/>
      <c r="F52" s="764" t="s">
        <v>427</v>
      </c>
      <c r="G52" s="764"/>
      <c r="H52" s="764"/>
      <c r="I52" s="238"/>
      <c r="J52" s="238"/>
      <c r="M52" s="765" t="s">
        <v>428</v>
      </c>
      <c r="N52" s="765"/>
      <c r="O52" s="765"/>
      <c r="P52" s="765"/>
      <c r="Q52" s="765"/>
      <c r="R52" s="765"/>
      <c r="S52" s="765"/>
      <c r="T52" s="237"/>
      <c r="U52" s="237"/>
      <c r="V52" s="237"/>
      <c r="W52" s="237"/>
    </row>
  </sheetData>
  <mergeCells count="73">
    <mergeCell ref="D37:D38"/>
    <mergeCell ref="S2:W2"/>
    <mergeCell ref="G3:H3"/>
    <mergeCell ref="J4:J6"/>
    <mergeCell ref="F52:H52"/>
    <mergeCell ref="M52:S52"/>
    <mergeCell ref="A1:G2"/>
    <mergeCell ref="I1:R1"/>
    <mergeCell ref="S1:W1"/>
    <mergeCell ref="D3:D6"/>
    <mergeCell ref="I2:L2"/>
    <mergeCell ref="M2:R2"/>
    <mergeCell ref="P3:W4"/>
    <mergeCell ref="H21:H23"/>
    <mergeCell ref="G24:G29"/>
    <mergeCell ref="T5:W5"/>
    <mergeCell ref="E4:E6"/>
    <mergeCell ref="F11:M11"/>
    <mergeCell ref="F21:F29"/>
    <mergeCell ref="F20:M20"/>
    <mergeCell ref="H24:H29"/>
    <mergeCell ref="F10:M10"/>
    <mergeCell ref="M3:M6"/>
    <mergeCell ref="F9:M9"/>
    <mergeCell ref="I3:J3"/>
    <mergeCell ref="I4:I6"/>
    <mergeCell ref="F4:F6"/>
    <mergeCell ref="L4:L6"/>
    <mergeCell ref="F42:M42"/>
    <mergeCell ref="P5:S5"/>
    <mergeCell ref="F16:M16"/>
    <mergeCell ref="F49:J49"/>
    <mergeCell ref="F45:M45"/>
    <mergeCell ref="N3:N6"/>
    <mergeCell ref="O3:O6"/>
    <mergeCell ref="F32:M32"/>
    <mergeCell ref="E3:F3"/>
    <mergeCell ref="K3:L3"/>
    <mergeCell ref="G4:G6"/>
    <mergeCell ref="K4:K6"/>
    <mergeCell ref="H4:H6"/>
    <mergeCell ref="G18:G19"/>
    <mergeCell ref="H18:H19"/>
    <mergeCell ref="F12:M12"/>
    <mergeCell ref="A3:A6"/>
    <mergeCell ref="B3:B6"/>
    <mergeCell ref="C3:C6"/>
    <mergeCell ref="B10:B15"/>
    <mergeCell ref="C30:C31"/>
    <mergeCell ref="C13:C14"/>
    <mergeCell ref="A9:A41"/>
    <mergeCell ref="C17:C19"/>
    <mergeCell ref="A42:A44"/>
    <mergeCell ref="F13:M13"/>
    <mergeCell ref="F15:M15"/>
    <mergeCell ref="B17:B31"/>
    <mergeCell ref="F17:M17"/>
    <mergeCell ref="E21:E29"/>
    <mergeCell ref="B33:B41"/>
    <mergeCell ref="C20:C29"/>
    <mergeCell ref="F18:F19"/>
    <mergeCell ref="G21:G23"/>
    <mergeCell ref="C37:C38"/>
    <mergeCell ref="E37:E38"/>
    <mergeCell ref="F37:F38"/>
    <mergeCell ref="G37:G38"/>
    <mergeCell ref="H37:H38"/>
    <mergeCell ref="E18:E19"/>
    <mergeCell ref="F30:M30"/>
    <mergeCell ref="D13:D14"/>
    <mergeCell ref="D18:D19"/>
    <mergeCell ref="D21:D23"/>
    <mergeCell ref="D24:D29"/>
  </mergeCells>
  <phoneticPr fontId="33" type="noConversion"/>
  <printOptions horizontalCentered="1"/>
  <pageMargins left="0" right="0" top="0.25" bottom="0.25" header="0.3" footer="0.3"/>
  <pageSetup paperSize="8" scale="85" orientation="landscape"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51"/>
  <sheetViews>
    <sheetView zoomScale="70" zoomScaleNormal="70" workbookViewId="0">
      <pane xSplit="15" ySplit="8" topLeftCell="P39" activePane="bottomRight" state="frozen"/>
      <selection pane="topRight" activeCell="P1" sqref="P1"/>
      <selection pane="bottomLeft" activeCell="A9" sqref="A9"/>
      <selection pane="bottomRight" activeCell="K42" sqref="K42:L43"/>
    </sheetView>
  </sheetViews>
  <sheetFormatPr defaultColWidth="8" defaultRowHeight="15.75"/>
  <cols>
    <col min="1" max="1" width="8" style="182"/>
    <col min="2" max="2" width="9.75" style="182" bestFit="1" customWidth="1"/>
    <col min="3" max="4" width="8" style="182"/>
    <col min="5" max="5" width="6.75" style="233" customWidth="1"/>
    <col min="6" max="6" width="19" style="234" customWidth="1"/>
    <col min="7" max="7" width="9.25" style="234" bestFit="1" customWidth="1"/>
    <col min="8" max="8" width="21.125" style="234" customWidth="1"/>
    <col min="9" max="9" width="7.75" style="234" bestFit="1" customWidth="1"/>
    <col min="10" max="10" width="25.375" style="234" customWidth="1"/>
    <col min="11" max="12" width="8.375" style="182" customWidth="1"/>
    <col min="13" max="13" width="8.875" style="182" customWidth="1"/>
    <col min="14" max="15" width="9.875" style="278" customWidth="1"/>
    <col min="16" max="17" width="7.625" style="184" customWidth="1"/>
    <col min="18" max="18" width="8.125" style="235" customWidth="1"/>
    <col min="19" max="21" width="7.5" style="183" customWidth="1"/>
    <col min="22" max="22" width="8" style="183"/>
    <col min="23" max="23" width="9.375" style="183" customWidth="1"/>
    <col min="24" max="16384" width="8" style="182"/>
  </cols>
  <sheetData>
    <row r="1" spans="1:23" ht="44.25" customHeight="1">
      <c r="A1" s="795" t="s">
        <v>425</v>
      </c>
      <c r="B1" s="795"/>
      <c r="C1" s="795"/>
      <c r="D1" s="795"/>
      <c r="E1" s="795"/>
      <c r="F1" s="795"/>
      <c r="G1" s="795"/>
      <c r="H1" s="181" t="s">
        <v>395</v>
      </c>
      <c r="I1" s="796"/>
      <c r="J1" s="796"/>
      <c r="K1" s="796"/>
      <c r="L1" s="796"/>
      <c r="M1" s="796"/>
      <c r="N1" s="796"/>
      <c r="O1" s="796"/>
      <c r="P1" s="796"/>
      <c r="Q1" s="796"/>
      <c r="R1" s="796"/>
      <c r="S1" s="797" t="s">
        <v>396</v>
      </c>
      <c r="T1" s="797"/>
      <c r="U1" s="797"/>
      <c r="V1" s="797"/>
      <c r="W1" s="797"/>
    </row>
    <row r="2" spans="1:23" ht="36" customHeight="1">
      <c r="A2" s="795"/>
      <c r="B2" s="795"/>
      <c r="C2" s="795"/>
      <c r="D2" s="795"/>
      <c r="E2" s="795"/>
      <c r="F2" s="795"/>
      <c r="G2" s="795"/>
      <c r="H2" s="181" t="s">
        <v>397</v>
      </c>
      <c r="I2" s="796" t="s">
        <v>673</v>
      </c>
      <c r="J2" s="796"/>
      <c r="K2" s="796"/>
      <c r="L2" s="796"/>
      <c r="M2" s="795" t="s">
        <v>393</v>
      </c>
      <c r="N2" s="795"/>
      <c r="O2" s="795"/>
      <c r="P2" s="795"/>
      <c r="Q2" s="795"/>
      <c r="R2" s="795"/>
      <c r="S2" s="797" t="s">
        <v>398</v>
      </c>
      <c r="T2" s="797"/>
      <c r="U2" s="797"/>
      <c r="V2" s="797"/>
      <c r="W2" s="797"/>
    </row>
    <row r="3" spans="1:23" s="183" customFormat="1" ht="34.5" customHeight="1">
      <c r="A3" s="718" t="s">
        <v>677</v>
      </c>
      <c r="B3" s="718" t="s">
        <v>678</v>
      </c>
      <c r="C3" s="718" t="s">
        <v>679</v>
      </c>
      <c r="D3" s="718" t="s">
        <v>718</v>
      </c>
      <c r="E3" s="718" t="s">
        <v>399</v>
      </c>
      <c r="F3" s="718"/>
      <c r="G3" s="718" t="s">
        <v>400</v>
      </c>
      <c r="H3" s="718"/>
      <c r="I3" s="718" t="s">
        <v>401</v>
      </c>
      <c r="J3" s="718"/>
      <c r="K3" s="718" t="s">
        <v>402</v>
      </c>
      <c r="L3" s="718"/>
      <c r="M3" s="718" t="s">
        <v>403</v>
      </c>
      <c r="N3" s="718" t="s">
        <v>680</v>
      </c>
      <c r="O3" s="718" t="s">
        <v>681</v>
      </c>
      <c r="P3" s="718" t="s">
        <v>404</v>
      </c>
      <c r="Q3" s="718"/>
      <c r="R3" s="718"/>
      <c r="S3" s="718"/>
      <c r="T3" s="718"/>
      <c r="U3" s="718"/>
      <c r="V3" s="718"/>
      <c r="W3" s="718"/>
    </row>
    <row r="4" spans="1:23" s="184" customFormat="1" ht="27.6" customHeight="1">
      <c r="A4" s="718"/>
      <c r="B4" s="718"/>
      <c r="C4" s="718"/>
      <c r="D4" s="718"/>
      <c r="E4" s="727" t="s">
        <v>457</v>
      </c>
      <c r="F4" s="718" t="s">
        <v>456</v>
      </c>
      <c r="G4" s="727" t="s">
        <v>458</v>
      </c>
      <c r="H4" s="718" t="s">
        <v>456</v>
      </c>
      <c r="I4" s="727" t="s">
        <v>459</v>
      </c>
      <c r="J4" s="718" t="s">
        <v>456</v>
      </c>
      <c r="K4" s="718" t="s">
        <v>390</v>
      </c>
      <c r="L4" s="718" t="s">
        <v>405</v>
      </c>
      <c r="M4" s="718"/>
      <c r="N4" s="718"/>
      <c r="O4" s="718"/>
      <c r="P4" s="718"/>
      <c r="Q4" s="718"/>
      <c r="R4" s="718"/>
      <c r="S4" s="718"/>
      <c r="T4" s="718"/>
      <c r="U4" s="718"/>
      <c r="V4" s="718"/>
      <c r="W4" s="718"/>
    </row>
    <row r="5" spans="1:23" s="183" customFormat="1" ht="27.6" customHeight="1">
      <c r="A5" s="718"/>
      <c r="B5" s="718"/>
      <c r="C5" s="718"/>
      <c r="D5" s="718"/>
      <c r="E5" s="727"/>
      <c r="F5" s="718"/>
      <c r="G5" s="727"/>
      <c r="H5" s="718"/>
      <c r="I5" s="727"/>
      <c r="J5" s="718"/>
      <c r="K5" s="718"/>
      <c r="L5" s="718"/>
      <c r="M5" s="718"/>
      <c r="N5" s="718"/>
      <c r="O5" s="718"/>
      <c r="P5" s="718" t="s">
        <v>406</v>
      </c>
      <c r="Q5" s="718"/>
      <c r="R5" s="718"/>
      <c r="S5" s="718"/>
      <c r="T5" s="718" t="s">
        <v>558</v>
      </c>
      <c r="U5" s="718"/>
      <c r="V5" s="718"/>
      <c r="W5" s="718"/>
    </row>
    <row r="6" spans="1:23" s="183" customFormat="1" ht="43.5" customHeight="1">
      <c r="A6" s="718"/>
      <c r="B6" s="718"/>
      <c r="C6" s="718"/>
      <c r="D6" s="718"/>
      <c r="E6" s="727"/>
      <c r="F6" s="718"/>
      <c r="G6" s="727"/>
      <c r="H6" s="718"/>
      <c r="I6" s="727"/>
      <c r="J6" s="718"/>
      <c r="K6" s="718"/>
      <c r="L6" s="718"/>
      <c r="M6" s="718"/>
      <c r="N6" s="718"/>
      <c r="O6" s="718"/>
      <c r="P6" s="185" t="s">
        <v>408</v>
      </c>
      <c r="Q6" s="185" t="s">
        <v>560</v>
      </c>
      <c r="R6" s="186" t="s">
        <v>409</v>
      </c>
      <c r="S6" s="186" t="s">
        <v>410</v>
      </c>
      <c r="T6" s="186" t="s">
        <v>408</v>
      </c>
      <c r="U6" s="185" t="s">
        <v>560</v>
      </c>
      <c r="V6" s="186" t="s">
        <v>409</v>
      </c>
      <c r="W6" s="186" t="s">
        <v>410</v>
      </c>
    </row>
    <row r="7" spans="1:23" s="187" customFormat="1">
      <c r="A7" s="409">
        <v>1</v>
      </c>
      <c r="B7" s="409">
        <v>2</v>
      </c>
      <c r="C7" s="409">
        <v>3</v>
      </c>
      <c r="D7" s="409">
        <v>4</v>
      </c>
      <c r="E7" s="409">
        <v>5</v>
      </c>
      <c r="F7" s="409">
        <v>6</v>
      </c>
      <c r="G7" s="409">
        <v>7</v>
      </c>
      <c r="H7" s="409">
        <v>8</v>
      </c>
      <c r="I7" s="409">
        <v>9</v>
      </c>
      <c r="J7" s="409">
        <v>10</v>
      </c>
      <c r="K7" s="409">
        <v>11</v>
      </c>
      <c r="L7" s="409">
        <v>12</v>
      </c>
      <c r="M7" s="409">
        <v>13</v>
      </c>
      <c r="N7" s="409">
        <v>14</v>
      </c>
      <c r="O7" s="409">
        <v>15</v>
      </c>
      <c r="P7" s="409">
        <v>16</v>
      </c>
      <c r="Q7" s="409">
        <v>17</v>
      </c>
      <c r="R7" s="409">
        <v>18</v>
      </c>
      <c r="S7" s="409">
        <v>19</v>
      </c>
      <c r="T7" s="409">
        <v>20</v>
      </c>
      <c r="U7" s="409">
        <v>21</v>
      </c>
      <c r="V7" s="409">
        <v>22</v>
      </c>
      <c r="W7" s="409">
        <v>23</v>
      </c>
    </row>
    <row r="8" spans="1:23" s="369" customFormat="1" ht="74.25" customHeight="1">
      <c r="A8" s="164" t="s">
        <v>683</v>
      </c>
      <c r="B8" s="164" t="s">
        <v>684</v>
      </c>
      <c r="C8" s="164" t="s">
        <v>685</v>
      </c>
      <c r="D8" s="164"/>
      <c r="E8" s="164"/>
      <c r="F8" s="370"/>
      <c r="G8" s="371"/>
      <c r="H8" s="370"/>
      <c r="I8" s="185"/>
      <c r="J8" s="370"/>
      <c r="K8" s="372" t="s">
        <v>92</v>
      </c>
      <c r="L8" s="185" t="s">
        <v>448</v>
      </c>
      <c r="M8" s="372" t="s">
        <v>686</v>
      </c>
      <c r="N8" s="185" t="s">
        <v>719</v>
      </c>
      <c r="O8" s="185" t="s">
        <v>688</v>
      </c>
      <c r="P8" s="185" t="s">
        <v>689</v>
      </c>
      <c r="Q8" s="185" t="s">
        <v>690</v>
      </c>
      <c r="R8" s="185" t="s">
        <v>691</v>
      </c>
      <c r="S8" s="185" t="s">
        <v>692</v>
      </c>
      <c r="T8" s="185" t="s">
        <v>689</v>
      </c>
      <c r="U8" s="185" t="s">
        <v>690</v>
      </c>
      <c r="V8" s="185" t="s">
        <v>691</v>
      </c>
      <c r="W8" s="185" t="s">
        <v>692</v>
      </c>
    </row>
    <row r="9" spans="1:23" s="183" customFormat="1" ht="23.25" customHeight="1">
      <c r="A9" s="801">
        <v>0.85</v>
      </c>
      <c r="B9" s="262"/>
      <c r="C9" s="262"/>
      <c r="D9" s="262"/>
      <c r="E9" s="188" t="s">
        <v>411</v>
      </c>
      <c r="F9" s="787" t="s">
        <v>453</v>
      </c>
      <c r="G9" s="787"/>
      <c r="H9" s="787"/>
      <c r="I9" s="787"/>
      <c r="J9" s="787"/>
      <c r="K9" s="787"/>
      <c r="L9" s="787"/>
      <c r="M9" s="787"/>
      <c r="N9" s="458"/>
      <c r="O9" s="458"/>
      <c r="P9" s="185"/>
      <c r="Q9" s="185"/>
      <c r="R9" s="312"/>
      <c r="S9" s="312"/>
      <c r="T9" s="186"/>
      <c r="U9" s="186"/>
      <c r="V9" s="312"/>
      <c r="W9" s="312"/>
    </row>
    <row r="10" spans="1:23" s="183" customFormat="1" ht="24.6" customHeight="1">
      <c r="A10" s="801"/>
      <c r="B10" s="790">
        <v>0</v>
      </c>
      <c r="C10" s="248"/>
      <c r="D10" s="248"/>
      <c r="E10" s="459" t="s">
        <v>412</v>
      </c>
      <c r="F10" s="794" t="s">
        <v>454</v>
      </c>
      <c r="G10" s="794"/>
      <c r="H10" s="794"/>
      <c r="I10" s="794"/>
      <c r="J10" s="794"/>
      <c r="K10" s="794"/>
      <c r="L10" s="794"/>
      <c r="M10" s="794"/>
      <c r="N10" s="460"/>
      <c r="O10" s="460"/>
      <c r="P10" s="185"/>
      <c r="Q10" s="185"/>
      <c r="R10" s="312"/>
      <c r="S10" s="312"/>
      <c r="T10" s="185"/>
      <c r="U10" s="185"/>
      <c r="V10" s="312"/>
      <c r="W10" s="312"/>
    </row>
    <row r="11" spans="1:23" s="183" customFormat="1" ht="30.75" customHeight="1">
      <c r="A11" s="801"/>
      <c r="B11" s="790"/>
      <c r="C11" s="253">
        <v>0</v>
      </c>
      <c r="D11" s="253"/>
      <c r="E11" s="258" t="s">
        <v>445</v>
      </c>
      <c r="F11" s="644" t="s">
        <v>455</v>
      </c>
      <c r="G11" s="644"/>
      <c r="H11" s="644"/>
      <c r="I11" s="644"/>
      <c r="J11" s="644"/>
      <c r="K11" s="644"/>
      <c r="L11" s="644"/>
      <c r="M11" s="644"/>
      <c r="N11" s="309"/>
      <c r="O11" s="309"/>
      <c r="P11" s="185"/>
      <c r="Q11" s="185"/>
      <c r="R11" s="312"/>
      <c r="S11" s="312"/>
      <c r="T11" s="185"/>
      <c r="U11" s="185"/>
      <c r="V11" s="312"/>
      <c r="W11" s="312"/>
    </row>
    <row r="12" spans="1:23" ht="23.25">
      <c r="A12" s="801"/>
      <c r="B12" s="790"/>
      <c r="C12" s="253">
        <v>0</v>
      </c>
      <c r="D12" s="253"/>
      <c r="E12" s="258" t="s">
        <v>202</v>
      </c>
      <c r="F12" s="644" t="s">
        <v>460</v>
      </c>
      <c r="G12" s="644"/>
      <c r="H12" s="644"/>
      <c r="I12" s="644"/>
      <c r="J12" s="644"/>
      <c r="K12" s="644"/>
      <c r="L12" s="644"/>
      <c r="M12" s="644"/>
      <c r="N12" s="217"/>
      <c r="O12" s="217"/>
      <c r="P12" s="185"/>
      <c r="Q12" s="185"/>
      <c r="R12" s="312"/>
      <c r="S12" s="313"/>
      <c r="T12" s="185"/>
      <c r="U12" s="185"/>
      <c r="V12" s="312"/>
      <c r="W12" s="313"/>
    </row>
    <row r="13" spans="1:23">
      <c r="A13" s="801"/>
      <c r="B13" s="790"/>
      <c r="C13" s="793">
        <v>1</v>
      </c>
      <c r="D13" s="253"/>
      <c r="E13" s="258" t="s">
        <v>426</v>
      </c>
      <c r="F13" s="644" t="s">
        <v>461</v>
      </c>
      <c r="G13" s="644"/>
      <c r="H13" s="644"/>
      <c r="I13" s="644"/>
      <c r="J13" s="644"/>
      <c r="K13" s="644"/>
      <c r="L13" s="644"/>
      <c r="M13" s="644"/>
      <c r="N13" s="304"/>
      <c r="O13" s="304"/>
      <c r="P13" s="185"/>
      <c r="Q13" s="185"/>
      <c r="R13" s="310"/>
      <c r="S13" s="311"/>
      <c r="T13" s="185"/>
      <c r="U13" s="185"/>
      <c r="V13" s="310"/>
      <c r="W13" s="311"/>
    </row>
    <row r="14" spans="1:23" s="203" customFormat="1" ht="47.25">
      <c r="A14" s="801"/>
      <c r="B14" s="790"/>
      <c r="C14" s="793"/>
      <c r="D14" s="253">
        <v>1</v>
      </c>
      <c r="E14" s="196" t="s">
        <v>25</v>
      </c>
      <c r="F14" s="197" t="s">
        <v>28</v>
      </c>
      <c r="G14" s="197" t="s">
        <v>67</v>
      </c>
      <c r="H14" s="197" t="s">
        <v>435</v>
      </c>
      <c r="I14" s="197" t="s">
        <v>655</v>
      </c>
      <c r="J14" s="197" t="s">
        <v>435</v>
      </c>
      <c r="K14" s="199" t="s">
        <v>433</v>
      </c>
      <c r="L14" s="246">
        <v>0</v>
      </c>
      <c r="M14" s="197" t="s">
        <v>434</v>
      </c>
      <c r="N14" s="193">
        <v>1</v>
      </c>
      <c r="O14" s="193">
        <f>N14*D14*C13*B10*A9</f>
        <v>0</v>
      </c>
      <c r="P14" s="198"/>
      <c r="Q14" s="198"/>
      <c r="R14" s="310"/>
      <c r="S14" s="311"/>
      <c r="T14" s="198"/>
      <c r="U14" s="198"/>
      <c r="V14" s="310"/>
      <c r="W14" s="311"/>
    </row>
    <row r="15" spans="1:23" ht="35.25">
      <c r="A15" s="801"/>
      <c r="B15" s="790"/>
      <c r="C15" s="253">
        <v>0</v>
      </c>
      <c r="D15" s="253">
        <v>1</v>
      </c>
      <c r="E15" s="258" t="s">
        <v>446</v>
      </c>
      <c r="F15" s="644" t="s">
        <v>462</v>
      </c>
      <c r="G15" s="652"/>
      <c r="H15" s="652"/>
      <c r="I15" s="652"/>
      <c r="J15" s="652"/>
      <c r="K15" s="652"/>
      <c r="L15" s="652"/>
      <c r="M15" s="652"/>
      <c r="N15" s="304"/>
      <c r="O15" s="193"/>
      <c r="P15" s="185"/>
      <c r="Q15" s="185"/>
      <c r="R15" s="310"/>
      <c r="S15" s="311"/>
      <c r="T15" s="185"/>
      <c r="U15" s="185"/>
      <c r="V15" s="310"/>
      <c r="W15" s="311"/>
    </row>
    <row r="16" spans="1:23" ht="20.25" customHeight="1">
      <c r="A16" s="801"/>
      <c r="B16" s="247"/>
      <c r="C16" s="250"/>
      <c r="D16" s="250"/>
      <c r="E16" s="462" t="s">
        <v>413</v>
      </c>
      <c r="F16" s="749" t="s">
        <v>463</v>
      </c>
      <c r="G16" s="791"/>
      <c r="H16" s="791"/>
      <c r="I16" s="791"/>
      <c r="J16" s="791"/>
      <c r="K16" s="791"/>
      <c r="L16" s="791"/>
      <c r="M16" s="791"/>
      <c r="N16" s="299"/>
      <c r="O16" s="193"/>
      <c r="P16" s="207"/>
      <c r="Q16" s="207"/>
      <c r="R16" s="314"/>
      <c r="S16" s="315"/>
      <c r="T16" s="207"/>
      <c r="U16" s="207"/>
      <c r="V16" s="302"/>
      <c r="W16" s="316"/>
    </row>
    <row r="17" spans="1:23" s="184" customFormat="1" ht="15.75" customHeight="1">
      <c r="A17" s="801"/>
      <c r="B17" s="790">
        <v>0.87</v>
      </c>
      <c r="C17" s="789">
        <v>0.05</v>
      </c>
      <c r="D17" s="255"/>
      <c r="E17" s="257" t="s">
        <v>448</v>
      </c>
      <c r="F17" s="644" t="s">
        <v>466</v>
      </c>
      <c r="G17" s="644"/>
      <c r="H17" s="644"/>
      <c r="I17" s="644"/>
      <c r="J17" s="644"/>
      <c r="K17" s="644"/>
      <c r="L17" s="644"/>
      <c r="M17" s="644"/>
      <c r="N17" s="193"/>
      <c r="O17" s="193"/>
      <c r="P17" s="209"/>
      <c r="Q17" s="209"/>
      <c r="R17" s="302"/>
      <c r="S17" s="316"/>
      <c r="T17" s="209"/>
      <c r="U17" s="209"/>
      <c r="V17" s="302"/>
      <c r="W17" s="316"/>
    </row>
    <row r="18" spans="1:23" s="183" customFormat="1" ht="54.75" customHeight="1">
      <c r="A18" s="801"/>
      <c r="B18" s="790"/>
      <c r="C18" s="789"/>
      <c r="D18" s="255">
        <v>1</v>
      </c>
      <c r="E18" s="293" t="s">
        <v>204</v>
      </c>
      <c r="F18" s="165" t="s">
        <v>205</v>
      </c>
      <c r="G18" s="158" t="s">
        <v>566</v>
      </c>
      <c r="H18" s="163" t="s">
        <v>526</v>
      </c>
      <c r="I18" s="180" t="s">
        <v>601</v>
      </c>
      <c r="J18" s="163" t="s">
        <v>552</v>
      </c>
      <c r="K18" s="205" t="s">
        <v>391</v>
      </c>
      <c r="L18" s="205">
        <v>0</v>
      </c>
      <c r="M18" s="209" t="s">
        <v>434</v>
      </c>
      <c r="N18" s="193">
        <v>1</v>
      </c>
      <c r="O18" s="382">
        <f>N18*D18*C17*B17*A9</f>
        <v>3.6975000000000001E-2</v>
      </c>
      <c r="P18" s="211">
        <v>0</v>
      </c>
      <c r="Q18" s="211">
        <v>10</v>
      </c>
      <c r="R18" s="302">
        <f>100-(P18-L18)*Q18</f>
        <v>100</v>
      </c>
      <c r="S18" s="316">
        <f>R18*O18</f>
        <v>3.6975000000000002</v>
      </c>
      <c r="T18" s="209"/>
      <c r="U18" s="209"/>
      <c r="V18" s="302"/>
      <c r="W18" s="316"/>
    </row>
    <row r="19" spans="1:23" s="183" customFormat="1" ht="15.75" customHeight="1">
      <c r="A19" s="801"/>
      <c r="B19" s="790"/>
      <c r="C19" s="789">
        <v>0.4</v>
      </c>
      <c r="D19" s="255"/>
      <c r="E19" s="463" t="s">
        <v>450</v>
      </c>
      <c r="F19" s="755" t="s">
        <v>468</v>
      </c>
      <c r="G19" s="755"/>
      <c r="H19" s="755"/>
      <c r="I19" s="755"/>
      <c r="J19" s="755"/>
      <c r="K19" s="755"/>
      <c r="L19" s="755"/>
      <c r="M19" s="755"/>
      <c r="N19" s="193"/>
      <c r="O19" s="382"/>
      <c r="P19" s="211"/>
      <c r="Q19" s="211"/>
      <c r="R19" s="302"/>
      <c r="S19" s="316"/>
      <c r="T19" s="211"/>
      <c r="U19" s="211"/>
      <c r="V19" s="302"/>
      <c r="W19" s="316"/>
    </row>
    <row r="20" spans="1:23" s="183" customFormat="1" ht="47.25">
      <c r="A20" s="801"/>
      <c r="B20" s="790"/>
      <c r="C20" s="789"/>
      <c r="D20" s="255">
        <v>0.25</v>
      </c>
      <c r="E20" s="792" t="s">
        <v>237</v>
      </c>
      <c r="F20" s="727" t="s">
        <v>238</v>
      </c>
      <c r="G20" s="171" t="s">
        <v>579</v>
      </c>
      <c r="H20" s="287" t="s">
        <v>477</v>
      </c>
      <c r="I20" s="272" t="s">
        <v>628</v>
      </c>
      <c r="J20" s="287" t="s">
        <v>477</v>
      </c>
      <c r="K20" s="205" t="s">
        <v>391</v>
      </c>
      <c r="L20" s="210">
        <v>0</v>
      </c>
      <c r="M20" s="199" t="s">
        <v>434</v>
      </c>
      <c r="N20" s="193">
        <v>1</v>
      </c>
      <c r="O20" s="382">
        <f>N20*D20*$C$19*$B$17*$A$9</f>
        <v>7.3950000000000002E-2</v>
      </c>
      <c r="P20" s="211">
        <v>0</v>
      </c>
      <c r="Q20" s="211">
        <v>10</v>
      </c>
      <c r="R20" s="302">
        <f>100-(P20-L20)*Q20</f>
        <v>100</v>
      </c>
      <c r="S20" s="316">
        <f>R20*O20</f>
        <v>7.3950000000000005</v>
      </c>
      <c r="T20" s="211"/>
      <c r="U20" s="211"/>
      <c r="V20" s="302"/>
      <c r="W20" s="316"/>
    </row>
    <row r="21" spans="1:23" s="183" customFormat="1" ht="141.75">
      <c r="A21" s="801"/>
      <c r="B21" s="790"/>
      <c r="C21" s="789"/>
      <c r="D21" s="255">
        <v>0.25</v>
      </c>
      <c r="E21" s="792"/>
      <c r="F21" s="727"/>
      <c r="G21" s="171" t="s">
        <v>580</v>
      </c>
      <c r="H21" s="467" t="s">
        <v>478</v>
      </c>
      <c r="I21" s="172" t="s">
        <v>629</v>
      </c>
      <c r="J21" s="468" t="s">
        <v>505</v>
      </c>
      <c r="K21" s="205" t="s">
        <v>391</v>
      </c>
      <c r="L21" s="210">
        <v>0</v>
      </c>
      <c r="M21" s="199" t="s">
        <v>434</v>
      </c>
      <c r="N21" s="193">
        <v>1</v>
      </c>
      <c r="O21" s="382">
        <f t="shared" ref="O21:O23" si="0">N21*D21*$C$19*$B$17*$A$9</f>
        <v>7.3950000000000002E-2</v>
      </c>
      <c r="P21" s="211">
        <v>0</v>
      </c>
      <c r="Q21" s="211">
        <v>10</v>
      </c>
      <c r="R21" s="302">
        <f t="shared" ref="R21:R29" si="1">100-(P21-L21)*Q21</f>
        <v>100</v>
      </c>
      <c r="S21" s="316">
        <f t="shared" ref="S21:S29" si="2">R21*O21</f>
        <v>7.3950000000000005</v>
      </c>
      <c r="T21" s="211"/>
      <c r="U21" s="211"/>
      <c r="V21" s="302"/>
      <c r="W21" s="316"/>
    </row>
    <row r="22" spans="1:23" s="183" customFormat="1" ht="63">
      <c r="A22" s="801"/>
      <c r="B22" s="790"/>
      <c r="C22" s="789"/>
      <c r="D22" s="255">
        <v>0.25</v>
      </c>
      <c r="E22" s="792"/>
      <c r="F22" s="727"/>
      <c r="G22" s="171" t="s">
        <v>581</v>
      </c>
      <c r="H22" s="169" t="s">
        <v>529</v>
      </c>
      <c r="I22" s="272" t="s">
        <v>630</v>
      </c>
      <c r="J22" s="169" t="s">
        <v>529</v>
      </c>
      <c r="K22" s="205" t="s">
        <v>391</v>
      </c>
      <c r="L22" s="210">
        <v>0</v>
      </c>
      <c r="M22" s="199" t="s">
        <v>434</v>
      </c>
      <c r="N22" s="193">
        <v>1</v>
      </c>
      <c r="O22" s="382">
        <f t="shared" si="0"/>
        <v>7.3950000000000002E-2</v>
      </c>
      <c r="P22" s="211">
        <v>0</v>
      </c>
      <c r="Q22" s="211">
        <v>10</v>
      </c>
      <c r="R22" s="302">
        <f t="shared" si="1"/>
        <v>100</v>
      </c>
      <c r="S22" s="316">
        <f t="shared" si="2"/>
        <v>7.3950000000000005</v>
      </c>
      <c r="T22" s="211"/>
      <c r="U22" s="211"/>
      <c r="V22" s="302"/>
      <c r="W22" s="316"/>
    </row>
    <row r="23" spans="1:23" s="183" customFormat="1" ht="63">
      <c r="A23" s="801"/>
      <c r="B23" s="790"/>
      <c r="C23" s="789"/>
      <c r="D23" s="255">
        <v>0.25</v>
      </c>
      <c r="E23" s="792"/>
      <c r="F23" s="727"/>
      <c r="G23" s="171" t="s">
        <v>582</v>
      </c>
      <c r="H23" s="169" t="s">
        <v>521</v>
      </c>
      <c r="I23" s="272" t="s">
        <v>631</v>
      </c>
      <c r="J23" s="169" t="s">
        <v>521</v>
      </c>
      <c r="K23" s="205" t="s">
        <v>391</v>
      </c>
      <c r="L23" s="210">
        <v>0</v>
      </c>
      <c r="M23" s="199" t="s">
        <v>434</v>
      </c>
      <c r="N23" s="193">
        <v>1</v>
      </c>
      <c r="O23" s="382">
        <f t="shared" si="0"/>
        <v>7.3950000000000002E-2</v>
      </c>
      <c r="P23" s="211">
        <v>0</v>
      </c>
      <c r="Q23" s="211">
        <v>10</v>
      </c>
      <c r="R23" s="302">
        <f t="shared" si="1"/>
        <v>100</v>
      </c>
      <c r="S23" s="316">
        <f t="shared" si="2"/>
        <v>7.3950000000000005</v>
      </c>
      <c r="T23" s="211"/>
      <c r="U23" s="211"/>
      <c r="V23" s="302"/>
      <c r="W23" s="316"/>
    </row>
    <row r="24" spans="1:23" s="183" customFormat="1" ht="31.5" customHeight="1">
      <c r="A24" s="801"/>
      <c r="B24" s="790"/>
      <c r="C24" s="789">
        <v>0.1</v>
      </c>
      <c r="D24" s="255"/>
      <c r="E24" s="258" t="s">
        <v>451</v>
      </c>
      <c r="F24" s="755" t="s">
        <v>469</v>
      </c>
      <c r="G24" s="755"/>
      <c r="H24" s="755"/>
      <c r="I24" s="755"/>
      <c r="J24" s="755"/>
      <c r="K24" s="755"/>
      <c r="L24" s="755"/>
      <c r="M24" s="755"/>
      <c r="N24" s="193"/>
      <c r="O24" s="193"/>
      <c r="P24" s="198"/>
      <c r="Q24" s="357"/>
      <c r="R24" s="310"/>
      <c r="S24" s="311"/>
      <c r="T24" s="212"/>
      <c r="U24" s="212"/>
      <c r="V24" s="302"/>
      <c r="W24" s="316"/>
    </row>
    <row r="25" spans="1:23" s="183" customFormat="1" ht="193.5" customHeight="1">
      <c r="A25" s="801"/>
      <c r="B25" s="790"/>
      <c r="C25" s="789"/>
      <c r="D25" s="255">
        <v>1</v>
      </c>
      <c r="E25" s="260" t="s">
        <v>247</v>
      </c>
      <c r="F25" s="282" t="s">
        <v>248</v>
      </c>
      <c r="G25" s="199" t="s">
        <v>584</v>
      </c>
      <c r="H25" s="282" t="s">
        <v>5</v>
      </c>
      <c r="I25" s="199" t="s">
        <v>636</v>
      </c>
      <c r="J25" s="282" t="s">
        <v>713</v>
      </c>
      <c r="K25" s="205" t="s">
        <v>391</v>
      </c>
      <c r="L25" s="210">
        <v>0</v>
      </c>
      <c r="M25" s="199" t="s">
        <v>434</v>
      </c>
      <c r="N25" s="193">
        <v>1</v>
      </c>
      <c r="O25" s="382">
        <f>N25*D25*C24*B17*A9</f>
        <v>7.3950000000000002E-2</v>
      </c>
      <c r="P25" s="198">
        <v>0</v>
      </c>
      <c r="Q25" s="357">
        <v>10</v>
      </c>
      <c r="R25" s="310">
        <f>100-(P25-L25)*Q25</f>
        <v>100</v>
      </c>
      <c r="S25" s="311">
        <f>R25*O25</f>
        <v>7.3950000000000005</v>
      </c>
      <c r="T25" s="211"/>
      <c r="U25" s="211"/>
      <c r="V25" s="302"/>
      <c r="W25" s="316"/>
    </row>
    <row r="26" spans="1:23" s="183" customFormat="1" ht="21" customHeight="1">
      <c r="A26" s="801"/>
      <c r="B26" s="790"/>
      <c r="C26" s="789">
        <v>0.45</v>
      </c>
      <c r="D26" s="255"/>
      <c r="E26" s="258" t="s">
        <v>452</v>
      </c>
      <c r="F26" s="806" t="s">
        <v>470</v>
      </c>
      <c r="G26" s="806"/>
      <c r="H26" s="806"/>
      <c r="I26" s="806"/>
      <c r="J26" s="806"/>
      <c r="K26" s="806"/>
      <c r="L26" s="806"/>
      <c r="M26" s="806"/>
      <c r="N26" s="193"/>
      <c r="O26" s="382"/>
      <c r="P26" s="211"/>
      <c r="Q26" s="211"/>
      <c r="R26" s="302"/>
      <c r="S26" s="316"/>
      <c r="T26" s="211"/>
      <c r="U26" s="211"/>
      <c r="V26" s="302"/>
      <c r="W26" s="316"/>
    </row>
    <row r="27" spans="1:23" s="183" customFormat="1" ht="63">
      <c r="A27" s="801"/>
      <c r="B27" s="790"/>
      <c r="C27" s="789"/>
      <c r="D27" s="255">
        <v>0.4</v>
      </c>
      <c r="E27" s="804" t="s">
        <v>255</v>
      </c>
      <c r="F27" s="805" t="s">
        <v>256</v>
      </c>
      <c r="G27" s="171" t="s">
        <v>587</v>
      </c>
      <c r="H27" s="281" t="s">
        <v>8</v>
      </c>
      <c r="I27" s="171" t="s">
        <v>641</v>
      </c>
      <c r="J27" s="281" t="s">
        <v>506</v>
      </c>
      <c r="K27" s="205" t="s">
        <v>391</v>
      </c>
      <c r="L27" s="210">
        <v>0</v>
      </c>
      <c r="M27" s="211" t="s">
        <v>392</v>
      </c>
      <c r="N27" s="193">
        <v>1</v>
      </c>
      <c r="O27" s="382">
        <f>N27*D27*$C$26*$B$17*$A$9</f>
        <v>0.13311000000000001</v>
      </c>
      <c r="P27" s="211">
        <v>0</v>
      </c>
      <c r="Q27" s="211">
        <v>10</v>
      </c>
      <c r="R27" s="302">
        <f t="shared" si="1"/>
        <v>100</v>
      </c>
      <c r="S27" s="316">
        <f t="shared" si="2"/>
        <v>13.311</v>
      </c>
      <c r="T27" s="211"/>
      <c r="U27" s="211"/>
      <c r="V27" s="302"/>
      <c r="W27" s="316"/>
    </row>
    <row r="28" spans="1:23" s="183" customFormat="1" ht="47.25">
      <c r="A28" s="801"/>
      <c r="B28" s="790"/>
      <c r="C28" s="789"/>
      <c r="D28" s="255">
        <v>0.2</v>
      </c>
      <c r="E28" s="804"/>
      <c r="F28" s="805"/>
      <c r="G28" s="171" t="s">
        <v>588</v>
      </c>
      <c r="H28" s="281" t="s">
        <v>10</v>
      </c>
      <c r="I28" s="171" t="s">
        <v>642</v>
      </c>
      <c r="J28" s="281" t="s">
        <v>10</v>
      </c>
      <c r="K28" s="205" t="s">
        <v>391</v>
      </c>
      <c r="L28" s="210">
        <v>0</v>
      </c>
      <c r="M28" s="199" t="s">
        <v>434</v>
      </c>
      <c r="N28" s="193">
        <v>1</v>
      </c>
      <c r="O28" s="382">
        <f t="shared" ref="O28:O29" si="3">N28*D28*$C$26*$B$17*$A$9</f>
        <v>6.6555000000000003E-2</v>
      </c>
      <c r="P28" s="211">
        <v>0</v>
      </c>
      <c r="Q28" s="211">
        <v>10</v>
      </c>
      <c r="R28" s="302">
        <f t="shared" si="1"/>
        <v>100</v>
      </c>
      <c r="S28" s="388">
        <f t="shared" si="2"/>
        <v>6.6555</v>
      </c>
      <c r="T28" s="211"/>
      <c r="U28" s="211"/>
      <c r="V28" s="302"/>
      <c r="W28" s="316"/>
    </row>
    <row r="29" spans="1:23" s="183" customFormat="1" ht="31.5">
      <c r="A29" s="801"/>
      <c r="B29" s="790"/>
      <c r="C29" s="789"/>
      <c r="D29" s="255">
        <v>0.4</v>
      </c>
      <c r="E29" s="804"/>
      <c r="F29" s="805"/>
      <c r="G29" s="171" t="s">
        <v>589</v>
      </c>
      <c r="H29" s="281" t="s">
        <v>9</v>
      </c>
      <c r="I29" s="171" t="s">
        <v>643</v>
      </c>
      <c r="J29" s="281" t="s">
        <v>507</v>
      </c>
      <c r="K29" s="205" t="s">
        <v>391</v>
      </c>
      <c r="L29" s="210">
        <v>0</v>
      </c>
      <c r="M29" s="209" t="s">
        <v>510</v>
      </c>
      <c r="N29" s="193">
        <v>1</v>
      </c>
      <c r="O29" s="382">
        <f t="shared" si="3"/>
        <v>0.13311000000000001</v>
      </c>
      <c r="P29" s="211">
        <v>0</v>
      </c>
      <c r="Q29" s="211">
        <v>10</v>
      </c>
      <c r="R29" s="302">
        <f t="shared" si="1"/>
        <v>100</v>
      </c>
      <c r="S29" s="316">
        <f t="shared" si="2"/>
        <v>13.311</v>
      </c>
      <c r="T29" s="211"/>
      <c r="U29" s="211"/>
      <c r="V29" s="302"/>
      <c r="W29" s="316"/>
    </row>
    <row r="30" spans="1:23" s="195" customFormat="1">
      <c r="A30" s="801"/>
      <c r="B30" s="417"/>
      <c r="C30" s="465"/>
      <c r="D30" s="465"/>
      <c r="E30" s="406" t="s">
        <v>675</v>
      </c>
      <c r="F30" s="783" t="s">
        <v>693</v>
      </c>
      <c r="G30" s="783"/>
      <c r="H30" s="783"/>
      <c r="I30" s="783"/>
      <c r="J30" s="783"/>
      <c r="K30" s="783"/>
      <c r="L30" s="783"/>
      <c r="M30" s="783"/>
      <c r="N30" s="193"/>
      <c r="O30" s="382"/>
      <c r="P30" s="209"/>
      <c r="Q30" s="357"/>
      <c r="R30" s="310"/>
      <c r="S30" s="388"/>
      <c r="T30" s="209"/>
      <c r="U30" s="209"/>
      <c r="V30" s="302"/>
      <c r="W30" s="316"/>
    </row>
    <row r="31" spans="1:23" s="195" customFormat="1" ht="110.25">
      <c r="A31" s="801"/>
      <c r="B31" s="790">
        <v>0.13</v>
      </c>
      <c r="C31" s="392">
        <v>0.09</v>
      </c>
      <c r="D31" s="392">
        <v>1</v>
      </c>
      <c r="E31" s="196" t="s">
        <v>46</v>
      </c>
      <c r="F31" s="197" t="s">
        <v>155</v>
      </c>
      <c r="G31" s="197" t="s">
        <v>52</v>
      </c>
      <c r="H31" s="197" t="s">
        <v>155</v>
      </c>
      <c r="I31" s="198" t="s">
        <v>652</v>
      </c>
      <c r="J31" s="197" t="s">
        <v>517</v>
      </c>
      <c r="K31" s="199" t="s">
        <v>433</v>
      </c>
      <c r="L31" s="379">
        <v>0</v>
      </c>
      <c r="M31" s="199" t="s">
        <v>434</v>
      </c>
      <c r="N31" s="200">
        <v>1</v>
      </c>
      <c r="O31" s="382">
        <f>N31*D31*C31*$B$31*$A$9</f>
        <v>9.9450000000000007E-3</v>
      </c>
      <c r="P31" s="198">
        <v>0</v>
      </c>
      <c r="Q31" s="357">
        <v>10</v>
      </c>
      <c r="R31" s="310">
        <f t="shared" ref="R31:R39" si="4">100-(P31-L31)*Q31</f>
        <v>100</v>
      </c>
      <c r="S31" s="311">
        <f t="shared" ref="S31:S39" si="5">R31*O31</f>
        <v>0.99450000000000005</v>
      </c>
      <c r="T31" s="209"/>
      <c r="U31" s="209"/>
      <c r="V31" s="302"/>
      <c r="W31" s="316"/>
    </row>
    <row r="32" spans="1:23" s="195" customFormat="1" ht="47.25">
      <c r="A32" s="801"/>
      <c r="B32" s="790"/>
      <c r="C32" s="392">
        <v>0.06</v>
      </c>
      <c r="D32" s="392">
        <v>1</v>
      </c>
      <c r="E32" s="165" t="s">
        <v>209</v>
      </c>
      <c r="F32" s="175" t="s">
        <v>210</v>
      </c>
      <c r="G32" s="158" t="s">
        <v>567</v>
      </c>
      <c r="H32" s="295" t="s">
        <v>14</v>
      </c>
      <c r="I32" s="158" t="s">
        <v>602</v>
      </c>
      <c r="J32" s="295" t="s">
        <v>540</v>
      </c>
      <c r="K32" s="205" t="s">
        <v>391</v>
      </c>
      <c r="L32" s="386">
        <v>0</v>
      </c>
      <c r="M32" s="209" t="s">
        <v>392</v>
      </c>
      <c r="N32" s="193">
        <v>1</v>
      </c>
      <c r="O32" s="382">
        <f t="shared" ref="O32:O40" si="6">N32*D32*C32*$B$31*$A$9</f>
        <v>6.6299999999999996E-3</v>
      </c>
      <c r="P32" s="209">
        <v>0</v>
      </c>
      <c r="Q32" s="357">
        <v>10</v>
      </c>
      <c r="R32" s="310">
        <f t="shared" si="4"/>
        <v>100</v>
      </c>
      <c r="S32" s="388">
        <f t="shared" si="5"/>
        <v>0.66299999999999992</v>
      </c>
      <c r="T32" s="209"/>
      <c r="U32" s="209"/>
      <c r="V32" s="302"/>
      <c r="W32" s="316"/>
    </row>
    <row r="33" spans="1:23" s="195" customFormat="1" ht="63">
      <c r="A33" s="801"/>
      <c r="B33" s="790"/>
      <c r="C33" s="392">
        <v>0.06</v>
      </c>
      <c r="D33" s="392">
        <v>1</v>
      </c>
      <c r="E33" s="165" t="s">
        <v>211</v>
      </c>
      <c r="F33" s="194" t="s">
        <v>212</v>
      </c>
      <c r="G33" s="158" t="s">
        <v>568</v>
      </c>
      <c r="H33" s="194" t="s">
        <v>213</v>
      </c>
      <c r="I33" s="158" t="s">
        <v>603</v>
      </c>
      <c r="J33" s="295" t="s">
        <v>541</v>
      </c>
      <c r="K33" s="205" t="s">
        <v>391</v>
      </c>
      <c r="L33" s="386">
        <v>0</v>
      </c>
      <c r="M33" s="209" t="s">
        <v>392</v>
      </c>
      <c r="N33" s="193">
        <v>1</v>
      </c>
      <c r="O33" s="382">
        <f t="shared" si="6"/>
        <v>6.6299999999999996E-3</v>
      </c>
      <c r="P33" s="209">
        <v>0</v>
      </c>
      <c r="Q33" s="357">
        <v>10</v>
      </c>
      <c r="R33" s="310">
        <f t="shared" si="4"/>
        <v>100</v>
      </c>
      <c r="S33" s="388">
        <f t="shared" si="5"/>
        <v>0.66299999999999992</v>
      </c>
      <c r="T33" s="209"/>
      <c r="U33" s="209"/>
      <c r="V33" s="302"/>
      <c r="W33" s="316"/>
    </row>
    <row r="34" spans="1:23" s="195" customFormat="1" ht="94.5">
      <c r="A34" s="801"/>
      <c r="B34" s="790"/>
      <c r="C34" s="392">
        <v>0.09</v>
      </c>
      <c r="D34" s="392">
        <v>1</v>
      </c>
      <c r="E34" s="192" t="s">
        <v>240</v>
      </c>
      <c r="F34" s="281" t="s">
        <v>241</v>
      </c>
      <c r="G34" s="208" t="s">
        <v>583</v>
      </c>
      <c r="H34" s="165" t="s">
        <v>414</v>
      </c>
      <c r="I34" s="171" t="s">
        <v>632</v>
      </c>
      <c r="J34" s="297" t="s">
        <v>546</v>
      </c>
      <c r="K34" s="205" t="s">
        <v>391</v>
      </c>
      <c r="L34" s="386">
        <v>0</v>
      </c>
      <c r="M34" s="209" t="s">
        <v>392</v>
      </c>
      <c r="N34" s="193">
        <v>1</v>
      </c>
      <c r="O34" s="382">
        <f t="shared" si="6"/>
        <v>9.9450000000000007E-3</v>
      </c>
      <c r="P34" s="209">
        <v>0</v>
      </c>
      <c r="Q34" s="357">
        <v>20</v>
      </c>
      <c r="R34" s="310">
        <f t="shared" si="4"/>
        <v>100</v>
      </c>
      <c r="S34" s="388">
        <f t="shared" si="5"/>
        <v>0.99450000000000005</v>
      </c>
      <c r="T34" s="209"/>
      <c r="U34" s="209"/>
      <c r="V34" s="302"/>
      <c r="W34" s="316"/>
    </row>
    <row r="35" spans="1:23" s="195" customFormat="1" ht="47.25">
      <c r="A35" s="801"/>
      <c r="B35" s="790"/>
      <c r="C35" s="407">
        <v>0.08</v>
      </c>
      <c r="D35" s="407">
        <v>1</v>
      </c>
      <c r="E35" s="161" t="s">
        <v>359</v>
      </c>
      <c r="F35" s="416" t="s">
        <v>360</v>
      </c>
      <c r="G35" s="171" t="s">
        <v>715</v>
      </c>
      <c r="H35" s="284" t="s">
        <v>714</v>
      </c>
      <c r="I35" s="171" t="s">
        <v>716</v>
      </c>
      <c r="J35" s="284" t="s">
        <v>714</v>
      </c>
      <c r="K35" s="205" t="s">
        <v>391</v>
      </c>
      <c r="L35" s="386">
        <v>0</v>
      </c>
      <c r="M35" s="209" t="s">
        <v>392</v>
      </c>
      <c r="N35" s="193">
        <v>1</v>
      </c>
      <c r="O35" s="382">
        <f t="shared" si="6"/>
        <v>8.8400000000000006E-3</v>
      </c>
      <c r="P35" s="209">
        <v>0</v>
      </c>
      <c r="Q35" s="357">
        <v>10</v>
      </c>
      <c r="R35" s="310">
        <f>100-(P35-L35)*Q35</f>
        <v>100</v>
      </c>
      <c r="S35" s="388">
        <f>R35*O35</f>
        <v>0.88400000000000012</v>
      </c>
      <c r="T35" s="209"/>
      <c r="U35" s="209"/>
      <c r="V35" s="302"/>
      <c r="W35" s="316"/>
    </row>
    <row r="36" spans="1:23" s="195" customFormat="1" ht="63">
      <c r="A36" s="801"/>
      <c r="B36" s="790"/>
      <c r="C36" s="802">
        <v>0.18</v>
      </c>
      <c r="D36" s="753">
        <v>1</v>
      </c>
      <c r="E36" s="700" t="s">
        <v>244</v>
      </c>
      <c r="F36" s="700" t="s">
        <v>245</v>
      </c>
      <c r="G36" s="700" t="s">
        <v>646</v>
      </c>
      <c r="H36" s="700" t="s">
        <v>245</v>
      </c>
      <c r="I36" s="171" t="s">
        <v>634</v>
      </c>
      <c r="J36" s="281" t="s">
        <v>532</v>
      </c>
      <c r="K36" s="205" t="s">
        <v>391</v>
      </c>
      <c r="L36" s="386">
        <v>0</v>
      </c>
      <c r="M36" s="209" t="s">
        <v>392</v>
      </c>
      <c r="N36" s="193">
        <v>0.5</v>
      </c>
      <c r="O36" s="382">
        <f>N36*$D$36*$C$36*$B$31*$A$9</f>
        <v>9.9450000000000007E-3</v>
      </c>
      <c r="P36" s="209">
        <v>0</v>
      </c>
      <c r="Q36" s="357">
        <v>10</v>
      </c>
      <c r="R36" s="310">
        <f t="shared" si="4"/>
        <v>100</v>
      </c>
      <c r="S36" s="388">
        <f t="shared" si="5"/>
        <v>0.99450000000000005</v>
      </c>
      <c r="T36" s="209"/>
      <c r="U36" s="209"/>
      <c r="V36" s="302"/>
      <c r="W36" s="316"/>
    </row>
    <row r="37" spans="1:23" s="195" customFormat="1" ht="47.25">
      <c r="A37" s="801"/>
      <c r="B37" s="790"/>
      <c r="C37" s="802"/>
      <c r="D37" s="756"/>
      <c r="E37" s="700"/>
      <c r="F37" s="700"/>
      <c r="G37" s="700"/>
      <c r="H37" s="700"/>
      <c r="I37" s="171" t="s">
        <v>635</v>
      </c>
      <c r="J37" s="169" t="s">
        <v>547</v>
      </c>
      <c r="K37" s="205" t="s">
        <v>391</v>
      </c>
      <c r="L37" s="386">
        <v>0</v>
      </c>
      <c r="M37" s="209" t="s">
        <v>392</v>
      </c>
      <c r="N37" s="193">
        <v>0.5</v>
      </c>
      <c r="O37" s="382">
        <f>N37*$D$36*$C$36*$B$31*$A$9</f>
        <v>9.9450000000000007E-3</v>
      </c>
      <c r="P37" s="209">
        <v>0</v>
      </c>
      <c r="Q37" s="357">
        <v>10</v>
      </c>
      <c r="R37" s="310">
        <f t="shared" si="4"/>
        <v>100</v>
      </c>
      <c r="S37" s="388">
        <f t="shared" si="5"/>
        <v>0.99450000000000005</v>
      </c>
      <c r="T37" s="209"/>
      <c r="U37" s="209"/>
      <c r="V37" s="302"/>
      <c r="W37" s="316"/>
    </row>
    <row r="38" spans="1:23" s="195" customFormat="1" ht="63" customHeight="1">
      <c r="A38" s="801"/>
      <c r="B38" s="790"/>
      <c r="C38" s="392">
        <v>0.18</v>
      </c>
      <c r="D38" s="392">
        <v>1</v>
      </c>
      <c r="E38" s="171" t="s">
        <v>250</v>
      </c>
      <c r="F38" s="298" t="s">
        <v>251</v>
      </c>
      <c r="G38" s="171" t="s">
        <v>585</v>
      </c>
      <c r="H38" s="298" t="s">
        <v>6</v>
      </c>
      <c r="I38" s="171" t="s">
        <v>637</v>
      </c>
      <c r="J38" s="169" t="s">
        <v>549</v>
      </c>
      <c r="K38" s="205" t="s">
        <v>391</v>
      </c>
      <c r="L38" s="386">
        <v>0</v>
      </c>
      <c r="M38" s="209" t="s">
        <v>392</v>
      </c>
      <c r="N38" s="193">
        <v>1</v>
      </c>
      <c r="O38" s="382">
        <f t="shared" si="6"/>
        <v>1.9890000000000001E-2</v>
      </c>
      <c r="P38" s="209">
        <v>0</v>
      </c>
      <c r="Q38" s="357">
        <v>10</v>
      </c>
      <c r="R38" s="310">
        <f t="shared" si="4"/>
        <v>100</v>
      </c>
      <c r="S38" s="388">
        <f t="shared" si="5"/>
        <v>1.9890000000000001</v>
      </c>
      <c r="T38" s="209"/>
      <c r="U38" s="209"/>
      <c r="V38" s="302"/>
      <c r="W38" s="316"/>
    </row>
    <row r="39" spans="1:23" s="195" customFormat="1" ht="47.25" customHeight="1">
      <c r="A39" s="801"/>
      <c r="B39" s="790"/>
      <c r="C39" s="392">
        <v>0.18</v>
      </c>
      <c r="D39" s="392">
        <v>1</v>
      </c>
      <c r="E39" s="171" t="s">
        <v>252</v>
      </c>
      <c r="F39" s="298" t="s">
        <v>253</v>
      </c>
      <c r="G39" s="171" t="s">
        <v>586</v>
      </c>
      <c r="H39" s="298" t="s">
        <v>7</v>
      </c>
      <c r="I39" s="171" t="s">
        <v>639</v>
      </c>
      <c r="J39" s="169" t="s">
        <v>550</v>
      </c>
      <c r="K39" s="205" t="s">
        <v>391</v>
      </c>
      <c r="L39" s="386">
        <v>0</v>
      </c>
      <c r="M39" s="209" t="s">
        <v>392</v>
      </c>
      <c r="N39" s="193">
        <v>1</v>
      </c>
      <c r="O39" s="382">
        <f t="shared" si="6"/>
        <v>1.9890000000000001E-2</v>
      </c>
      <c r="P39" s="209">
        <v>0</v>
      </c>
      <c r="Q39" s="357">
        <v>10</v>
      </c>
      <c r="R39" s="310">
        <f t="shared" si="4"/>
        <v>100</v>
      </c>
      <c r="S39" s="388">
        <f t="shared" si="5"/>
        <v>1.9890000000000001</v>
      </c>
      <c r="T39" s="209"/>
      <c r="U39" s="209"/>
      <c r="V39" s="302"/>
      <c r="W39" s="316"/>
    </row>
    <row r="40" spans="1:23" s="195" customFormat="1" ht="36" customHeight="1">
      <c r="A40" s="801"/>
      <c r="B40" s="790"/>
      <c r="C40" s="407">
        <v>0.08</v>
      </c>
      <c r="D40" s="407">
        <v>1</v>
      </c>
      <c r="E40" s="192" t="s">
        <v>255</v>
      </c>
      <c r="F40" s="169" t="s">
        <v>256</v>
      </c>
      <c r="G40" s="171" t="s">
        <v>590</v>
      </c>
      <c r="H40" s="284" t="s">
        <v>672</v>
      </c>
      <c r="I40" s="171" t="s">
        <v>644</v>
      </c>
      <c r="J40" s="163" t="s">
        <v>672</v>
      </c>
      <c r="K40" s="205" t="s">
        <v>98</v>
      </c>
      <c r="L40" s="386"/>
      <c r="M40" s="199" t="s">
        <v>434</v>
      </c>
      <c r="N40" s="193">
        <v>1</v>
      </c>
      <c r="O40" s="382">
        <f t="shared" si="6"/>
        <v>8.8400000000000006E-3</v>
      </c>
      <c r="P40" s="209">
        <v>0</v>
      </c>
      <c r="Q40" s="357">
        <v>10</v>
      </c>
      <c r="R40" s="302">
        <v>100</v>
      </c>
      <c r="S40" s="410">
        <f>R40*O40</f>
        <v>0.88400000000000012</v>
      </c>
      <c r="T40" s="209"/>
      <c r="U40" s="209"/>
      <c r="V40" s="302"/>
      <c r="W40" s="316"/>
    </row>
    <row r="41" spans="1:23" s="183" customFormat="1" ht="21" customHeight="1">
      <c r="A41" s="786">
        <v>0.15</v>
      </c>
      <c r="B41" s="236"/>
      <c r="C41" s="236"/>
      <c r="D41" s="236"/>
      <c r="E41" s="213" t="s">
        <v>415</v>
      </c>
      <c r="F41" s="787" t="s">
        <v>464</v>
      </c>
      <c r="G41" s="788"/>
      <c r="H41" s="788"/>
      <c r="I41" s="788"/>
      <c r="J41" s="788"/>
      <c r="K41" s="788"/>
      <c r="L41" s="788"/>
      <c r="M41" s="788"/>
      <c r="N41" s="299"/>
      <c r="O41" s="299"/>
      <c r="P41" s="209"/>
      <c r="Q41" s="357"/>
      <c r="R41" s="302"/>
      <c r="S41" s="408"/>
      <c r="T41" s="211"/>
      <c r="U41" s="211"/>
      <c r="V41" s="302"/>
      <c r="W41" s="318"/>
    </row>
    <row r="42" spans="1:23" s="183" customFormat="1" ht="49.7" customHeight="1">
      <c r="A42" s="786"/>
      <c r="B42" s="473">
        <v>0.7</v>
      </c>
      <c r="C42" s="255">
        <v>1</v>
      </c>
      <c r="D42" s="255">
        <v>1</v>
      </c>
      <c r="E42" s="217" t="s">
        <v>416</v>
      </c>
      <c r="F42" s="296" t="s">
        <v>417</v>
      </c>
      <c r="G42" s="215" t="s">
        <v>647</v>
      </c>
      <c r="H42" s="296" t="s">
        <v>417</v>
      </c>
      <c r="I42" s="297" t="s">
        <v>659</v>
      </c>
      <c r="J42" s="296" t="s">
        <v>417</v>
      </c>
      <c r="K42" s="205"/>
      <c r="L42" s="210"/>
      <c r="M42" s="211" t="s">
        <v>392</v>
      </c>
      <c r="N42" s="216">
        <v>1</v>
      </c>
      <c r="O42" s="393">
        <f>N42*D42*C42*B42*$A$41</f>
        <v>0.105</v>
      </c>
      <c r="P42" s="209">
        <v>0</v>
      </c>
      <c r="Q42" s="357">
        <v>10</v>
      </c>
      <c r="R42" s="302">
        <v>100</v>
      </c>
      <c r="S42" s="410">
        <f>R42*O42</f>
        <v>10.5</v>
      </c>
      <c r="T42" s="212"/>
      <c r="U42" s="212"/>
      <c r="V42" s="302"/>
      <c r="W42" s="316"/>
    </row>
    <row r="43" spans="1:23" s="183" customFormat="1" ht="57" customHeight="1">
      <c r="A43" s="786"/>
      <c r="B43" s="474">
        <v>0.3</v>
      </c>
      <c r="C43" s="255">
        <v>1</v>
      </c>
      <c r="D43" s="255">
        <v>1</v>
      </c>
      <c r="E43" s="217" t="s">
        <v>418</v>
      </c>
      <c r="F43" s="296" t="s">
        <v>419</v>
      </c>
      <c r="G43" s="215" t="s">
        <v>648</v>
      </c>
      <c r="H43" s="296" t="s">
        <v>419</v>
      </c>
      <c r="I43" s="297" t="s">
        <v>660</v>
      </c>
      <c r="J43" s="296" t="s">
        <v>419</v>
      </c>
      <c r="K43" s="205"/>
      <c r="L43" s="210"/>
      <c r="M43" s="211" t="s">
        <v>392</v>
      </c>
      <c r="N43" s="216">
        <v>1</v>
      </c>
      <c r="O43" s="393">
        <f>N43*D43*C43*B43*$A$41</f>
        <v>4.4999999999999998E-2</v>
      </c>
      <c r="P43" s="209">
        <v>0</v>
      </c>
      <c r="Q43" s="357">
        <v>10</v>
      </c>
      <c r="R43" s="302">
        <v>100</v>
      </c>
      <c r="S43" s="410">
        <f>R43*O43</f>
        <v>4.5</v>
      </c>
      <c r="T43" s="211"/>
      <c r="U43" s="211"/>
      <c r="V43" s="302"/>
      <c r="W43" s="316"/>
    </row>
    <row r="44" spans="1:23" s="183" customFormat="1" ht="29.25" customHeight="1">
      <c r="A44" s="254"/>
      <c r="B44" s="236"/>
      <c r="C44" s="236"/>
      <c r="D44" s="236"/>
      <c r="E44" s="464" t="s">
        <v>202</v>
      </c>
      <c r="F44" s="782" t="s">
        <v>420</v>
      </c>
      <c r="G44" s="782"/>
      <c r="H44" s="782"/>
      <c r="I44" s="782"/>
      <c r="J44" s="782"/>
      <c r="K44" s="782"/>
      <c r="L44" s="782"/>
      <c r="M44" s="782"/>
      <c r="N44" s="216"/>
      <c r="O44" s="216"/>
      <c r="P44" s="211"/>
      <c r="Q44" s="211"/>
      <c r="R44" s="302"/>
      <c r="S44" s="316"/>
      <c r="T44" s="211"/>
      <c r="U44" s="211"/>
      <c r="V44" s="302"/>
      <c r="W44" s="316"/>
    </row>
    <row r="45" spans="1:23" s="183" customFormat="1" ht="62.25" customHeight="1">
      <c r="A45" s="254"/>
      <c r="B45" s="236"/>
      <c r="C45" s="236"/>
      <c r="D45" s="236"/>
      <c r="E45" s="217" t="s">
        <v>421</v>
      </c>
      <c r="F45" s="306" t="s">
        <v>486</v>
      </c>
      <c r="G45" s="306" t="s">
        <v>649</v>
      </c>
      <c r="H45" s="306" t="s">
        <v>486</v>
      </c>
      <c r="I45" s="297" t="s">
        <v>652</v>
      </c>
      <c r="J45" s="306" t="s">
        <v>486</v>
      </c>
      <c r="K45" s="205" t="s">
        <v>712</v>
      </c>
      <c r="L45" s="210"/>
      <c r="M45" s="211" t="s">
        <v>392</v>
      </c>
      <c r="N45" s="216"/>
      <c r="O45" s="216"/>
      <c r="P45" s="158">
        <v>0</v>
      </c>
      <c r="Q45" s="165">
        <v>2</v>
      </c>
      <c r="R45" s="317"/>
      <c r="S45" s="319"/>
      <c r="T45" s="211"/>
      <c r="U45" s="211"/>
      <c r="V45" s="317"/>
      <c r="W45" s="319"/>
    </row>
    <row r="46" spans="1:23" s="183" customFormat="1" ht="62.25" customHeight="1">
      <c r="A46" s="254"/>
      <c r="B46" s="236"/>
      <c r="C46" s="236"/>
      <c r="D46" s="236"/>
      <c r="E46" s="217" t="s">
        <v>422</v>
      </c>
      <c r="F46" s="306" t="s">
        <v>487</v>
      </c>
      <c r="G46" s="306" t="s">
        <v>650</v>
      </c>
      <c r="H46" s="306" t="s">
        <v>487</v>
      </c>
      <c r="I46" s="297" t="s">
        <v>653</v>
      </c>
      <c r="J46" s="306" t="s">
        <v>487</v>
      </c>
      <c r="K46" s="205" t="s">
        <v>712</v>
      </c>
      <c r="L46" s="210"/>
      <c r="M46" s="211" t="s">
        <v>392</v>
      </c>
      <c r="N46" s="216"/>
      <c r="O46" s="216"/>
      <c r="P46" s="158">
        <v>0</v>
      </c>
      <c r="Q46" s="165">
        <v>0.5</v>
      </c>
      <c r="R46" s="317"/>
      <c r="S46" s="319"/>
      <c r="T46" s="211"/>
      <c r="U46" s="211"/>
      <c r="V46" s="317"/>
      <c r="W46" s="319"/>
    </row>
    <row r="47" spans="1:23" ht="63">
      <c r="A47" s="254"/>
      <c r="B47" s="247"/>
      <c r="C47" s="247"/>
      <c r="D47" s="247"/>
      <c r="E47" s="217" t="s">
        <v>485</v>
      </c>
      <c r="F47" s="305" t="s">
        <v>423</v>
      </c>
      <c r="G47" s="307" t="s">
        <v>651</v>
      </c>
      <c r="H47" s="305" t="s">
        <v>423</v>
      </c>
      <c r="I47" s="308" t="s">
        <v>654</v>
      </c>
      <c r="J47" s="305" t="s">
        <v>423</v>
      </c>
      <c r="K47" s="205" t="s">
        <v>712</v>
      </c>
      <c r="L47" s="219"/>
      <c r="M47" s="220" t="s">
        <v>392</v>
      </c>
      <c r="N47" s="216"/>
      <c r="O47" s="216"/>
      <c r="P47" s="158">
        <v>0</v>
      </c>
      <c r="Q47" s="165">
        <v>0.2</v>
      </c>
      <c r="R47" s="317"/>
      <c r="S47" s="319"/>
      <c r="T47" s="211"/>
      <c r="U47" s="211"/>
      <c r="V47" s="317"/>
      <c r="W47" s="319"/>
    </row>
    <row r="48" spans="1:23" s="224" customFormat="1" ht="36.950000000000003" customHeight="1">
      <c r="A48" s="251"/>
      <c r="B48" s="249"/>
      <c r="C48" s="249"/>
      <c r="D48" s="249"/>
      <c r="E48" s="192"/>
      <c r="F48" s="785" t="s">
        <v>424</v>
      </c>
      <c r="G48" s="785"/>
      <c r="H48" s="785"/>
      <c r="I48" s="785"/>
      <c r="J48" s="785"/>
      <c r="K48" s="221"/>
      <c r="L48" s="221"/>
      <c r="M48" s="222"/>
      <c r="N48" s="299"/>
      <c r="O48" s="299">
        <f>SUM(O9:O47)</f>
        <v>0.99999999999999989</v>
      </c>
      <c r="P48" s="223"/>
      <c r="Q48" s="223"/>
      <c r="R48" s="320"/>
      <c r="S48" s="321">
        <f>SUM(S18:S47)</f>
        <v>100.00000000000003</v>
      </c>
      <c r="T48" s="223"/>
      <c r="U48" s="223"/>
      <c r="V48" s="320"/>
      <c r="W48" s="321"/>
    </row>
    <row r="49" spans="5:23" ht="27.75" customHeight="1">
      <c r="E49" s="225"/>
      <c r="F49" s="226"/>
      <c r="G49" s="226"/>
      <c r="H49" s="227"/>
      <c r="I49" s="226"/>
      <c r="J49" s="228"/>
      <c r="K49" s="229"/>
      <c r="L49" s="229"/>
      <c r="M49" s="227"/>
      <c r="N49" s="300"/>
      <c r="O49" s="300"/>
      <c r="P49" s="230"/>
      <c r="Q49" s="230"/>
      <c r="R49" s="231"/>
    </row>
    <row r="51" spans="5:23" s="239" customFormat="1">
      <c r="E51" s="233"/>
      <c r="F51" s="764" t="s">
        <v>427</v>
      </c>
      <c r="G51" s="764"/>
      <c r="H51" s="764"/>
      <c r="I51" s="238"/>
      <c r="J51" s="238"/>
      <c r="M51" s="765" t="s">
        <v>428</v>
      </c>
      <c r="N51" s="765"/>
      <c r="O51" s="765"/>
      <c r="P51" s="765"/>
      <c r="Q51" s="765"/>
      <c r="R51" s="765"/>
      <c r="S51" s="765"/>
      <c r="T51" s="237"/>
      <c r="U51" s="237"/>
      <c r="V51" s="237"/>
      <c r="W51" s="237"/>
    </row>
  </sheetData>
  <mergeCells count="65">
    <mergeCell ref="D3:D6"/>
    <mergeCell ref="D36:D37"/>
    <mergeCell ref="I2:L2"/>
    <mergeCell ref="M2:R2"/>
    <mergeCell ref="N3:N6"/>
    <mergeCell ref="G3:H3"/>
    <mergeCell ref="A1:G2"/>
    <mergeCell ref="A3:A6"/>
    <mergeCell ref="B3:B6"/>
    <mergeCell ref="J4:J6"/>
    <mergeCell ref="K4:K6"/>
    <mergeCell ref="O3:O6"/>
    <mergeCell ref="C3:C6"/>
    <mergeCell ref="L4:L6"/>
    <mergeCell ref="C13:C14"/>
    <mergeCell ref="F13:M13"/>
    <mergeCell ref="F9:M9"/>
    <mergeCell ref="H4:H6"/>
    <mergeCell ref="I4:I6"/>
    <mergeCell ref="F12:M12"/>
    <mergeCell ref="F11:M11"/>
    <mergeCell ref="I1:R1"/>
    <mergeCell ref="E4:E6"/>
    <mergeCell ref="F4:F6"/>
    <mergeCell ref="P5:S5"/>
    <mergeCell ref="E3:F3"/>
    <mergeCell ref="K3:L3"/>
    <mergeCell ref="S2:W2"/>
    <mergeCell ref="S1:W1"/>
    <mergeCell ref="P3:W4"/>
    <mergeCell ref="I3:J3"/>
    <mergeCell ref="T5:W5"/>
    <mergeCell ref="M3:M6"/>
    <mergeCell ref="G4:G6"/>
    <mergeCell ref="A41:A43"/>
    <mergeCell ref="F41:M41"/>
    <mergeCell ref="F30:M30"/>
    <mergeCell ref="B31:B40"/>
    <mergeCell ref="C36:C37"/>
    <mergeCell ref="E36:E37"/>
    <mergeCell ref="F36:F37"/>
    <mergeCell ref="G36:G37"/>
    <mergeCell ref="H36:H37"/>
    <mergeCell ref="A9:A40"/>
    <mergeCell ref="B10:B15"/>
    <mergeCell ref="B17:B29"/>
    <mergeCell ref="F17:M17"/>
    <mergeCell ref="F16:M16"/>
    <mergeCell ref="F10:M10"/>
    <mergeCell ref="F15:M15"/>
    <mergeCell ref="F51:H51"/>
    <mergeCell ref="M51:S51"/>
    <mergeCell ref="F20:F23"/>
    <mergeCell ref="C17:C18"/>
    <mergeCell ref="F44:M44"/>
    <mergeCell ref="C24:C25"/>
    <mergeCell ref="E20:E23"/>
    <mergeCell ref="F48:J48"/>
    <mergeCell ref="E27:E29"/>
    <mergeCell ref="F27:F29"/>
    <mergeCell ref="C19:C23"/>
    <mergeCell ref="C26:C29"/>
    <mergeCell ref="F24:M24"/>
    <mergeCell ref="F26:M26"/>
    <mergeCell ref="F19:M19"/>
  </mergeCells>
  <phoneticPr fontId="33" type="noConversion"/>
  <printOptions horizontalCentered="1"/>
  <pageMargins left="0" right="0" top="0.25" bottom="0.25" header="0.3" footer="0.3"/>
  <pageSetup paperSize="8" scale="85" orientation="landscape"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52"/>
  <sheetViews>
    <sheetView topLeftCell="A4" zoomScale="70" zoomScaleNormal="70" workbookViewId="0">
      <pane xSplit="15" ySplit="5" topLeftCell="P36" activePane="bottomRight" state="frozen"/>
      <selection activeCell="A4" sqref="A4"/>
      <selection pane="topRight" activeCell="P4" sqref="P4"/>
      <selection pane="bottomLeft" activeCell="A9" sqref="A9"/>
      <selection pane="bottomRight" activeCell="L43" sqref="L43:M44"/>
    </sheetView>
  </sheetViews>
  <sheetFormatPr defaultColWidth="8" defaultRowHeight="15.75"/>
  <cols>
    <col min="1" max="1" width="6.375" style="182" customWidth="1"/>
    <col min="2" max="2" width="6.875" style="182" customWidth="1"/>
    <col min="3" max="4" width="8" style="182"/>
    <col min="5" max="5" width="6.75" style="233" customWidth="1"/>
    <col min="6" max="6" width="19" style="234" customWidth="1"/>
    <col min="7" max="7" width="6.375" style="234" customWidth="1"/>
    <col min="8" max="8" width="21.125" style="234" customWidth="1"/>
    <col min="9" max="9" width="7.75" style="234" bestFit="1" customWidth="1"/>
    <col min="10" max="10" width="25.375" style="234" customWidth="1"/>
    <col min="11" max="12" width="8.375" style="182" customWidth="1"/>
    <col min="13" max="13" width="8.875" style="182" customWidth="1"/>
    <col min="14" max="15" width="9.875" style="278" customWidth="1"/>
    <col min="16" max="17" width="7.625" style="184" customWidth="1"/>
    <col min="18" max="18" width="8.125" style="235" customWidth="1"/>
    <col min="19" max="21" width="7.5" style="183" customWidth="1"/>
    <col min="22" max="22" width="8" style="183"/>
    <col min="23" max="23" width="9.375" style="183" customWidth="1"/>
    <col min="24" max="16384" width="8" style="182"/>
  </cols>
  <sheetData>
    <row r="1" spans="1:23" ht="44.25" customHeight="1">
      <c r="A1" s="719" t="s">
        <v>425</v>
      </c>
      <c r="B1" s="719"/>
      <c r="C1" s="719"/>
      <c r="D1" s="719"/>
      <c r="E1" s="719"/>
      <c r="F1" s="719"/>
      <c r="G1" s="720"/>
      <c r="H1" s="181" t="s">
        <v>395</v>
      </c>
      <c r="I1" s="723"/>
      <c r="J1" s="723"/>
      <c r="K1" s="723"/>
      <c r="L1" s="723"/>
      <c r="M1" s="723"/>
      <c r="N1" s="723"/>
      <c r="O1" s="723"/>
      <c r="P1" s="723"/>
      <c r="Q1" s="723"/>
      <c r="R1" s="724"/>
      <c r="S1" s="728" t="s">
        <v>396</v>
      </c>
      <c r="T1" s="729"/>
      <c r="U1" s="729"/>
      <c r="V1" s="729"/>
      <c r="W1" s="730"/>
    </row>
    <row r="2" spans="1:23" ht="36" customHeight="1">
      <c r="A2" s="721"/>
      <c r="B2" s="721"/>
      <c r="C2" s="721"/>
      <c r="D2" s="721"/>
      <c r="E2" s="721"/>
      <c r="F2" s="721"/>
      <c r="G2" s="722"/>
      <c r="H2" s="181" t="s">
        <v>397</v>
      </c>
      <c r="I2" s="723" t="s">
        <v>194</v>
      </c>
      <c r="J2" s="723"/>
      <c r="K2" s="723"/>
      <c r="L2" s="723"/>
      <c r="M2" s="731" t="s">
        <v>393</v>
      </c>
      <c r="N2" s="732"/>
      <c r="O2" s="732"/>
      <c r="P2" s="732"/>
      <c r="Q2" s="732"/>
      <c r="R2" s="733"/>
      <c r="S2" s="728" t="s">
        <v>398</v>
      </c>
      <c r="T2" s="729"/>
      <c r="U2" s="729"/>
      <c r="V2" s="729"/>
      <c r="W2" s="730"/>
    </row>
    <row r="3" spans="1:23" s="183" customFormat="1" ht="34.5" customHeight="1">
      <c r="A3" s="718" t="s">
        <v>730</v>
      </c>
      <c r="B3" s="718" t="s">
        <v>729</v>
      </c>
      <c r="C3" s="718" t="s">
        <v>679</v>
      </c>
      <c r="D3" s="718" t="s">
        <v>731</v>
      </c>
      <c r="E3" s="718" t="s">
        <v>399</v>
      </c>
      <c r="F3" s="718"/>
      <c r="G3" s="718" t="s">
        <v>400</v>
      </c>
      <c r="H3" s="718"/>
      <c r="I3" s="718" t="s">
        <v>401</v>
      </c>
      <c r="J3" s="718"/>
      <c r="K3" s="718" t="s">
        <v>402</v>
      </c>
      <c r="L3" s="718"/>
      <c r="M3" s="718" t="s">
        <v>403</v>
      </c>
      <c r="N3" s="718" t="s">
        <v>732</v>
      </c>
      <c r="O3" s="718" t="s">
        <v>681</v>
      </c>
      <c r="P3" s="718" t="s">
        <v>404</v>
      </c>
      <c r="Q3" s="718"/>
      <c r="R3" s="718"/>
      <c r="S3" s="718"/>
      <c r="T3" s="718"/>
      <c r="U3" s="718"/>
      <c r="V3" s="718"/>
      <c r="W3" s="718"/>
    </row>
    <row r="4" spans="1:23" s="184" customFormat="1" ht="27.6" customHeight="1">
      <c r="A4" s="718"/>
      <c r="B4" s="718"/>
      <c r="C4" s="718"/>
      <c r="D4" s="718"/>
      <c r="E4" s="727" t="s">
        <v>457</v>
      </c>
      <c r="F4" s="718" t="s">
        <v>456</v>
      </c>
      <c r="G4" s="727" t="s">
        <v>458</v>
      </c>
      <c r="H4" s="718" t="s">
        <v>456</v>
      </c>
      <c r="I4" s="727" t="s">
        <v>459</v>
      </c>
      <c r="J4" s="718" t="s">
        <v>456</v>
      </c>
      <c r="K4" s="718" t="s">
        <v>390</v>
      </c>
      <c r="L4" s="718" t="s">
        <v>405</v>
      </c>
      <c r="M4" s="718"/>
      <c r="N4" s="718"/>
      <c r="O4" s="718"/>
      <c r="P4" s="718"/>
      <c r="Q4" s="718"/>
      <c r="R4" s="718"/>
      <c r="S4" s="718"/>
      <c r="T4" s="718"/>
      <c r="U4" s="718"/>
      <c r="V4" s="718"/>
      <c r="W4" s="718"/>
    </row>
    <row r="5" spans="1:23" s="183" customFormat="1" ht="27.6" customHeight="1">
      <c r="A5" s="718"/>
      <c r="B5" s="718"/>
      <c r="C5" s="718"/>
      <c r="D5" s="718"/>
      <c r="E5" s="727"/>
      <c r="F5" s="718"/>
      <c r="G5" s="727"/>
      <c r="H5" s="718"/>
      <c r="I5" s="727"/>
      <c r="J5" s="718"/>
      <c r="K5" s="718"/>
      <c r="L5" s="718"/>
      <c r="M5" s="718"/>
      <c r="N5" s="718"/>
      <c r="O5" s="718"/>
      <c r="P5" s="718" t="s">
        <v>406</v>
      </c>
      <c r="Q5" s="718"/>
      <c r="R5" s="718"/>
      <c r="S5" s="718"/>
      <c r="T5" s="718" t="s">
        <v>558</v>
      </c>
      <c r="U5" s="718"/>
      <c r="V5" s="718"/>
      <c r="W5" s="718"/>
    </row>
    <row r="6" spans="1:23" s="183" customFormat="1" ht="47.25" customHeight="1">
      <c r="A6" s="718"/>
      <c r="B6" s="718"/>
      <c r="C6" s="718"/>
      <c r="D6" s="718"/>
      <c r="E6" s="727"/>
      <c r="F6" s="718"/>
      <c r="G6" s="727"/>
      <c r="H6" s="718"/>
      <c r="I6" s="727"/>
      <c r="J6" s="718"/>
      <c r="K6" s="718"/>
      <c r="L6" s="718"/>
      <c r="M6" s="718"/>
      <c r="N6" s="718"/>
      <c r="O6" s="718"/>
      <c r="P6" s="185" t="s">
        <v>408</v>
      </c>
      <c r="Q6" s="185" t="s">
        <v>560</v>
      </c>
      <c r="R6" s="186" t="s">
        <v>409</v>
      </c>
      <c r="S6" s="186" t="s">
        <v>410</v>
      </c>
      <c r="T6" s="186" t="s">
        <v>408</v>
      </c>
      <c r="U6" s="185" t="s">
        <v>560</v>
      </c>
      <c r="V6" s="186" t="s">
        <v>409</v>
      </c>
      <c r="W6" s="186" t="s">
        <v>410</v>
      </c>
    </row>
    <row r="7" spans="1:23" s="187" customFormat="1">
      <c r="A7" s="256">
        <v>1</v>
      </c>
      <c r="B7" s="256">
        <v>2</v>
      </c>
      <c r="C7" s="256">
        <v>3</v>
      </c>
      <c r="D7" s="256">
        <v>4</v>
      </c>
      <c r="E7" s="256">
        <v>5</v>
      </c>
      <c r="F7" s="256">
        <v>6</v>
      </c>
      <c r="G7" s="256">
        <v>7</v>
      </c>
      <c r="H7" s="256">
        <v>8</v>
      </c>
      <c r="I7" s="256">
        <v>9</v>
      </c>
      <c r="J7" s="256">
        <v>10</v>
      </c>
      <c r="K7" s="256">
        <v>11</v>
      </c>
      <c r="L7" s="256">
        <v>12</v>
      </c>
      <c r="M7" s="256">
        <v>13</v>
      </c>
      <c r="N7" s="256">
        <v>14</v>
      </c>
      <c r="O7" s="256">
        <v>15</v>
      </c>
      <c r="P7" s="256">
        <v>16</v>
      </c>
      <c r="Q7" s="256">
        <v>17</v>
      </c>
      <c r="R7" s="256">
        <v>18</v>
      </c>
      <c r="S7" s="256">
        <v>19</v>
      </c>
      <c r="T7" s="256">
        <v>20</v>
      </c>
      <c r="U7" s="256">
        <v>21</v>
      </c>
      <c r="V7" s="256">
        <v>22</v>
      </c>
      <c r="W7" s="256">
        <v>23</v>
      </c>
    </row>
    <row r="8" spans="1:23" s="369" customFormat="1" ht="74.25" customHeight="1">
      <c r="A8" s="164" t="s">
        <v>683</v>
      </c>
      <c r="B8" s="164" t="s">
        <v>684</v>
      </c>
      <c r="C8" s="164" t="s">
        <v>685</v>
      </c>
      <c r="D8" s="164" t="s">
        <v>687</v>
      </c>
      <c r="E8" s="164"/>
      <c r="F8" s="370"/>
      <c r="G8" s="371"/>
      <c r="H8" s="370"/>
      <c r="I8" s="185"/>
      <c r="J8" s="370"/>
      <c r="K8" s="372" t="s">
        <v>92</v>
      </c>
      <c r="L8" s="185" t="s">
        <v>448</v>
      </c>
      <c r="M8" s="372" t="s">
        <v>686</v>
      </c>
      <c r="N8" s="185" t="s">
        <v>719</v>
      </c>
      <c r="O8" s="185" t="s">
        <v>720</v>
      </c>
      <c r="P8" s="185" t="s">
        <v>689</v>
      </c>
      <c r="Q8" s="185" t="s">
        <v>690</v>
      </c>
      <c r="R8" s="185" t="s">
        <v>691</v>
      </c>
      <c r="S8" s="185" t="s">
        <v>692</v>
      </c>
      <c r="T8" s="185" t="s">
        <v>689</v>
      </c>
      <c r="U8" s="185" t="s">
        <v>690</v>
      </c>
      <c r="V8" s="185" t="s">
        <v>691</v>
      </c>
      <c r="W8" s="185" t="s">
        <v>692</v>
      </c>
    </row>
    <row r="9" spans="1:23" s="183" customFormat="1" ht="23.25" customHeight="1">
      <c r="A9" s="801">
        <v>0.85</v>
      </c>
      <c r="B9" s="262"/>
      <c r="C9" s="262"/>
      <c r="D9" s="262"/>
      <c r="E9" s="188" t="s">
        <v>411</v>
      </c>
      <c r="F9" s="787" t="s">
        <v>453</v>
      </c>
      <c r="G9" s="787"/>
      <c r="H9" s="787"/>
      <c r="I9" s="787"/>
      <c r="J9" s="787"/>
      <c r="K9" s="787"/>
      <c r="L9" s="787"/>
      <c r="M9" s="787"/>
      <c r="N9" s="458"/>
      <c r="O9" s="458"/>
      <c r="P9" s="185"/>
      <c r="Q9" s="185"/>
      <c r="R9" s="312"/>
      <c r="S9" s="312"/>
      <c r="T9" s="186"/>
      <c r="U9" s="186"/>
      <c r="V9" s="312"/>
      <c r="W9" s="312"/>
    </row>
    <row r="10" spans="1:23" s="183" customFormat="1" ht="24.6" customHeight="1">
      <c r="A10" s="801"/>
      <c r="B10" s="790">
        <v>0</v>
      </c>
      <c r="C10" s="248"/>
      <c r="D10" s="248"/>
      <c r="E10" s="459" t="s">
        <v>412</v>
      </c>
      <c r="F10" s="794" t="s">
        <v>454</v>
      </c>
      <c r="G10" s="794"/>
      <c r="H10" s="794"/>
      <c r="I10" s="794"/>
      <c r="J10" s="794"/>
      <c r="K10" s="794"/>
      <c r="L10" s="794"/>
      <c r="M10" s="794"/>
      <c r="N10" s="460"/>
      <c r="O10" s="460"/>
      <c r="P10" s="185"/>
      <c r="Q10" s="185"/>
      <c r="R10" s="312"/>
      <c r="S10" s="312"/>
      <c r="T10" s="185"/>
      <c r="U10" s="185"/>
      <c r="V10" s="312"/>
      <c r="W10" s="312"/>
    </row>
    <row r="11" spans="1:23" s="183" customFormat="1" ht="33" customHeight="1">
      <c r="A11" s="801"/>
      <c r="B11" s="790"/>
      <c r="C11" s="253">
        <v>0</v>
      </c>
      <c r="D11" s="253"/>
      <c r="E11" s="258" t="s">
        <v>445</v>
      </c>
      <c r="F11" s="644" t="s">
        <v>455</v>
      </c>
      <c r="G11" s="644"/>
      <c r="H11" s="644"/>
      <c r="I11" s="644"/>
      <c r="J11" s="644"/>
      <c r="K11" s="644"/>
      <c r="L11" s="644"/>
      <c r="M11" s="644"/>
      <c r="N11" s="309"/>
      <c r="O11" s="309"/>
      <c r="P11" s="185"/>
      <c r="Q11" s="185"/>
      <c r="R11" s="312"/>
      <c r="S11" s="312"/>
      <c r="T11" s="185"/>
      <c r="U11" s="185"/>
      <c r="V11" s="312"/>
      <c r="W11" s="312"/>
    </row>
    <row r="12" spans="1:23">
      <c r="A12" s="801"/>
      <c r="B12" s="790"/>
      <c r="C12" s="252"/>
      <c r="D12" s="252"/>
      <c r="E12" s="258" t="s">
        <v>202</v>
      </c>
      <c r="F12" s="644" t="s">
        <v>460</v>
      </c>
      <c r="G12" s="644"/>
      <c r="H12" s="644"/>
      <c r="I12" s="644"/>
      <c r="J12" s="644"/>
      <c r="K12" s="644"/>
      <c r="L12" s="644"/>
      <c r="M12" s="644"/>
      <c r="N12" s="217"/>
      <c r="O12" s="217"/>
      <c r="P12" s="185"/>
      <c r="Q12" s="185"/>
      <c r="R12" s="312"/>
      <c r="S12" s="313"/>
      <c r="T12" s="185"/>
      <c r="U12" s="185"/>
      <c r="V12" s="312"/>
      <c r="W12" s="313"/>
    </row>
    <row r="13" spans="1:23" s="201" customFormat="1" ht="23.25">
      <c r="A13" s="801"/>
      <c r="B13" s="790"/>
      <c r="C13" s="253">
        <v>0</v>
      </c>
      <c r="D13" s="253"/>
      <c r="E13" s="196"/>
      <c r="F13" s="197"/>
      <c r="G13" s="197"/>
      <c r="H13" s="197"/>
      <c r="I13" s="198"/>
      <c r="J13" s="197"/>
      <c r="K13" s="199"/>
      <c r="L13" s="199"/>
      <c r="M13" s="199"/>
      <c r="N13" s="200"/>
      <c r="O13" s="200"/>
      <c r="P13" s="198"/>
      <c r="Q13" s="198"/>
      <c r="R13" s="310"/>
      <c r="S13" s="311"/>
      <c r="T13" s="158"/>
      <c r="U13" s="158"/>
      <c r="V13" s="310"/>
      <c r="W13" s="311"/>
    </row>
    <row r="14" spans="1:23">
      <c r="A14" s="801"/>
      <c r="B14" s="790"/>
      <c r="C14" s="793">
        <v>1</v>
      </c>
      <c r="D14" s="253"/>
      <c r="E14" s="258" t="s">
        <v>426</v>
      </c>
      <c r="F14" s="644" t="s">
        <v>461</v>
      </c>
      <c r="G14" s="644"/>
      <c r="H14" s="644"/>
      <c r="I14" s="644"/>
      <c r="J14" s="644"/>
      <c r="K14" s="644"/>
      <c r="L14" s="644"/>
      <c r="M14" s="644"/>
      <c r="N14" s="304"/>
      <c r="O14" s="304"/>
      <c r="P14" s="185"/>
      <c r="Q14" s="185"/>
      <c r="R14" s="310"/>
      <c r="S14" s="311"/>
      <c r="T14" s="185"/>
      <c r="U14" s="185"/>
      <c r="V14" s="310"/>
      <c r="W14" s="311"/>
    </row>
    <row r="15" spans="1:23" s="203" customFormat="1" ht="47.25">
      <c r="A15" s="801"/>
      <c r="B15" s="790"/>
      <c r="C15" s="793"/>
      <c r="D15" s="253">
        <v>1</v>
      </c>
      <c r="E15" s="196" t="s">
        <v>25</v>
      </c>
      <c r="F15" s="197" t="s">
        <v>28</v>
      </c>
      <c r="G15" s="197" t="s">
        <v>67</v>
      </c>
      <c r="H15" s="197" t="s">
        <v>435</v>
      </c>
      <c r="I15" s="197" t="s">
        <v>655</v>
      </c>
      <c r="J15" s="197" t="s">
        <v>435</v>
      </c>
      <c r="K15" s="199" t="s">
        <v>433</v>
      </c>
      <c r="L15" s="202">
        <v>0</v>
      </c>
      <c r="M15" s="199" t="s">
        <v>434</v>
      </c>
      <c r="N15" s="193">
        <v>1</v>
      </c>
      <c r="O15" s="193"/>
      <c r="P15" s="198"/>
      <c r="Q15" s="198"/>
      <c r="R15" s="310"/>
      <c r="S15" s="311"/>
      <c r="T15" s="198"/>
      <c r="U15" s="198"/>
      <c r="V15" s="310"/>
      <c r="W15" s="311"/>
    </row>
    <row r="16" spans="1:23" ht="37.5" customHeight="1">
      <c r="A16" s="801"/>
      <c r="B16" s="790"/>
      <c r="C16" s="253">
        <v>0</v>
      </c>
      <c r="D16" s="253"/>
      <c r="E16" s="258" t="s">
        <v>446</v>
      </c>
      <c r="F16" s="644" t="s">
        <v>462</v>
      </c>
      <c r="G16" s="652"/>
      <c r="H16" s="652"/>
      <c r="I16" s="652"/>
      <c r="J16" s="652"/>
      <c r="K16" s="652"/>
      <c r="L16" s="652"/>
      <c r="M16" s="652"/>
      <c r="N16" s="304"/>
      <c r="O16" s="304"/>
      <c r="P16" s="185"/>
      <c r="Q16" s="185"/>
      <c r="R16" s="310"/>
      <c r="S16" s="311"/>
      <c r="T16" s="185"/>
      <c r="U16" s="185"/>
      <c r="V16" s="310"/>
      <c r="W16" s="311"/>
    </row>
    <row r="17" spans="1:23" ht="20.25" customHeight="1">
      <c r="A17" s="801"/>
      <c r="B17" s="247"/>
      <c r="C17" s="250"/>
      <c r="D17" s="250"/>
      <c r="E17" s="462" t="s">
        <v>413</v>
      </c>
      <c r="F17" s="749" t="s">
        <v>463</v>
      </c>
      <c r="G17" s="791"/>
      <c r="H17" s="791"/>
      <c r="I17" s="791"/>
      <c r="J17" s="791"/>
      <c r="K17" s="791"/>
      <c r="L17" s="791"/>
      <c r="M17" s="791"/>
      <c r="N17" s="299"/>
      <c r="O17" s="299"/>
      <c r="P17" s="207"/>
      <c r="Q17" s="207"/>
      <c r="R17" s="314"/>
      <c r="S17" s="315"/>
      <c r="T17" s="207"/>
      <c r="U17" s="207"/>
      <c r="V17" s="302"/>
      <c r="W17" s="316"/>
    </row>
    <row r="18" spans="1:23" s="184" customFormat="1" ht="15.75" customHeight="1">
      <c r="A18" s="801"/>
      <c r="B18" s="790">
        <v>0.88</v>
      </c>
      <c r="C18" s="789">
        <v>0.15</v>
      </c>
      <c r="D18" s="255"/>
      <c r="E18" s="257" t="s">
        <v>448</v>
      </c>
      <c r="F18" s="644" t="s">
        <v>466</v>
      </c>
      <c r="G18" s="644"/>
      <c r="H18" s="644"/>
      <c r="I18" s="644"/>
      <c r="J18" s="644"/>
      <c r="K18" s="644"/>
      <c r="L18" s="644"/>
      <c r="M18" s="644"/>
      <c r="N18" s="193"/>
      <c r="O18" s="193"/>
      <c r="P18" s="209"/>
      <c r="Q18" s="209"/>
      <c r="R18" s="302"/>
      <c r="S18" s="316"/>
      <c r="T18" s="209"/>
      <c r="U18" s="209"/>
      <c r="V18" s="302"/>
      <c r="W18" s="316"/>
    </row>
    <row r="19" spans="1:23" s="183" customFormat="1" ht="63">
      <c r="A19" s="801"/>
      <c r="B19" s="790"/>
      <c r="C19" s="789"/>
      <c r="D19" s="255">
        <v>0.65</v>
      </c>
      <c r="E19" s="727" t="s">
        <v>204</v>
      </c>
      <c r="F19" s="692" t="s">
        <v>205</v>
      </c>
      <c r="G19" s="158" t="s">
        <v>565</v>
      </c>
      <c r="H19" s="163" t="s">
        <v>207</v>
      </c>
      <c r="I19" s="180" t="s">
        <v>598</v>
      </c>
      <c r="J19" s="163" t="s">
        <v>207</v>
      </c>
      <c r="K19" s="205" t="s">
        <v>391</v>
      </c>
      <c r="L19" s="205">
        <v>0</v>
      </c>
      <c r="M19" s="199" t="s">
        <v>434</v>
      </c>
      <c r="N19" s="193">
        <v>1</v>
      </c>
      <c r="O19" s="382">
        <f>N19*D19*$C$18*$B$18*$A$9</f>
        <v>7.2929999999999995E-2</v>
      </c>
      <c r="P19" s="209">
        <v>0</v>
      </c>
      <c r="Q19" s="209">
        <v>10</v>
      </c>
      <c r="R19" s="302">
        <f>100-(P19-L19)*Q19</f>
        <v>100</v>
      </c>
      <c r="S19" s="388">
        <f>R19*O19</f>
        <v>7.2929999999999993</v>
      </c>
      <c r="T19" s="209"/>
      <c r="U19" s="209"/>
      <c r="V19" s="302"/>
      <c r="W19" s="316"/>
    </row>
    <row r="20" spans="1:23" s="183" customFormat="1" ht="65.25" customHeight="1">
      <c r="A20" s="801"/>
      <c r="B20" s="790"/>
      <c r="C20" s="789"/>
      <c r="D20" s="255">
        <v>0.35</v>
      </c>
      <c r="E20" s="727"/>
      <c r="F20" s="692"/>
      <c r="G20" s="158" t="s">
        <v>566</v>
      </c>
      <c r="H20" s="158" t="s">
        <v>526</v>
      </c>
      <c r="I20" s="180" t="s">
        <v>601</v>
      </c>
      <c r="J20" s="163" t="s">
        <v>552</v>
      </c>
      <c r="K20" s="205" t="s">
        <v>391</v>
      </c>
      <c r="L20" s="205">
        <v>0</v>
      </c>
      <c r="M20" s="199" t="s">
        <v>434</v>
      </c>
      <c r="N20" s="193">
        <v>1</v>
      </c>
      <c r="O20" s="382">
        <f>N20*D20*$C$18*$B$18*$A$9</f>
        <v>3.9269999999999999E-2</v>
      </c>
      <c r="P20" s="209">
        <v>0</v>
      </c>
      <c r="Q20" s="209">
        <v>10</v>
      </c>
      <c r="R20" s="302">
        <f t="shared" ref="R20:R29" si="0">100-(P20-L20)*Q20</f>
        <v>100</v>
      </c>
      <c r="S20" s="388">
        <f t="shared" ref="S20:S29" si="1">R20*O20</f>
        <v>3.927</v>
      </c>
      <c r="T20" s="209"/>
      <c r="U20" s="209"/>
      <c r="V20" s="302"/>
      <c r="W20" s="316"/>
    </row>
    <row r="21" spans="1:23" s="183" customFormat="1">
      <c r="A21" s="801"/>
      <c r="B21" s="790"/>
      <c r="C21" s="789">
        <v>0.85</v>
      </c>
      <c r="D21" s="255"/>
      <c r="E21" s="463" t="s">
        <v>450</v>
      </c>
      <c r="F21" s="755" t="s">
        <v>468</v>
      </c>
      <c r="G21" s="755"/>
      <c r="H21" s="755"/>
      <c r="I21" s="755"/>
      <c r="J21" s="755"/>
      <c r="K21" s="755"/>
      <c r="L21" s="755"/>
      <c r="M21" s="755"/>
      <c r="N21" s="193"/>
      <c r="O21" s="193"/>
      <c r="P21" s="209"/>
      <c r="Q21" s="209"/>
      <c r="R21" s="302"/>
      <c r="S21" s="316"/>
      <c r="T21" s="211"/>
      <c r="U21" s="211"/>
      <c r="V21" s="302"/>
      <c r="W21" s="316"/>
    </row>
    <row r="22" spans="1:23" s="183" customFormat="1" ht="63">
      <c r="A22" s="801"/>
      <c r="B22" s="790"/>
      <c r="C22" s="789"/>
      <c r="D22" s="255">
        <v>0.1</v>
      </c>
      <c r="E22" s="192" t="s">
        <v>226</v>
      </c>
      <c r="F22" s="158" t="s">
        <v>227</v>
      </c>
      <c r="G22" s="165" t="s">
        <v>572</v>
      </c>
      <c r="H22" s="177" t="s">
        <v>229</v>
      </c>
      <c r="I22" s="168" t="s">
        <v>607</v>
      </c>
      <c r="J22" s="178" t="s">
        <v>0</v>
      </c>
      <c r="K22" s="205" t="s">
        <v>391</v>
      </c>
      <c r="L22" s="301">
        <v>0</v>
      </c>
      <c r="M22" s="199" t="s">
        <v>434</v>
      </c>
      <c r="N22" s="193">
        <v>1</v>
      </c>
      <c r="O22" s="382">
        <f>N22*D22*$C$21*$B$18*$A$9</f>
        <v>6.3579999999999998E-2</v>
      </c>
      <c r="P22" s="209">
        <v>0</v>
      </c>
      <c r="Q22" s="209">
        <v>10</v>
      </c>
      <c r="R22" s="302">
        <f t="shared" si="0"/>
        <v>100</v>
      </c>
      <c r="S22" s="388">
        <f t="shared" si="1"/>
        <v>6.3579999999999997</v>
      </c>
      <c r="T22" s="211"/>
      <c r="U22" s="211"/>
      <c r="V22" s="302"/>
      <c r="W22" s="316"/>
    </row>
    <row r="23" spans="1:23" s="183" customFormat="1" ht="47.25">
      <c r="A23" s="801"/>
      <c r="B23" s="790"/>
      <c r="C23" s="789"/>
      <c r="D23" s="255">
        <v>0.25</v>
      </c>
      <c r="E23" s="792" t="s">
        <v>235</v>
      </c>
      <c r="F23" s="727" t="s">
        <v>236</v>
      </c>
      <c r="G23" s="293" t="s">
        <v>576</v>
      </c>
      <c r="H23" s="296" t="s">
        <v>479</v>
      </c>
      <c r="I23" s="272" t="s">
        <v>614</v>
      </c>
      <c r="J23" s="281" t="s">
        <v>497</v>
      </c>
      <c r="K23" s="205" t="s">
        <v>391</v>
      </c>
      <c r="L23" s="301">
        <v>0</v>
      </c>
      <c r="M23" s="199" t="s">
        <v>434</v>
      </c>
      <c r="N23" s="193">
        <v>1</v>
      </c>
      <c r="O23" s="382">
        <f>N23*D23*$C$21*$B$18*$A$9</f>
        <v>0.15895000000000001</v>
      </c>
      <c r="P23" s="209">
        <v>0</v>
      </c>
      <c r="Q23" s="209">
        <v>10</v>
      </c>
      <c r="R23" s="302">
        <f t="shared" si="0"/>
        <v>100</v>
      </c>
      <c r="S23" s="388">
        <f t="shared" si="1"/>
        <v>15.895000000000001</v>
      </c>
      <c r="T23" s="211"/>
      <c r="U23" s="211"/>
      <c r="V23" s="302"/>
      <c r="W23" s="316"/>
    </row>
    <row r="24" spans="1:23" s="183" customFormat="1" ht="81" customHeight="1">
      <c r="A24" s="801"/>
      <c r="B24" s="790"/>
      <c r="C24" s="789"/>
      <c r="D24" s="798">
        <v>0.4</v>
      </c>
      <c r="E24" s="792"/>
      <c r="F24" s="727"/>
      <c r="G24" s="727" t="s">
        <v>577</v>
      </c>
      <c r="H24" s="692" t="s">
        <v>480</v>
      </c>
      <c r="I24" s="272" t="s">
        <v>622</v>
      </c>
      <c r="J24" s="287" t="s">
        <v>701</v>
      </c>
      <c r="K24" s="205" t="s">
        <v>391</v>
      </c>
      <c r="L24" s="301">
        <v>0</v>
      </c>
      <c r="M24" s="199" t="s">
        <v>434</v>
      </c>
      <c r="N24" s="193">
        <v>0.15</v>
      </c>
      <c r="O24" s="382">
        <f>N24*$D$24*$C$21*$B$18*$A$9</f>
        <v>3.8147999999999994E-2</v>
      </c>
      <c r="P24" s="209">
        <v>0</v>
      </c>
      <c r="Q24" s="209">
        <v>10</v>
      </c>
      <c r="R24" s="302">
        <f>100-(P24-L24)*Q24</f>
        <v>100</v>
      </c>
      <c r="S24" s="388">
        <f>R24*O24</f>
        <v>3.8147999999999995</v>
      </c>
      <c r="T24" s="211"/>
      <c r="U24" s="211"/>
      <c r="V24" s="302"/>
      <c r="W24" s="316"/>
    </row>
    <row r="25" spans="1:23" s="183" customFormat="1" ht="111.75" customHeight="1">
      <c r="A25" s="801"/>
      <c r="B25" s="790"/>
      <c r="C25" s="789"/>
      <c r="D25" s="799"/>
      <c r="E25" s="792"/>
      <c r="F25" s="727"/>
      <c r="G25" s="727"/>
      <c r="H25" s="692"/>
      <c r="I25" s="272" t="s">
        <v>623</v>
      </c>
      <c r="J25" s="414" t="s">
        <v>697</v>
      </c>
      <c r="K25" s="205" t="s">
        <v>391</v>
      </c>
      <c r="L25" s="301">
        <v>0</v>
      </c>
      <c r="M25" s="199" t="s">
        <v>434</v>
      </c>
      <c r="N25" s="193">
        <v>0.5</v>
      </c>
      <c r="O25" s="382">
        <f t="shared" ref="O25:O28" si="2">N25*$D$24*$C$21*$B$18*$A$9</f>
        <v>0.12716</v>
      </c>
      <c r="P25" s="209">
        <v>0</v>
      </c>
      <c r="Q25" s="209">
        <v>10</v>
      </c>
      <c r="R25" s="302">
        <f>100-(P25-L25)*Q25</f>
        <v>100</v>
      </c>
      <c r="S25" s="388">
        <f>R25*O25</f>
        <v>12.715999999999999</v>
      </c>
      <c r="T25" s="211"/>
      <c r="U25" s="211"/>
      <c r="V25" s="302"/>
      <c r="W25" s="316"/>
    </row>
    <row r="26" spans="1:23" s="183" customFormat="1" ht="111.75" customHeight="1">
      <c r="A26" s="801"/>
      <c r="B26" s="790"/>
      <c r="C26" s="789"/>
      <c r="D26" s="799"/>
      <c r="E26" s="792"/>
      <c r="F26" s="727"/>
      <c r="G26" s="727"/>
      <c r="H26" s="692"/>
      <c r="I26" s="272" t="s">
        <v>700</v>
      </c>
      <c r="J26" s="414" t="s">
        <v>702</v>
      </c>
      <c r="K26" s="205" t="s">
        <v>391</v>
      </c>
      <c r="L26" s="301">
        <v>0</v>
      </c>
      <c r="M26" s="199" t="s">
        <v>434</v>
      </c>
      <c r="N26" s="193">
        <v>0</v>
      </c>
      <c r="O26" s="382">
        <f t="shared" si="2"/>
        <v>0</v>
      </c>
      <c r="P26" s="209">
        <v>0</v>
      </c>
      <c r="Q26" s="209">
        <v>10</v>
      </c>
      <c r="R26" s="302">
        <f>100-(P26-L26)*Q26</f>
        <v>100</v>
      </c>
      <c r="S26" s="388">
        <f>R26*O26</f>
        <v>0</v>
      </c>
      <c r="T26" s="211"/>
      <c r="U26" s="211"/>
      <c r="V26" s="302"/>
      <c r="W26" s="316"/>
    </row>
    <row r="27" spans="1:23" s="183" customFormat="1" ht="69.75" customHeight="1">
      <c r="A27" s="801"/>
      <c r="B27" s="790"/>
      <c r="C27" s="789"/>
      <c r="D27" s="799"/>
      <c r="E27" s="792"/>
      <c r="F27" s="727"/>
      <c r="G27" s="727"/>
      <c r="H27" s="692"/>
      <c r="I27" s="272" t="s">
        <v>625</v>
      </c>
      <c r="J27" s="287" t="s">
        <v>695</v>
      </c>
      <c r="K27" s="205" t="s">
        <v>391</v>
      </c>
      <c r="L27" s="301">
        <v>0</v>
      </c>
      <c r="M27" s="199" t="s">
        <v>434</v>
      </c>
      <c r="N27" s="193">
        <v>0.1</v>
      </c>
      <c r="O27" s="382">
        <f t="shared" si="2"/>
        <v>2.5432E-2</v>
      </c>
      <c r="P27" s="209">
        <v>0</v>
      </c>
      <c r="Q27" s="209">
        <v>10</v>
      </c>
      <c r="R27" s="302">
        <f>100-(P27-L27)*Q27</f>
        <v>100</v>
      </c>
      <c r="S27" s="388">
        <f>R27*O27</f>
        <v>2.5432000000000001</v>
      </c>
      <c r="T27" s="211"/>
      <c r="U27" s="211"/>
      <c r="V27" s="302"/>
      <c r="W27" s="316"/>
    </row>
    <row r="28" spans="1:23" s="183" customFormat="1" ht="46.5" customHeight="1">
      <c r="A28" s="801"/>
      <c r="B28" s="790"/>
      <c r="C28" s="789"/>
      <c r="D28" s="800"/>
      <c r="E28" s="792"/>
      <c r="F28" s="727"/>
      <c r="G28" s="727"/>
      <c r="H28" s="692"/>
      <c r="I28" s="272" t="s">
        <v>626</v>
      </c>
      <c r="J28" s="287" t="s">
        <v>698</v>
      </c>
      <c r="K28" s="205" t="s">
        <v>391</v>
      </c>
      <c r="L28" s="301">
        <v>0</v>
      </c>
      <c r="M28" s="199" t="s">
        <v>434</v>
      </c>
      <c r="N28" s="193">
        <v>0.25</v>
      </c>
      <c r="O28" s="382">
        <f t="shared" si="2"/>
        <v>6.3579999999999998E-2</v>
      </c>
      <c r="P28" s="209">
        <v>0</v>
      </c>
      <c r="Q28" s="209">
        <v>10</v>
      </c>
      <c r="R28" s="302">
        <f t="shared" si="0"/>
        <v>100</v>
      </c>
      <c r="S28" s="388">
        <f t="shared" si="1"/>
        <v>6.3579999999999997</v>
      </c>
      <c r="T28" s="211"/>
      <c r="U28" s="211"/>
      <c r="V28" s="302"/>
      <c r="W28" s="316"/>
    </row>
    <row r="29" spans="1:23" s="183" customFormat="1" ht="51" customHeight="1">
      <c r="A29" s="801"/>
      <c r="B29" s="790"/>
      <c r="C29" s="789"/>
      <c r="D29" s="255">
        <v>0.25</v>
      </c>
      <c r="E29" s="792"/>
      <c r="F29" s="727"/>
      <c r="G29" s="293" t="s">
        <v>578</v>
      </c>
      <c r="H29" s="287" t="s">
        <v>3</v>
      </c>
      <c r="I29" s="272" t="s">
        <v>627</v>
      </c>
      <c r="J29" s="287" t="s">
        <v>699</v>
      </c>
      <c r="K29" s="205" t="s">
        <v>391</v>
      </c>
      <c r="L29" s="301">
        <v>0</v>
      </c>
      <c r="M29" s="199" t="s">
        <v>434</v>
      </c>
      <c r="N29" s="193">
        <v>1</v>
      </c>
      <c r="O29" s="382">
        <f>N29*D29*$C$21*$B$18*$A$9</f>
        <v>0.15895000000000001</v>
      </c>
      <c r="P29" s="209">
        <v>0</v>
      </c>
      <c r="Q29" s="209">
        <v>10</v>
      </c>
      <c r="R29" s="302">
        <f t="shared" si="0"/>
        <v>100</v>
      </c>
      <c r="S29" s="388">
        <f t="shared" si="1"/>
        <v>15.895000000000001</v>
      </c>
      <c r="T29" s="211"/>
      <c r="U29" s="211"/>
      <c r="V29" s="302"/>
      <c r="W29" s="316"/>
    </row>
    <row r="30" spans="1:23" s="195" customFormat="1">
      <c r="A30" s="801"/>
      <c r="B30" s="404"/>
      <c r="C30" s="429"/>
      <c r="D30" s="429"/>
      <c r="E30" s="406" t="s">
        <v>675</v>
      </c>
      <c r="F30" s="783" t="s">
        <v>693</v>
      </c>
      <c r="G30" s="783"/>
      <c r="H30" s="783"/>
      <c r="I30" s="783"/>
      <c r="J30" s="783"/>
      <c r="K30" s="783"/>
      <c r="L30" s="783"/>
      <c r="M30" s="783"/>
      <c r="N30" s="193"/>
      <c r="O30" s="382"/>
      <c r="P30" s="209"/>
      <c r="Q30" s="357"/>
      <c r="R30" s="310"/>
      <c r="S30" s="388"/>
      <c r="T30" s="209"/>
      <c r="U30" s="209"/>
      <c r="V30" s="302"/>
      <c r="W30" s="316"/>
    </row>
    <row r="31" spans="1:23" s="195" customFormat="1" ht="110.25">
      <c r="A31" s="801"/>
      <c r="B31" s="790">
        <v>0.12</v>
      </c>
      <c r="C31" s="392">
        <v>0.1</v>
      </c>
      <c r="D31" s="392">
        <v>1</v>
      </c>
      <c r="E31" s="196" t="s">
        <v>46</v>
      </c>
      <c r="F31" s="197" t="s">
        <v>155</v>
      </c>
      <c r="G31" s="197" t="s">
        <v>52</v>
      </c>
      <c r="H31" s="197" t="s">
        <v>155</v>
      </c>
      <c r="I31" s="198" t="s">
        <v>652</v>
      </c>
      <c r="J31" s="197" t="s">
        <v>517</v>
      </c>
      <c r="K31" s="199" t="s">
        <v>433</v>
      </c>
      <c r="L31" s="379">
        <v>0</v>
      </c>
      <c r="M31" s="199" t="s">
        <v>434</v>
      </c>
      <c r="N31" s="200">
        <v>1</v>
      </c>
      <c r="O31" s="380">
        <f>N31*D31*C31*$B$31*$A$9</f>
        <v>1.0200000000000001E-2</v>
      </c>
      <c r="P31" s="198">
        <v>0</v>
      </c>
      <c r="Q31" s="357">
        <v>10</v>
      </c>
      <c r="R31" s="310">
        <f t="shared" ref="R31:R39" si="3">100-(P31-L31)*Q31</f>
        <v>100</v>
      </c>
      <c r="S31" s="311">
        <f t="shared" ref="S31:S39" si="4">R31*O31</f>
        <v>1.02</v>
      </c>
      <c r="T31" s="209"/>
      <c r="U31" s="209"/>
      <c r="V31" s="302"/>
      <c r="W31" s="316"/>
    </row>
    <row r="32" spans="1:23" s="195" customFormat="1" ht="47.25">
      <c r="A32" s="801"/>
      <c r="B32" s="790"/>
      <c r="C32" s="392">
        <v>7.0000000000000007E-2</v>
      </c>
      <c r="D32" s="392">
        <v>1</v>
      </c>
      <c r="E32" s="165" t="s">
        <v>209</v>
      </c>
      <c r="F32" s="175" t="s">
        <v>210</v>
      </c>
      <c r="G32" s="158" t="s">
        <v>567</v>
      </c>
      <c r="H32" s="295" t="s">
        <v>14</v>
      </c>
      <c r="I32" s="158" t="s">
        <v>602</v>
      </c>
      <c r="J32" s="295" t="s">
        <v>540</v>
      </c>
      <c r="K32" s="205" t="s">
        <v>391</v>
      </c>
      <c r="L32" s="386">
        <v>0</v>
      </c>
      <c r="M32" s="209" t="s">
        <v>392</v>
      </c>
      <c r="N32" s="193">
        <v>1</v>
      </c>
      <c r="O32" s="380">
        <f t="shared" ref="O32:O41" si="5">N32*D32*C32*$B$31*$A$9</f>
        <v>7.1400000000000005E-3</v>
      </c>
      <c r="P32" s="209">
        <v>0</v>
      </c>
      <c r="Q32" s="357">
        <v>10</v>
      </c>
      <c r="R32" s="310">
        <f t="shared" si="3"/>
        <v>100</v>
      </c>
      <c r="S32" s="388">
        <f t="shared" si="4"/>
        <v>0.71400000000000008</v>
      </c>
      <c r="T32" s="209"/>
      <c r="U32" s="209"/>
      <c r="V32" s="302"/>
      <c r="W32" s="316"/>
    </row>
    <row r="33" spans="1:23" s="195" customFormat="1" ht="63">
      <c r="A33" s="801"/>
      <c r="B33" s="790"/>
      <c r="C33" s="392">
        <v>7.0000000000000007E-2</v>
      </c>
      <c r="D33" s="392">
        <v>1</v>
      </c>
      <c r="E33" s="165" t="s">
        <v>211</v>
      </c>
      <c r="F33" s="194" t="s">
        <v>212</v>
      </c>
      <c r="G33" s="158" t="s">
        <v>568</v>
      </c>
      <c r="H33" s="194" t="s">
        <v>213</v>
      </c>
      <c r="I33" s="158" t="s">
        <v>603</v>
      </c>
      <c r="J33" s="295" t="s">
        <v>541</v>
      </c>
      <c r="K33" s="205" t="s">
        <v>391</v>
      </c>
      <c r="L33" s="386">
        <v>0</v>
      </c>
      <c r="M33" s="209" t="s">
        <v>392</v>
      </c>
      <c r="N33" s="193">
        <v>1</v>
      </c>
      <c r="O33" s="380">
        <f t="shared" si="5"/>
        <v>7.1400000000000005E-3</v>
      </c>
      <c r="P33" s="209">
        <v>0</v>
      </c>
      <c r="Q33" s="357">
        <v>10</v>
      </c>
      <c r="R33" s="310">
        <f t="shared" si="3"/>
        <v>100</v>
      </c>
      <c r="S33" s="388">
        <f t="shared" si="4"/>
        <v>0.71400000000000008</v>
      </c>
      <c r="T33" s="209"/>
      <c r="U33" s="209"/>
      <c r="V33" s="302"/>
      <c r="W33" s="316"/>
    </row>
    <row r="34" spans="1:23" s="195" customFormat="1" ht="94.5">
      <c r="A34" s="801"/>
      <c r="B34" s="790"/>
      <c r="C34" s="802">
        <v>0.1</v>
      </c>
      <c r="D34" s="753">
        <v>1</v>
      </c>
      <c r="E34" s="792" t="s">
        <v>240</v>
      </c>
      <c r="F34" s="700" t="s">
        <v>241</v>
      </c>
      <c r="G34" s="727" t="s">
        <v>583</v>
      </c>
      <c r="H34" s="692" t="s">
        <v>414</v>
      </c>
      <c r="I34" s="171" t="s">
        <v>632</v>
      </c>
      <c r="J34" s="297" t="s">
        <v>546</v>
      </c>
      <c r="K34" s="205" t="s">
        <v>391</v>
      </c>
      <c r="L34" s="386">
        <v>0</v>
      </c>
      <c r="M34" s="209" t="s">
        <v>392</v>
      </c>
      <c r="N34" s="193">
        <v>0.5</v>
      </c>
      <c r="O34" s="380">
        <f>N34*$D$34*$C$34*$B$31*$A$9</f>
        <v>5.1000000000000004E-3</v>
      </c>
      <c r="P34" s="209">
        <v>0</v>
      </c>
      <c r="Q34" s="357">
        <v>20</v>
      </c>
      <c r="R34" s="310">
        <f t="shared" si="3"/>
        <v>100</v>
      </c>
      <c r="S34" s="388">
        <f t="shared" si="4"/>
        <v>0.51</v>
      </c>
      <c r="T34" s="209"/>
      <c r="U34" s="209"/>
      <c r="V34" s="302"/>
      <c r="W34" s="316"/>
    </row>
    <row r="35" spans="1:23" s="195" customFormat="1" ht="63">
      <c r="A35" s="801"/>
      <c r="B35" s="790"/>
      <c r="C35" s="802"/>
      <c r="D35" s="756"/>
      <c r="E35" s="792"/>
      <c r="F35" s="700"/>
      <c r="G35" s="727"/>
      <c r="H35" s="692"/>
      <c r="I35" s="171" t="s">
        <v>633</v>
      </c>
      <c r="J35" s="327" t="s">
        <v>531</v>
      </c>
      <c r="K35" s="205" t="s">
        <v>391</v>
      </c>
      <c r="L35" s="386">
        <v>0</v>
      </c>
      <c r="M35" s="209" t="s">
        <v>392</v>
      </c>
      <c r="N35" s="193">
        <v>0.5</v>
      </c>
      <c r="O35" s="380">
        <f>N35*$D$34*$C$34*$B$31*$A$9</f>
        <v>5.1000000000000004E-3</v>
      </c>
      <c r="P35" s="209">
        <v>0</v>
      </c>
      <c r="Q35" s="357">
        <v>20</v>
      </c>
      <c r="R35" s="310">
        <f>100-(P35-L35)*Q35</f>
        <v>100</v>
      </c>
      <c r="S35" s="388">
        <f>R35*O35</f>
        <v>0.51</v>
      </c>
      <c r="T35" s="209"/>
      <c r="U35" s="209"/>
      <c r="V35" s="302"/>
      <c r="W35" s="316"/>
    </row>
    <row r="36" spans="1:23" s="195" customFormat="1" ht="63">
      <c r="A36" s="801"/>
      <c r="B36" s="790"/>
      <c r="C36" s="392">
        <v>0.2</v>
      </c>
      <c r="D36" s="392">
        <v>1</v>
      </c>
      <c r="E36" s="171" t="s">
        <v>244</v>
      </c>
      <c r="F36" s="171" t="s">
        <v>245</v>
      </c>
      <c r="G36" s="171" t="s">
        <v>646</v>
      </c>
      <c r="H36" s="171" t="s">
        <v>245</v>
      </c>
      <c r="I36" s="171" t="s">
        <v>634</v>
      </c>
      <c r="J36" s="281" t="s">
        <v>532</v>
      </c>
      <c r="K36" s="205" t="s">
        <v>391</v>
      </c>
      <c r="L36" s="386">
        <v>0</v>
      </c>
      <c r="M36" s="209" t="s">
        <v>392</v>
      </c>
      <c r="N36" s="193">
        <v>1</v>
      </c>
      <c r="O36" s="380">
        <f t="shared" si="5"/>
        <v>2.0400000000000001E-2</v>
      </c>
      <c r="P36" s="209">
        <v>0</v>
      </c>
      <c r="Q36" s="357">
        <v>10</v>
      </c>
      <c r="R36" s="310">
        <f t="shared" si="3"/>
        <v>100</v>
      </c>
      <c r="S36" s="388">
        <f t="shared" si="4"/>
        <v>2.04</v>
      </c>
      <c r="T36" s="209"/>
      <c r="U36" s="209"/>
      <c r="V36" s="302"/>
      <c r="W36" s="316"/>
    </row>
    <row r="37" spans="1:23" s="195" customFormat="1" ht="63" customHeight="1">
      <c r="A37" s="801"/>
      <c r="B37" s="790"/>
      <c r="C37" s="802">
        <v>0.2</v>
      </c>
      <c r="D37" s="753">
        <v>1</v>
      </c>
      <c r="E37" s="700" t="s">
        <v>250</v>
      </c>
      <c r="F37" s="700" t="s">
        <v>251</v>
      </c>
      <c r="G37" s="700" t="s">
        <v>585</v>
      </c>
      <c r="H37" s="700" t="s">
        <v>6</v>
      </c>
      <c r="I37" s="171" t="s">
        <v>637</v>
      </c>
      <c r="J37" s="412" t="s">
        <v>549</v>
      </c>
      <c r="K37" s="205" t="s">
        <v>391</v>
      </c>
      <c r="L37" s="386">
        <v>0</v>
      </c>
      <c r="M37" s="209" t="s">
        <v>392</v>
      </c>
      <c r="N37" s="193">
        <v>0.5</v>
      </c>
      <c r="O37" s="380">
        <f>N37*$D$37*$C$37*$B$31*$A$9</f>
        <v>1.0200000000000001E-2</v>
      </c>
      <c r="P37" s="209">
        <v>0</v>
      </c>
      <c r="Q37" s="357">
        <v>10</v>
      </c>
      <c r="R37" s="310">
        <f t="shared" si="3"/>
        <v>100</v>
      </c>
      <c r="S37" s="388">
        <f t="shared" si="4"/>
        <v>1.02</v>
      </c>
      <c r="T37" s="209"/>
      <c r="U37" s="209"/>
      <c r="V37" s="302"/>
      <c r="W37" s="316"/>
    </row>
    <row r="38" spans="1:23" s="195" customFormat="1" ht="63" customHeight="1">
      <c r="A38" s="801"/>
      <c r="B38" s="790"/>
      <c r="C38" s="802"/>
      <c r="D38" s="756"/>
      <c r="E38" s="700"/>
      <c r="F38" s="700"/>
      <c r="G38" s="700"/>
      <c r="H38" s="700"/>
      <c r="I38" s="171" t="s">
        <v>638</v>
      </c>
      <c r="J38" s="281" t="s">
        <v>710</v>
      </c>
      <c r="K38" s="205" t="s">
        <v>391</v>
      </c>
      <c r="L38" s="386">
        <v>0</v>
      </c>
      <c r="M38" s="209" t="s">
        <v>392</v>
      </c>
      <c r="N38" s="193">
        <v>0.5</v>
      </c>
      <c r="O38" s="380">
        <f>N38*$D$37*$C$37*$B$31*$A$9</f>
        <v>1.0200000000000001E-2</v>
      </c>
      <c r="P38" s="209">
        <v>0</v>
      </c>
      <c r="Q38" s="357">
        <v>10</v>
      </c>
      <c r="R38" s="310">
        <f>100-(P38-L38)*Q38</f>
        <v>100</v>
      </c>
      <c r="S38" s="388">
        <f>R38*O38</f>
        <v>1.02</v>
      </c>
      <c r="T38" s="209"/>
      <c r="U38" s="209"/>
      <c r="V38" s="302"/>
      <c r="W38" s="316"/>
    </row>
    <row r="39" spans="1:23" s="195" customFormat="1" ht="63" customHeight="1">
      <c r="A39" s="801"/>
      <c r="B39" s="790"/>
      <c r="C39" s="802">
        <v>0.18</v>
      </c>
      <c r="D39" s="753">
        <v>1</v>
      </c>
      <c r="E39" s="700" t="s">
        <v>252</v>
      </c>
      <c r="F39" s="700" t="s">
        <v>253</v>
      </c>
      <c r="G39" s="700" t="s">
        <v>586</v>
      </c>
      <c r="H39" s="700" t="s">
        <v>7</v>
      </c>
      <c r="I39" s="171" t="s">
        <v>639</v>
      </c>
      <c r="J39" s="412" t="s">
        <v>550</v>
      </c>
      <c r="K39" s="205" t="s">
        <v>391</v>
      </c>
      <c r="L39" s="386">
        <v>0</v>
      </c>
      <c r="M39" s="209" t="s">
        <v>392</v>
      </c>
      <c r="N39" s="193">
        <v>0.5</v>
      </c>
      <c r="O39" s="380">
        <f>N39*$D$39*$C$39*$B$31*$A$9</f>
        <v>9.1799999999999989E-3</v>
      </c>
      <c r="P39" s="209">
        <v>0</v>
      </c>
      <c r="Q39" s="357">
        <v>10</v>
      </c>
      <c r="R39" s="310">
        <f t="shared" si="3"/>
        <v>100</v>
      </c>
      <c r="S39" s="388">
        <f t="shared" si="4"/>
        <v>0.91799999999999993</v>
      </c>
      <c r="T39" s="209"/>
      <c r="U39" s="209"/>
      <c r="V39" s="302"/>
      <c r="W39" s="316"/>
    </row>
    <row r="40" spans="1:23" s="195" customFormat="1" ht="63" customHeight="1">
      <c r="A40" s="801"/>
      <c r="B40" s="790"/>
      <c r="C40" s="802"/>
      <c r="D40" s="756"/>
      <c r="E40" s="700"/>
      <c r="F40" s="700"/>
      <c r="G40" s="700"/>
      <c r="H40" s="700"/>
      <c r="I40" s="171" t="s">
        <v>640</v>
      </c>
      <c r="J40" s="281" t="s">
        <v>711</v>
      </c>
      <c r="K40" s="205" t="s">
        <v>391</v>
      </c>
      <c r="L40" s="386">
        <v>0</v>
      </c>
      <c r="M40" s="209" t="s">
        <v>392</v>
      </c>
      <c r="N40" s="193">
        <v>0.5</v>
      </c>
      <c r="O40" s="380">
        <f>N40*$D$39*$C$39*$B$31*$A$9</f>
        <v>9.1799999999999989E-3</v>
      </c>
      <c r="P40" s="209">
        <v>0</v>
      </c>
      <c r="Q40" s="357">
        <v>10</v>
      </c>
      <c r="R40" s="310">
        <f>100-(P40-L40)*Q40</f>
        <v>100</v>
      </c>
      <c r="S40" s="388">
        <f>R40*O40</f>
        <v>0.91799999999999993</v>
      </c>
      <c r="T40" s="209"/>
      <c r="U40" s="209"/>
      <c r="V40" s="302"/>
      <c r="W40" s="316"/>
    </row>
    <row r="41" spans="1:23" s="195" customFormat="1" ht="54" customHeight="1">
      <c r="A41" s="801"/>
      <c r="B41" s="790"/>
      <c r="C41" s="407">
        <v>0.08</v>
      </c>
      <c r="D41" s="407">
        <v>1</v>
      </c>
      <c r="E41" s="192" t="s">
        <v>255</v>
      </c>
      <c r="F41" s="169" t="s">
        <v>256</v>
      </c>
      <c r="G41" s="171" t="s">
        <v>590</v>
      </c>
      <c r="H41" s="284" t="s">
        <v>672</v>
      </c>
      <c r="I41" s="171" t="s">
        <v>644</v>
      </c>
      <c r="J41" s="284" t="s">
        <v>672</v>
      </c>
      <c r="K41" s="205" t="s">
        <v>98</v>
      </c>
      <c r="L41" s="386"/>
      <c r="M41" s="199" t="s">
        <v>434</v>
      </c>
      <c r="N41" s="193">
        <v>1</v>
      </c>
      <c r="O41" s="380">
        <f t="shared" si="5"/>
        <v>8.1599999999999989E-3</v>
      </c>
      <c r="P41" s="209">
        <v>0</v>
      </c>
      <c r="Q41" s="357">
        <v>10</v>
      </c>
      <c r="R41" s="302">
        <v>100</v>
      </c>
      <c r="S41" s="410">
        <f>R41*O41</f>
        <v>0.81599999999999984</v>
      </c>
      <c r="T41" s="209"/>
      <c r="U41" s="209"/>
      <c r="V41" s="302"/>
      <c r="W41" s="316"/>
    </row>
    <row r="42" spans="1:23" s="183" customFormat="1" ht="21" customHeight="1">
      <c r="A42" s="786">
        <v>0.15</v>
      </c>
      <c r="B42" s="236"/>
      <c r="C42" s="236"/>
      <c r="D42" s="236"/>
      <c r="E42" s="213" t="s">
        <v>415</v>
      </c>
      <c r="F42" s="787" t="s">
        <v>464</v>
      </c>
      <c r="G42" s="788"/>
      <c r="H42" s="788"/>
      <c r="I42" s="788"/>
      <c r="J42" s="788"/>
      <c r="K42" s="788"/>
      <c r="L42" s="788"/>
      <c r="M42" s="788"/>
      <c r="N42" s="299"/>
      <c r="O42" s="299"/>
      <c r="P42" s="209"/>
      <c r="Q42" s="209"/>
      <c r="R42" s="302"/>
      <c r="S42" s="410"/>
      <c r="T42" s="211"/>
      <c r="U42" s="211"/>
      <c r="V42" s="302"/>
      <c r="W42" s="318"/>
    </row>
    <row r="43" spans="1:23" s="183" customFormat="1" ht="49.7" customHeight="1">
      <c r="A43" s="786"/>
      <c r="B43" s="473">
        <v>0.7</v>
      </c>
      <c r="C43" s="255">
        <v>1</v>
      </c>
      <c r="D43" s="255">
        <v>1</v>
      </c>
      <c r="E43" s="217" t="s">
        <v>416</v>
      </c>
      <c r="F43" s="296" t="s">
        <v>417</v>
      </c>
      <c r="G43" s="215" t="s">
        <v>647</v>
      </c>
      <c r="H43" s="296" t="s">
        <v>417</v>
      </c>
      <c r="I43" s="297" t="s">
        <v>659</v>
      </c>
      <c r="J43" s="296" t="s">
        <v>417</v>
      </c>
      <c r="K43" s="205" t="s">
        <v>391</v>
      </c>
      <c r="L43" s="210"/>
      <c r="M43" s="211"/>
      <c r="N43" s="216">
        <v>1</v>
      </c>
      <c r="O43" s="393">
        <f>N43*D43*C43*B43*$A$42</f>
        <v>0.105</v>
      </c>
      <c r="P43" s="209">
        <v>0</v>
      </c>
      <c r="Q43" s="209">
        <v>10</v>
      </c>
      <c r="R43" s="302">
        <v>100</v>
      </c>
      <c r="S43" s="410">
        <f>R43*O43</f>
        <v>10.5</v>
      </c>
      <c r="T43" s="212"/>
      <c r="U43" s="212"/>
      <c r="V43" s="302"/>
      <c r="W43" s="316"/>
    </row>
    <row r="44" spans="1:23" s="183" customFormat="1" ht="57" customHeight="1">
      <c r="A44" s="786"/>
      <c r="B44" s="474">
        <v>0.3</v>
      </c>
      <c r="C44" s="255">
        <v>1</v>
      </c>
      <c r="D44" s="255">
        <v>1</v>
      </c>
      <c r="E44" s="217" t="s">
        <v>418</v>
      </c>
      <c r="F44" s="296" t="s">
        <v>419</v>
      </c>
      <c r="G44" s="215" t="s">
        <v>648</v>
      </c>
      <c r="H44" s="296" t="s">
        <v>419</v>
      </c>
      <c r="I44" s="297" t="s">
        <v>660</v>
      </c>
      <c r="J44" s="296" t="s">
        <v>419</v>
      </c>
      <c r="K44" s="205" t="s">
        <v>391</v>
      </c>
      <c r="L44" s="210"/>
      <c r="M44" s="211"/>
      <c r="N44" s="216">
        <v>1</v>
      </c>
      <c r="O44" s="393">
        <f>N44*D44*C44*B44*$A$42</f>
        <v>4.4999999999999998E-2</v>
      </c>
      <c r="P44" s="209">
        <v>0</v>
      </c>
      <c r="Q44" s="209">
        <v>10</v>
      </c>
      <c r="R44" s="302">
        <v>100</v>
      </c>
      <c r="S44" s="410">
        <f>R44*O44</f>
        <v>4.5</v>
      </c>
      <c r="T44" s="211"/>
      <c r="U44" s="211"/>
      <c r="V44" s="302"/>
      <c r="W44" s="316"/>
    </row>
    <row r="45" spans="1:23" s="183" customFormat="1" ht="29.25" customHeight="1">
      <c r="A45" s="254"/>
      <c r="B45" s="236"/>
      <c r="C45" s="236"/>
      <c r="D45" s="236"/>
      <c r="E45" s="464" t="s">
        <v>202</v>
      </c>
      <c r="F45" s="782" t="s">
        <v>420</v>
      </c>
      <c r="G45" s="782"/>
      <c r="H45" s="782"/>
      <c r="I45" s="782"/>
      <c r="J45" s="782"/>
      <c r="K45" s="782"/>
      <c r="L45" s="782"/>
      <c r="M45" s="782"/>
      <c r="N45" s="216"/>
      <c r="O45" s="216"/>
      <c r="P45" s="211"/>
      <c r="Q45" s="211"/>
      <c r="R45" s="302"/>
      <c r="S45" s="316"/>
      <c r="T45" s="211"/>
      <c r="U45" s="211"/>
      <c r="V45" s="302"/>
      <c r="W45" s="316"/>
    </row>
    <row r="46" spans="1:23" s="183" customFormat="1" ht="62.25" customHeight="1">
      <c r="A46" s="254"/>
      <c r="B46" s="236"/>
      <c r="C46" s="236"/>
      <c r="D46" s="236"/>
      <c r="E46" s="217" t="s">
        <v>421</v>
      </c>
      <c r="F46" s="306" t="s">
        <v>486</v>
      </c>
      <c r="G46" s="306" t="s">
        <v>649</v>
      </c>
      <c r="H46" s="306" t="s">
        <v>486</v>
      </c>
      <c r="I46" s="297" t="s">
        <v>652</v>
      </c>
      <c r="J46" s="306" t="s">
        <v>486</v>
      </c>
      <c r="K46" s="205" t="s">
        <v>712</v>
      </c>
      <c r="L46" s="210"/>
      <c r="M46" s="211" t="s">
        <v>392</v>
      </c>
      <c r="N46" s="216"/>
      <c r="O46" s="216"/>
      <c r="P46" s="158">
        <v>0</v>
      </c>
      <c r="Q46" s="165">
        <v>2</v>
      </c>
      <c r="R46" s="317"/>
      <c r="S46" s="319"/>
      <c r="T46" s="211"/>
      <c r="U46" s="211"/>
      <c r="V46" s="317"/>
      <c r="W46" s="319"/>
    </row>
    <row r="47" spans="1:23" s="183" customFormat="1" ht="62.25" customHeight="1">
      <c r="A47" s="254"/>
      <c r="B47" s="236"/>
      <c r="C47" s="236"/>
      <c r="D47" s="236"/>
      <c r="E47" s="217" t="s">
        <v>422</v>
      </c>
      <c r="F47" s="306" t="s">
        <v>487</v>
      </c>
      <c r="G47" s="306" t="s">
        <v>650</v>
      </c>
      <c r="H47" s="306" t="s">
        <v>487</v>
      </c>
      <c r="I47" s="297" t="s">
        <v>653</v>
      </c>
      <c r="J47" s="306" t="s">
        <v>487</v>
      </c>
      <c r="K47" s="205" t="s">
        <v>712</v>
      </c>
      <c r="L47" s="210"/>
      <c r="M47" s="211" t="s">
        <v>392</v>
      </c>
      <c r="N47" s="216"/>
      <c r="O47" s="216"/>
      <c r="P47" s="158">
        <v>0</v>
      </c>
      <c r="Q47" s="165">
        <v>0.5</v>
      </c>
      <c r="R47" s="317"/>
      <c r="S47" s="319"/>
      <c r="T47" s="211"/>
      <c r="U47" s="211"/>
      <c r="V47" s="317"/>
      <c r="W47" s="319"/>
    </row>
    <row r="48" spans="1:23" ht="57.95" customHeight="1">
      <c r="A48" s="254"/>
      <c r="B48" s="247"/>
      <c r="C48" s="247"/>
      <c r="D48" s="247"/>
      <c r="E48" s="217" t="s">
        <v>485</v>
      </c>
      <c r="F48" s="305" t="s">
        <v>423</v>
      </c>
      <c r="G48" s="307" t="s">
        <v>651</v>
      </c>
      <c r="H48" s="305" t="s">
        <v>423</v>
      </c>
      <c r="I48" s="308" t="s">
        <v>654</v>
      </c>
      <c r="J48" s="305" t="s">
        <v>423</v>
      </c>
      <c r="K48" s="205" t="s">
        <v>712</v>
      </c>
      <c r="L48" s="219"/>
      <c r="M48" s="220" t="s">
        <v>392</v>
      </c>
      <c r="N48" s="216"/>
      <c r="O48" s="216"/>
      <c r="P48" s="158">
        <v>0</v>
      </c>
      <c r="Q48" s="165">
        <v>0.2</v>
      </c>
      <c r="R48" s="317"/>
      <c r="S48" s="319"/>
      <c r="T48" s="211"/>
      <c r="U48" s="211"/>
      <c r="V48" s="317"/>
      <c r="W48" s="319"/>
    </row>
    <row r="49" spans="1:23" s="224" customFormat="1" ht="36.950000000000003" customHeight="1">
      <c r="A49" s="251"/>
      <c r="B49" s="249"/>
      <c r="C49" s="249"/>
      <c r="D49" s="249"/>
      <c r="E49" s="192"/>
      <c r="F49" s="785" t="s">
        <v>424</v>
      </c>
      <c r="G49" s="785"/>
      <c r="H49" s="785"/>
      <c r="I49" s="785"/>
      <c r="J49" s="785"/>
      <c r="K49" s="221"/>
      <c r="L49" s="221"/>
      <c r="M49" s="222"/>
      <c r="N49" s="299"/>
      <c r="O49" s="299">
        <f>SUM(O9:O48)</f>
        <v>0.99999999999999989</v>
      </c>
      <c r="P49" s="223"/>
      <c r="Q49" s="223"/>
      <c r="R49" s="320"/>
      <c r="S49" s="321">
        <f>SUM(S19:S48)</f>
        <v>100.00000000000001</v>
      </c>
      <c r="T49" s="223"/>
      <c r="U49" s="223"/>
      <c r="V49" s="320"/>
      <c r="W49" s="321"/>
    </row>
    <row r="50" spans="1:23">
      <c r="E50" s="225"/>
      <c r="F50" s="226"/>
      <c r="G50" s="226"/>
      <c r="H50" s="227"/>
      <c r="I50" s="226"/>
      <c r="J50" s="228"/>
      <c r="K50" s="229"/>
      <c r="L50" s="229"/>
      <c r="M50" s="227"/>
      <c r="N50" s="300"/>
      <c r="O50" s="300"/>
      <c r="P50" s="230"/>
      <c r="Q50" s="230"/>
      <c r="R50" s="231"/>
    </row>
    <row r="52" spans="1:23" s="239" customFormat="1">
      <c r="E52" s="233"/>
      <c r="F52" s="764" t="s">
        <v>427</v>
      </c>
      <c r="G52" s="764"/>
      <c r="H52" s="764"/>
      <c r="I52" s="238"/>
      <c r="J52" s="238"/>
      <c r="M52" s="765" t="s">
        <v>428</v>
      </c>
      <c r="N52" s="765"/>
      <c r="O52" s="765"/>
      <c r="P52" s="765"/>
      <c r="Q52" s="765"/>
      <c r="R52" s="765"/>
      <c r="S52" s="765"/>
      <c r="T52" s="237"/>
      <c r="U52" s="237"/>
      <c r="V52" s="237"/>
      <c r="W52" s="237"/>
    </row>
  </sheetData>
  <mergeCells count="76">
    <mergeCell ref="F17:M17"/>
    <mergeCell ref="G37:G38"/>
    <mergeCell ref="H37:H38"/>
    <mergeCell ref="D39:D40"/>
    <mergeCell ref="D24:D28"/>
    <mergeCell ref="D34:D35"/>
    <mergeCell ref="D37:D38"/>
    <mergeCell ref="F18:M18"/>
    <mergeCell ref="E19:E20"/>
    <mergeCell ref="A3:A6"/>
    <mergeCell ref="B3:B6"/>
    <mergeCell ref="C3:C6"/>
    <mergeCell ref="E3:F3"/>
    <mergeCell ref="A1:G2"/>
    <mergeCell ref="E4:E6"/>
    <mergeCell ref="F4:F6"/>
    <mergeCell ref="D3:D6"/>
    <mergeCell ref="I1:R1"/>
    <mergeCell ref="G3:H3"/>
    <mergeCell ref="I3:J3"/>
    <mergeCell ref="N3:N6"/>
    <mergeCell ref="P3:W4"/>
    <mergeCell ref="K3:L3"/>
    <mergeCell ref="M3:M6"/>
    <mergeCell ref="S1:W1"/>
    <mergeCell ref="I2:L2"/>
    <mergeCell ref="M2:R2"/>
    <mergeCell ref="S2:W2"/>
    <mergeCell ref="T5:W5"/>
    <mergeCell ref="K4:K6"/>
    <mergeCell ref="I4:I6"/>
    <mergeCell ref="J4:J6"/>
    <mergeCell ref="G4:G6"/>
    <mergeCell ref="P5:S5"/>
    <mergeCell ref="H4:H6"/>
    <mergeCell ref="F14:M14"/>
    <mergeCell ref="F16:M16"/>
    <mergeCell ref="L4:L6"/>
    <mergeCell ref="O3:O6"/>
    <mergeCell ref="A42:A44"/>
    <mergeCell ref="F42:M42"/>
    <mergeCell ref="E34:E35"/>
    <mergeCell ref="F34:F35"/>
    <mergeCell ref="G34:G35"/>
    <mergeCell ref="H34:H35"/>
    <mergeCell ref="E39:E40"/>
    <mergeCell ref="F39:F40"/>
    <mergeCell ref="G39:G40"/>
    <mergeCell ref="C37:C38"/>
    <mergeCell ref="A9:A41"/>
    <mergeCell ref="E23:E29"/>
    <mergeCell ref="F23:F29"/>
    <mergeCell ref="F9:M9"/>
    <mergeCell ref="G24:G28"/>
    <mergeCell ref="F37:F38"/>
    <mergeCell ref="B10:B16"/>
    <mergeCell ref="F10:M10"/>
    <mergeCell ref="F11:M11"/>
    <mergeCell ref="F12:M12"/>
    <mergeCell ref="C14:C15"/>
    <mergeCell ref="F52:H52"/>
    <mergeCell ref="M52:S52"/>
    <mergeCell ref="B18:B29"/>
    <mergeCell ref="F45:M45"/>
    <mergeCell ref="F49:J49"/>
    <mergeCell ref="F19:F20"/>
    <mergeCell ref="C21:C29"/>
    <mergeCell ref="F21:M21"/>
    <mergeCell ref="H24:H28"/>
    <mergeCell ref="E37:E38"/>
    <mergeCell ref="F30:M30"/>
    <mergeCell ref="B31:B41"/>
    <mergeCell ref="C18:C20"/>
    <mergeCell ref="C34:C35"/>
    <mergeCell ref="C39:C40"/>
    <mergeCell ref="H39:H40"/>
  </mergeCells>
  <phoneticPr fontId="33" type="noConversion"/>
  <printOptions horizontalCentered="1"/>
  <pageMargins left="0" right="0" top="0.25" bottom="0.25" header="0.3" footer="0.3"/>
  <pageSetup paperSize="8" scale="85" orientation="landscape"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47"/>
  <sheetViews>
    <sheetView zoomScale="70" zoomScaleNormal="70" workbookViewId="0">
      <pane xSplit="14" ySplit="7" topLeftCell="O36" activePane="bottomRight" state="frozen"/>
      <selection pane="topRight" activeCell="L1" sqref="L1"/>
      <selection pane="bottomLeft" activeCell="A8" sqref="A8"/>
      <selection pane="bottomRight" activeCell="L36" sqref="L36:M37"/>
    </sheetView>
  </sheetViews>
  <sheetFormatPr defaultColWidth="8" defaultRowHeight="15.75"/>
  <cols>
    <col min="1" max="1" width="6.375" style="182" customWidth="1"/>
    <col min="2" max="2" width="7.375" style="182" customWidth="1"/>
    <col min="3" max="3" width="7.125" style="182" customWidth="1"/>
    <col min="4" max="4" width="8" style="182"/>
    <col min="5" max="5" width="6.75" style="233" customWidth="1"/>
    <col min="6" max="6" width="19" style="234" customWidth="1"/>
    <col min="7" max="7" width="6.375" style="234" customWidth="1"/>
    <col min="8" max="8" width="21.125" style="234" customWidth="1"/>
    <col min="9" max="9" width="7.75" style="234" bestFit="1" customWidth="1"/>
    <col min="10" max="10" width="25.375" style="234" customWidth="1"/>
    <col min="11" max="12" width="8.375" style="182" customWidth="1"/>
    <col min="13" max="13" width="8.875" style="182" customWidth="1"/>
    <col min="14" max="15" width="9.875" style="278" customWidth="1"/>
    <col min="16" max="17" width="7.625" style="184" customWidth="1"/>
    <col min="18" max="18" width="8.125" style="235" customWidth="1"/>
    <col min="19" max="21" width="7.5" style="183" customWidth="1"/>
    <col min="22" max="22" width="8" style="183"/>
    <col min="23" max="23" width="9.375" style="183" customWidth="1"/>
    <col min="24" max="16384" width="8" style="182"/>
  </cols>
  <sheetData>
    <row r="1" spans="1:23" ht="44.25" customHeight="1">
      <c r="A1" s="795" t="s">
        <v>425</v>
      </c>
      <c r="B1" s="795"/>
      <c r="C1" s="795"/>
      <c r="D1" s="795"/>
      <c r="E1" s="795"/>
      <c r="F1" s="795"/>
      <c r="G1" s="795"/>
      <c r="H1" s="181" t="s">
        <v>395</v>
      </c>
      <c r="I1" s="796"/>
      <c r="J1" s="796"/>
      <c r="K1" s="796"/>
      <c r="L1" s="796"/>
      <c r="M1" s="796"/>
      <c r="N1" s="796"/>
      <c r="O1" s="796"/>
      <c r="P1" s="796"/>
      <c r="Q1" s="796"/>
      <c r="R1" s="796"/>
      <c r="S1" s="797" t="s">
        <v>396</v>
      </c>
      <c r="T1" s="797"/>
      <c r="U1" s="797"/>
      <c r="V1" s="797"/>
      <c r="W1" s="797"/>
    </row>
    <row r="2" spans="1:23" ht="36" customHeight="1">
      <c r="A2" s="795"/>
      <c r="B2" s="795"/>
      <c r="C2" s="795"/>
      <c r="D2" s="795"/>
      <c r="E2" s="795"/>
      <c r="F2" s="795"/>
      <c r="G2" s="795"/>
      <c r="H2" s="181" t="s">
        <v>397</v>
      </c>
      <c r="I2" s="796" t="s">
        <v>484</v>
      </c>
      <c r="J2" s="796"/>
      <c r="K2" s="796"/>
      <c r="L2" s="796"/>
      <c r="M2" s="795" t="s">
        <v>393</v>
      </c>
      <c r="N2" s="795"/>
      <c r="O2" s="795"/>
      <c r="P2" s="795"/>
      <c r="Q2" s="795"/>
      <c r="R2" s="795"/>
      <c r="S2" s="797" t="s">
        <v>398</v>
      </c>
      <c r="T2" s="797"/>
      <c r="U2" s="797"/>
      <c r="V2" s="797"/>
      <c r="W2" s="797"/>
    </row>
    <row r="3" spans="1:23" s="183" customFormat="1" ht="34.5" customHeight="1">
      <c r="A3" s="718" t="s">
        <v>677</v>
      </c>
      <c r="B3" s="718" t="s">
        <v>678</v>
      </c>
      <c r="C3" s="718" t="s">
        <v>679</v>
      </c>
      <c r="D3" s="718" t="s">
        <v>718</v>
      </c>
      <c r="E3" s="718" t="s">
        <v>399</v>
      </c>
      <c r="F3" s="718"/>
      <c r="G3" s="718" t="s">
        <v>400</v>
      </c>
      <c r="H3" s="718"/>
      <c r="I3" s="718" t="s">
        <v>401</v>
      </c>
      <c r="J3" s="718"/>
      <c r="K3" s="718" t="s">
        <v>402</v>
      </c>
      <c r="L3" s="718"/>
      <c r="M3" s="718" t="s">
        <v>403</v>
      </c>
      <c r="N3" s="718" t="s">
        <v>680</v>
      </c>
      <c r="O3" s="718" t="s">
        <v>681</v>
      </c>
      <c r="P3" s="718" t="s">
        <v>404</v>
      </c>
      <c r="Q3" s="718"/>
      <c r="R3" s="718"/>
      <c r="S3" s="718"/>
      <c r="T3" s="718"/>
      <c r="U3" s="718"/>
      <c r="V3" s="718"/>
      <c r="W3" s="718"/>
    </row>
    <row r="4" spans="1:23" s="184" customFormat="1" ht="27.6" customHeight="1">
      <c r="A4" s="718"/>
      <c r="B4" s="718"/>
      <c r="C4" s="718"/>
      <c r="D4" s="718"/>
      <c r="E4" s="727" t="s">
        <v>457</v>
      </c>
      <c r="F4" s="718" t="s">
        <v>456</v>
      </c>
      <c r="G4" s="727" t="s">
        <v>458</v>
      </c>
      <c r="H4" s="718" t="s">
        <v>456</v>
      </c>
      <c r="I4" s="727" t="s">
        <v>459</v>
      </c>
      <c r="J4" s="718" t="s">
        <v>456</v>
      </c>
      <c r="K4" s="718" t="s">
        <v>390</v>
      </c>
      <c r="L4" s="718" t="s">
        <v>405</v>
      </c>
      <c r="M4" s="718"/>
      <c r="N4" s="718"/>
      <c r="O4" s="718"/>
      <c r="P4" s="718"/>
      <c r="Q4" s="718"/>
      <c r="R4" s="718"/>
      <c r="S4" s="718"/>
      <c r="T4" s="718"/>
      <c r="U4" s="718"/>
      <c r="V4" s="718"/>
      <c r="W4" s="718"/>
    </row>
    <row r="5" spans="1:23" s="183" customFormat="1" ht="27.6" customHeight="1">
      <c r="A5" s="718"/>
      <c r="B5" s="718"/>
      <c r="C5" s="718"/>
      <c r="D5" s="718"/>
      <c r="E5" s="727"/>
      <c r="F5" s="718"/>
      <c r="G5" s="727"/>
      <c r="H5" s="718"/>
      <c r="I5" s="727"/>
      <c r="J5" s="718"/>
      <c r="K5" s="718"/>
      <c r="L5" s="718"/>
      <c r="M5" s="718"/>
      <c r="N5" s="718"/>
      <c r="O5" s="718"/>
      <c r="P5" s="718" t="s">
        <v>406</v>
      </c>
      <c r="Q5" s="718"/>
      <c r="R5" s="718"/>
      <c r="S5" s="718"/>
      <c r="T5" s="718" t="s">
        <v>407</v>
      </c>
      <c r="U5" s="718"/>
      <c r="V5" s="718"/>
      <c r="W5" s="718"/>
    </row>
    <row r="6" spans="1:23" s="183" customFormat="1" ht="54.75" customHeight="1">
      <c r="A6" s="718"/>
      <c r="B6" s="718"/>
      <c r="C6" s="718"/>
      <c r="D6" s="718"/>
      <c r="E6" s="727"/>
      <c r="F6" s="718"/>
      <c r="G6" s="727"/>
      <c r="H6" s="718"/>
      <c r="I6" s="727"/>
      <c r="J6" s="718"/>
      <c r="K6" s="718"/>
      <c r="L6" s="718"/>
      <c r="M6" s="718"/>
      <c r="N6" s="718"/>
      <c r="O6" s="718"/>
      <c r="P6" s="185" t="s">
        <v>408</v>
      </c>
      <c r="Q6" s="185" t="s">
        <v>560</v>
      </c>
      <c r="R6" s="186" t="s">
        <v>409</v>
      </c>
      <c r="S6" s="186" t="s">
        <v>410</v>
      </c>
      <c r="T6" s="186" t="s">
        <v>408</v>
      </c>
      <c r="U6" s="185" t="s">
        <v>560</v>
      </c>
      <c r="V6" s="186" t="s">
        <v>409</v>
      </c>
      <c r="W6" s="186" t="s">
        <v>410</v>
      </c>
    </row>
    <row r="7" spans="1:23" s="187" customFormat="1">
      <c r="A7" s="256">
        <v>1</v>
      </c>
      <c r="B7" s="256">
        <v>2</v>
      </c>
      <c r="C7" s="256">
        <v>3</v>
      </c>
      <c r="D7" s="256">
        <v>4</v>
      </c>
      <c r="E7" s="256">
        <v>5</v>
      </c>
      <c r="F7" s="256">
        <v>6</v>
      </c>
      <c r="G7" s="256">
        <v>7</v>
      </c>
      <c r="H7" s="256">
        <v>8</v>
      </c>
      <c r="I7" s="256">
        <v>9</v>
      </c>
      <c r="J7" s="256">
        <v>10</v>
      </c>
      <c r="K7" s="256">
        <v>11</v>
      </c>
      <c r="L7" s="256">
        <v>12</v>
      </c>
      <c r="M7" s="256">
        <v>13</v>
      </c>
      <c r="N7" s="256">
        <v>14</v>
      </c>
      <c r="O7" s="256">
        <v>15</v>
      </c>
      <c r="P7" s="256">
        <v>16</v>
      </c>
      <c r="Q7" s="256">
        <v>17</v>
      </c>
      <c r="R7" s="256">
        <v>18</v>
      </c>
      <c r="S7" s="256">
        <v>19</v>
      </c>
      <c r="T7" s="256">
        <v>20</v>
      </c>
      <c r="U7" s="256">
        <v>21</v>
      </c>
      <c r="V7" s="256">
        <v>22</v>
      </c>
      <c r="W7" s="256">
        <v>23</v>
      </c>
    </row>
    <row r="8" spans="1:23" s="369" customFormat="1" ht="74.25" customHeight="1">
      <c r="A8" s="164" t="s">
        <v>683</v>
      </c>
      <c r="B8" s="164" t="s">
        <v>684</v>
      </c>
      <c r="C8" s="164" t="s">
        <v>685</v>
      </c>
      <c r="D8" s="164" t="s">
        <v>687</v>
      </c>
      <c r="E8" s="164"/>
      <c r="F8" s="370"/>
      <c r="G8" s="371"/>
      <c r="H8" s="370"/>
      <c r="I8" s="185"/>
      <c r="J8" s="370"/>
      <c r="K8" s="372" t="s">
        <v>92</v>
      </c>
      <c r="L8" s="185" t="s">
        <v>448</v>
      </c>
      <c r="M8" s="372" t="s">
        <v>686</v>
      </c>
      <c r="N8" s="185" t="s">
        <v>719</v>
      </c>
      <c r="O8" s="185" t="s">
        <v>720</v>
      </c>
      <c r="P8" s="185" t="s">
        <v>689</v>
      </c>
      <c r="Q8" s="185" t="s">
        <v>690</v>
      </c>
      <c r="R8" s="185" t="s">
        <v>691</v>
      </c>
      <c r="S8" s="185" t="s">
        <v>692</v>
      </c>
      <c r="T8" s="185" t="s">
        <v>689</v>
      </c>
      <c r="U8" s="185" t="s">
        <v>690</v>
      </c>
      <c r="V8" s="185" t="s">
        <v>691</v>
      </c>
      <c r="W8" s="185" t="s">
        <v>692</v>
      </c>
    </row>
    <row r="9" spans="1:23" s="183" customFormat="1" ht="23.25" customHeight="1">
      <c r="A9" s="801">
        <v>0.85</v>
      </c>
      <c r="B9" s="262"/>
      <c r="C9" s="262"/>
      <c r="D9" s="262"/>
      <c r="E9" s="188" t="s">
        <v>411</v>
      </c>
      <c r="F9" s="787" t="s">
        <v>453</v>
      </c>
      <c r="G9" s="787"/>
      <c r="H9" s="787"/>
      <c r="I9" s="787"/>
      <c r="J9" s="787"/>
      <c r="K9" s="787"/>
      <c r="L9" s="787"/>
      <c r="M9" s="787"/>
      <c r="N9" s="458"/>
      <c r="O9" s="458"/>
      <c r="P9" s="185"/>
      <c r="Q9" s="185"/>
      <c r="R9" s="312"/>
      <c r="S9" s="312"/>
      <c r="T9" s="186"/>
      <c r="U9" s="186"/>
      <c r="V9" s="312"/>
      <c r="W9" s="312"/>
    </row>
    <row r="10" spans="1:23" s="183" customFormat="1" ht="24.6" customHeight="1">
      <c r="A10" s="801"/>
      <c r="B10" s="790">
        <v>0</v>
      </c>
      <c r="C10" s="248"/>
      <c r="D10" s="248"/>
      <c r="E10" s="459" t="s">
        <v>412</v>
      </c>
      <c r="F10" s="794" t="s">
        <v>454</v>
      </c>
      <c r="G10" s="794"/>
      <c r="H10" s="794"/>
      <c r="I10" s="794"/>
      <c r="J10" s="794"/>
      <c r="K10" s="794"/>
      <c r="L10" s="794"/>
      <c r="M10" s="794"/>
      <c r="N10" s="460"/>
      <c r="O10" s="460"/>
      <c r="P10" s="185"/>
      <c r="Q10" s="185"/>
      <c r="R10" s="312"/>
      <c r="S10" s="312"/>
      <c r="T10" s="185"/>
      <c r="U10" s="185"/>
      <c r="V10" s="312"/>
      <c r="W10" s="312"/>
    </row>
    <row r="11" spans="1:23" s="183" customFormat="1" ht="23.25">
      <c r="A11" s="801"/>
      <c r="B11" s="790"/>
      <c r="C11" s="253">
        <v>0</v>
      </c>
      <c r="D11" s="253"/>
      <c r="E11" s="258" t="s">
        <v>445</v>
      </c>
      <c r="F11" s="644" t="s">
        <v>455</v>
      </c>
      <c r="G11" s="644"/>
      <c r="H11" s="644"/>
      <c r="I11" s="644"/>
      <c r="J11" s="644"/>
      <c r="K11" s="644"/>
      <c r="L11" s="644"/>
      <c r="M11" s="644"/>
      <c r="N11" s="309"/>
      <c r="O11" s="309"/>
      <c r="P11" s="185"/>
      <c r="Q11" s="185"/>
      <c r="R11" s="312"/>
      <c r="S11" s="312"/>
      <c r="T11" s="185"/>
      <c r="U11" s="185"/>
      <c r="V11" s="312"/>
      <c r="W11" s="312"/>
    </row>
    <row r="12" spans="1:23" ht="23.25">
      <c r="A12" s="801"/>
      <c r="B12" s="790"/>
      <c r="C12" s="253">
        <v>0</v>
      </c>
      <c r="D12" s="253"/>
      <c r="E12" s="258" t="s">
        <v>202</v>
      </c>
      <c r="F12" s="644" t="s">
        <v>460</v>
      </c>
      <c r="G12" s="644"/>
      <c r="H12" s="644"/>
      <c r="I12" s="644"/>
      <c r="J12" s="644"/>
      <c r="K12" s="644"/>
      <c r="L12" s="644"/>
      <c r="M12" s="644"/>
      <c r="N12" s="217"/>
      <c r="O12" s="217"/>
      <c r="P12" s="185"/>
      <c r="Q12" s="185"/>
      <c r="R12" s="312"/>
      <c r="S12" s="313"/>
      <c r="T12" s="185"/>
      <c r="U12" s="185"/>
      <c r="V12" s="312"/>
      <c r="W12" s="313"/>
    </row>
    <row r="13" spans="1:23">
      <c r="A13" s="801"/>
      <c r="B13" s="790"/>
      <c r="C13" s="793">
        <v>1</v>
      </c>
      <c r="D13" s="253"/>
      <c r="E13" s="258" t="s">
        <v>426</v>
      </c>
      <c r="F13" s="644" t="s">
        <v>461</v>
      </c>
      <c r="G13" s="644"/>
      <c r="H13" s="644"/>
      <c r="I13" s="644"/>
      <c r="J13" s="644"/>
      <c r="K13" s="644"/>
      <c r="L13" s="644"/>
      <c r="M13" s="644"/>
      <c r="N13" s="304"/>
      <c r="O13" s="304"/>
      <c r="P13" s="185"/>
      <c r="Q13" s="185"/>
      <c r="R13" s="310"/>
      <c r="S13" s="311"/>
      <c r="T13" s="185"/>
      <c r="U13" s="185"/>
      <c r="V13" s="310"/>
      <c r="W13" s="311"/>
    </row>
    <row r="14" spans="1:23" s="203" customFormat="1" ht="51" customHeight="1">
      <c r="A14" s="801"/>
      <c r="B14" s="790"/>
      <c r="C14" s="793"/>
      <c r="D14" s="253">
        <v>1</v>
      </c>
      <c r="E14" s="196" t="s">
        <v>25</v>
      </c>
      <c r="F14" s="197" t="s">
        <v>28</v>
      </c>
      <c r="G14" s="303" t="s">
        <v>67</v>
      </c>
      <c r="H14" s="197" t="s">
        <v>435</v>
      </c>
      <c r="I14" s="197" t="s">
        <v>655</v>
      </c>
      <c r="J14" s="197" t="s">
        <v>435</v>
      </c>
      <c r="K14" s="205" t="s">
        <v>391</v>
      </c>
      <c r="L14" s="202">
        <v>0</v>
      </c>
      <c r="M14" s="199" t="s">
        <v>434</v>
      </c>
      <c r="N14" s="193">
        <v>1</v>
      </c>
      <c r="O14" s="193">
        <f>N14*D14*C13*B10*A9</f>
        <v>0</v>
      </c>
      <c r="P14" s="198"/>
      <c r="Q14" s="198"/>
      <c r="R14" s="310"/>
      <c r="S14" s="311"/>
      <c r="T14" s="198"/>
      <c r="U14" s="198"/>
      <c r="V14" s="310"/>
      <c r="W14" s="311"/>
    </row>
    <row r="15" spans="1:23" ht="23.25">
      <c r="A15" s="801"/>
      <c r="B15" s="790"/>
      <c r="C15" s="253">
        <v>0</v>
      </c>
      <c r="D15" s="253"/>
      <c r="E15" s="258" t="s">
        <v>446</v>
      </c>
      <c r="F15" s="644" t="s">
        <v>462</v>
      </c>
      <c r="G15" s="652"/>
      <c r="H15" s="652"/>
      <c r="I15" s="652"/>
      <c r="J15" s="652"/>
      <c r="K15" s="652"/>
      <c r="L15" s="652"/>
      <c r="M15" s="652"/>
      <c r="N15" s="304"/>
      <c r="O15" s="304"/>
      <c r="P15" s="185"/>
      <c r="Q15" s="185"/>
      <c r="R15" s="310"/>
      <c r="S15" s="311"/>
      <c r="T15" s="185"/>
      <c r="U15" s="185"/>
      <c r="V15" s="310"/>
      <c r="W15" s="311"/>
    </row>
    <row r="16" spans="1:23" ht="20.25" customHeight="1">
      <c r="A16" s="801"/>
      <c r="B16" s="247"/>
      <c r="C16" s="250"/>
      <c r="D16" s="250"/>
      <c r="E16" s="462" t="s">
        <v>413</v>
      </c>
      <c r="F16" s="749" t="s">
        <v>463</v>
      </c>
      <c r="G16" s="791"/>
      <c r="H16" s="791"/>
      <c r="I16" s="791"/>
      <c r="J16" s="791"/>
      <c r="K16" s="791"/>
      <c r="L16" s="791"/>
      <c r="M16" s="791"/>
      <c r="N16" s="299"/>
      <c r="O16" s="299"/>
      <c r="P16" s="207"/>
      <c r="Q16" s="207"/>
      <c r="R16" s="314"/>
      <c r="S16" s="315"/>
      <c r="T16" s="207"/>
      <c r="U16" s="207"/>
      <c r="V16" s="302"/>
      <c r="W16" s="316"/>
    </row>
    <row r="17" spans="1:23" s="184" customFormat="1" ht="15.75" customHeight="1">
      <c r="A17" s="801"/>
      <c r="B17" s="790">
        <v>0.88</v>
      </c>
      <c r="C17" s="789">
        <v>0.05</v>
      </c>
      <c r="D17" s="255"/>
      <c r="E17" s="258" t="s">
        <v>448</v>
      </c>
      <c r="F17" s="644" t="s">
        <v>466</v>
      </c>
      <c r="G17" s="644"/>
      <c r="H17" s="644"/>
      <c r="I17" s="644"/>
      <c r="J17" s="644"/>
      <c r="K17" s="644"/>
      <c r="L17" s="644"/>
      <c r="M17" s="644"/>
      <c r="N17" s="193"/>
      <c r="O17" s="193"/>
      <c r="P17" s="209"/>
      <c r="Q17" s="209"/>
      <c r="R17" s="302"/>
      <c r="S17" s="316"/>
      <c r="T17" s="209"/>
      <c r="U17" s="209"/>
      <c r="V17" s="302"/>
      <c r="W17" s="316"/>
    </row>
    <row r="18" spans="1:23" s="183" customFormat="1" ht="47.25">
      <c r="A18" s="801"/>
      <c r="B18" s="790"/>
      <c r="C18" s="789"/>
      <c r="D18" s="255">
        <v>1</v>
      </c>
      <c r="E18" s="293" t="s">
        <v>204</v>
      </c>
      <c r="F18" s="165" t="s">
        <v>205</v>
      </c>
      <c r="G18" s="158" t="s">
        <v>566</v>
      </c>
      <c r="H18" s="163" t="s">
        <v>526</v>
      </c>
      <c r="I18" s="180" t="s">
        <v>601</v>
      </c>
      <c r="J18" s="163" t="s">
        <v>552</v>
      </c>
      <c r="K18" s="205" t="s">
        <v>391</v>
      </c>
      <c r="L18" s="205">
        <v>0</v>
      </c>
      <c r="M18" s="199" t="s">
        <v>434</v>
      </c>
      <c r="N18" s="193">
        <v>1</v>
      </c>
      <c r="O18" s="382">
        <f>N18*D18*C17*$B$17*$A$9</f>
        <v>3.7400000000000003E-2</v>
      </c>
      <c r="P18" s="198">
        <v>0</v>
      </c>
      <c r="Q18" s="357">
        <v>10</v>
      </c>
      <c r="R18" s="310">
        <f t="shared" ref="R18:R24" si="0">100-(P18-L18)*Q18</f>
        <v>100</v>
      </c>
      <c r="S18" s="311">
        <f t="shared" ref="S18:S24" si="1">R18*O18</f>
        <v>3.74</v>
      </c>
      <c r="T18" s="209"/>
      <c r="U18" s="209"/>
      <c r="V18" s="302"/>
      <c r="W18" s="316"/>
    </row>
    <row r="19" spans="1:23" s="183" customFormat="1">
      <c r="A19" s="801"/>
      <c r="B19" s="790"/>
      <c r="C19" s="789">
        <v>0.85</v>
      </c>
      <c r="D19" s="255"/>
      <c r="E19" s="261" t="s">
        <v>450</v>
      </c>
      <c r="F19" s="755" t="s">
        <v>468</v>
      </c>
      <c r="G19" s="755"/>
      <c r="H19" s="755"/>
      <c r="I19" s="755"/>
      <c r="J19" s="755"/>
      <c r="K19" s="755"/>
      <c r="L19" s="755"/>
      <c r="M19" s="755"/>
      <c r="N19" s="193"/>
      <c r="O19" s="193"/>
      <c r="P19" s="198"/>
      <c r="Q19" s="357"/>
      <c r="R19" s="310"/>
      <c r="S19" s="311"/>
      <c r="T19" s="211"/>
      <c r="U19" s="211"/>
      <c r="V19" s="302"/>
      <c r="W19" s="316"/>
    </row>
    <row r="20" spans="1:23" s="183" customFormat="1" ht="94.5" customHeight="1">
      <c r="A20" s="801"/>
      <c r="B20" s="790"/>
      <c r="C20" s="789"/>
      <c r="D20" s="255">
        <v>0.3</v>
      </c>
      <c r="E20" s="792" t="s">
        <v>235</v>
      </c>
      <c r="F20" s="727" t="s">
        <v>236</v>
      </c>
      <c r="G20" s="727" t="s">
        <v>577</v>
      </c>
      <c r="H20" s="692" t="s">
        <v>480</v>
      </c>
      <c r="I20" s="272" t="s">
        <v>624</v>
      </c>
      <c r="J20" s="287" t="s">
        <v>503</v>
      </c>
      <c r="K20" s="205" t="s">
        <v>391</v>
      </c>
      <c r="L20" s="210">
        <v>0</v>
      </c>
      <c r="M20" s="211" t="s">
        <v>434</v>
      </c>
      <c r="N20" s="193">
        <v>1</v>
      </c>
      <c r="O20" s="382">
        <f>N20*D20*$C$19*$B$17*$A$9</f>
        <v>0.19074000000000002</v>
      </c>
      <c r="P20" s="198">
        <v>0</v>
      </c>
      <c r="Q20" s="357">
        <v>10</v>
      </c>
      <c r="R20" s="310">
        <f t="shared" si="0"/>
        <v>100</v>
      </c>
      <c r="S20" s="311">
        <f t="shared" si="1"/>
        <v>19.074000000000002</v>
      </c>
      <c r="T20" s="211"/>
      <c r="U20" s="211"/>
      <c r="V20" s="302"/>
      <c r="W20" s="316"/>
    </row>
    <row r="21" spans="1:23" s="183" customFormat="1" ht="78.75">
      <c r="A21" s="801"/>
      <c r="B21" s="790"/>
      <c r="C21" s="789"/>
      <c r="D21" s="255">
        <v>0.3</v>
      </c>
      <c r="E21" s="792"/>
      <c r="F21" s="727"/>
      <c r="G21" s="727"/>
      <c r="H21" s="692"/>
      <c r="I21" s="272" t="s">
        <v>625</v>
      </c>
      <c r="J21" s="287" t="s">
        <v>513</v>
      </c>
      <c r="K21" s="205" t="s">
        <v>391</v>
      </c>
      <c r="L21" s="210">
        <v>0</v>
      </c>
      <c r="M21" s="211" t="s">
        <v>434</v>
      </c>
      <c r="N21" s="193">
        <v>1</v>
      </c>
      <c r="O21" s="382">
        <f t="shared" ref="O21:O22" si="2">N21*D21*$C$19*$B$17*$A$9</f>
        <v>0.19074000000000002</v>
      </c>
      <c r="P21" s="198">
        <v>0</v>
      </c>
      <c r="Q21" s="357">
        <v>10</v>
      </c>
      <c r="R21" s="310">
        <f t="shared" si="0"/>
        <v>100</v>
      </c>
      <c r="S21" s="311">
        <f t="shared" si="1"/>
        <v>19.074000000000002</v>
      </c>
      <c r="T21" s="211"/>
      <c r="U21" s="211"/>
      <c r="V21" s="302"/>
      <c r="W21" s="316"/>
    </row>
    <row r="22" spans="1:23" s="183" customFormat="1" ht="110.25">
      <c r="A22" s="801"/>
      <c r="B22" s="790"/>
      <c r="C22" s="789"/>
      <c r="D22" s="255">
        <v>0.4</v>
      </c>
      <c r="E22" s="792"/>
      <c r="F22" s="727"/>
      <c r="G22" s="727"/>
      <c r="H22" s="692"/>
      <c r="I22" s="272" t="s">
        <v>626</v>
      </c>
      <c r="J22" s="287" t="s">
        <v>512</v>
      </c>
      <c r="K22" s="205" t="s">
        <v>391</v>
      </c>
      <c r="L22" s="210">
        <v>0</v>
      </c>
      <c r="M22" s="211" t="s">
        <v>434</v>
      </c>
      <c r="N22" s="193">
        <v>1</v>
      </c>
      <c r="O22" s="382">
        <f t="shared" si="2"/>
        <v>0.25431999999999999</v>
      </c>
      <c r="P22" s="198">
        <v>0</v>
      </c>
      <c r="Q22" s="357">
        <v>10</v>
      </c>
      <c r="R22" s="310">
        <f t="shared" si="0"/>
        <v>100</v>
      </c>
      <c r="S22" s="311">
        <f t="shared" si="1"/>
        <v>25.431999999999999</v>
      </c>
      <c r="T22" s="211"/>
      <c r="U22" s="211"/>
      <c r="V22" s="302"/>
      <c r="W22" s="316"/>
    </row>
    <row r="23" spans="1:23" s="183" customFormat="1" ht="31.5" customHeight="1">
      <c r="A23" s="801"/>
      <c r="B23" s="790"/>
      <c r="C23" s="789">
        <v>0.1</v>
      </c>
      <c r="D23" s="255"/>
      <c r="E23" s="258" t="s">
        <v>451</v>
      </c>
      <c r="F23" s="755" t="s">
        <v>469</v>
      </c>
      <c r="G23" s="755"/>
      <c r="H23" s="755"/>
      <c r="I23" s="755"/>
      <c r="J23" s="755"/>
      <c r="K23" s="755"/>
      <c r="L23" s="755"/>
      <c r="M23" s="755"/>
      <c r="N23" s="193"/>
      <c r="O23" s="193"/>
      <c r="P23" s="198"/>
      <c r="Q23" s="357"/>
      <c r="R23" s="310"/>
      <c r="S23" s="311"/>
      <c r="T23" s="212"/>
      <c r="U23" s="212"/>
      <c r="V23" s="302"/>
      <c r="W23" s="316"/>
    </row>
    <row r="24" spans="1:23" s="183" customFormat="1" ht="193.5" customHeight="1">
      <c r="A24" s="801"/>
      <c r="B24" s="790"/>
      <c r="C24" s="789"/>
      <c r="D24" s="255">
        <v>1</v>
      </c>
      <c r="E24" s="260" t="s">
        <v>247</v>
      </c>
      <c r="F24" s="282" t="s">
        <v>248</v>
      </c>
      <c r="G24" s="199" t="s">
        <v>584</v>
      </c>
      <c r="H24" s="282" t="s">
        <v>5</v>
      </c>
      <c r="I24" s="199" t="s">
        <v>636</v>
      </c>
      <c r="J24" s="282" t="s">
        <v>559</v>
      </c>
      <c r="K24" s="205" t="s">
        <v>391</v>
      </c>
      <c r="L24" s="210">
        <v>0</v>
      </c>
      <c r="M24" s="199" t="s">
        <v>434</v>
      </c>
      <c r="N24" s="193">
        <v>1</v>
      </c>
      <c r="O24" s="382">
        <f>N24*D24*C23*B17*A9</f>
        <v>7.4800000000000005E-2</v>
      </c>
      <c r="P24" s="198">
        <v>0</v>
      </c>
      <c r="Q24" s="357">
        <v>10</v>
      </c>
      <c r="R24" s="310">
        <f t="shared" si="0"/>
        <v>100</v>
      </c>
      <c r="S24" s="311">
        <f t="shared" si="1"/>
        <v>7.48</v>
      </c>
      <c r="T24" s="211"/>
      <c r="U24" s="211"/>
      <c r="V24" s="302"/>
      <c r="W24" s="316"/>
    </row>
    <row r="25" spans="1:23" s="195" customFormat="1">
      <c r="A25" s="801"/>
      <c r="B25" s="417"/>
      <c r="C25" s="465"/>
      <c r="D25" s="465"/>
      <c r="E25" s="406" t="s">
        <v>675</v>
      </c>
      <c r="F25" s="783" t="s">
        <v>693</v>
      </c>
      <c r="G25" s="783"/>
      <c r="H25" s="783"/>
      <c r="I25" s="783"/>
      <c r="J25" s="783"/>
      <c r="K25" s="783"/>
      <c r="L25" s="783"/>
      <c r="M25" s="783"/>
      <c r="N25" s="193"/>
      <c r="O25" s="382"/>
      <c r="P25" s="198"/>
      <c r="Q25" s="357"/>
      <c r="R25" s="310"/>
      <c r="S25" s="311"/>
      <c r="T25" s="209"/>
      <c r="U25" s="209"/>
      <c r="V25" s="302"/>
      <c r="W25" s="316"/>
    </row>
    <row r="26" spans="1:23" s="195" customFormat="1" ht="110.25">
      <c r="A26" s="801"/>
      <c r="B26" s="790">
        <v>0.12</v>
      </c>
      <c r="C26" s="392">
        <v>0.1</v>
      </c>
      <c r="D26" s="392">
        <v>1</v>
      </c>
      <c r="E26" s="196" t="s">
        <v>46</v>
      </c>
      <c r="F26" s="197" t="s">
        <v>155</v>
      </c>
      <c r="G26" s="197" t="s">
        <v>52</v>
      </c>
      <c r="H26" s="197" t="s">
        <v>155</v>
      </c>
      <c r="I26" s="198" t="s">
        <v>652</v>
      </c>
      <c r="J26" s="197" t="s">
        <v>517</v>
      </c>
      <c r="K26" s="199" t="s">
        <v>433</v>
      </c>
      <c r="L26" s="379">
        <v>0</v>
      </c>
      <c r="M26" s="199" t="s">
        <v>434</v>
      </c>
      <c r="N26" s="200">
        <v>1</v>
      </c>
      <c r="O26" s="380">
        <f>N26*D26*C26*$B$26*$A$9</f>
        <v>1.0200000000000001E-2</v>
      </c>
      <c r="P26" s="198">
        <v>0</v>
      </c>
      <c r="Q26" s="357">
        <v>10</v>
      </c>
      <c r="R26" s="310">
        <f t="shared" ref="R26:R33" si="3">100-(P26-L26)*Q26</f>
        <v>100</v>
      </c>
      <c r="S26" s="311">
        <f t="shared" ref="S26:S33" si="4">R26*O26</f>
        <v>1.02</v>
      </c>
      <c r="T26" s="209"/>
      <c r="U26" s="209"/>
      <c r="V26" s="302"/>
      <c r="W26" s="316"/>
    </row>
    <row r="27" spans="1:23" s="195" customFormat="1" ht="47.25">
      <c r="A27" s="801"/>
      <c r="B27" s="790"/>
      <c r="C27" s="392">
        <v>7.0000000000000007E-2</v>
      </c>
      <c r="D27" s="392">
        <v>1</v>
      </c>
      <c r="E27" s="165" t="s">
        <v>209</v>
      </c>
      <c r="F27" s="175" t="s">
        <v>210</v>
      </c>
      <c r="G27" s="158" t="s">
        <v>567</v>
      </c>
      <c r="H27" s="295" t="s">
        <v>14</v>
      </c>
      <c r="I27" s="158" t="s">
        <v>602</v>
      </c>
      <c r="J27" s="295" t="s">
        <v>540</v>
      </c>
      <c r="K27" s="205" t="s">
        <v>391</v>
      </c>
      <c r="L27" s="386">
        <v>0</v>
      </c>
      <c r="M27" s="209" t="s">
        <v>392</v>
      </c>
      <c r="N27" s="193">
        <v>1</v>
      </c>
      <c r="O27" s="380">
        <f t="shared" ref="O27:O34" si="5">N27*D27*C27*$B$26*$A$9</f>
        <v>7.1400000000000005E-3</v>
      </c>
      <c r="P27" s="209">
        <v>0</v>
      </c>
      <c r="Q27" s="357">
        <v>10</v>
      </c>
      <c r="R27" s="310">
        <f t="shared" si="3"/>
        <v>100</v>
      </c>
      <c r="S27" s="388">
        <f t="shared" si="4"/>
        <v>0.71400000000000008</v>
      </c>
      <c r="T27" s="209"/>
      <c r="U27" s="209"/>
      <c r="V27" s="302"/>
      <c r="W27" s="316"/>
    </row>
    <row r="28" spans="1:23" s="195" customFormat="1" ht="63">
      <c r="A28" s="801"/>
      <c r="B28" s="790"/>
      <c r="C28" s="392">
        <v>7.0000000000000007E-2</v>
      </c>
      <c r="D28" s="392">
        <v>1</v>
      </c>
      <c r="E28" s="165" t="s">
        <v>211</v>
      </c>
      <c r="F28" s="194" t="s">
        <v>212</v>
      </c>
      <c r="G28" s="158" t="s">
        <v>568</v>
      </c>
      <c r="H28" s="194" t="s">
        <v>213</v>
      </c>
      <c r="I28" s="158" t="s">
        <v>603</v>
      </c>
      <c r="J28" s="295" t="s">
        <v>541</v>
      </c>
      <c r="K28" s="205" t="s">
        <v>391</v>
      </c>
      <c r="L28" s="386">
        <v>0</v>
      </c>
      <c r="M28" s="209" t="s">
        <v>392</v>
      </c>
      <c r="N28" s="193">
        <v>1</v>
      </c>
      <c r="O28" s="380">
        <f t="shared" si="5"/>
        <v>7.1400000000000005E-3</v>
      </c>
      <c r="P28" s="209">
        <v>0</v>
      </c>
      <c r="Q28" s="357">
        <v>10</v>
      </c>
      <c r="R28" s="310">
        <f t="shared" si="3"/>
        <v>100</v>
      </c>
      <c r="S28" s="388">
        <f t="shared" si="4"/>
        <v>0.71400000000000008</v>
      </c>
      <c r="T28" s="209"/>
      <c r="U28" s="209"/>
      <c r="V28" s="302"/>
      <c r="W28" s="316"/>
    </row>
    <row r="29" spans="1:23" s="195" customFormat="1" ht="94.5">
      <c r="A29" s="801"/>
      <c r="B29" s="790"/>
      <c r="C29" s="392">
        <v>0.1</v>
      </c>
      <c r="D29" s="392">
        <v>1</v>
      </c>
      <c r="E29" s="192" t="s">
        <v>240</v>
      </c>
      <c r="F29" s="281" t="s">
        <v>241</v>
      </c>
      <c r="G29" s="208" t="s">
        <v>583</v>
      </c>
      <c r="H29" s="165" t="s">
        <v>414</v>
      </c>
      <c r="I29" s="171" t="s">
        <v>632</v>
      </c>
      <c r="J29" s="297" t="s">
        <v>546</v>
      </c>
      <c r="K29" s="205" t="s">
        <v>391</v>
      </c>
      <c r="L29" s="386">
        <v>0</v>
      </c>
      <c r="M29" s="209" t="s">
        <v>392</v>
      </c>
      <c r="N29" s="193">
        <v>1</v>
      </c>
      <c r="O29" s="380">
        <f t="shared" si="5"/>
        <v>1.0200000000000001E-2</v>
      </c>
      <c r="P29" s="209">
        <v>0</v>
      </c>
      <c r="Q29" s="357">
        <v>20</v>
      </c>
      <c r="R29" s="310">
        <f t="shared" si="3"/>
        <v>100</v>
      </c>
      <c r="S29" s="388">
        <f t="shared" si="4"/>
        <v>1.02</v>
      </c>
      <c r="T29" s="209"/>
      <c r="U29" s="209"/>
      <c r="V29" s="302"/>
      <c r="W29" s="316"/>
    </row>
    <row r="30" spans="1:23" s="195" customFormat="1" ht="63">
      <c r="A30" s="801"/>
      <c r="B30" s="790"/>
      <c r="C30" s="802">
        <v>0.2</v>
      </c>
      <c r="D30" s="753">
        <v>1</v>
      </c>
      <c r="E30" s="700" t="s">
        <v>244</v>
      </c>
      <c r="F30" s="700" t="s">
        <v>245</v>
      </c>
      <c r="G30" s="700" t="s">
        <v>646</v>
      </c>
      <c r="H30" s="700" t="s">
        <v>245</v>
      </c>
      <c r="I30" s="171" t="s">
        <v>634</v>
      </c>
      <c r="J30" s="281" t="s">
        <v>532</v>
      </c>
      <c r="K30" s="205" t="s">
        <v>391</v>
      </c>
      <c r="L30" s="386">
        <v>0</v>
      </c>
      <c r="M30" s="209" t="s">
        <v>392</v>
      </c>
      <c r="N30" s="193">
        <v>0.5</v>
      </c>
      <c r="O30" s="380">
        <f>N30*$D$30*$C$30*$B$26*$A$9</f>
        <v>1.0200000000000001E-2</v>
      </c>
      <c r="P30" s="209">
        <v>0</v>
      </c>
      <c r="Q30" s="357">
        <v>10</v>
      </c>
      <c r="R30" s="310">
        <f t="shared" si="3"/>
        <v>100</v>
      </c>
      <c r="S30" s="388">
        <f t="shared" si="4"/>
        <v>1.02</v>
      </c>
      <c r="T30" s="209"/>
      <c r="U30" s="209"/>
      <c r="V30" s="302"/>
      <c r="W30" s="316"/>
    </row>
    <row r="31" spans="1:23" s="195" customFormat="1" ht="47.25">
      <c r="A31" s="801"/>
      <c r="B31" s="790"/>
      <c r="C31" s="802"/>
      <c r="D31" s="756"/>
      <c r="E31" s="700"/>
      <c r="F31" s="700"/>
      <c r="G31" s="700"/>
      <c r="H31" s="700"/>
      <c r="I31" s="171" t="s">
        <v>635</v>
      </c>
      <c r="J31" s="169" t="s">
        <v>547</v>
      </c>
      <c r="K31" s="205" t="s">
        <v>391</v>
      </c>
      <c r="L31" s="386">
        <v>0</v>
      </c>
      <c r="M31" s="209" t="s">
        <v>392</v>
      </c>
      <c r="N31" s="193">
        <v>0.5</v>
      </c>
      <c r="O31" s="380">
        <f>N31*$D$30*$C$30*$B$26*$A$9</f>
        <v>1.0200000000000001E-2</v>
      </c>
      <c r="P31" s="209">
        <v>0</v>
      </c>
      <c r="Q31" s="357">
        <v>10</v>
      </c>
      <c r="R31" s="310">
        <f t="shared" si="3"/>
        <v>100</v>
      </c>
      <c r="S31" s="388">
        <f t="shared" si="4"/>
        <v>1.02</v>
      </c>
      <c r="T31" s="209"/>
      <c r="U31" s="209"/>
      <c r="V31" s="302"/>
      <c r="W31" s="316"/>
    </row>
    <row r="32" spans="1:23" s="195" customFormat="1" ht="63" customHeight="1">
      <c r="A32" s="801"/>
      <c r="B32" s="790"/>
      <c r="C32" s="392">
        <v>0.2</v>
      </c>
      <c r="D32" s="392">
        <v>1</v>
      </c>
      <c r="E32" s="171" t="s">
        <v>250</v>
      </c>
      <c r="F32" s="298" t="s">
        <v>251</v>
      </c>
      <c r="G32" s="171" t="s">
        <v>585</v>
      </c>
      <c r="H32" s="298" t="s">
        <v>6</v>
      </c>
      <c r="I32" s="171" t="s">
        <v>637</v>
      </c>
      <c r="J32" s="281" t="s">
        <v>549</v>
      </c>
      <c r="K32" s="205" t="s">
        <v>391</v>
      </c>
      <c r="L32" s="386">
        <v>0</v>
      </c>
      <c r="M32" s="209" t="s">
        <v>392</v>
      </c>
      <c r="N32" s="193">
        <v>1</v>
      </c>
      <c r="O32" s="380">
        <f t="shared" si="5"/>
        <v>2.0400000000000001E-2</v>
      </c>
      <c r="P32" s="209">
        <v>0</v>
      </c>
      <c r="Q32" s="357">
        <v>10</v>
      </c>
      <c r="R32" s="310">
        <f t="shared" si="3"/>
        <v>100</v>
      </c>
      <c r="S32" s="388">
        <f t="shared" si="4"/>
        <v>2.04</v>
      </c>
      <c r="T32" s="209"/>
      <c r="U32" s="209"/>
      <c r="V32" s="302"/>
      <c r="W32" s="316"/>
    </row>
    <row r="33" spans="1:23" s="195" customFormat="1" ht="47.25" customHeight="1">
      <c r="A33" s="801"/>
      <c r="B33" s="790"/>
      <c r="C33" s="392">
        <v>0.18</v>
      </c>
      <c r="D33" s="392">
        <v>1</v>
      </c>
      <c r="E33" s="171" t="s">
        <v>252</v>
      </c>
      <c r="F33" s="298" t="s">
        <v>253</v>
      </c>
      <c r="G33" s="171" t="s">
        <v>586</v>
      </c>
      <c r="H33" s="298" t="s">
        <v>7</v>
      </c>
      <c r="I33" s="171" t="s">
        <v>639</v>
      </c>
      <c r="J33" s="281" t="s">
        <v>550</v>
      </c>
      <c r="K33" s="205" t="s">
        <v>391</v>
      </c>
      <c r="L33" s="386">
        <v>0</v>
      </c>
      <c r="M33" s="209" t="s">
        <v>392</v>
      </c>
      <c r="N33" s="193">
        <v>1</v>
      </c>
      <c r="O33" s="380">
        <f t="shared" si="5"/>
        <v>1.8359999999999998E-2</v>
      </c>
      <c r="P33" s="209">
        <v>0</v>
      </c>
      <c r="Q33" s="357">
        <v>10</v>
      </c>
      <c r="R33" s="310">
        <f t="shared" si="3"/>
        <v>100</v>
      </c>
      <c r="S33" s="388">
        <f t="shared" si="4"/>
        <v>1.8359999999999999</v>
      </c>
      <c r="T33" s="209"/>
      <c r="U33" s="209"/>
      <c r="V33" s="302"/>
      <c r="W33" s="316"/>
    </row>
    <row r="34" spans="1:23" s="195" customFormat="1" ht="47.25" customHeight="1">
      <c r="A34" s="801"/>
      <c r="B34" s="790"/>
      <c r="C34" s="407">
        <v>0.08</v>
      </c>
      <c r="D34" s="407">
        <v>1</v>
      </c>
      <c r="E34" s="192" t="s">
        <v>255</v>
      </c>
      <c r="F34" s="169" t="s">
        <v>256</v>
      </c>
      <c r="G34" s="171" t="s">
        <v>590</v>
      </c>
      <c r="H34" s="284" t="s">
        <v>672</v>
      </c>
      <c r="I34" s="171" t="s">
        <v>644</v>
      </c>
      <c r="J34" s="284" t="s">
        <v>672</v>
      </c>
      <c r="K34" s="205" t="s">
        <v>98</v>
      </c>
      <c r="L34" s="386"/>
      <c r="M34" s="199" t="s">
        <v>434</v>
      </c>
      <c r="N34" s="193">
        <v>1</v>
      </c>
      <c r="O34" s="380">
        <f t="shared" si="5"/>
        <v>8.1599999999999989E-3</v>
      </c>
      <c r="P34" s="209">
        <v>0</v>
      </c>
      <c r="Q34" s="209"/>
      <c r="R34" s="302">
        <v>100</v>
      </c>
      <c r="S34" s="410">
        <f>R34*O34</f>
        <v>0.81599999999999984</v>
      </c>
      <c r="T34" s="209"/>
      <c r="U34" s="209"/>
      <c r="V34" s="302"/>
      <c r="W34" s="316"/>
    </row>
    <row r="35" spans="1:23" s="183" customFormat="1" ht="21" customHeight="1">
      <c r="A35" s="786">
        <v>0.15</v>
      </c>
      <c r="B35" s="466"/>
      <c r="C35" s="466"/>
      <c r="D35" s="466"/>
      <c r="E35" s="213" t="s">
        <v>415</v>
      </c>
      <c r="F35" s="787" t="s">
        <v>464</v>
      </c>
      <c r="G35" s="788"/>
      <c r="H35" s="788"/>
      <c r="I35" s="788"/>
      <c r="J35" s="788"/>
      <c r="K35" s="788"/>
      <c r="L35" s="788"/>
      <c r="M35" s="788"/>
      <c r="N35" s="299"/>
      <c r="O35" s="299"/>
      <c r="P35" s="209"/>
      <c r="Q35" s="209"/>
      <c r="R35" s="302"/>
      <c r="S35" s="410"/>
      <c r="T35" s="211"/>
      <c r="U35" s="211"/>
      <c r="V35" s="302"/>
      <c r="W35" s="318"/>
    </row>
    <row r="36" spans="1:23" s="183" customFormat="1" ht="49.7" customHeight="1">
      <c r="A36" s="786"/>
      <c r="B36" s="473">
        <v>0.7</v>
      </c>
      <c r="C36" s="255">
        <v>1</v>
      </c>
      <c r="D36" s="255">
        <v>1</v>
      </c>
      <c r="E36" s="217" t="s">
        <v>416</v>
      </c>
      <c r="F36" s="296" t="s">
        <v>417</v>
      </c>
      <c r="G36" s="215" t="s">
        <v>647</v>
      </c>
      <c r="H36" s="296" t="s">
        <v>417</v>
      </c>
      <c r="I36" s="297" t="s">
        <v>659</v>
      </c>
      <c r="J36" s="296" t="s">
        <v>417</v>
      </c>
      <c r="K36" s="205" t="s">
        <v>391</v>
      </c>
      <c r="L36" s="210"/>
      <c r="M36" s="211"/>
      <c r="N36" s="216">
        <v>1</v>
      </c>
      <c r="O36" s="393">
        <f>N36*D36*C36*B36*$A$35</f>
        <v>0.105</v>
      </c>
      <c r="P36" s="209">
        <v>0</v>
      </c>
      <c r="Q36" s="209"/>
      <c r="R36" s="302">
        <v>100</v>
      </c>
      <c r="S36" s="410">
        <f>R36*O36</f>
        <v>10.5</v>
      </c>
      <c r="T36" s="212"/>
      <c r="U36" s="212"/>
      <c r="V36" s="302"/>
      <c r="W36" s="316"/>
    </row>
    <row r="37" spans="1:23" s="183" customFormat="1" ht="57" customHeight="1">
      <c r="A37" s="786"/>
      <c r="B37" s="474">
        <v>0.3</v>
      </c>
      <c r="C37" s="255">
        <v>1</v>
      </c>
      <c r="D37" s="255">
        <v>1</v>
      </c>
      <c r="E37" s="217" t="s">
        <v>418</v>
      </c>
      <c r="F37" s="296" t="s">
        <v>419</v>
      </c>
      <c r="G37" s="215" t="s">
        <v>648</v>
      </c>
      <c r="H37" s="296" t="s">
        <v>419</v>
      </c>
      <c r="I37" s="297" t="s">
        <v>660</v>
      </c>
      <c r="J37" s="296" t="s">
        <v>419</v>
      </c>
      <c r="K37" s="205" t="s">
        <v>391</v>
      </c>
      <c r="L37" s="210"/>
      <c r="M37" s="211"/>
      <c r="N37" s="216">
        <v>1</v>
      </c>
      <c r="O37" s="393">
        <f>N37*D37*C37*B37*$A$35</f>
        <v>4.4999999999999998E-2</v>
      </c>
      <c r="P37" s="209">
        <v>0</v>
      </c>
      <c r="Q37" s="209"/>
      <c r="R37" s="302">
        <v>100</v>
      </c>
      <c r="S37" s="410">
        <f>R37*O37</f>
        <v>4.5</v>
      </c>
      <c r="T37" s="211"/>
      <c r="U37" s="211"/>
      <c r="V37" s="302"/>
      <c r="W37" s="316"/>
    </row>
    <row r="38" spans="1:23" s="183" customFormat="1" ht="29.25" customHeight="1">
      <c r="A38" s="254"/>
      <c r="B38" s="236"/>
      <c r="C38" s="236"/>
      <c r="D38" s="236"/>
      <c r="E38" s="464" t="s">
        <v>202</v>
      </c>
      <c r="F38" s="782" t="s">
        <v>420</v>
      </c>
      <c r="G38" s="782"/>
      <c r="H38" s="782"/>
      <c r="I38" s="782"/>
      <c r="J38" s="782"/>
      <c r="K38" s="782"/>
      <c r="L38" s="782"/>
      <c r="M38" s="782"/>
      <c r="N38" s="216"/>
      <c r="O38" s="216"/>
      <c r="P38" s="211"/>
      <c r="Q38" s="211"/>
      <c r="R38" s="302"/>
      <c r="S38" s="316"/>
      <c r="T38" s="211"/>
      <c r="U38" s="211"/>
      <c r="V38" s="302"/>
      <c r="W38" s="316"/>
    </row>
    <row r="39" spans="1:23" s="183" customFormat="1" ht="62.25" customHeight="1">
      <c r="A39" s="254"/>
      <c r="B39" s="236"/>
      <c r="C39" s="236"/>
      <c r="D39" s="236"/>
      <c r="E39" s="217" t="s">
        <v>421</v>
      </c>
      <c r="F39" s="306" t="s">
        <v>486</v>
      </c>
      <c r="G39" s="306" t="s">
        <v>649</v>
      </c>
      <c r="H39" s="306" t="s">
        <v>486</v>
      </c>
      <c r="I39" s="297" t="s">
        <v>652</v>
      </c>
      <c r="J39" s="306" t="s">
        <v>486</v>
      </c>
      <c r="K39" s="205" t="s">
        <v>712</v>
      </c>
      <c r="L39" s="210"/>
      <c r="M39" s="211" t="s">
        <v>392</v>
      </c>
      <c r="N39" s="216"/>
      <c r="O39" s="216"/>
      <c r="P39" s="158">
        <v>0</v>
      </c>
      <c r="Q39" s="165">
        <v>2</v>
      </c>
      <c r="R39" s="317"/>
      <c r="S39" s="319"/>
      <c r="T39" s="211"/>
      <c r="U39" s="211"/>
      <c r="V39" s="317"/>
      <c r="W39" s="319"/>
    </row>
    <row r="40" spans="1:23" s="183" customFormat="1" ht="62.25" customHeight="1">
      <c r="A40" s="254"/>
      <c r="B40" s="236"/>
      <c r="C40" s="236"/>
      <c r="D40" s="236"/>
      <c r="E40" s="217" t="s">
        <v>422</v>
      </c>
      <c r="F40" s="306" t="s">
        <v>487</v>
      </c>
      <c r="G40" s="306" t="s">
        <v>650</v>
      </c>
      <c r="H40" s="306" t="s">
        <v>487</v>
      </c>
      <c r="I40" s="297" t="s">
        <v>653</v>
      </c>
      <c r="J40" s="306" t="s">
        <v>487</v>
      </c>
      <c r="K40" s="205" t="s">
        <v>712</v>
      </c>
      <c r="L40" s="210"/>
      <c r="M40" s="211" t="s">
        <v>392</v>
      </c>
      <c r="N40" s="216"/>
      <c r="O40" s="216"/>
      <c r="P40" s="158">
        <v>0</v>
      </c>
      <c r="Q40" s="165">
        <v>0.5</v>
      </c>
      <c r="R40" s="317"/>
      <c r="S40" s="319"/>
      <c r="T40" s="211"/>
      <c r="U40" s="211"/>
      <c r="V40" s="317"/>
      <c r="W40" s="319"/>
    </row>
    <row r="41" spans="1:23" ht="79.5" customHeight="1">
      <c r="A41" s="254"/>
      <c r="B41" s="247"/>
      <c r="C41" s="247"/>
      <c r="D41" s="247"/>
      <c r="E41" s="217" t="s">
        <v>485</v>
      </c>
      <c r="F41" s="305" t="s">
        <v>423</v>
      </c>
      <c r="G41" s="307" t="s">
        <v>651</v>
      </c>
      <c r="H41" s="305" t="s">
        <v>423</v>
      </c>
      <c r="I41" s="308" t="s">
        <v>654</v>
      </c>
      <c r="J41" s="305" t="s">
        <v>423</v>
      </c>
      <c r="K41" s="205" t="s">
        <v>712</v>
      </c>
      <c r="L41" s="219"/>
      <c r="M41" s="220" t="s">
        <v>392</v>
      </c>
      <c r="N41" s="216"/>
      <c r="O41" s="216"/>
      <c r="P41" s="158">
        <v>0</v>
      </c>
      <c r="Q41" s="165">
        <v>0.2</v>
      </c>
      <c r="R41" s="317"/>
      <c r="S41" s="319"/>
      <c r="T41" s="211"/>
      <c r="U41" s="211"/>
      <c r="V41" s="317"/>
      <c r="W41" s="319"/>
    </row>
    <row r="42" spans="1:23" s="224" customFormat="1" ht="36.950000000000003" customHeight="1">
      <c r="A42" s="251"/>
      <c r="B42" s="249"/>
      <c r="C42" s="249"/>
      <c r="D42" s="249"/>
      <c r="E42" s="192"/>
      <c r="F42" s="785" t="s">
        <v>424</v>
      </c>
      <c r="G42" s="785"/>
      <c r="H42" s="785"/>
      <c r="I42" s="785"/>
      <c r="J42" s="785"/>
      <c r="K42" s="221"/>
      <c r="L42" s="221"/>
      <c r="M42" s="222"/>
      <c r="N42" s="299"/>
      <c r="O42" s="299">
        <f>SUM(O9:O41)</f>
        <v>1</v>
      </c>
      <c r="P42" s="223"/>
      <c r="Q42" s="223"/>
      <c r="R42" s="320"/>
      <c r="S42" s="321">
        <f>SUM(S18:S41)</f>
        <v>100</v>
      </c>
      <c r="T42" s="223"/>
      <c r="U42" s="223"/>
      <c r="V42" s="320"/>
      <c r="W42" s="321"/>
    </row>
    <row r="43" spans="1:23">
      <c r="E43" s="225"/>
      <c r="F43" s="226"/>
      <c r="G43" s="226"/>
      <c r="H43" s="227"/>
      <c r="I43" s="226"/>
      <c r="J43" s="228"/>
      <c r="K43" s="229"/>
      <c r="L43" s="229"/>
      <c r="M43" s="227"/>
      <c r="N43" s="300"/>
      <c r="O43" s="300"/>
      <c r="P43" s="230"/>
      <c r="Q43" s="230"/>
      <c r="R43" s="231"/>
    </row>
    <row r="44" spans="1:23" ht="22.5" customHeight="1">
      <c r="E44" s="225"/>
      <c r="F44" s="232"/>
      <c r="G44" s="232"/>
      <c r="H44" s="227"/>
      <c r="I44" s="226"/>
      <c r="J44" s="228"/>
      <c r="K44" s="229"/>
      <c r="L44" s="229"/>
      <c r="M44" s="227"/>
      <c r="N44" s="300"/>
      <c r="O44" s="300"/>
      <c r="P44" s="230"/>
      <c r="Q44" s="230"/>
      <c r="R44" s="231"/>
    </row>
    <row r="45" spans="1:23" ht="25.7" customHeight="1">
      <c r="E45" s="225"/>
      <c r="F45" s="807"/>
      <c r="G45" s="807"/>
      <c r="H45" s="807"/>
      <c r="I45" s="807"/>
      <c r="J45" s="807"/>
      <c r="K45" s="807"/>
      <c r="L45" s="807"/>
      <c r="M45" s="807"/>
      <c r="N45" s="807"/>
      <c r="O45" s="807"/>
      <c r="P45" s="807"/>
      <c r="Q45" s="807"/>
      <c r="R45" s="807"/>
      <c r="S45" s="807"/>
      <c r="T45" s="807"/>
      <c r="U45" s="807"/>
      <c r="V45" s="807"/>
      <c r="W45" s="807"/>
    </row>
    <row r="47" spans="1:23" s="239" customFormat="1">
      <c r="E47" s="233"/>
      <c r="F47" s="764" t="s">
        <v>427</v>
      </c>
      <c r="G47" s="764"/>
      <c r="H47" s="764"/>
      <c r="I47" s="238"/>
      <c r="J47" s="238"/>
      <c r="M47" s="765" t="s">
        <v>428</v>
      </c>
      <c r="N47" s="765"/>
      <c r="O47" s="765"/>
      <c r="P47" s="765"/>
      <c r="Q47" s="765"/>
      <c r="R47" s="765"/>
      <c r="S47" s="765"/>
      <c r="T47" s="237"/>
      <c r="U47" s="237"/>
      <c r="V47" s="237"/>
      <c r="W47" s="237"/>
    </row>
  </sheetData>
  <mergeCells count="64">
    <mergeCell ref="D30:D31"/>
    <mergeCell ref="A9:A34"/>
    <mergeCell ref="O3:O6"/>
    <mergeCell ref="F25:M25"/>
    <mergeCell ref="B26:B34"/>
    <mergeCell ref="C30:C31"/>
    <mergeCell ref="E30:E31"/>
    <mergeCell ref="F30:F31"/>
    <mergeCell ref="G30:G31"/>
    <mergeCell ref="H30:H31"/>
    <mergeCell ref="A3:A6"/>
    <mergeCell ref="B3:B6"/>
    <mergeCell ref="C3:C6"/>
    <mergeCell ref="E3:F3"/>
    <mergeCell ref="G3:H3"/>
    <mergeCell ref="I3:J3"/>
    <mergeCell ref="A1:G2"/>
    <mergeCell ref="I1:R1"/>
    <mergeCell ref="S1:W1"/>
    <mergeCell ref="I2:L2"/>
    <mergeCell ref="M2:R2"/>
    <mergeCell ref="S2:W2"/>
    <mergeCell ref="E4:E6"/>
    <mergeCell ref="F4:F6"/>
    <mergeCell ref="D3:D6"/>
    <mergeCell ref="K3:L3"/>
    <mergeCell ref="M3:M6"/>
    <mergeCell ref="N3:N6"/>
    <mergeCell ref="P3:W4"/>
    <mergeCell ref="I4:I6"/>
    <mergeCell ref="J4:J6"/>
    <mergeCell ref="K4:K6"/>
    <mergeCell ref="L4:L6"/>
    <mergeCell ref="P5:S5"/>
    <mergeCell ref="T5:W5"/>
    <mergeCell ref="F9:M9"/>
    <mergeCell ref="B10:B15"/>
    <mergeCell ref="F10:M10"/>
    <mergeCell ref="F11:M11"/>
    <mergeCell ref="C13:C14"/>
    <mergeCell ref="F13:M13"/>
    <mergeCell ref="B17:B24"/>
    <mergeCell ref="F17:M17"/>
    <mergeCell ref="F12:M12"/>
    <mergeCell ref="F15:M15"/>
    <mergeCell ref="G4:G6"/>
    <mergeCell ref="H4:H6"/>
    <mergeCell ref="F19:M19"/>
    <mergeCell ref="E20:E22"/>
    <mergeCell ref="F20:F22"/>
    <mergeCell ref="F16:M16"/>
    <mergeCell ref="C19:C22"/>
    <mergeCell ref="G20:G22"/>
    <mergeCell ref="H20:H22"/>
    <mergeCell ref="C17:C18"/>
    <mergeCell ref="C23:C24"/>
    <mergeCell ref="F23:M23"/>
    <mergeCell ref="F47:H47"/>
    <mergeCell ref="M47:S47"/>
    <mergeCell ref="A35:A37"/>
    <mergeCell ref="F35:M35"/>
    <mergeCell ref="F38:M38"/>
    <mergeCell ref="F42:J42"/>
    <mergeCell ref="F45:W45"/>
  </mergeCells>
  <phoneticPr fontId="33" type="noConversion"/>
  <printOptions horizontalCentered="1"/>
  <pageMargins left="0" right="0" top="0.25" bottom="0.25" header="0.3" footer="0.3"/>
  <pageSetup paperSize="8" scale="85"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59999389629810485"/>
  </sheetPr>
  <dimension ref="A1:AE33"/>
  <sheetViews>
    <sheetView zoomScale="70" zoomScaleNormal="70" zoomScaleSheetLayoutView="50" zoomScalePageLayoutView="120" workbookViewId="0">
      <pane xSplit="11" ySplit="5" topLeftCell="M12" activePane="bottomRight" state="frozen"/>
      <selection pane="topRight" activeCell="L1" sqref="L1"/>
      <selection pane="bottomLeft" activeCell="A6" sqref="A6"/>
      <selection pane="bottomRight" activeCell="G20" sqref="G20"/>
    </sheetView>
  </sheetViews>
  <sheetFormatPr defaultRowHeight="15.75"/>
  <cols>
    <col min="1" max="1" width="5.625" style="84" customWidth="1"/>
    <col min="2" max="2" width="11.375" style="84" customWidth="1"/>
    <col min="3" max="3" width="4" style="117" customWidth="1"/>
    <col min="4" max="4" width="21.375" style="127" customWidth="1"/>
    <col min="5" max="5" width="10.625" style="118" customWidth="1"/>
    <col min="6" max="6" width="7.375" style="118" customWidth="1"/>
    <col min="7" max="7" width="31.5" style="125" customWidth="1"/>
    <col min="8" max="8" width="8.5" style="118" customWidth="1"/>
    <col min="9" max="9" width="13" style="126" customWidth="1"/>
    <col min="10" max="10" width="10.5" style="84" bestFit="1" customWidth="1"/>
    <col min="11" max="11" width="11" style="84" customWidth="1"/>
    <col min="12" max="12" width="39.5" style="119" customWidth="1"/>
    <col min="13" max="29" width="15.625" style="120" customWidth="1"/>
    <col min="30" max="31" width="15.625" style="84" customWidth="1"/>
    <col min="32" max="16384" width="9" style="84"/>
  </cols>
  <sheetData>
    <row r="1" spans="1:31" ht="43.7" customHeight="1">
      <c r="A1" s="76" t="s">
        <v>432</v>
      </c>
      <c r="B1" s="77"/>
      <c r="C1" s="77"/>
      <c r="D1" s="78"/>
      <c r="E1" s="79"/>
      <c r="F1" s="79"/>
      <c r="G1" s="80"/>
      <c r="H1" s="79"/>
      <c r="I1" s="81"/>
      <c r="J1" s="77"/>
      <c r="K1" s="77"/>
      <c r="L1" s="82"/>
      <c r="M1" s="83">
        <v>1</v>
      </c>
      <c r="N1" s="83">
        <v>2</v>
      </c>
      <c r="O1" s="83">
        <v>3</v>
      </c>
      <c r="P1" s="83">
        <v>4</v>
      </c>
      <c r="Q1" s="83">
        <v>5</v>
      </c>
      <c r="R1" s="83">
        <v>6</v>
      </c>
      <c r="S1" s="83">
        <v>7</v>
      </c>
      <c r="T1" s="83">
        <v>8</v>
      </c>
      <c r="U1" s="83">
        <v>9</v>
      </c>
      <c r="V1" s="83">
        <v>10</v>
      </c>
      <c r="W1" s="83">
        <v>11</v>
      </c>
      <c r="X1" s="83">
        <v>12</v>
      </c>
      <c r="Y1" s="83">
        <v>13</v>
      </c>
      <c r="Z1" s="83">
        <v>14</v>
      </c>
      <c r="AA1" s="83">
        <v>15</v>
      </c>
      <c r="AB1" s="83">
        <v>16</v>
      </c>
      <c r="AC1" s="83">
        <v>17</v>
      </c>
      <c r="AD1" s="83">
        <v>18</v>
      </c>
      <c r="AE1" s="83">
        <v>19</v>
      </c>
    </row>
    <row r="2" spans="1:31" ht="19.7" customHeight="1">
      <c r="A2" s="85"/>
      <c r="B2" s="85"/>
      <c r="C2" s="85"/>
      <c r="D2" s="86" t="s">
        <v>151</v>
      </c>
      <c r="E2" s="87"/>
      <c r="F2" s="87"/>
      <c r="G2" s="88"/>
      <c r="H2" s="87"/>
      <c r="I2" s="89"/>
      <c r="J2" s="85"/>
      <c r="K2" s="85"/>
      <c r="L2" s="90"/>
      <c r="M2" s="91" t="s">
        <v>472</v>
      </c>
      <c r="N2" s="91"/>
      <c r="O2" s="92"/>
      <c r="P2" s="92"/>
      <c r="Q2" s="92"/>
      <c r="R2" s="91"/>
      <c r="S2" s="91"/>
      <c r="T2" s="92"/>
      <c r="U2" s="91"/>
      <c r="V2" s="91"/>
      <c r="W2" s="91"/>
      <c r="X2" s="92"/>
      <c r="Y2" s="91"/>
      <c r="Z2" s="91"/>
      <c r="AA2" s="92"/>
      <c r="AB2" s="91"/>
      <c r="AC2" s="91"/>
      <c r="AD2" s="91"/>
      <c r="AE2" s="91"/>
    </row>
    <row r="3" spans="1:31">
      <c r="A3" s="93"/>
      <c r="B3" s="93"/>
      <c r="C3" s="93"/>
      <c r="D3" s="94"/>
      <c r="E3" s="95"/>
      <c r="F3" s="95">
        <v>1</v>
      </c>
      <c r="G3" s="95">
        <v>2</v>
      </c>
      <c r="H3" s="95">
        <v>3</v>
      </c>
      <c r="I3" s="95">
        <v>4</v>
      </c>
      <c r="J3" s="95">
        <v>5</v>
      </c>
      <c r="K3" s="95">
        <v>6</v>
      </c>
      <c r="L3" s="95">
        <v>7</v>
      </c>
      <c r="M3" s="95">
        <v>8</v>
      </c>
      <c r="N3" s="95">
        <v>9</v>
      </c>
      <c r="O3" s="95">
        <v>10</v>
      </c>
      <c r="P3" s="95">
        <v>11</v>
      </c>
      <c r="Q3" s="95">
        <v>12</v>
      </c>
      <c r="R3" s="95">
        <v>13</v>
      </c>
      <c r="S3" s="95">
        <v>14</v>
      </c>
      <c r="T3" s="95">
        <v>15</v>
      </c>
      <c r="U3" s="95">
        <v>16</v>
      </c>
      <c r="V3" s="95">
        <v>17</v>
      </c>
      <c r="W3" s="95">
        <v>18</v>
      </c>
      <c r="X3" s="95">
        <v>19</v>
      </c>
      <c r="Y3" s="95">
        <v>20</v>
      </c>
      <c r="Z3" s="95">
        <v>21</v>
      </c>
      <c r="AA3" s="95">
        <v>22</v>
      </c>
      <c r="AB3" s="95">
        <v>23</v>
      </c>
      <c r="AC3" s="95">
        <v>24</v>
      </c>
      <c r="AD3" s="95">
        <v>25</v>
      </c>
      <c r="AE3" s="95">
        <v>26</v>
      </c>
    </row>
    <row r="4" spans="1:31" ht="36.950000000000003" customHeight="1">
      <c r="A4" s="559" t="s">
        <v>152</v>
      </c>
      <c r="B4" s="559"/>
      <c r="C4" s="559"/>
      <c r="D4" s="559"/>
      <c r="E4" s="560" t="s">
        <v>85</v>
      </c>
      <c r="F4" s="560" t="s">
        <v>86</v>
      </c>
      <c r="G4" s="561" t="s">
        <v>87</v>
      </c>
      <c r="H4" s="560" t="s">
        <v>88</v>
      </c>
      <c r="I4" s="576" t="s">
        <v>89</v>
      </c>
      <c r="J4" s="244"/>
      <c r="K4" s="579" t="s">
        <v>90</v>
      </c>
      <c r="L4" s="560" t="s">
        <v>91</v>
      </c>
      <c r="M4" s="577" t="s">
        <v>385</v>
      </c>
      <c r="N4" s="577" t="s">
        <v>386</v>
      </c>
      <c r="O4" s="577" t="s">
        <v>260</v>
      </c>
      <c r="P4" s="577" t="s">
        <v>384</v>
      </c>
      <c r="Q4" s="577" t="s">
        <v>387</v>
      </c>
      <c r="R4" s="563" t="s">
        <v>263</v>
      </c>
      <c r="S4" s="563" t="s">
        <v>264</v>
      </c>
      <c r="T4" s="563" t="s">
        <v>265</v>
      </c>
      <c r="U4" s="563" t="s">
        <v>266</v>
      </c>
      <c r="V4" s="563" t="s">
        <v>267</v>
      </c>
      <c r="W4" s="563" t="s">
        <v>268</v>
      </c>
      <c r="X4" s="563" t="s">
        <v>269</v>
      </c>
      <c r="Y4" s="563" t="s">
        <v>270</v>
      </c>
      <c r="Z4" s="563" t="s">
        <v>271</v>
      </c>
      <c r="AA4" s="563" t="s">
        <v>272</v>
      </c>
      <c r="AB4" s="563" t="s">
        <v>273</v>
      </c>
      <c r="AC4" s="563" t="s">
        <v>274</v>
      </c>
      <c r="AD4" s="563" t="s">
        <v>388</v>
      </c>
      <c r="AE4" s="563" t="s">
        <v>389</v>
      </c>
    </row>
    <row r="5" spans="1:31" ht="57.6" customHeight="1">
      <c r="A5" s="559"/>
      <c r="B5" s="559"/>
      <c r="C5" s="559"/>
      <c r="D5" s="559"/>
      <c r="E5" s="560"/>
      <c r="F5" s="560"/>
      <c r="G5" s="562"/>
      <c r="H5" s="560"/>
      <c r="I5" s="576"/>
      <c r="J5" s="96" t="s">
        <v>92</v>
      </c>
      <c r="K5" s="579"/>
      <c r="L5" s="560"/>
      <c r="M5" s="578"/>
      <c r="N5" s="578"/>
      <c r="O5" s="578"/>
      <c r="P5" s="578"/>
      <c r="Q5" s="578"/>
      <c r="R5" s="564"/>
      <c r="S5" s="564"/>
      <c r="T5" s="564"/>
      <c r="U5" s="564"/>
      <c r="V5" s="564"/>
      <c r="W5" s="564"/>
      <c r="X5" s="564"/>
      <c r="Y5" s="564"/>
      <c r="Z5" s="564"/>
      <c r="AA5" s="564"/>
      <c r="AB5" s="564"/>
      <c r="AC5" s="564"/>
      <c r="AD5" s="564"/>
      <c r="AE5" s="564"/>
    </row>
    <row r="6" spans="1:31" ht="43.7" customHeight="1">
      <c r="A6" s="565" t="s">
        <v>93</v>
      </c>
      <c r="B6" s="566">
        <v>0.25</v>
      </c>
      <c r="C6" s="124" t="s">
        <v>39</v>
      </c>
      <c r="D6" s="131" t="s">
        <v>17</v>
      </c>
      <c r="E6" s="122">
        <v>0.1</v>
      </c>
      <c r="F6" s="122" t="s">
        <v>40</v>
      </c>
      <c r="G6" s="131" t="s">
        <v>154</v>
      </c>
      <c r="H6" s="98">
        <v>1</v>
      </c>
      <c r="I6" s="99">
        <v>2.5000000000000001E-2</v>
      </c>
      <c r="J6" s="98" t="s">
        <v>178</v>
      </c>
      <c r="K6" s="66" t="s">
        <v>95</v>
      </c>
      <c r="L6" s="131" t="s">
        <v>154</v>
      </c>
      <c r="M6" s="324" t="s">
        <v>202</v>
      </c>
      <c r="N6" s="324"/>
      <c r="O6" s="324"/>
      <c r="P6" s="324"/>
      <c r="Q6" s="324"/>
      <c r="R6" s="324"/>
      <c r="S6" s="324"/>
      <c r="T6" s="324"/>
      <c r="U6" s="324"/>
      <c r="V6" s="324" t="s">
        <v>514</v>
      </c>
      <c r="W6" s="324"/>
      <c r="X6" s="324"/>
      <c r="Y6" s="324"/>
      <c r="Z6" s="324"/>
      <c r="AA6" s="324"/>
      <c r="AB6" s="324"/>
      <c r="AC6" s="324"/>
      <c r="AD6" s="324"/>
      <c r="AE6" s="324"/>
    </row>
    <row r="7" spans="1:31" ht="42" customHeight="1">
      <c r="A7" s="565"/>
      <c r="B7" s="566"/>
      <c r="C7" s="567" t="s">
        <v>41</v>
      </c>
      <c r="D7" s="569" t="s">
        <v>19</v>
      </c>
      <c r="E7" s="571">
        <v>0.15</v>
      </c>
      <c r="F7" s="122" t="s">
        <v>42</v>
      </c>
      <c r="G7" s="131" t="s">
        <v>149</v>
      </c>
      <c r="H7" s="98">
        <v>0.7</v>
      </c>
      <c r="I7" s="99">
        <v>2.6249999999999999E-2</v>
      </c>
      <c r="J7" s="98" t="s">
        <v>115</v>
      </c>
      <c r="K7" s="66" t="s">
        <v>96</v>
      </c>
      <c r="L7" s="131" t="s">
        <v>145</v>
      </c>
      <c r="M7" s="324"/>
      <c r="N7" s="324" t="s">
        <v>202</v>
      </c>
      <c r="O7" s="324"/>
      <c r="P7" s="324"/>
      <c r="Q7" s="324"/>
      <c r="R7" s="324"/>
      <c r="S7" s="324"/>
      <c r="T7" s="324"/>
      <c r="U7" s="324"/>
      <c r="V7" s="324"/>
      <c r="W7" s="324" t="s">
        <v>514</v>
      </c>
      <c r="X7" s="324"/>
      <c r="Y7" s="324"/>
      <c r="Z7" s="324" t="s">
        <v>514</v>
      </c>
      <c r="AA7" s="324"/>
      <c r="AB7" s="324"/>
      <c r="AC7" s="324"/>
      <c r="AD7" s="324"/>
      <c r="AE7" s="324" t="s">
        <v>514</v>
      </c>
    </row>
    <row r="8" spans="1:31" ht="36.6" customHeight="1">
      <c r="A8" s="565"/>
      <c r="B8" s="566"/>
      <c r="C8" s="568"/>
      <c r="D8" s="570"/>
      <c r="E8" s="572"/>
      <c r="F8" s="122" t="s">
        <v>44</v>
      </c>
      <c r="G8" s="131" t="s">
        <v>438</v>
      </c>
      <c r="H8" s="98">
        <v>0.3</v>
      </c>
      <c r="I8" s="99">
        <v>1.125E-2</v>
      </c>
      <c r="J8" s="98" t="s">
        <v>94</v>
      </c>
      <c r="K8" s="66" t="s">
        <v>96</v>
      </c>
      <c r="L8" s="152" t="s">
        <v>112</v>
      </c>
      <c r="M8" s="324"/>
      <c r="N8" s="324" t="s">
        <v>202</v>
      </c>
      <c r="O8" s="324" t="s">
        <v>202</v>
      </c>
      <c r="P8" s="324"/>
      <c r="Q8" s="324"/>
      <c r="R8" s="324"/>
      <c r="S8" s="324"/>
      <c r="T8" s="324"/>
      <c r="U8" s="324"/>
      <c r="V8" s="324"/>
      <c r="W8" s="324"/>
      <c r="X8" s="324" t="s">
        <v>514</v>
      </c>
      <c r="Y8" s="324"/>
      <c r="Z8" s="324" t="s">
        <v>514</v>
      </c>
      <c r="AA8" s="324"/>
      <c r="AB8" s="324"/>
      <c r="AC8" s="324"/>
      <c r="AD8" s="324"/>
      <c r="AE8" s="324" t="s">
        <v>514</v>
      </c>
    </row>
    <row r="9" spans="1:31" ht="51" customHeight="1">
      <c r="A9" s="565"/>
      <c r="B9" s="566"/>
      <c r="C9" s="574" t="s">
        <v>43</v>
      </c>
      <c r="D9" s="581" t="s">
        <v>18</v>
      </c>
      <c r="E9" s="571">
        <v>0.45</v>
      </c>
      <c r="F9" s="122" t="s">
        <v>47</v>
      </c>
      <c r="G9" s="132" t="s">
        <v>147</v>
      </c>
      <c r="H9" s="98">
        <v>0.7</v>
      </c>
      <c r="I9" s="99">
        <v>7.8750000000000001E-2</v>
      </c>
      <c r="J9" s="98" t="s">
        <v>115</v>
      </c>
      <c r="K9" s="66" t="s">
        <v>105</v>
      </c>
      <c r="L9" s="131" t="s">
        <v>147</v>
      </c>
      <c r="M9" s="324" t="s">
        <v>202</v>
      </c>
      <c r="N9" s="324"/>
      <c r="O9" s="324"/>
      <c r="P9" s="324"/>
      <c r="Q9" s="324"/>
      <c r="R9" s="324"/>
      <c r="S9" s="332" t="s">
        <v>514</v>
      </c>
      <c r="T9" s="324"/>
      <c r="U9" s="324"/>
      <c r="V9" s="324" t="s">
        <v>514</v>
      </c>
      <c r="W9" s="324"/>
      <c r="X9" s="324"/>
      <c r="Y9" s="324"/>
      <c r="Z9" s="324"/>
      <c r="AA9" s="324"/>
      <c r="AB9" s="324"/>
      <c r="AC9" s="324"/>
      <c r="AD9" s="324"/>
      <c r="AE9" s="324" t="s">
        <v>514</v>
      </c>
    </row>
    <row r="10" spans="1:31" ht="51" customHeight="1">
      <c r="A10" s="565"/>
      <c r="B10" s="566"/>
      <c r="C10" s="580"/>
      <c r="D10" s="582"/>
      <c r="E10" s="575"/>
      <c r="F10" s="122" t="s">
        <v>100</v>
      </c>
      <c r="G10" s="132" t="s">
        <v>177</v>
      </c>
      <c r="H10" s="98">
        <v>0.3</v>
      </c>
      <c r="I10" s="99">
        <v>3.3750000000000002E-2</v>
      </c>
      <c r="J10" s="98" t="s">
        <v>178</v>
      </c>
      <c r="K10" s="66" t="s">
        <v>105</v>
      </c>
      <c r="L10" s="132" t="s">
        <v>181</v>
      </c>
      <c r="M10" s="332" t="s">
        <v>202</v>
      </c>
      <c r="N10" s="324"/>
      <c r="O10" s="324"/>
      <c r="P10" s="324"/>
      <c r="Q10" s="324"/>
      <c r="R10" s="324"/>
      <c r="S10" s="332" t="s">
        <v>514</v>
      </c>
      <c r="T10" s="324"/>
      <c r="U10" s="324"/>
      <c r="V10" s="324"/>
      <c r="W10" s="324"/>
      <c r="X10" s="324"/>
      <c r="Y10" s="324"/>
      <c r="Z10" s="324"/>
      <c r="AA10" s="324"/>
      <c r="AB10" s="324"/>
      <c r="AC10" s="324"/>
      <c r="AD10" s="324"/>
      <c r="AE10" s="324"/>
    </row>
    <row r="11" spans="1:31" ht="57" customHeight="1">
      <c r="A11" s="565"/>
      <c r="B11" s="566"/>
      <c r="C11" s="573" t="s">
        <v>45</v>
      </c>
      <c r="D11" s="581" t="s">
        <v>148</v>
      </c>
      <c r="E11" s="594">
        <v>0.3</v>
      </c>
      <c r="F11" s="122" t="s">
        <v>49</v>
      </c>
      <c r="G11" s="131" t="s">
        <v>146</v>
      </c>
      <c r="H11" s="98">
        <v>0.5</v>
      </c>
      <c r="I11" s="99">
        <v>3.7499999999999999E-2</v>
      </c>
      <c r="J11" s="98" t="s">
        <v>94</v>
      </c>
      <c r="K11" s="66" t="s">
        <v>105</v>
      </c>
      <c r="L11" s="131" t="s">
        <v>182</v>
      </c>
      <c r="M11" s="324"/>
      <c r="N11" s="324" t="s">
        <v>202</v>
      </c>
      <c r="O11" s="324"/>
      <c r="P11" s="324"/>
      <c r="Q11" s="324"/>
      <c r="R11" s="324"/>
      <c r="S11" s="324"/>
      <c r="T11" s="324"/>
      <c r="U11" s="324"/>
      <c r="V11" s="324"/>
      <c r="W11" s="324"/>
      <c r="X11" s="324"/>
      <c r="Y11" s="324"/>
      <c r="Z11" s="324" t="s">
        <v>514</v>
      </c>
      <c r="AA11" s="324"/>
      <c r="AB11" s="324"/>
      <c r="AC11" s="324"/>
      <c r="AD11" s="324"/>
      <c r="AE11" s="324" t="s">
        <v>514</v>
      </c>
    </row>
    <row r="12" spans="1:31" ht="57" customHeight="1">
      <c r="A12" s="565"/>
      <c r="B12" s="566"/>
      <c r="C12" s="574"/>
      <c r="D12" s="582"/>
      <c r="E12" s="594"/>
      <c r="F12" s="122" t="s">
        <v>51</v>
      </c>
      <c r="G12" s="131" t="s">
        <v>183</v>
      </c>
      <c r="H12" s="98">
        <v>0.5</v>
      </c>
      <c r="I12" s="99">
        <v>3.7499999999999999E-2</v>
      </c>
      <c r="J12" s="98" t="s">
        <v>94</v>
      </c>
      <c r="K12" s="66" t="s">
        <v>105</v>
      </c>
      <c r="L12" s="131" t="s">
        <v>183</v>
      </c>
      <c r="M12" s="324"/>
      <c r="N12" s="324"/>
      <c r="O12" s="324"/>
      <c r="P12" s="324"/>
      <c r="Q12" s="324" t="s">
        <v>202</v>
      </c>
      <c r="R12" s="324"/>
      <c r="S12" s="324" t="s">
        <v>514</v>
      </c>
      <c r="T12" s="324"/>
      <c r="U12" s="324"/>
      <c r="V12" s="324" t="s">
        <v>514</v>
      </c>
      <c r="W12" s="324"/>
      <c r="X12" s="324"/>
      <c r="Y12" s="324"/>
      <c r="Z12" s="324"/>
      <c r="AA12" s="324"/>
      <c r="AB12" s="324"/>
      <c r="AC12" s="324"/>
      <c r="AD12" s="324"/>
      <c r="AE12" s="324" t="s">
        <v>514</v>
      </c>
    </row>
    <row r="13" spans="1:31" ht="113.25" customHeight="1">
      <c r="A13" s="565" t="s">
        <v>97</v>
      </c>
      <c r="B13" s="566">
        <v>0.15</v>
      </c>
      <c r="C13" s="124" t="s">
        <v>46</v>
      </c>
      <c r="D13" s="131" t="s">
        <v>155</v>
      </c>
      <c r="E13" s="104">
        <v>1</v>
      </c>
      <c r="F13" s="104" t="s">
        <v>52</v>
      </c>
      <c r="G13" s="131" t="s">
        <v>156</v>
      </c>
      <c r="H13" s="98">
        <v>1</v>
      </c>
      <c r="I13" s="99">
        <v>0.15</v>
      </c>
      <c r="J13" s="105" t="s">
        <v>98</v>
      </c>
      <c r="K13" s="66" t="s">
        <v>95</v>
      </c>
      <c r="L13" s="131" t="s">
        <v>157</v>
      </c>
      <c r="M13" s="324" t="s">
        <v>202</v>
      </c>
      <c r="N13" s="324" t="s">
        <v>515</v>
      </c>
      <c r="O13" s="324" t="s">
        <v>514</v>
      </c>
      <c r="P13" s="324" t="s">
        <v>514</v>
      </c>
      <c r="Q13" s="324" t="s">
        <v>514</v>
      </c>
      <c r="R13" s="324" t="s">
        <v>514</v>
      </c>
      <c r="S13" s="324" t="s">
        <v>514</v>
      </c>
      <c r="T13" s="324" t="s">
        <v>514</v>
      </c>
      <c r="U13" s="324" t="s">
        <v>514</v>
      </c>
      <c r="V13" s="324" t="s">
        <v>514</v>
      </c>
      <c r="W13" s="324" t="s">
        <v>514</v>
      </c>
      <c r="X13" s="324" t="s">
        <v>514</v>
      </c>
      <c r="Y13" s="324" t="s">
        <v>514</v>
      </c>
      <c r="Z13" s="324" t="s">
        <v>514</v>
      </c>
      <c r="AA13" s="324" t="s">
        <v>514</v>
      </c>
      <c r="AB13" s="324" t="s">
        <v>514</v>
      </c>
      <c r="AC13" s="324" t="s">
        <v>514</v>
      </c>
      <c r="AD13" s="324" t="s">
        <v>514</v>
      </c>
      <c r="AE13" s="324" t="s">
        <v>514</v>
      </c>
    </row>
    <row r="14" spans="1:31" s="110" customFormat="1" ht="18.75" customHeight="1">
      <c r="A14" s="565"/>
      <c r="B14" s="566"/>
      <c r="C14" s="101"/>
      <c r="D14" s="102"/>
      <c r="E14" s="103">
        <v>1</v>
      </c>
      <c r="F14" s="103"/>
      <c r="G14" s="106"/>
      <c r="H14" s="106"/>
      <c r="I14" s="107"/>
      <c r="J14" s="106"/>
      <c r="K14" s="106"/>
      <c r="L14" s="134"/>
      <c r="M14" s="333"/>
      <c r="N14" s="333"/>
      <c r="O14" s="333"/>
      <c r="P14" s="333"/>
      <c r="Q14" s="333"/>
      <c r="R14" s="333"/>
      <c r="S14" s="333"/>
      <c r="T14" s="333"/>
      <c r="U14" s="333"/>
      <c r="V14" s="333"/>
      <c r="W14" s="333"/>
      <c r="X14" s="333"/>
      <c r="Y14" s="333"/>
      <c r="Z14" s="333"/>
      <c r="AA14" s="333"/>
      <c r="AB14" s="333"/>
      <c r="AC14" s="333"/>
      <c r="AD14" s="333"/>
      <c r="AE14" s="333"/>
    </row>
    <row r="15" spans="1:31" s="110" customFormat="1" ht="51.6" customHeight="1">
      <c r="A15" s="583" t="s">
        <v>99</v>
      </c>
      <c r="B15" s="586">
        <v>0.45</v>
      </c>
      <c r="C15" s="589" t="s">
        <v>21</v>
      </c>
      <c r="D15" s="591" t="s">
        <v>22</v>
      </c>
      <c r="E15" s="571">
        <v>0.25</v>
      </c>
      <c r="F15" s="122" t="s">
        <v>54</v>
      </c>
      <c r="G15" s="131" t="s">
        <v>29</v>
      </c>
      <c r="H15" s="98">
        <v>0.4</v>
      </c>
      <c r="I15" s="99">
        <v>4.5000000000000005E-2</v>
      </c>
      <c r="J15" s="100" t="s">
        <v>94</v>
      </c>
      <c r="K15" s="66" t="s">
        <v>96</v>
      </c>
      <c r="L15" s="131" t="s">
        <v>184</v>
      </c>
      <c r="M15" s="324"/>
      <c r="N15" s="324"/>
      <c r="O15" s="324" t="s">
        <v>202</v>
      </c>
      <c r="P15" s="324"/>
      <c r="Q15" s="324"/>
      <c r="R15" s="324"/>
      <c r="S15" s="324"/>
      <c r="T15" s="324"/>
      <c r="U15" s="324"/>
      <c r="V15" s="324"/>
      <c r="W15" s="324"/>
      <c r="X15" s="324" t="s">
        <v>514</v>
      </c>
      <c r="Y15" s="324"/>
      <c r="Z15" s="324"/>
      <c r="AA15" s="324"/>
      <c r="AB15" s="324"/>
      <c r="AC15" s="324"/>
      <c r="AD15" s="324"/>
      <c r="AE15" s="324" t="s">
        <v>514</v>
      </c>
    </row>
    <row r="16" spans="1:31" s="110" customFormat="1" ht="54.6" customHeight="1">
      <c r="A16" s="584"/>
      <c r="B16" s="587"/>
      <c r="C16" s="590"/>
      <c r="D16" s="592"/>
      <c r="E16" s="572"/>
      <c r="F16" s="122" t="s">
        <v>55</v>
      </c>
      <c r="G16" s="131" t="s">
        <v>30</v>
      </c>
      <c r="H16" s="98">
        <v>0.3</v>
      </c>
      <c r="I16" s="99">
        <v>3.3750000000000002E-2</v>
      </c>
      <c r="J16" s="100" t="s">
        <v>94</v>
      </c>
      <c r="K16" s="66" t="s">
        <v>96</v>
      </c>
      <c r="L16" s="131" t="s">
        <v>184</v>
      </c>
      <c r="M16" s="324"/>
      <c r="N16" s="324"/>
      <c r="O16" s="324" t="s">
        <v>202</v>
      </c>
      <c r="P16" s="324"/>
      <c r="Q16" s="324"/>
      <c r="R16" s="324"/>
      <c r="S16" s="324"/>
      <c r="T16" s="324"/>
      <c r="U16" s="324"/>
      <c r="V16" s="324"/>
      <c r="W16" s="324"/>
      <c r="X16" s="324" t="s">
        <v>514</v>
      </c>
      <c r="Y16" s="324"/>
      <c r="Z16" s="324"/>
      <c r="AA16" s="324"/>
      <c r="AB16" s="324"/>
      <c r="AC16" s="324"/>
      <c r="AD16" s="324"/>
      <c r="AE16" s="324" t="s">
        <v>514</v>
      </c>
    </row>
    <row r="17" spans="1:31" s="110" customFormat="1" ht="54.6" customHeight="1">
      <c r="A17" s="584"/>
      <c r="B17" s="587"/>
      <c r="C17" s="590"/>
      <c r="D17" s="593"/>
      <c r="E17" s="572"/>
      <c r="F17" s="122" t="s">
        <v>56</v>
      </c>
      <c r="G17" s="131" t="s">
        <v>31</v>
      </c>
      <c r="H17" s="98">
        <v>0.3</v>
      </c>
      <c r="I17" s="99">
        <v>3.3750000000000002E-2</v>
      </c>
      <c r="J17" s="100" t="s">
        <v>94</v>
      </c>
      <c r="K17" s="66" t="s">
        <v>96</v>
      </c>
      <c r="L17" s="131" t="s">
        <v>184</v>
      </c>
      <c r="M17" s="324"/>
      <c r="N17" s="324"/>
      <c r="O17" s="324" t="s">
        <v>202</v>
      </c>
      <c r="P17" s="324"/>
      <c r="Q17" s="324"/>
      <c r="R17" s="324"/>
      <c r="S17" s="324"/>
      <c r="T17" s="324"/>
      <c r="U17" s="324"/>
      <c r="V17" s="324"/>
      <c r="W17" s="324"/>
      <c r="X17" s="324" t="s">
        <v>514</v>
      </c>
      <c r="Y17" s="324"/>
      <c r="Z17" s="324"/>
      <c r="AA17" s="324"/>
      <c r="AB17" s="324"/>
      <c r="AC17" s="324"/>
      <c r="AD17" s="324"/>
      <c r="AE17" s="324" t="s">
        <v>514</v>
      </c>
    </row>
    <row r="18" spans="1:31" ht="39.950000000000003" customHeight="1">
      <c r="A18" s="584"/>
      <c r="B18" s="587"/>
      <c r="C18" s="595" t="s">
        <v>23</v>
      </c>
      <c r="D18" s="581" t="s">
        <v>24</v>
      </c>
      <c r="E18" s="571">
        <v>0.25</v>
      </c>
      <c r="F18" s="122" t="s">
        <v>64</v>
      </c>
      <c r="G18" s="131" t="s">
        <v>174</v>
      </c>
      <c r="H18" s="98">
        <v>0.7</v>
      </c>
      <c r="I18" s="99">
        <v>7.8750000000000001E-2</v>
      </c>
      <c r="J18" s="100" t="s">
        <v>94</v>
      </c>
      <c r="K18" s="66" t="s">
        <v>96</v>
      </c>
      <c r="L18" s="131" t="s">
        <v>184</v>
      </c>
      <c r="M18" s="324" t="s">
        <v>202</v>
      </c>
      <c r="N18" s="324"/>
      <c r="O18" s="324" t="s">
        <v>515</v>
      </c>
      <c r="P18" s="324"/>
      <c r="Q18" s="324"/>
      <c r="R18" s="324"/>
      <c r="S18" s="324"/>
      <c r="T18" s="324"/>
      <c r="U18" s="324" t="s">
        <v>514</v>
      </c>
      <c r="V18" s="324"/>
      <c r="W18" s="324"/>
      <c r="X18" s="324" t="s">
        <v>514</v>
      </c>
      <c r="Y18" s="324"/>
      <c r="Z18" s="324"/>
      <c r="AA18" s="324"/>
      <c r="AB18" s="324"/>
      <c r="AC18" s="324"/>
      <c r="AD18" s="324"/>
      <c r="AE18" s="324" t="s">
        <v>514</v>
      </c>
    </row>
    <row r="19" spans="1:31" ht="39.950000000000003" customHeight="1">
      <c r="A19" s="584"/>
      <c r="B19" s="587"/>
      <c r="C19" s="597"/>
      <c r="D19" s="582"/>
      <c r="E19" s="575"/>
      <c r="F19" s="122" t="s">
        <v>179</v>
      </c>
      <c r="G19" s="131" t="s">
        <v>180</v>
      </c>
      <c r="H19" s="98">
        <v>0.3</v>
      </c>
      <c r="I19" s="99">
        <v>3.3750000000000002E-2</v>
      </c>
      <c r="J19" s="100" t="s">
        <v>94</v>
      </c>
      <c r="K19" s="66" t="s">
        <v>96</v>
      </c>
      <c r="L19" s="131" t="s">
        <v>185</v>
      </c>
      <c r="M19" s="324"/>
      <c r="N19" s="324" t="s">
        <v>202</v>
      </c>
      <c r="O19" s="324"/>
      <c r="P19" s="324"/>
      <c r="Q19" s="324"/>
      <c r="R19" s="324"/>
      <c r="S19" s="324"/>
      <c r="T19" s="324"/>
      <c r="U19" s="324"/>
      <c r="V19" s="324"/>
      <c r="W19" s="324"/>
      <c r="X19" s="324"/>
      <c r="Y19" s="324"/>
      <c r="Z19" s="324" t="s">
        <v>515</v>
      </c>
      <c r="AA19" s="324"/>
      <c r="AB19" s="324"/>
      <c r="AC19" s="324"/>
      <c r="AD19" s="324"/>
      <c r="AE19" s="324" t="s">
        <v>514</v>
      </c>
    </row>
    <row r="20" spans="1:31" ht="70.7" customHeight="1">
      <c r="A20" s="584"/>
      <c r="B20" s="587"/>
      <c r="C20" s="595" t="s">
        <v>32</v>
      </c>
      <c r="D20" s="581" t="s">
        <v>26</v>
      </c>
      <c r="E20" s="571">
        <v>0.2</v>
      </c>
      <c r="F20" s="122" t="s">
        <v>65</v>
      </c>
      <c r="G20" s="131" t="s">
        <v>117</v>
      </c>
      <c r="H20" s="98">
        <v>0.35</v>
      </c>
      <c r="I20" s="99">
        <v>3.15E-2</v>
      </c>
      <c r="J20" s="100" t="s">
        <v>94</v>
      </c>
      <c r="K20" s="66" t="s">
        <v>96</v>
      </c>
      <c r="L20" s="131" t="s">
        <v>139</v>
      </c>
      <c r="M20" s="324" t="s">
        <v>202</v>
      </c>
      <c r="N20" s="324" t="s">
        <v>515</v>
      </c>
      <c r="O20" s="324"/>
      <c r="P20" s="324"/>
      <c r="Q20" s="324"/>
      <c r="R20" s="324"/>
      <c r="S20" s="324"/>
      <c r="T20" s="324"/>
      <c r="U20" s="324" t="s">
        <v>514</v>
      </c>
      <c r="V20" s="324"/>
      <c r="W20" s="324"/>
      <c r="X20" s="324"/>
      <c r="Y20" s="324"/>
      <c r="Z20" s="324" t="s">
        <v>514</v>
      </c>
      <c r="AA20" s="324"/>
      <c r="AB20" s="324"/>
      <c r="AC20" s="324"/>
      <c r="AD20" s="324"/>
      <c r="AE20" s="324" t="s">
        <v>514</v>
      </c>
    </row>
    <row r="21" spans="1:31" ht="45">
      <c r="A21" s="584"/>
      <c r="B21" s="587"/>
      <c r="C21" s="596"/>
      <c r="D21" s="598"/>
      <c r="E21" s="572"/>
      <c r="F21" s="122" t="s">
        <v>66</v>
      </c>
      <c r="G21" s="131" t="s">
        <v>175</v>
      </c>
      <c r="H21" s="98">
        <v>0.35</v>
      </c>
      <c r="I21" s="99">
        <v>3.15E-2</v>
      </c>
      <c r="J21" s="100" t="s">
        <v>94</v>
      </c>
      <c r="K21" s="66" t="s">
        <v>96</v>
      </c>
      <c r="L21" s="131" t="s">
        <v>141</v>
      </c>
      <c r="M21" s="324"/>
      <c r="N21" s="324" t="s">
        <v>202</v>
      </c>
      <c r="O21" s="324"/>
      <c r="P21" s="324"/>
      <c r="Q21" s="324"/>
      <c r="R21" s="324"/>
      <c r="S21" s="324"/>
      <c r="T21" s="324"/>
      <c r="U21" s="324"/>
      <c r="V21" s="324"/>
      <c r="W21" s="324"/>
      <c r="X21" s="324"/>
      <c r="Y21" s="324"/>
      <c r="Z21" s="324" t="s">
        <v>514</v>
      </c>
      <c r="AA21" s="324"/>
      <c r="AB21" s="324"/>
      <c r="AC21" s="324"/>
      <c r="AD21" s="324"/>
      <c r="AE21" s="324" t="s">
        <v>514</v>
      </c>
    </row>
    <row r="22" spans="1:31" ht="60.95" customHeight="1">
      <c r="A22" s="584"/>
      <c r="B22" s="587"/>
      <c r="C22" s="596"/>
      <c r="D22" s="582"/>
      <c r="E22" s="572"/>
      <c r="F22" s="122" t="s">
        <v>121</v>
      </c>
      <c r="G22" s="131" t="s">
        <v>160</v>
      </c>
      <c r="H22" s="98">
        <v>0.3</v>
      </c>
      <c r="I22" s="99">
        <v>2.7E-2</v>
      </c>
      <c r="J22" s="100" t="s">
        <v>94</v>
      </c>
      <c r="K22" s="66" t="s">
        <v>96</v>
      </c>
      <c r="L22" s="131" t="s">
        <v>161</v>
      </c>
      <c r="M22" s="324" t="s">
        <v>202</v>
      </c>
      <c r="N22" s="324" t="s">
        <v>515</v>
      </c>
      <c r="O22" s="324"/>
      <c r="P22" s="324"/>
      <c r="Q22" s="324"/>
      <c r="R22" s="324"/>
      <c r="S22" s="324"/>
      <c r="T22" s="324"/>
      <c r="U22" s="324"/>
      <c r="V22" s="324"/>
      <c r="W22" s="324"/>
      <c r="X22" s="324"/>
      <c r="Y22" s="324"/>
      <c r="Z22" s="324" t="s">
        <v>514</v>
      </c>
      <c r="AA22" s="324"/>
      <c r="AB22" s="324"/>
      <c r="AC22" s="324"/>
      <c r="AD22" s="324"/>
      <c r="AE22" s="324" t="s">
        <v>514</v>
      </c>
    </row>
    <row r="23" spans="1:31" ht="72" customHeight="1">
      <c r="A23" s="584"/>
      <c r="B23" s="587"/>
      <c r="C23" s="123" t="s">
        <v>25</v>
      </c>
      <c r="D23" s="325" t="s">
        <v>28</v>
      </c>
      <c r="E23" s="121">
        <v>0.1</v>
      </c>
      <c r="F23" s="122" t="s">
        <v>67</v>
      </c>
      <c r="G23" s="131" t="s">
        <v>435</v>
      </c>
      <c r="H23" s="98">
        <v>1</v>
      </c>
      <c r="I23" s="99">
        <v>4.5000000000000005E-2</v>
      </c>
      <c r="J23" s="66"/>
      <c r="K23" s="66" t="s">
        <v>96</v>
      </c>
      <c r="L23" s="131" t="s">
        <v>436</v>
      </c>
      <c r="M23" s="324" t="s">
        <v>202</v>
      </c>
      <c r="N23" s="324" t="s">
        <v>515</v>
      </c>
      <c r="O23" s="324" t="s">
        <v>515</v>
      </c>
      <c r="P23" s="324" t="s">
        <v>515</v>
      </c>
      <c r="Q23" s="324" t="s">
        <v>515</v>
      </c>
      <c r="R23" s="324" t="s">
        <v>514</v>
      </c>
      <c r="S23" s="324" t="s">
        <v>514</v>
      </c>
      <c r="T23" s="324" t="s">
        <v>514</v>
      </c>
      <c r="U23" s="324" t="s">
        <v>514</v>
      </c>
      <c r="V23" s="324" t="s">
        <v>514</v>
      </c>
      <c r="W23" s="324" t="s">
        <v>514</v>
      </c>
      <c r="X23" s="324" t="s">
        <v>514</v>
      </c>
      <c r="Y23" s="324" t="s">
        <v>514</v>
      </c>
      <c r="Z23" s="324" t="s">
        <v>514</v>
      </c>
      <c r="AA23" s="324" t="s">
        <v>514</v>
      </c>
      <c r="AB23" s="324" t="s">
        <v>514</v>
      </c>
      <c r="AC23" s="324" t="s">
        <v>514</v>
      </c>
      <c r="AD23" s="324" t="s">
        <v>514</v>
      </c>
      <c r="AE23" s="324" t="s">
        <v>514</v>
      </c>
    </row>
    <row r="24" spans="1:31" ht="54" customHeight="1">
      <c r="A24" s="584"/>
      <c r="B24" s="587"/>
      <c r="C24" s="595" t="s">
        <v>27</v>
      </c>
      <c r="D24" s="581" t="s">
        <v>129</v>
      </c>
      <c r="E24" s="571">
        <v>0.2</v>
      </c>
      <c r="F24" s="122" t="s">
        <v>70</v>
      </c>
      <c r="G24" s="131" t="s">
        <v>134</v>
      </c>
      <c r="H24" s="98">
        <v>0.5</v>
      </c>
      <c r="I24" s="99">
        <v>4.5000000000000005E-2</v>
      </c>
      <c r="J24" s="100" t="s">
        <v>94</v>
      </c>
      <c r="K24" s="66" t="s">
        <v>96</v>
      </c>
      <c r="L24" s="131" t="s">
        <v>142</v>
      </c>
      <c r="M24" s="324"/>
      <c r="N24" s="324"/>
      <c r="O24" s="324" t="s">
        <v>202</v>
      </c>
      <c r="P24" s="324"/>
      <c r="Q24" s="324"/>
      <c r="R24" s="324"/>
      <c r="S24" s="324"/>
      <c r="T24" s="324"/>
      <c r="U24" s="324"/>
      <c r="V24" s="324"/>
      <c r="W24" s="324"/>
      <c r="X24" s="324" t="s">
        <v>514</v>
      </c>
      <c r="Y24" s="324"/>
      <c r="Z24" s="324"/>
      <c r="AA24" s="324"/>
      <c r="AB24" s="324" t="s">
        <v>514</v>
      </c>
      <c r="AC24" s="324"/>
      <c r="AD24" s="324" t="s">
        <v>514</v>
      </c>
      <c r="AE24" s="324" t="s">
        <v>514</v>
      </c>
    </row>
    <row r="25" spans="1:31" ht="66.599999999999994" customHeight="1">
      <c r="A25" s="584"/>
      <c r="B25" s="587"/>
      <c r="C25" s="597"/>
      <c r="D25" s="582"/>
      <c r="E25" s="575"/>
      <c r="F25" s="122" t="s">
        <v>71</v>
      </c>
      <c r="G25" s="131" t="s">
        <v>166</v>
      </c>
      <c r="H25" s="98">
        <v>0.5</v>
      </c>
      <c r="I25" s="99">
        <v>4.5000000000000005E-2</v>
      </c>
      <c r="J25" s="100" t="s">
        <v>94</v>
      </c>
      <c r="K25" s="66" t="s">
        <v>96</v>
      </c>
      <c r="L25" s="131" t="s">
        <v>158</v>
      </c>
      <c r="M25" s="324"/>
      <c r="N25" s="324"/>
      <c r="O25" s="324" t="s">
        <v>202</v>
      </c>
      <c r="P25" s="324"/>
      <c r="Q25" s="324"/>
      <c r="R25" s="324"/>
      <c r="S25" s="324" t="s">
        <v>514</v>
      </c>
      <c r="T25" s="324"/>
      <c r="U25" s="324" t="s">
        <v>515</v>
      </c>
      <c r="V25" s="324"/>
      <c r="W25" s="324"/>
      <c r="X25" s="324"/>
      <c r="Y25" s="324" t="s">
        <v>514</v>
      </c>
      <c r="Z25" s="324"/>
      <c r="AA25" s="324"/>
      <c r="AB25" s="324"/>
      <c r="AC25" s="324"/>
      <c r="AD25" s="324" t="s">
        <v>514</v>
      </c>
      <c r="AE25" s="324" t="s">
        <v>514</v>
      </c>
    </row>
    <row r="26" spans="1:31" s="112" customFormat="1" ht="21.95" customHeight="1">
      <c r="A26" s="585"/>
      <c r="B26" s="588"/>
      <c r="C26" s="101"/>
      <c r="D26" s="102"/>
      <c r="E26" s="111">
        <v>1</v>
      </c>
      <c r="F26" s="111"/>
      <c r="G26" s="106"/>
      <c r="H26" s="106"/>
      <c r="I26" s="107"/>
      <c r="J26" s="106"/>
      <c r="K26" s="106"/>
      <c r="L26" s="134"/>
      <c r="M26" s="333"/>
      <c r="N26" s="333"/>
      <c r="O26" s="333"/>
      <c r="P26" s="333"/>
      <c r="Q26" s="333"/>
      <c r="R26" s="333"/>
      <c r="S26" s="333"/>
      <c r="T26" s="333"/>
      <c r="U26" s="333"/>
      <c r="V26" s="333"/>
      <c r="W26" s="333"/>
      <c r="X26" s="333"/>
      <c r="Y26" s="333"/>
      <c r="Z26" s="333"/>
      <c r="AA26" s="333"/>
      <c r="AB26" s="333"/>
      <c r="AC26" s="333"/>
      <c r="AD26" s="333"/>
      <c r="AE26" s="333"/>
    </row>
    <row r="27" spans="1:31" ht="45.6" customHeight="1">
      <c r="A27" s="565" t="s">
        <v>167</v>
      </c>
      <c r="B27" s="566">
        <v>0.15</v>
      </c>
      <c r="C27" s="595" t="s">
        <v>59</v>
      </c>
      <c r="D27" s="581" t="s">
        <v>163</v>
      </c>
      <c r="E27" s="599">
        <v>0.6</v>
      </c>
      <c r="F27" s="122" t="s">
        <v>74</v>
      </c>
      <c r="G27" s="131" t="s">
        <v>159</v>
      </c>
      <c r="H27" s="98">
        <v>0.3</v>
      </c>
      <c r="I27" s="99">
        <v>2.7E-2</v>
      </c>
      <c r="J27" s="100" t="s">
        <v>94</v>
      </c>
      <c r="K27" s="66" t="s">
        <v>95</v>
      </c>
      <c r="L27" s="131" t="s">
        <v>159</v>
      </c>
      <c r="M27" s="324" t="s">
        <v>202</v>
      </c>
      <c r="N27" s="324"/>
      <c r="O27" s="324"/>
      <c r="P27" s="324"/>
      <c r="Q27" s="324"/>
      <c r="R27" s="324"/>
      <c r="S27" s="324"/>
      <c r="T27" s="324" t="s">
        <v>514</v>
      </c>
      <c r="U27" s="324"/>
      <c r="V27" s="324"/>
      <c r="W27" s="324"/>
      <c r="X27" s="324"/>
      <c r="Y27" s="324"/>
      <c r="Z27" s="324"/>
      <c r="AA27" s="324"/>
      <c r="AB27" s="324"/>
      <c r="AC27" s="324"/>
      <c r="AD27" s="324"/>
      <c r="AE27" s="324"/>
    </row>
    <row r="28" spans="1:31" ht="44.25" customHeight="1">
      <c r="A28" s="565"/>
      <c r="B28" s="566"/>
      <c r="C28" s="596"/>
      <c r="D28" s="598"/>
      <c r="E28" s="600"/>
      <c r="F28" s="122" t="s">
        <v>75</v>
      </c>
      <c r="G28" s="131" t="s">
        <v>162</v>
      </c>
      <c r="H28" s="98">
        <v>0.4</v>
      </c>
      <c r="I28" s="99">
        <v>3.5999999999999997E-2</v>
      </c>
      <c r="J28" s="100" t="s">
        <v>131</v>
      </c>
      <c r="K28" s="66" t="s">
        <v>95</v>
      </c>
      <c r="L28" s="131" t="s">
        <v>143</v>
      </c>
      <c r="M28" s="324" t="s">
        <v>202</v>
      </c>
      <c r="N28" s="324"/>
      <c r="O28" s="324"/>
      <c r="P28" s="324"/>
      <c r="Q28" s="324"/>
      <c r="R28" s="324"/>
      <c r="S28" s="324"/>
      <c r="T28" s="324" t="s">
        <v>514</v>
      </c>
      <c r="U28" s="324"/>
      <c r="V28" s="324"/>
      <c r="W28" s="324"/>
      <c r="X28" s="324"/>
      <c r="Y28" s="324"/>
      <c r="Z28" s="324"/>
      <c r="AA28" s="324"/>
      <c r="AB28" s="324"/>
      <c r="AC28" s="324"/>
      <c r="AD28" s="324"/>
      <c r="AE28" s="324"/>
    </row>
    <row r="29" spans="1:31" ht="63.95" customHeight="1">
      <c r="A29" s="565"/>
      <c r="B29" s="566"/>
      <c r="C29" s="597"/>
      <c r="D29" s="582"/>
      <c r="E29" s="601"/>
      <c r="F29" s="122" t="s">
        <v>76</v>
      </c>
      <c r="G29" s="131" t="s">
        <v>164</v>
      </c>
      <c r="H29" s="98">
        <v>0.3</v>
      </c>
      <c r="I29" s="99">
        <v>2.7E-2</v>
      </c>
      <c r="J29" s="100" t="s">
        <v>130</v>
      </c>
      <c r="K29" s="66" t="s">
        <v>95</v>
      </c>
      <c r="L29" s="131" t="s">
        <v>144</v>
      </c>
      <c r="M29" s="324" t="s">
        <v>202</v>
      </c>
      <c r="N29" s="324"/>
      <c r="O29" s="324"/>
      <c r="P29" s="324"/>
      <c r="Q29" s="324"/>
      <c r="R29" s="324"/>
      <c r="S29" s="324"/>
      <c r="T29" s="324" t="s">
        <v>514</v>
      </c>
      <c r="U29" s="324"/>
      <c r="V29" s="324"/>
      <c r="W29" s="324"/>
      <c r="X29" s="324"/>
      <c r="Y29" s="324"/>
      <c r="Z29" s="324"/>
      <c r="AA29" s="324"/>
      <c r="AB29" s="324"/>
      <c r="AC29" s="324"/>
      <c r="AD29" s="324"/>
      <c r="AE29" s="324"/>
    </row>
    <row r="30" spans="1:31" ht="38.25" customHeight="1">
      <c r="A30" s="565"/>
      <c r="B30" s="566"/>
      <c r="C30" s="595" t="s">
        <v>61</v>
      </c>
      <c r="D30" s="581" t="s">
        <v>165</v>
      </c>
      <c r="E30" s="599">
        <v>0.4</v>
      </c>
      <c r="F30" s="122" t="s">
        <v>77</v>
      </c>
      <c r="G30" s="131" t="s">
        <v>36</v>
      </c>
      <c r="H30" s="98">
        <v>0.5</v>
      </c>
      <c r="I30" s="99">
        <v>0.03</v>
      </c>
      <c r="J30" s="100" t="s">
        <v>132</v>
      </c>
      <c r="K30" s="66" t="s">
        <v>96</v>
      </c>
      <c r="L30" s="131" t="s">
        <v>150</v>
      </c>
      <c r="M30" s="324"/>
      <c r="N30" s="324"/>
      <c r="O30" s="263"/>
      <c r="P30" s="324" t="s">
        <v>202</v>
      </c>
      <c r="Q30" s="324"/>
      <c r="R30" s="324"/>
      <c r="S30" s="324"/>
      <c r="T30" s="324"/>
      <c r="U30" s="324"/>
      <c r="V30" s="324"/>
      <c r="W30" s="324"/>
      <c r="X30" s="324"/>
      <c r="Y30" s="324"/>
      <c r="Z30" s="324"/>
      <c r="AA30" s="324" t="s">
        <v>514</v>
      </c>
      <c r="AB30" s="324"/>
      <c r="AC30" s="324"/>
      <c r="AD30" s="324"/>
      <c r="AE30" s="324" t="s">
        <v>514</v>
      </c>
    </row>
    <row r="31" spans="1:31" ht="45.6" customHeight="1">
      <c r="A31" s="565"/>
      <c r="B31" s="566"/>
      <c r="C31" s="596"/>
      <c r="D31" s="582"/>
      <c r="E31" s="600"/>
      <c r="F31" s="122" t="s">
        <v>78</v>
      </c>
      <c r="G31" s="131" t="s">
        <v>118</v>
      </c>
      <c r="H31" s="98">
        <v>0.5</v>
      </c>
      <c r="I31" s="99">
        <v>0.03</v>
      </c>
      <c r="J31" s="100" t="s">
        <v>511</v>
      </c>
      <c r="K31" s="66" t="s">
        <v>96</v>
      </c>
      <c r="L31" s="131" t="s">
        <v>118</v>
      </c>
      <c r="M31" s="324"/>
      <c r="N31" s="324"/>
      <c r="O31" s="324"/>
      <c r="P31" s="324" t="s">
        <v>202</v>
      </c>
      <c r="Q31" s="324"/>
      <c r="R31" s="324"/>
      <c r="S31" s="324"/>
      <c r="T31" s="324"/>
      <c r="U31" s="324"/>
      <c r="V31" s="324"/>
      <c r="W31" s="324"/>
      <c r="X31" s="324"/>
      <c r="Y31" s="324"/>
      <c r="Z31" s="324"/>
      <c r="AA31" s="324" t="s">
        <v>514</v>
      </c>
      <c r="AB31" s="324"/>
      <c r="AC31" s="324"/>
      <c r="AD31" s="324"/>
      <c r="AE31" s="324" t="s">
        <v>514</v>
      </c>
    </row>
    <row r="32" spans="1:31" ht="45" customHeight="1">
      <c r="A32" s="565"/>
      <c r="B32" s="566"/>
      <c r="C32" s="101"/>
      <c r="D32" s="113"/>
      <c r="E32" s="114">
        <v>1</v>
      </c>
      <c r="F32" s="114"/>
      <c r="G32" s="113"/>
      <c r="H32" s="113"/>
      <c r="I32" s="115"/>
      <c r="J32" s="113"/>
      <c r="K32" s="113"/>
      <c r="L32" s="135"/>
      <c r="M32" s="113"/>
      <c r="N32" s="113"/>
      <c r="O32" s="113"/>
      <c r="P32" s="113"/>
      <c r="Q32" s="113"/>
      <c r="R32" s="113"/>
      <c r="S32" s="113"/>
      <c r="T32" s="113"/>
      <c r="U32" s="113"/>
      <c r="V32" s="113"/>
      <c r="W32" s="113"/>
      <c r="X32" s="113"/>
      <c r="Y32" s="113"/>
      <c r="Z32" s="113"/>
      <c r="AA32" s="113"/>
      <c r="AB32" s="113"/>
      <c r="AC32" s="113"/>
      <c r="AD32" s="113"/>
      <c r="AE32" s="113"/>
    </row>
    <row r="33" spans="1:31" s="263" customFormat="1" ht="39" customHeight="1">
      <c r="A33" s="331"/>
      <c r="B33" s="334">
        <v>1</v>
      </c>
      <c r="C33" s="335"/>
      <c r="D33" s="335">
        <v>12</v>
      </c>
      <c r="E33" s="335"/>
      <c r="F33" s="335"/>
      <c r="G33" s="335">
        <v>24</v>
      </c>
      <c r="H33" s="335"/>
      <c r="I33" s="115">
        <v>1.0000000000000002</v>
      </c>
      <c r="J33" s="335"/>
      <c r="K33" s="335"/>
      <c r="L33" s="335"/>
      <c r="M33" s="335">
        <v>12</v>
      </c>
      <c r="N33" s="335">
        <v>9</v>
      </c>
      <c r="O33" s="335">
        <v>9</v>
      </c>
      <c r="P33" s="335">
        <v>4</v>
      </c>
      <c r="Q33" s="335">
        <v>3</v>
      </c>
      <c r="R33" s="335">
        <v>2</v>
      </c>
      <c r="S33" s="335">
        <v>6</v>
      </c>
      <c r="T33" s="335">
        <v>5</v>
      </c>
      <c r="U33" s="335">
        <v>5</v>
      </c>
      <c r="V33" s="335">
        <v>5</v>
      </c>
      <c r="W33" s="335">
        <v>3</v>
      </c>
      <c r="X33" s="335">
        <v>8</v>
      </c>
      <c r="Y33" s="335">
        <v>3</v>
      </c>
      <c r="Z33" s="335">
        <v>9</v>
      </c>
      <c r="AA33" s="335">
        <v>4</v>
      </c>
      <c r="AB33" s="335">
        <v>3</v>
      </c>
      <c r="AC33" s="335">
        <v>2</v>
      </c>
      <c r="AD33" s="335">
        <v>4</v>
      </c>
      <c r="AE33" s="335">
        <v>19</v>
      </c>
    </row>
  </sheetData>
  <mergeCells count="62">
    <mergeCell ref="A27:A32"/>
    <mergeCell ref="B27:B32"/>
    <mergeCell ref="C27:C29"/>
    <mergeCell ref="D27:D29"/>
    <mergeCell ref="E27:E29"/>
    <mergeCell ref="C30:C31"/>
    <mergeCell ref="D30:D31"/>
    <mergeCell ref="E30:E31"/>
    <mergeCell ref="A13:A14"/>
    <mergeCell ref="B13:B14"/>
    <mergeCell ref="D11:D12"/>
    <mergeCell ref="E11:E12"/>
    <mergeCell ref="AA4:AA5"/>
    <mergeCell ref="Z4:Z5"/>
    <mergeCell ref="A15:A26"/>
    <mergeCell ref="B15:B26"/>
    <mergeCell ref="C15:C17"/>
    <mergeCell ref="D15:D17"/>
    <mergeCell ref="E15:E17"/>
    <mergeCell ref="E20:E22"/>
    <mergeCell ref="E24:E25"/>
    <mergeCell ref="C24:C25"/>
    <mergeCell ref="C18:C19"/>
    <mergeCell ref="D18:D19"/>
    <mergeCell ref="E18:E19"/>
    <mergeCell ref="C20:C22"/>
    <mergeCell ref="D20:D22"/>
    <mergeCell ref="D24:D25"/>
    <mergeCell ref="L4:L5"/>
    <mergeCell ref="Q4:Q5"/>
    <mergeCell ref="AD4:AD5"/>
    <mergeCell ref="C9:C10"/>
    <mergeCell ref="D9:D10"/>
    <mergeCell ref="AE4:AE5"/>
    <mergeCell ref="AC4:AC5"/>
    <mergeCell ref="W4:W5"/>
    <mergeCell ref="U4:U5"/>
    <mergeCell ref="X4:X5"/>
    <mergeCell ref="Y4:Y5"/>
    <mergeCell ref="A6:A12"/>
    <mergeCell ref="B6:B12"/>
    <mergeCell ref="C7:C8"/>
    <mergeCell ref="D7:D8"/>
    <mergeCell ref="E7:E8"/>
    <mergeCell ref="C11:C12"/>
    <mergeCell ref="E9:E10"/>
    <mergeCell ref="A4:D5"/>
    <mergeCell ref="E4:E5"/>
    <mergeCell ref="F4:F5"/>
    <mergeCell ref="G4:G5"/>
    <mergeCell ref="AB4:AB5"/>
    <mergeCell ref="V4:V5"/>
    <mergeCell ref="R4:R5"/>
    <mergeCell ref="S4:S5"/>
    <mergeCell ref="H4:H5"/>
    <mergeCell ref="I4:I5"/>
    <mergeCell ref="T4:T5"/>
    <mergeCell ref="M4:M5"/>
    <mergeCell ref="N4:N5"/>
    <mergeCell ref="O4:O5"/>
    <mergeCell ref="P4:P5"/>
    <mergeCell ref="K4:K5"/>
  </mergeCells>
  <phoneticPr fontId="0" type="noConversion"/>
  <pageMargins left="0.56999999999999995" right="0.25" top="0.33" bottom="0.47" header="0.3" footer="0.47"/>
  <pageSetup paperSize="9" scale="54"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71"/>
  <sheetViews>
    <sheetView workbookViewId="0">
      <pane ySplit="4" topLeftCell="A35" activePane="bottomLeft" state="frozen"/>
      <selection pane="bottomLeft" activeCell="C53" sqref="C53:D53"/>
    </sheetView>
  </sheetViews>
  <sheetFormatPr defaultColWidth="8.125" defaultRowHeight="15.75"/>
  <cols>
    <col min="1" max="1" width="6.625" style="170" bestFit="1" customWidth="1"/>
    <col min="2" max="2" width="12.125" style="157" customWidth="1"/>
    <col min="3" max="3" width="8.125" style="157" bestFit="1" customWidth="1"/>
    <col min="4" max="4" width="40" style="159" customWidth="1"/>
    <col min="5" max="9" width="11.375" style="159" customWidth="1"/>
    <col min="10" max="10" width="11.375" style="174" customWidth="1"/>
    <col min="11" max="23" width="11.375" style="153" customWidth="1"/>
    <col min="24" max="16384" width="8.125" style="153"/>
  </cols>
  <sheetData>
    <row r="1" spans="1:29" ht="17.25" hidden="1" customHeight="1">
      <c r="A1" s="604" t="s">
        <v>257</v>
      </c>
      <c r="B1" s="604"/>
      <c r="C1" s="604"/>
      <c r="D1" s="604"/>
      <c r="E1" s="326"/>
      <c r="F1" s="326"/>
      <c r="G1" s="326"/>
      <c r="H1" s="326"/>
      <c r="I1" s="326"/>
      <c r="J1" s="326"/>
    </row>
    <row r="2" spans="1:29" s="155" customFormat="1" ht="40.5" hidden="1" customHeight="1">
      <c r="A2" s="605" t="s">
        <v>516</v>
      </c>
      <c r="B2" s="605"/>
      <c r="C2" s="605"/>
      <c r="D2" s="605"/>
      <c r="E2" s="154"/>
      <c r="F2" s="154"/>
      <c r="G2" s="154"/>
      <c r="H2" s="154"/>
      <c r="I2" s="154"/>
      <c r="J2" s="154"/>
    </row>
    <row r="3" spans="1:29" s="156" customFormat="1" ht="31.5">
      <c r="A3" s="337" t="s">
        <v>189</v>
      </c>
      <c r="B3" s="337" t="s">
        <v>519</v>
      </c>
      <c r="C3" s="337" t="s">
        <v>190</v>
      </c>
      <c r="D3" s="338" t="s">
        <v>191</v>
      </c>
      <c r="E3" s="338" t="s">
        <v>258</v>
      </c>
      <c r="F3" s="338" t="s">
        <v>259</v>
      </c>
      <c r="G3" s="338" t="s">
        <v>260</v>
      </c>
      <c r="H3" s="338" t="s">
        <v>261</v>
      </c>
      <c r="I3" s="338" t="s">
        <v>262</v>
      </c>
      <c r="J3" s="339" t="s">
        <v>263</v>
      </c>
      <c r="K3" s="339" t="s">
        <v>264</v>
      </c>
      <c r="L3" s="339" t="s">
        <v>265</v>
      </c>
      <c r="M3" s="339" t="s">
        <v>266</v>
      </c>
      <c r="N3" s="339" t="s">
        <v>267</v>
      </c>
      <c r="O3" s="339" t="s">
        <v>268</v>
      </c>
      <c r="P3" s="339" t="s">
        <v>269</v>
      </c>
      <c r="Q3" s="339" t="s">
        <v>270</v>
      </c>
      <c r="R3" s="339" t="s">
        <v>271</v>
      </c>
      <c r="S3" s="339" t="s">
        <v>272</v>
      </c>
      <c r="T3" s="339" t="s">
        <v>273</v>
      </c>
      <c r="U3" s="339" t="s">
        <v>274</v>
      </c>
      <c r="V3" s="339" t="s">
        <v>275</v>
      </c>
      <c r="W3" s="339" t="s">
        <v>276</v>
      </c>
      <c r="X3" s="157"/>
      <c r="Y3" s="157"/>
      <c r="Z3" s="157"/>
      <c r="AA3" s="157"/>
      <c r="AB3" s="157"/>
      <c r="AC3" s="157"/>
    </row>
    <row r="4" spans="1:29" s="159" customFormat="1" ht="56.25" customHeight="1">
      <c r="A4" s="340" t="s">
        <v>196</v>
      </c>
      <c r="B4" s="340" t="s">
        <v>519</v>
      </c>
      <c r="C4" s="341"/>
      <c r="D4" s="349" t="s">
        <v>277</v>
      </c>
      <c r="E4" s="342" t="s">
        <v>278</v>
      </c>
      <c r="F4" s="342" t="s">
        <v>279</v>
      </c>
      <c r="G4" s="342" t="s">
        <v>280</v>
      </c>
      <c r="H4" s="342" t="s">
        <v>281</v>
      </c>
      <c r="I4" s="342" t="s">
        <v>282</v>
      </c>
      <c r="J4" s="342" t="s">
        <v>283</v>
      </c>
      <c r="K4" s="342" t="s">
        <v>284</v>
      </c>
      <c r="L4" s="158" t="s">
        <v>285</v>
      </c>
      <c r="M4" s="342" t="s">
        <v>286</v>
      </c>
      <c r="N4" s="161" t="s">
        <v>287</v>
      </c>
      <c r="O4" s="171" t="s">
        <v>288</v>
      </c>
      <c r="P4" s="161" t="s">
        <v>289</v>
      </c>
      <c r="Q4" s="350" t="s">
        <v>290</v>
      </c>
      <c r="R4" s="161" t="s">
        <v>291</v>
      </c>
      <c r="S4" s="161" t="s">
        <v>292</v>
      </c>
      <c r="T4" s="161" t="s">
        <v>293</v>
      </c>
      <c r="U4" s="161" t="s">
        <v>294</v>
      </c>
      <c r="V4" s="158" t="s">
        <v>295</v>
      </c>
      <c r="W4" s="158" t="s">
        <v>296</v>
      </c>
    </row>
    <row r="5" spans="1:29" ht="31.5">
      <c r="A5" s="160">
        <v>1</v>
      </c>
      <c r="B5" s="160" t="s">
        <v>198</v>
      </c>
      <c r="C5" s="161" t="s">
        <v>199</v>
      </c>
      <c r="D5" s="162" t="s">
        <v>200</v>
      </c>
      <c r="E5" s="161" t="s">
        <v>202</v>
      </c>
      <c r="F5" s="161" t="s">
        <v>208</v>
      </c>
      <c r="G5" s="161" t="s">
        <v>208</v>
      </c>
      <c r="H5" s="161" t="s">
        <v>208</v>
      </c>
      <c r="I5" s="161"/>
      <c r="J5" s="161"/>
      <c r="K5" s="161" t="s">
        <v>514</v>
      </c>
      <c r="L5" s="161" t="s">
        <v>208</v>
      </c>
      <c r="M5" s="161" t="s">
        <v>208</v>
      </c>
      <c r="N5" s="161" t="s">
        <v>208</v>
      </c>
      <c r="O5" s="161"/>
      <c r="P5" s="161"/>
      <c r="Q5" s="161" t="s">
        <v>208</v>
      </c>
      <c r="R5" s="161" t="s">
        <v>208</v>
      </c>
      <c r="S5" s="161" t="s">
        <v>208</v>
      </c>
      <c r="T5" s="161"/>
      <c r="U5" s="161"/>
      <c r="V5" s="161"/>
      <c r="W5" s="161" t="s">
        <v>208</v>
      </c>
    </row>
    <row r="6" spans="1:29">
      <c r="A6" s="603">
        <v>2</v>
      </c>
      <c r="B6" s="603" t="s">
        <v>203</v>
      </c>
      <c r="C6" s="165" t="s">
        <v>297</v>
      </c>
      <c r="D6" s="348" t="s">
        <v>666</v>
      </c>
      <c r="E6" s="166"/>
      <c r="F6" s="166" t="s">
        <v>202</v>
      </c>
      <c r="G6" s="166"/>
      <c r="H6" s="166"/>
      <c r="I6" s="166"/>
      <c r="J6" s="165"/>
      <c r="K6" s="164"/>
      <c r="L6" s="164"/>
      <c r="M6" s="164"/>
      <c r="N6" s="164"/>
      <c r="O6" s="164"/>
      <c r="P6" s="164"/>
      <c r="Q6" s="164"/>
      <c r="R6" s="164" t="s">
        <v>514</v>
      </c>
      <c r="S6" s="164"/>
      <c r="T6" s="164"/>
      <c r="U6" s="164"/>
      <c r="V6" s="351"/>
      <c r="W6" s="164" t="s">
        <v>514</v>
      </c>
    </row>
    <row r="7" spans="1:29">
      <c r="A7" s="603"/>
      <c r="B7" s="603"/>
      <c r="C7" s="165" t="s">
        <v>298</v>
      </c>
      <c r="D7" s="348" t="s">
        <v>299</v>
      </c>
      <c r="E7" s="166" t="s">
        <v>202</v>
      </c>
      <c r="F7" s="166"/>
      <c r="G7" s="166"/>
      <c r="H7" s="166"/>
      <c r="I7" s="166"/>
      <c r="J7" s="165"/>
      <c r="K7" s="164" t="s">
        <v>514</v>
      </c>
      <c r="L7" s="164"/>
      <c r="M7" s="164"/>
      <c r="N7" s="164"/>
      <c r="O7" s="164"/>
      <c r="P7" s="164"/>
      <c r="Q7" s="164"/>
      <c r="R7" s="164"/>
      <c r="S7" s="164"/>
      <c r="T7" s="164"/>
      <c r="U7" s="164"/>
      <c r="V7" s="351"/>
      <c r="W7" s="164" t="s">
        <v>514</v>
      </c>
    </row>
    <row r="8" spans="1:29">
      <c r="A8" s="603"/>
      <c r="B8" s="603"/>
      <c r="C8" s="165" t="s">
        <v>300</v>
      </c>
      <c r="D8" s="344" t="s">
        <v>301</v>
      </c>
      <c r="E8" s="166" t="s">
        <v>202</v>
      </c>
      <c r="F8" s="166"/>
      <c r="G8" s="166"/>
      <c r="H8" s="166"/>
      <c r="I8" s="166"/>
      <c r="J8" s="165"/>
      <c r="K8" s="164" t="s">
        <v>514</v>
      </c>
      <c r="L8" s="164"/>
      <c r="M8" s="164"/>
      <c r="N8" s="164" t="s">
        <v>208</v>
      </c>
      <c r="O8" s="164"/>
      <c r="P8" s="164"/>
      <c r="Q8" s="164"/>
      <c r="R8" s="164"/>
      <c r="S8" s="164"/>
      <c r="T8" s="164"/>
      <c r="U8" s="164"/>
      <c r="V8" s="351"/>
      <c r="W8" s="164" t="s">
        <v>514</v>
      </c>
    </row>
    <row r="9" spans="1:29">
      <c r="A9" s="603"/>
      <c r="B9" s="603"/>
      <c r="C9" s="165" t="s">
        <v>204</v>
      </c>
      <c r="D9" s="343" t="s">
        <v>205</v>
      </c>
      <c r="E9" s="166" t="s">
        <v>202</v>
      </c>
      <c r="F9" s="166"/>
      <c r="G9" s="166"/>
      <c r="H9" s="166"/>
      <c r="I9" s="166"/>
      <c r="J9" s="165"/>
      <c r="K9" s="164"/>
      <c r="L9" s="164" t="s">
        <v>514</v>
      </c>
      <c r="M9" s="164"/>
      <c r="N9" s="164"/>
      <c r="O9" s="164"/>
      <c r="P9" s="164"/>
      <c r="Q9" s="164"/>
      <c r="R9" s="164"/>
      <c r="S9" s="164"/>
      <c r="T9" s="164"/>
      <c r="U9" s="164"/>
      <c r="V9" s="351"/>
      <c r="W9" s="164"/>
    </row>
    <row r="10" spans="1:29">
      <c r="A10" s="603"/>
      <c r="B10" s="603"/>
      <c r="C10" s="165" t="s">
        <v>209</v>
      </c>
      <c r="D10" s="344" t="s">
        <v>210</v>
      </c>
      <c r="E10" s="166" t="s">
        <v>202</v>
      </c>
      <c r="F10" s="166" t="s">
        <v>514</v>
      </c>
      <c r="G10" s="166" t="s">
        <v>514</v>
      </c>
      <c r="H10" s="166" t="s">
        <v>514</v>
      </c>
      <c r="I10" s="166" t="s">
        <v>514</v>
      </c>
      <c r="J10" s="166" t="s">
        <v>514</v>
      </c>
      <c r="K10" s="166" t="s">
        <v>514</v>
      </c>
      <c r="L10" s="166" t="s">
        <v>514</v>
      </c>
      <c r="M10" s="166" t="s">
        <v>514</v>
      </c>
      <c r="N10" s="166" t="s">
        <v>514</v>
      </c>
      <c r="O10" s="166" t="s">
        <v>514</v>
      </c>
      <c r="P10" s="166" t="s">
        <v>514</v>
      </c>
      <c r="Q10" s="166" t="s">
        <v>514</v>
      </c>
      <c r="R10" s="166" t="s">
        <v>514</v>
      </c>
      <c r="S10" s="166" t="s">
        <v>514</v>
      </c>
      <c r="T10" s="166" t="s">
        <v>514</v>
      </c>
      <c r="U10" s="164" t="s">
        <v>515</v>
      </c>
      <c r="V10" s="166" t="s">
        <v>514</v>
      </c>
      <c r="W10" s="166" t="s">
        <v>514</v>
      </c>
    </row>
    <row r="11" spans="1:29" ht="31.5">
      <c r="A11" s="603"/>
      <c r="B11" s="603"/>
      <c r="C11" s="165" t="s">
        <v>211</v>
      </c>
      <c r="D11" s="344" t="s">
        <v>212</v>
      </c>
      <c r="E11" s="166" t="s">
        <v>202</v>
      </c>
      <c r="F11" s="166" t="s">
        <v>514</v>
      </c>
      <c r="G11" s="166" t="s">
        <v>514</v>
      </c>
      <c r="H11" s="166" t="s">
        <v>514</v>
      </c>
      <c r="I11" s="166" t="s">
        <v>514</v>
      </c>
      <c r="J11" s="166" t="s">
        <v>514</v>
      </c>
      <c r="K11" s="166" t="s">
        <v>514</v>
      </c>
      <c r="L11" s="166" t="s">
        <v>514</v>
      </c>
      <c r="M11" s="166" t="s">
        <v>514</v>
      </c>
      <c r="N11" s="166" t="s">
        <v>514</v>
      </c>
      <c r="O11" s="166" t="s">
        <v>514</v>
      </c>
      <c r="P11" s="166" t="s">
        <v>514</v>
      </c>
      <c r="Q11" s="166" t="s">
        <v>514</v>
      </c>
      <c r="R11" s="166" t="s">
        <v>514</v>
      </c>
      <c r="S11" s="166" t="s">
        <v>514</v>
      </c>
      <c r="T11" s="166" t="s">
        <v>514</v>
      </c>
      <c r="U11" s="164" t="s">
        <v>515</v>
      </c>
      <c r="V11" s="166" t="s">
        <v>514</v>
      </c>
      <c r="W11" s="166" t="s">
        <v>514</v>
      </c>
    </row>
    <row r="12" spans="1:29">
      <c r="A12" s="603"/>
      <c r="B12" s="603"/>
      <c r="C12" s="165" t="s">
        <v>302</v>
      </c>
      <c r="D12" s="343" t="s">
        <v>303</v>
      </c>
      <c r="E12" s="166"/>
      <c r="F12" s="166"/>
      <c r="G12" s="166" t="s">
        <v>202</v>
      </c>
      <c r="H12" s="166"/>
      <c r="I12" s="166"/>
      <c r="J12" s="165"/>
      <c r="K12" s="164"/>
      <c r="L12" s="164"/>
      <c r="M12" s="164"/>
      <c r="N12" s="164"/>
      <c r="O12" s="164"/>
      <c r="P12" s="164" t="s">
        <v>514</v>
      </c>
      <c r="Q12" s="164"/>
      <c r="R12" s="164"/>
      <c r="S12" s="164"/>
      <c r="T12" s="164"/>
      <c r="U12" s="164"/>
      <c r="V12" s="351"/>
      <c r="W12" s="164" t="s">
        <v>208</v>
      </c>
    </row>
    <row r="13" spans="1:29" ht="31.5">
      <c r="A13" s="603">
        <v>3</v>
      </c>
      <c r="B13" s="603" t="s">
        <v>214</v>
      </c>
      <c r="C13" s="161" t="s">
        <v>304</v>
      </c>
      <c r="D13" s="162" t="s">
        <v>305</v>
      </c>
      <c r="E13" s="161" t="s">
        <v>202</v>
      </c>
      <c r="F13" s="161"/>
      <c r="G13" s="161"/>
      <c r="H13" s="161"/>
      <c r="I13" s="161" t="s">
        <v>515</v>
      </c>
      <c r="J13" s="161"/>
      <c r="K13" s="161" t="s">
        <v>514</v>
      </c>
      <c r="L13" s="161"/>
      <c r="M13" s="161"/>
      <c r="N13" s="161"/>
      <c r="O13" s="161"/>
      <c r="P13" s="161"/>
      <c r="Q13" s="161" t="s">
        <v>208</v>
      </c>
      <c r="R13" s="161"/>
      <c r="S13" s="161"/>
      <c r="T13" s="161"/>
      <c r="U13" s="161"/>
      <c r="V13" s="161"/>
      <c r="W13" s="161" t="s">
        <v>514</v>
      </c>
    </row>
    <row r="14" spans="1:29">
      <c r="A14" s="603"/>
      <c r="B14" s="603"/>
      <c r="C14" s="161" t="s">
        <v>306</v>
      </c>
      <c r="D14" s="162" t="s">
        <v>307</v>
      </c>
      <c r="E14" s="161" t="s">
        <v>202</v>
      </c>
      <c r="F14" s="161"/>
      <c r="G14" s="161"/>
      <c r="H14" s="161"/>
      <c r="I14" s="161"/>
      <c r="J14" s="161"/>
      <c r="K14" s="161" t="s">
        <v>514</v>
      </c>
      <c r="L14" s="161"/>
      <c r="M14" s="161"/>
      <c r="N14" s="161"/>
      <c r="O14" s="161"/>
      <c r="P14" s="161"/>
      <c r="Q14" s="161"/>
      <c r="R14" s="161"/>
      <c r="S14" s="161"/>
      <c r="T14" s="161"/>
      <c r="U14" s="161"/>
      <c r="V14" s="161"/>
      <c r="W14" s="161" t="s">
        <v>514</v>
      </c>
    </row>
    <row r="15" spans="1:29" ht="31.5">
      <c r="A15" s="603"/>
      <c r="B15" s="603"/>
      <c r="C15" s="161" t="s">
        <v>308</v>
      </c>
      <c r="D15" s="162" t="s">
        <v>309</v>
      </c>
      <c r="E15" s="161" t="s">
        <v>202</v>
      </c>
      <c r="F15" s="161"/>
      <c r="G15" s="161"/>
      <c r="H15" s="161"/>
      <c r="I15" s="161" t="s">
        <v>515</v>
      </c>
      <c r="J15" s="161"/>
      <c r="K15" s="161" t="s">
        <v>514</v>
      </c>
      <c r="L15" s="161"/>
      <c r="M15" s="161"/>
      <c r="N15" s="161" t="s">
        <v>208</v>
      </c>
      <c r="O15" s="161"/>
      <c r="P15" s="161"/>
      <c r="Q15" s="161"/>
      <c r="R15" s="161"/>
      <c r="S15" s="161"/>
      <c r="T15" s="161"/>
      <c r="U15" s="161"/>
      <c r="V15" s="161"/>
      <c r="W15" s="161"/>
    </row>
    <row r="16" spans="1:29" ht="31.5">
      <c r="A16" s="603"/>
      <c r="B16" s="603"/>
      <c r="C16" s="161" t="s">
        <v>310</v>
      </c>
      <c r="D16" s="162" t="s">
        <v>311</v>
      </c>
      <c r="E16" s="161" t="s">
        <v>202</v>
      </c>
      <c r="F16" s="161" t="s">
        <v>515</v>
      </c>
      <c r="G16" s="161"/>
      <c r="H16" s="161"/>
      <c r="I16" s="161"/>
      <c r="J16" s="161"/>
      <c r="K16" s="161" t="s">
        <v>514</v>
      </c>
      <c r="L16" s="161"/>
      <c r="M16" s="161" t="s">
        <v>208</v>
      </c>
      <c r="N16" s="161" t="s">
        <v>208</v>
      </c>
      <c r="O16" s="161"/>
      <c r="P16" s="161"/>
      <c r="Q16" s="161"/>
      <c r="R16" s="161" t="s">
        <v>208</v>
      </c>
      <c r="S16" s="161"/>
      <c r="T16" s="161"/>
      <c r="U16" s="161"/>
      <c r="V16" s="161"/>
      <c r="W16" s="161" t="s">
        <v>208</v>
      </c>
    </row>
    <row r="17" spans="1:23">
      <c r="A17" s="602">
        <v>4</v>
      </c>
      <c r="B17" s="603" t="s">
        <v>215</v>
      </c>
      <c r="C17" s="168" t="s">
        <v>312</v>
      </c>
      <c r="D17" s="363" t="s">
        <v>313</v>
      </c>
      <c r="E17" s="172"/>
      <c r="F17" s="172" t="s">
        <v>202</v>
      </c>
      <c r="G17" s="172"/>
      <c r="H17" s="168"/>
      <c r="I17" s="168"/>
      <c r="J17" s="165"/>
      <c r="K17" s="164"/>
      <c r="L17" s="164"/>
      <c r="M17" s="164"/>
      <c r="N17" s="164"/>
      <c r="O17" s="164"/>
      <c r="P17" s="164"/>
      <c r="Q17" s="164"/>
      <c r="R17" s="164" t="s">
        <v>515</v>
      </c>
      <c r="S17" s="164"/>
      <c r="T17" s="164"/>
      <c r="U17" s="164"/>
      <c r="V17" s="351"/>
      <c r="W17" s="164" t="s">
        <v>514</v>
      </c>
    </row>
    <row r="18" spans="1:23">
      <c r="A18" s="602"/>
      <c r="B18" s="603"/>
      <c r="C18" s="168" t="s">
        <v>314</v>
      </c>
      <c r="D18" s="363" t="s">
        <v>315</v>
      </c>
      <c r="E18" s="172"/>
      <c r="F18" s="172" t="s">
        <v>202</v>
      </c>
      <c r="G18" s="172"/>
      <c r="H18" s="168"/>
      <c r="I18" s="168"/>
      <c r="J18" s="165"/>
      <c r="K18" s="164"/>
      <c r="L18" s="164"/>
      <c r="M18" s="164"/>
      <c r="N18" s="164"/>
      <c r="O18" s="164"/>
      <c r="P18" s="164"/>
      <c r="Q18" s="164"/>
      <c r="R18" s="164" t="s">
        <v>514</v>
      </c>
      <c r="S18" s="164"/>
      <c r="T18" s="164"/>
      <c r="U18" s="164"/>
      <c r="V18" s="351"/>
      <c r="W18" s="164" t="s">
        <v>514</v>
      </c>
    </row>
    <row r="19" spans="1:23" ht="31.5">
      <c r="A19" s="602"/>
      <c r="B19" s="603"/>
      <c r="C19" s="168" t="s">
        <v>316</v>
      </c>
      <c r="D19" s="364" t="s">
        <v>667</v>
      </c>
      <c r="E19" s="172"/>
      <c r="F19" s="172" t="s">
        <v>202</v>
      </c>
      <c r="G19" s="172"/>
      <c r="H19" s="168"/>
      <c r="I19" s="168"/>
      <c r="J19" s="165"/>
      <c r="K19" s="164"/>
      <c r="L19" s="164"/>
      <c r="M19" s="164"/>
      <c r="N19" s="164"/>
      <c r="O19" s="164" t="s">
        <v>208</v>
      </c>
      <c r="P19" s="164"/>
      <c r="Q19" s="164"/>
      <c r="R19" s="164" t="s">
        <v>514</v>
      </c>
      <c r="S19" s="164"/>
      <c r="T19" s="164"/>
      <c r="U19" s="164"/>
      <c r="V19" s="351"/>
      <c r="W19" s="164" t="s">
        <v>514</v>
      </c>
    </row>
    <row r="20" spans="1:23" ht="31.5">
      <c r="A20" s="602"/>
      <c r="B20" s="603"/>
      <c r="C20" s="168" t="s">
        <v>317</v>
      </c>
      <c r="D20" s="365" t="s">
        <v>318</v>
      </c>
      <c r="E20" s="172"/>
      <c r="F20" s="172" t="s">
        <v>202</v>
      </c>
      <c r="G20" s="172"/>
      <c r="H20" s="168"/>
      <c r="I20" s="168"/>
      <c r="J20" s="165"/>
      <c r="K20" s="164"/>
      <c r="L20" s="164"/>
      <c r="M20" s="164"/>
      <c r="N20" s="164"/>
      <c r="O20" s="164"/>
      <c r="P20" s="164"/>
      <c r="Q20" s="164"/>
      <c r="R20" s="164" t="s">
        <v>515</v>
      </c>
      <c r="S20" s="164"/>
      <c r="T20" s="164"/>
      <c r="U20" s="164"/>
      <c r="V20" s="351"/>
      <c r="W20" s="164" t="s">
        <v>514</v>
      </c>
    </row>
    <row r="21" spans="1:23">
      <c r="A21" s="602"/>
      <c r="B21" s="603"/>
      <c r="C21" s="168" t="s">
        <v>319</v>
      </c>
      <c r="D21" s="365" t="s">
        <v>320</v>
      </c>
      <c r="E21" s="172"/>
      <c r="F21" s="172" t="s">
        <v>202</v>
      </c>
      <c r="G21" s="172"/>
      <c r="H21" s="168"/>
      <c r="I21" s="168"/>
      <c r="J21" s="165"/>
      <c r="K21" s="164"/>
      <c r="L21" s="164"/>
      <c r="M21" s="164"/>
      <c r="N21" s="164"/>
      <c r="O21" s="164"/>
      <c r="P21" s="164"/>
      <c r="Q21" s="164"/>
      <c r="R21" s="164" t="s">
        <v>515</v>
      </c>
      <c r="S21" s="164"/>
      <c r="T21" s="164"/>
      <c r="U21" s="164"/>
      <c r="V21" s="351"/>
      <c r="W21" s="164" t="s">
        <v>514</v>
      </c>
    </row>
    <row r="22" spans="1:23" ht="47.25">
      <c r="A22" s="602">
        <v>5</v>
      </c>
      <c r="B22" s="603" t="s">
        <v>216</v>
      </c>
      <c r="C22" s="161" t="s">
        <v>321</v>
      </c>
      <c r="D22" s="162" t="s">
        <v>322</v>
      </c>
      <c r="E22" s="161" t="s">
        <v>202</v>
      </c>
      <c r="F22" s="161"/>
      <c r="G22" s="161"/>
      <c r="H22" s="161"/>
      <c r="I22" s="161"/>
      <c r="J22" s="161"/>
      <c r="K22" s="161"/>
      <c r="L22" s="161"/>
      <c r="M22" s="161"/>
      <c r="N22" s="161" t="s">
        <v>514</v>
      </c>
      <c r="O22" s="161"/>
      <c r="P22" s="161"/>
      <c r="Q22" s="161"/>
      <c r="R22" s="161"/>
      <c r="S22" s="161"/>
      <c r="T22" s="161"/>
      <c r="U22" s="161"/>
      <c r="V22" s="161"/>
      <c r="W22" s="161" t="s">
        <v>514</v>
      </c>
    </row>
    <row r="23" spans="1:23" ht="47.25">
      <c r="A23" s="602"/>
      <c r="B23" s="603"/>
      <c r="C23" s="161" t="s">
        <v>323</v>
      </c>
      <c r="D23" s="162" t="s">
        <v>324</v>
      </c>
      <c r="E23" s="161" t="s">
        <v>202</v>
      </c>
      <c r="F23" s="161"/>
      <c r="G23" s="161"/>
      <c r="H23" s="161"/>
      <c r="I23" s="161"/>
      <c r="J23" s="161"/>
      <c r="K23" s="161"/>
      <c r="L23" s="161"/>
      <c r="M23" s="161"/>
      <c r="N23" s="161" t="s">
        <v>514</v>
      </c>
      <c r="O23" s="161"/>
      <c r="P23" s="161"/>
      <c r="Q23" s="161"/>
      <c r="R23" s="161"/>
      <c r="S23" s="161"/>
      <c r="T23" s="161"/>
      <c r="U23" s="161"/>
      <c r="V23" s="161"/>
      <c r="W23" s="161" t="s">
        <v>514</v>
      </c>
    </row>
    <row r="24" spans="1:23">
      <c r="A24" s="602"/>
      <c r="B24" s="603"/>
      <c r="C24" s="161" t="s">
        <v>325</v>
      </c>
      <c r="D24" s="162" t="s">
        <v>326</v>
      </c>
      <c r="E24" s="161" t="s">
        <v>202</v>
      </c>
      <c r="F24" s="161"/>
      <c r="G24" s="161"/>
      <c r="H24" s="161"/>
      <c r="I24" s="161"/>
      <c r="J24" s="161"/>
      <c r="K24" s="161"/>
      <c r="L24" s="161"/>
      <c r="M24" s="161"/>
      <c r="N24" s="161" t="s">
        <v>514</v>
      </c>
      <c r="O24" s="161"/>
      <c r="P24" s="161"/>
      <c r="Q24" s="161"/>
      <c r="R24" s="161"/>
      <c r="S24" s="161"/>
      <c r="T24" s="161"/>
      <c r="U24" s="161"/>
      <c r="V24" s="161"/>
      <c r="W24" s="161" t="s">
        <v>514</v>
      </c>
    </row>
    <row r="25" spans="1:23">
      <c r="A25" s="602"/>
      <c r="B25" s="603"/>
      <c r="C25" s="161" t="s">
        <v>327</v>
      </c>
      <c r="D25" s="162" t="s">
        <v>328</v>
      </c>
      <c r="E25" s="161" t="s">
        <v>202</v>
      </c>
      <c r="F25" s="161"/>
      <c r="G25" s="161"/>
      <c r="H25" s="161"/>
      <c r="I25" s="161"/>
      <c r="J25" s="161"/>
      <c r="K25" s="161"/>
      <c r="L25" s="161"/>
      <c r="M25" s="161"/>
      <c r="N25" s="161" t="s">
        <v>514</v>
      </c>
      <c r="O25" s="161"/>
      <c r="P25" s="161"/>
      <c r="Q25" s="161"/>
      <c r="R25" s="161"/>
      <c r="S25" s="161"/>
      <c r="T25" s="161"/>
      <c r="U25" s="161"/>
      <c r="V25" s="161"/>
      <c r="W25" s="161" t="s">
        <v>514</v>
      </c>
    </row>
    <row r="26" spans="1:23" ht="31.5">
      <c r="A26" s="602"/>
      <c r="B26" s="603"/>
      <c r="C26" s="161" t="s">
        <v>329</v>
      </c>
      <c r="D26" s="162" t="s">
        <v>442</v>
      </c>
      <c r="E26" s="161" t="s">
        <v>202</v>
      </c>
      <c r="F26" s="161"/>
      <c r="G26" s="161"/>
      <c r="H26" s="161" t="s">
        <v>515</v>
      </c>
      <c r="I26" s="161" t="s">
        <v>515</v>
      </c>
      <c r="J26" s="161"/>
      <c r="K26" s="161" t="s">
        <v>208</v>
      </c>
      <c r="L26" s="161"/>
      <c r="M26" s="161"/>
      <c r="N26" s="161" t="s">
        <v>514</v>
      </c>
      <c r="O26" s="161"/>
      <c r="P26" s="161"/>
      <c r="Q26" s="161" t="s">
        <v>208</v>
      </c>
      <c r="R26" s="161"/>
      <c r="S26" s="161"/>
      <c r="T26" s="161"/>
      <c r="U26" s="161"/>
      <c r="V26" s="161"/>
      <c r="W26" s="161"/>
    </row>
    <row r="27" spans="1:23">
      <c r="A27" s="602">
        <v>6</v>
      </c>
      <c r="B27" s="603" t="s">
        <v>217</v>
      </c>
      <c r="C27" s="168" t="s">
        <v>330</v>
      </c>
      <c r="D27" s="346" t="s">
        <v>331</v>
      </c>
      <c r="E27" s="172"/>
      <c r="F27" s="172"/>
      <c r="G27" s="172" t="s">
        <v>202</v>
      </c>
      <c r="H27" s="168"/>
      <c r="I27" s="168"/>
      <c r="J27" s="165"/>
      <c r="K27" s="164"/>
      <c r="L27" s="164"/>
      <c r="M27" s="164" t="s">
        <v>514</v>
      </c>
      <c r="N27" s="164"/>
      <c r="O27" s="164"/>
      <c r="P27" s="164"/>
      <c r="Q27" s="164"/>
      <c r="R27" s="164"/>
      <c r="S27" s="164"/>
      <c r="T27" s="164"/>
      <c r="U27" s="164"/>
      <c r="V27" s="164" t="s">
        <v>208</v>
      </c>
      <c r="W27" s="164" t="s">
        <v>514</v>
      </c>
    </row>
    <row r="28" spans="1:23">
      <c r="A28" s="602"/>
      <c r="B28" s="603"/>
      <c r="C28" s="168" t="s">
        <v>332</v>
      </c>
      <c r="D28" s="345" t="s">
        <v>333</v>
      </c>
      <c r="E28" s="172"/>
      <c r="F28" s="172"/>
      <c r="G28" s="172" t="s">
        <v>202</v>
      </c>
      <c r="H28" s="168"/>
      <c r="I28" s="168"/>
      <c r="J28" s="165"/>
      <c r="K28" s="164"/>
      <c r="L28" s="164"/>
      <c r="M28" s="164"/>
      <c r="N28" s="164"/>
      <c r="O28" s="164"/>
      <c r="P28" s="164" t="s">
        <v>514</v>
      </c>
      <c r="Q28" s="164"/>
      <c r="R28" s="164"/>
      <c r="S28" s="164"/>
      <c r="T28" s="164"/>
      <c r="U28" s="164"/>
      <c r="V28" s="164" t="s">
        <v>208</v>
      </c>
      <c r="W28" s="164" t="s">
        <v>514</v>
      </c>
    </row>
    <row r="29" spans="1:23" ht="31.5">
      <c r="A29" s="602"/>
      <c r="B29" s="603"/>
      <c r="C29" s="168" t="s">
        <v>334</v>
      </c>
      <c r="D29" s="345" t="s">
        <v>335</v>
      </c>
      <c r="E29" s="172"/>
      <c r="F29" s="172"/>
      <c r="G29" s="172" t="s">
        <v>202</v>
      </c>
      <c r="H29" s="168"/>
      <c r="I29" s="168"/>
      <c r="J29" s="165"/>
      <c r="K29" s="164"/>
      <c r="L29" s="164"/>
      <c r="M29" s="164" t="s">
        <v>208</v>
      </c>
      <c r="N29" s="164"/>
      <c r="O29" s="164"/>
      <c r="P29" s="164" t="s">
        <v>514</v>
      </c>
      <c r="Q29" s="164"/>
      <c r="R29" s="164"/>
      <c r="S29" s="164"/>
      <c r="T29" s="164"/>
      <c r="U29" s="164"/>
      <c r="V29" s="164" t="s">
        <v>208</v>
      </c>
      <c r="W29" s="164" t="s">
        <v>208</v>
      </c>
    </row>
    <row r="30" spans="1:23">
      <c r="A30" s="602"/>
      <c r="B30" s="603"/>
      <c r="C30" s="168" t="s">
        <v>336</v>
      </c>
      <c r="D30" s="346" t="s">
        <v>337</v>
      </c>
      <c r="E30" s="352"/>
      <c r="F30" s="352" t="s">
        <v>208</v>
      </c>
      <c r="G30" s="352" t="s">
        <v>202</v>
      </c>
      <c r="H30" s="173"/>
      <c r="I30" s="173"/>
      <c r="J30" s="165"/>
      <c r="K30" s="164"/>
      <c r="L30" s="164"/>
      <c r="M30" s="164" t="s">
        <v>514</v>
      </c>
      <c r="N30" s="164"/>
      <c r="O30" s="164" t="s">
        <v>208</v>
      </c>
      <c r="P30" s="164"/>
      <c r="Q30" s="164"/>
      <c r="R30" s="164" t="s">
        <v>208</v>
      </c>
      <c r="S30" s="164"/>
      <c r="T30" s="164"/>
      <c r="U30" s="164"/>
      <c r="V30" s="351"/>
      <c r="W30" s="164" t="s">
        <v>514</v>
      </c>
    </row>
    <row r="31" spans="1:23" ht="31.5">
      <c r="A31" s="602">
        <v>7</v>
      </c>
      <c r="B31" s="603" t="s">
        <v>218</v>
      </c>
      <c r="C31" s="161" t="s">
        <v>338</v>
      </c>
      <c r="D31" s="162" t="s">
        <v>339</v>
      </c>
      <c r="E31" s="161"/>
      <c r="F31" s="161"/>
      <c r="G31" s="161" t="s">
        <v>202</v>
      </c>
      <c r="H31" s="161"/>
      <c r="I31" s="161"/>
      <c r="J31" s="161"/>
      <c r="K31" s="161"/>
      <c r="L31" s="161"/>
      <c r="M31" s="161"/>
      <c r="N31" s="161"/>
      <c r="O31" s="161"/>
      <c r="P31" s="161"/>
      <c r="Q31" s="161"/>
      <c r="R31" s="161"/>
      <c r="S31" s="161"/>
      <c r="T31" s="161" t="s">
        <v>514</v>
      </c>
      <c r="U31" s="161"/>
      <c r="V31" s="161" t="s">
        <v>514</v>
      </c>
      <c r="W31" s="161" t="s">
        <v>514</v>
      </c>
    </row>
    <row r="32" spans="1:23" ht="31.5">
      <c r="A32" s="602"/>
      <c r="B32" s="603"/>
      <c r="C32" s="161" t="s">
        <v>219</v>
      </c>
      <c r="D32" s="162" t="s">
        <v>220</v>
      </c>
      <c r="E32" s="161"/>
      <c r="F32" s="161"/>
      <c r="G32" s="161" t="s">
        <v>202</v>
      </c>
      <c r="H32" s="161"/>
      <c r="I32" s="161"/>
      <c r="J32" s="161" t="s">
        <v>208</v>
      </c>
      <c r="K32" s="161"/>
      <c r="L32" s="161" t="s">
        <v>208</v>
      </c>
      <c r="M32" s="161" t="s">
        <v>208</v>
      </c>
      <c r="N32" s="161"/>
      <c r="O32" s="161"/>
      <c r="P32" s="161"/>
      <c r="Q32" s="161"/>
      <c r="R32" s="161"/>
      <c r="S32" s="161"/>
      <c r="T32" s="161" t="s">
        <v>514</v>
      </c>
      <c r="U32" s="161" t="s">
        <v>208</v>
      </c>
      <c r="V32" s="161" t="s">
        <v>208</v>
      </c>
      <c r="W32" s="161" t="s">
        <v>208</v>
      </c>
    </row>
    <row r="33" spans="1:23" ht="31.5">
      <c r="A33" s="602"/>
      <c r="B33" s="603"/>
      <c r="C33" s="161" t="s">
        <v>340</v>
      </c>
      <c r="D33" s="162" t="s">
        <v>668</v>
      </c>
      <c r="E33" s="161"/>
      <c r="F33" s="161"/>
      <c r="G33" s="161" t="s">
        <v>202</v>
      </c>
      <c r="H33" s="161"/>
      <c r="I33" s="161"/>
      <c r="J33" s="161"/>
      <c r="K33" s="161" t="s">
        <v>208</v>
      </c>
      <c r="L33" s="161"/>
      <c r="M33" s="161"/>
      <c r="N33" s="161"/>
      <c r="O33" s="161"/>
      <c r="P33" s="161"/>
      <c r="Q33" s="161"/>
      <c r="R33" s="161"/>
      <c r="S33" s="161"/>
      <c r="T33" s="161" t="s">
        <v>514</v>
      </c>
      <c r="U33" s="161"/>
      <c r="V33" s="161" t="s">
        <v>208</v>
      </c>
      <c r="W33" s="161" t="s">
        <v>208</v>
      </c>
    </row>
    <row r="34" spans="1:23">
      <c r="A34" s="602"/>
      <c r="B34" s="603"/>
      <c r="C34" s="161" t="s">
        <v>341</v>
      </c>
      <c r="D34" s="162" t="s">
        <v>342</v>
      </c>
      <c r="E34" s="161"/>
      <c r="F34" s="161"/>
      <c r="G34" s="161" t="s">
        <v>202</v>
      </c>
      <c r="H34" s="161"/>
      <c r="I34" s="161"/>
      <c r="J34" s="161"/>
      <c r="K34" s="161" t="s">
        <v>208</v>
      </c>
      <c r="L34" s="161"/>
      <c r="M34" s="161" t="s">
        <v>208</v>
      </c>
      <c r="N34" s="161" t="s">
        <v>208</v>
      </c>
      <c r="O34" s="161"/>
      <c r="P34" s="161" t="s">
        <v>208</v>
      </c>
      <c r="Q34" s="161"/>
      <c r="R34" s="161" t="s">
        <v>208</v>
      </c>
      <c r="S34" s="161" t="s">
        <v>208</v>
      </c>
      <c r="T34" s="161" t="s">
        <v>514</v>
      </c>
      <c r="U34" s="161"/>
      <c r="V34" s="161" t="s">
        <v>208</v>
      </c>
      <c r="W34" s="161" t="s">
        <v>208</v>
      </c>
    </row>
    <row r="35" spans="1:23">
      <c r="A35" s="602"/>
      <c r="B35" s="603"/>
      <c r="C35" s="161" t="s">
        <v>343</v>
      </c>
      <c r="D35" s="162" t="s">
        <v>344</v>
      </c>
      <c r="E35" s="161"/>
      <c r="F35" s="161"/>
      <c r="G35" s="161" t="s">
        <v>202</v>
      </c>
      <c r="H35" s="161"/>
      <c r="I35" s="161"/>
      <c r="J35" s="161" t="s">
        <v>208</v>
      </c>
      <c r="K35" s="161" t="s">
        <v>208</v>
      </c>
      <c r="L35" s="161"/>
      <c r="M35" s="161" t="s">
        <v>514</v>
      </c>
      <c r="N35" s="161"/>
      <c r="O35" s="161"/>
      <c r="P35" s="161"/>
      <c r="Q35" s="161" t="s">
        <v>208</v>
      </c>
      <c r="R35" s="161"/>
      <c r="S35" s="161"/>
      <c r="T35" s="161"/>
      <c r="U35" s="161"/>
      <c r="V35" s="161" t="s">
        <v>208</v>
      </c>
      <c r="W35" s="161" t="s">
        <v>208</v>
      </c>
    </row>
    <row r="36" spans="1:23">
      <c r="A36" s="602">
        <v>8</v>
      </c>
      <c r="B36" s="603" t="s">
        <v>222</v>
      </c>
      <c r="C36" s="168" t="s">
        <v>345</v>
      </c>
      <c r="D36" s="345" t="s">
        <v>346</v>
      </c>
      <c r="E36" s="166" t="s">
        <v>202</v>
      </c>
      <c r="F36" s="166"/>
      <c r="G36" s="166" t="s">
        <v>208</v>
      </c>
      <c r="H36" s="166" t="s">
        <v>515</v>
      </c>
      <c r="I36" s="166"/>
      <c r="J36" s="165"/>
      <c r="K36" s="164"/>
      <c r="L36" s="164"/>
      <c r="M36" s="164" t="s">
        <v>208</v>
      </c>
      <c r="N36" s="164"/>
      <c r="O36" s="164"/>
      <c r="P36" s="164"/>
      <c r="Q36" s="164" t="s">
        <v>514</v>
      </c>
      <c r="R36" s="164" t="s">
        <v>208</v>
      </c>
      <c r="S36" s="164" t="s">
        <v>208</v>
      </c>
      <c r="T36" s="164"/>
      <c r="U36" s="164"/>
      <c r="V36" s="353"/>
      <c r="W36" s="164" t="s">
        <v>208</v>
      </c>
    </row>
    <row r="37" spans="1:23">
      <c r="A37" s="602"/>
      <c r="B37" s="603"/>
      <c r="C37" s="168" t="s">
        <v>347</v>
      </c>
      <c r="D37" s="346" t="s">
        <v>520</v>
      </c>
      <c r="E37" s="166" t="s">
        <v>202</v>
      </c>
      <c r="F37" s="166"/>
      <c r="G37" s="166"/>
      <c r="H37" s="166" t="s">
        <v>515</v>
      </c>
      <c r="I37" s="166"/>
      <c r="J37" s="165"/>
      <c r="K37" s="164"/>
      <c r="L37" s="164"/>
      <c r="M37" s="164" t="s">
        <v>208</v>
      </c>
      <c r="N37" s="164"/>
      <c r="O37" s="164"/>
      <c r="P37" s="164"/>
      <c r="Q37" s="164" t="s">
        <v>514</v>
      </c>
      <c r="R37" s="164"/>
      <c r="S37" s="354"/>
      <c r="T37" s="164"/>
      <c r="U37" s="164"/>
      <c r="V37" s="353"/>
      <c r="W37" s="164" t="s">
        <v>208</v>
      </c>
    </row>
    <row r="38" spans="1:23">
      <c r="A38" s="602"/>
      <c r="B38" s="603"/>
      <c r="C38" s="168" t="s">
        <v>348</v>
      </c>
      <c r="D38" s="346" t="s">
        <v>439</v>
      </c>
      <c r="E38" s="166" t="s">
        <v>202</v>
      </c>
      <c r="F38" s="166"/>
      <c r="G38" s="166"/>
      <c r="H38" s="166" t="s">
        <v>515</v>
      </c>
      <c r="I38" s="166"/>
      <c r="J38" s="165"/>
      <c r="K38" s="164"/>
      <c r="L38" s="164"/>
      <c r="M38" s="164"/>
      <c r="N38" s="164"/>
      <c r="O38" s="164"/>
      <c r="P38" s="164"/>
      <c r="Q38" s="164" t="s">
        <v>514</v>
      </c>
      <c r="R38" s="164"/>
      <c r="S38" s="164"/>
      <c r="T38" s="164"/>
      <c r="U38" s="164"/>
      <c r="V38" s="351"/>
      <c r="W38" s="164"/>
    </row>
    <row r="39" spans="1:23">
      <c r="A39" s="602"/>
      <c r="B39" s="603"/>
      <c r="C39" s="168" t="s">
        <v>349</v>
      </c>
      <c r="D39" s="355" t="s">
        <v>440</v>
      </c>
      <c r="E39" s="166" t="s">
        <v>202</v>
      </c>
      <c r="F39" s="166"/>
      <c r="G39" s="166"/>
      <c r="H39" s="166" t="s">
        <v>515</v>
      </c>
      <c r="I39" s="166"/>
      <c r="J39" s="165"/>
      <c r="K39" s="164"/>
      <c r="L39" s="164"/>
      <c r="M39" s="164" t="s">
        <v>208</v>
      </c>
      <c r="N39" s="164" t="s">
        <v>208</v>
      </c>
      <c r="O39" s="164"/>
      <c r="P39" s="164"/>
      <c r="Q39" s="164" t="s">
        <v>514</v>
      </c>
      <c r="R39" s="164"/>
      <c r="S39" s="164"/>
      <c r="T39" s="164"/>
      <c r="U39" s="164" t="s">
        <v>208</v>
      </c>
      <c r="V39" s="351"/>
      <c r="W39" s="164"/>
    </row>
    <row r="40" spans="1:23">
      <c r="A40" s="602">
        <v>9</v>
      </c>
      <c r="B40" s="603" t="s">
        <v>223</v>
      </c>
      <c r="C40" s="161" t="s">
        <v>350</v>
      </c>
      <c r="D40" s="347" t="s">
        <v>351</v>
      </c>
      <c r="E40" s="161" t="s">
        <v>202</v>
      </c>
      <c r="F40" s="161"/>
      <c r="G40" s="161" t="s">
        <v>208</v>
      </c>
      <c r="H40" s="161"/>
      <c r="I40" s="161" t="s">
        <v>515</v>
      </c>
      <c r="J40" s="161"/>
      <c r="K40" s="161" t="s">
        <v>514</v>
      </c>
      <c r="L40" s="161"/>
      <c r="M40" s="161" t="s">
        <v>208</v>
      </c>
      <c r="N40" s="161"/>
      <c r="O40" s="161"/>
      <c r="P40" s="161"/>
      <c r="Q40" s="161"/>
      <c r="R40" s="161"/>
      <c r="S40" s="161" t="s">
        <v>208</v>
      </c>
      <c r="T40" s="161"/>
      <c r="U40" s="161"/>
      <c r="V40" s="161" t="s">
        <v>208</v>
      </c>
      <c r="W40" s="161" t="s">
        <v>208</v>
      </c>
    </row>
    <row r="41" spans="1:23">
      <c r="A41" s="602"/>
      <c r="B41" s="603"/>
      <c r="C41" s="161" t="s">
        <v>352</v>
      </c>
      <c r="D41" s="347" t="s">
        <v>443</v>
      </c>
      <c r="E41" s="161"/>
      <c r="F41" s="161"/>
      <c r="G41" s="161"/>
      <c r="H41" s="161"/>
      <c r="I41" s="161" t="s">
        <v>202</v>
      </c>
      <c r="J41" s="161"/>
      <c r="K41" s="161" t="s">
        <v>514</v>
      </c>
      <c r="L41" s="161"/>
      <c r="M41" s="161" t="s">
        <v>208</v>
      </c>
      <c r="N41" s="161"/>
      <c r="O41" s="161"/>
      <c r="P41" s="161"/>
      <c r="Q41" s="161"/>
      <c r="R41" s="161"/>
      <c r="S41" s="161" t="s">
        <v>208</v>
      </c>
      <c r="T41" s="161"/>
      <c r="U41" s="161"/>
      <c r="V41" s="161" t="s">
        <v>208</v>
      </c>
      <c r="W41" s="161" t="s">
        <v>208</v>
      </c>
    </row>
    <row r="42" spans="1:23">
      <c r="A42" s="602"/>
      <c r="B42" s="603"/>
      <c r="C42" s="161" t="s">
        <v>353</v>
      </c>
      <c r="D42" s="347" t="s">
        <v>440</v>
      </c>
      <c r="E42" s="161" t="s">
        <v>202</v>
      </c>
      <c r="F42" s="161"/>
      <c r="G42" s="161"/>
      <c r="H42" s="161"/>
      <c r="I42" s="161" t="s">
        <v>515</v>
      </c>
      <c r="J42" s="161"/>
      <c r="K42" s="161" t="s">
        <v>514</v>
      </c>
      <c r="L42" s="161"/>
      <c r="M42" s="161" t="s">
        <v>208</v>
      </c>
      <c r="N42" s="161" t="s">
        <v>208</v>
      </c>
      <c r="O42" s="161"/>
      <c r="P42" s="161"/>
      <c r="Q42" s="161"/>
      <c r="R42" s="161"/>
      <c r="S42" s="161"/>
      <c r="T42" s="161"/>
      <c r="U42" s="161" t="s">
        <v>208</v>
      </c>
      <c r="V42" s="161"/>
      <c r="W42" s="161"/>
    </row>
    <row r="43" spans="1:23">
      <c r="A43" s="602"/>
      <c r="B43" s="603"/>
      <c r="C43" s="161" t="s">
        <v>394</v>
      </c>
      <c r="D43" s="347" t="s">
        <v>441</v>
      </c>
      <c r="E43" s="161" t="s">
        <v>202</v>
      </c>
      <c r="F43" s="161"/>
      <c r="G43" s="161"/>
      <c r="H43" s="161"/>
      <c r="I43" s="161" t="s">
        <v>515</v>
      </c>
      <c r="J43" s="161"/>
      <c r="K43" s="161" t="s">
        <v>514</v>
      </c>
      <c r="L43" s="161"/>
      <c r="M43" s="161"/>
      <c r="N43" s="161" t="s">
        <v>208</v>
      </c>
      <c r="O43" s="161"/>
      <c r="P43" s="161"/>
      <c r="Q43" s="161"/>
      <c r="R43" s="161"/>
      <c r="S43" s="161"/>
      <c r="T43" s="161"/>
      <c r="U43" s="161"/>
      <c r="V43" s="161"/>
      <c r="W43" s="161"/>
    </row>
    <row r="44" spans="1:23" ht="30.75" customHeight="1">
      <c r="A44" s="167">
        <v>10</v>
      </c>
      <c r="B44" s="160" t="s">
        <v>224</v>
      </c>
      <c r="C44" s="161" t="s">
        <v>354</v>
      </c>
      <c r="D44" s="347" t="s">
        <v>444</v>
      </c>
      <c r="E44" s="161" t="s">
        <v>202</v>
      </c>
      <c r="F44" s="161"/>
      <c r="G44" s="161"/>
      <c r="H44" s="161"/>
      <c r="I44" s="161" t="s">
        <v>515</v>
      </c>
      <c r="J44" s="161"/>
      <c r="K44" s="161" t="s">
        <v>514</v>
      </c>
      <c r="L44" s="161"/>
      <c r="M44" s="161" t="s">
        <v>208</v>
      </c>
      <c r="N44" s="161" t="s">
        <v>208</v>
      </c>
      <c r="O44" s="161"/>
      <c r="P44" s="161"/>
      <c r="Q44" s="161"/>
      <c r="R44" s="161"/>
      <c r="S44" s="161"/>
      <c r="T44" s="161"/>
      <c r="U44" s="161"/>
      <c r="V44" s="161" t="s">
        <v>208</v>
      </c>
      <c r="W44" s="161" t="s">
        <v>208</v>
      </c>
    </row>
    <row r="45" spans="1:23" ht="15.75" customHeight="1">
      <c r="A45" s="602">
        <v>11</v>
      </c>
      <c r="B45" s="603" t="s">
        <v>225</v>
      </c>
      <c r="C45" s="165" t="s">
        <v>226</v>
      </c>
      <c r="D45" s="348" t="s">
        <v>227</v>
      </c>
      <c r="E45" s="166" t="s">
        <v>202</v>
      </c>
      <c r="F45" s="166"/>
      <c r="G45" s="166"/>
      <c r="H45" s="166"/>
      <c r="I45" s="166"/>
      <c r="J45" s="165"/>
      <c r="K45" s="164"/>
      <c r="L45" s="164" t="s">
        <v>514</v>
      </c>
      <c r="M45" s="164"/>
      <c r="N45" s="164"/>
      <c r="O45" s="164"/>
      <c r="P45" s="164"/>
      <c r="Q45" s="164"/>
      <c r="R45" s="164"/>
      <c r="S45" s="164"/>
      <c r="T45" s="164"/>
      <c r="U45" s="164"/>
      <c r="V45" s="351"/>
      <c r="W45" s="164"/>
    </row>
    <row r="46" spans="1:23">
      <c r="A46" s="602"/>
      <c r="B46" s="603"/>
      <c r="C46" s="165" t="s">
        <v>230</v>
      </c>
      <c r="D46" s="348" t="s">
        <v>231</v>
      </c>
      <c r="E46" s="166" t="s">
        <v>202</v>
      </c>
      <c r="F46" s="166" t="s">
        <v>208</v>
      </c>
      <c r="G46" s="166" t="s">
        <v>208</v>
      </c>
      <c r="H46" s="166" t="s">
        <v>208</v>
      </c>
      <c r="I46" s="166" t="s">
        <v>208</v>
      </c>
      <c r="J46" s="165"/>
      <c r="K46" s="164"/>
      <c r="L46" s="164" t="s">
        <v>514</v>
      </c>
      <c r="M46" s="164"/>
      <c r="N46" s="164"/>
      <c r="O46" s="164"/>
      <c r="P46" s="164"/>
      <c r="Q46" s="164"/>
      <c r="R46" s="164"/>
      <c r="S46" s="164"/>
      <c r="T46" s="164"/>
      <c r="U46" s="164"/>
      <c r="V46" s="351"/>
      <c r="W46" s="164" t="s">
        <v>514</v>
      </c>
    </row>
    <row r="47" spans="1:23">
      <c r="A47" s="602"/>
      <c r="B47" s="603"/>
      <c r="C47" s="165" t="s">
        <v>232</v>
      </c>
      <c r="D47" s="348" t="s">
        <v>233</v>
      </c>
      <c r="E47" s="166" t="s">
        <v>202</v>
      </c>
      <c r="F47" s="166"/>
      <c r="G47" s="166"/>
      <c r="H47" s="166"/>
      <c r="I47" s="166"/>
      <c r="J47" s="165"/>
      <c r="K47" s="164"/>
      <c r="L47" s="164" t="s">
        <v>514</v>
      </c>
      <c r="M47" s="164"/>
      <c r="N47" s="164"/>
      <c r="O47" s="164"/>
      <c r="P47" s="164"/>
      <c r="Q47" s="164"/>
      <c r="R47" s="164"/>
      <c r="S47" s="164"/>
      <c r="T47" s="164"/>
      <c r="U47" s="164"/>
      <c r="V47" s="351"/>
      <c r="W47" s="164"/>
    </row>
    <row r="48" spans="1:23">
      <c r="A48" s="602"/>
      <c r="B48" s="603"/>
      <c r="C48" s="165" t="s">
        <v>235</v>
      </c>
      <c r="D48" s="348" t="s">
        <v>236</v>
      </c>
      <c r="E48" s="166" t="s">
        <v>202</v>
      </c>
      <c r="F48" s="166"/>
      <c r="G48" s="166"/>
      <c r="H48" s="166" t="s">
        <v>208</v>
      </c>
      <c r="I48" s="166"/>
      <c r="J48" s="165"/>
      <c r="K48" s="164"/>
      <c r="L48" s="164" t="s">
        <v>514</v>
      </c>
      <c r="M48" s="164"/>
      <c r="N48" s="164"/>
      <c r="O48" s="164"/>
      <c r="P48" s="164"/>
      <c r="Q48" s="164"/>
      <c r="R48" s="164"/>
      <c r="S48" s="164"/>
      <c r="T48" s="164"/>
      <c r="U48" s="164"/>
      <c r="V48" s="351"/>
      <c r="W48" s="164" t="s">
        <v>514</v>
      </c>
    </row>
    <row r="49" spans="1:23">
      <c r="A49" s="602"/>
      <c r="B49" s="603"/>
      <c r="C49" s="165" t="s">
        <v>237</v>
      </c>
      <c r="D49" s="348" t="s">
        <v>238</v>
      </c>
      <c r="E49" s="166" t="s">
        <v>202</v>
      </c>
      <c r="F49" s="166"/>
      <c r="G49" s="166"/>
      <c r="H49" s="166"/>
      <c r="I49" s="166" t="s">
        <v>515</v>
      </c>
      <c r="J49" s="165"/>
      <c r="K49" s="164"/>
      <c r="L49" s="164" t="s">
        <v>514</v>
      </c>
      <c r="M49" s="164"/>
      <c r="N49" s="164"/>
      <c r="O49" s="164"/>
      <c r="P49" s="164"/>
      <c r="Q49" s="164"/>
      <c r="R49" s="164"/>
      <c r="S49" s="164"/>
      <c r="T49" s="164"/>
      <c r="U49" s="164"/>
      <c r="V49" s="351"/>
      <c r="W49" s="164"/>
    </row>
    <row r="50" spans="1:23" ht="15.75" customHeight="1">
      <c r="A50" s="602">
        <v>12</v>
      </c>
      <c r="B50" s="603" t="s">
        <v>239</v>
      </c>
      <c r="C50" s="161" t="s">
        <v>240</v>
      </c>
      <c r="D50" s="347" t="s">
        <v>241</v>
      </c>
      <c r="E50" s="161"/>
      <c r="F50" s="161"/>
      <c r="G50" s="161"/>
      <c r="H50" s="161"/>
      <c r="I50" s="161" t="s">
        <v>202</v>
      </c>
      <c r="J50" s="161" t="s">
        <v>514</v>
      </c>
      <c r="K50" s="161" t="s">
        <v>208</v>
      </c>
      <c r="L50" s="161" t="s">
        <v>208</v>
      </c>
      <c r="M50" s="161" t="s">
        <v>208</v>
      </c>
      <c r="N50" s="161" t="s">
        <v>208</v>
      </c>
      <c r="O50" s="161" t="s">
        <v>208</v>
      </c>
      <c r="P50" s="161" t="s">
        <v>208</v>
      </c>
      <c r="Q50" s="161" t="s">
        <v>208</v>
      </c>
      <c r="R50" s="161" t="s">
        <v>208</v>
      </c>
      <c r="S50" s="161" t="s">
        <v>208</v>
      </c>
      <c r="T50" s="161" t="s">
        <v>208</v>
      </c>
      <c r="U50" s="161" t="s">
        <v>208</v>
      </c>
      <c r="V50" s="161" t="s">
        <v>208</v>
      </c>
      <c r="W50" s="161" t="s">
        <v>514</v>
      </c>
    </row>
    <row r="51" spans="1:23">
      <c r="A51" s="602"/>
      <c r="B51" s="603"/>
      <c r="C51" s="161" t="s">
        <v>355</v>
      </c>
      <c r="D51" s="347" t="s">
        <v>356</v>
      </c>
      <c r="E51" s="161"/>
      <c r="F51" s="161"/>
      <c r="G51" s="161"/>
      <c r="H51" s="161"/>
      <c r="I51" s="161" t="s">
        <v>202</v>
      </c>
      <c r="J51" s="161" t="s">
        <v>514</v>
      </c>
      <c r="K51" s="161"/>
      <c r="L51" s="161"/>
      <c r="M51" s="161"/>
      <c r="N51" s="161"/>
      <c r="O51" s="161"/>
      <c r="P51" s="161"/>
      <c r="Q51" s="161"/>
      <c r="R51" s="161"/>
      <c r="S51" s="161"/>
      <c r="T51" s="161"/>
      <c r="U51" s="161"/>
      <c r="V51" s="161"/>
      <c r="W51" s="161" t="s">
        <v>514</v>
      </c>
    </row>
    <row r="52" spans="1:23">
      <c r="A52" s="602"/>
      <c r="B52" s="603"/>
      <c r="C52" s="161" t="s">
        <v>357</v>
      </c>
      <c r="D52" s="347" t="s">
        <v>358</v>
      </c>
      <c r="E52" s="161"/>
      <c r="F52" s="161"/>
      <c r="G52" s="161"/>
      <c r="H52" s="161"/>
      <c r="I52" s="161" t="s">
        <v>202</v>
      </c>
      <c r="J52" s="161" t="s">
        <v>514</v>
      </c>
      <c r="K52" s="161"/>
      <c r="L52" s="161"/>
      <c r="M52" s="161"/>
      <c r="N52" s="161"/>
      <c r="O52" s="161"/>
      <c r="P52" s="161"/>
      <c r="Q52" s="161"/>
      <c r="R52" s="161"/>
      <c r="S52" s="161"/>
      <c r="T52" s="161"/>
      <c r="U52" s="161"/>
      <c r="V52" s="161"/>
      <c r="W52" s="161"/>
    </row>
    <row r="53" spans="1:23">
      <c r="A53" s="602"/>
      <c r="B53" s="603"/>
      <c r="C53" s="161" t="s">
        <v>359</v>
      </c>
      <c r="D53" s="347" t="s">
        <v>360</v>
      </c>
      <c r="E53" s="161"/>
      <c r="F53" s="161"/>
      <c r="G53" s="161"/>
      <c r="H53" s="161"/>
      <c r="I53" s="161" t="s">
        <v>202</v>
      </c>
      <c r="J53" s="161" t="s">
        <v>514</v>
      </c>
      <c r="K53" s="161" t="s">
        <v>208</v>
      </c>
      <c r="L53" s="161" t="s">
        <v>208</v>
      </c>
      <c r="M53" s="161" t="s">
        <v>208</v>
      </c>
      <c r="N53" s="161" t="s">
        <v>208</v>
      </c>
      <c r="O53" s="161" t="s">
        <v>208</v>
      </c>
      <c r="P53" s="161" t="s">
        <v>208</v>
      </c>
      <c r="Q53" s="161" t="s">
        <v>208</v>
      </c>
      <c r="R53" s="161" t="s">
        <v>208</v>
      </c>
      <c r="S53" s="161" t="s">
        <v>208</v>
      </c>
      <c r="T53" s="161" t="s">
        <v>208</v>
      </c>
      <c r="U53" s="161" t="s">
        <v>208</v>
      </c>
      <c r="V53" s="161" t="s">
        <v>208</v>
      </c>
      <c r="W53" s="161" t="s">
        <v>208</v>
      </c>
    </row>
    <row r="54" spans="1:23" ht="31.5">
      <c r="A54" s="602"/>
      <c r="B54" s="603"/>
      <c r="C54" s="161" t="s">
        <v>361</v>
      </c>
      <c r="D54" s="347" t="s">
        <v>362</v>
      </c>
      <c r="E54" s="161"/>
      <c r="F54" s="161"/>
      <c r="G54" s="161"/>
      <c r="H54" s="161"/>
      <c r="I54" s="161" t="s">
        <v>202</v>
      </c>
      <c r="J54" s="161" t="s">
        <v>514</v>
      </c>
      <c r="K54" s="161"/>
      <c r="L54" s="161"/>
      <c r="M54" s="161"/>
      <c r="N54" s="161"/>
      <c r="O54" s="161"/>
      <c r="P54" s="161"/>
      <c r="Q54" s="161"/>
      <c r="R54" s="161"/>
      <c r="S54" s="161"/>
      <c r="T54" s="161"/>
      <c r="U54" s="161"/>
      <c r="V54" s="161"/>
      <c r="W54" s="161"/>
    </row>
    <row r="55" spans="1:23">
      <c r="A55" s="602"/>
      <c r="B55" s="603"/>
      <c r="C55" s="161" t="s">
        <v>363</v>
      </c>
      <c r="D55" s="347" t="s">
        <v>364</v>
      </c>
      <c r="E55" s="161"/>
      <c r="F55" s="161"/>
      <c r="G55" s="161"/>
      <c r="H55" s="161"/>
      <c r="I55" s="161" t="s">
        <v>202</v>
      </c>
      <c r="J55" s="161" t="s">
        <v>514</v>
      </c>
      <c r="K55" s="161"/>
      <c r="L55" s="161"/>
      <c r="M55" s="161"/>
      <c r="N55" s="161"/>
      <c r="O55" s="161"/>
      <c r="P55" s="161"/>
      <c r="Q55" s="161"/>
      <c r="R55" s="161"/>
      <c r="S55" s="161"/>
      <c r="T55" s="161"/>
      <c r="U55" s="161"/>
      <c r="V55" s="161"/>
      <c r="W55" s="161"/>
    </row>
    <row r="56" spans="1:23">
      <c r="A56" s="602"/>
      <c r="B56" s="603"/>
      <c r="C56" s="161" t="s">
        <v>471</v>
      </c>
      <c r="D56" s="347" t="s">
        <v>365</v>
      </c>
      <c r="E56" s="161"/>
      <c r="F56" s="161"/>
      <c r="G56" s="161"/>
      <c r="H56" s="161"/>
      <c r="I56" s="161" t="s">
        <v>202</v>
      </c>
      <c r="J56" s="161" t="s">
        <v>514</v>
      </c>
      <c r="K56" s="161"/>
      <c r="L56" s="161"/>
      <c r="M56" s="161"/>
      <c r="N56" s="161"/>
      <c r="O56" s="161"/>
      <c r="P56" s="161"/>
      <c r="Q56" s="161"/>
      <c r="R56" s="161"/>
      <c r="S56" s="161"/>
      <c r="T56" s="161"/>
      <c r="U56" s="161"/>
      <c r="V56" s="161" t="s">
        <v>514</v>
      </c>
      <c r="W56" s="161" t="s">
        <v>514</v>
      </c>
    </row>
    <row r="57" spans="1:23" ht="47.25">
      <c r="A57" s="602">
        <v>13</v>
      </c>
      <c r="B57" s="603" t="s">
        <v>242</v>
      </c>
      <c r="C57" s="168" t="s">
        <v>366</v>
      </c>
      <c r="D57" s="345" t="s">
        <v>367</v>
      </c>
      <c r="E57" s="166" t="s">
        <v>202</v>
      </c>
      <c r="F57" s="166"/>
      <c r="G57" s="166"/>
      <c r="H57" s="166" t="s">
        <v>515</v>
      </c>
      <c r="I57" s="166"/>
      <c r="J57" s="165"/>
      <c r="K57" s="164"/>
      <c r="L57" s="164"/>
      <c r="M57" s="164"/>
      <c r="N57" s="164"/>
      <c r="O57" s="164"/>
      <c r="P57" s="164"/>
      <c r="Q57" s="164"/>
      <c r="R57" s="164"/>
      <c r="S57" s="164"/>
      <c r="T57" s="164"/>
      <c r="U57" s="164" t="s">
        <v>514</v>
      </c>
      <c r="V57" s="351"/>
      <c r="W57" s="164"/>
    </row>
    <row r="58" spans="1:23" ht="31.5">
      <c r="A58" s="602"/>
      <c r="B58" s="603"/>
      <c r="C58" s="168" t="s">
        <v>368</v>
      </c>
      <c r="D58" s="346" t="s">
        <v>369</v>
      </c>
      <c r="E58" s="166" t="s">
        <v>202</v>
      </c>
      <c r="F58" s="166"/>
      <c r="G58" s="166"/>
      <c r="H58" s="166"/>
      <c r="I58" s="166"/>
      <c r="J58" s="165"/>
      <c r="K58" s="164"/>
      <c r="L58" s="164"/>
      <c r="M58" s="164"/>
      <c r="N58" s="164"/>
      <c r="O58" s="164"/>
      <c r="P58" s="164"/>
      <c r="Q58" s="164"/>
      <c r="R58" s="164"/>
      <c r="S58" s="164"/>
      <c r="T58" s="164"/>
      <c r="U58" s="164" t="s">
        <v>514</v>
      </c>
      <c r="V58" s="351"/>
      <c r="W58" s="164"/>
    </row>
    <row r="59" spans="1:23" ht="31.5">
      <c r="A59" s="602"/>
      <c r="B59" s="603"/>
      <c r="C59" s="168" t="s">
        <v>370</v>
      </c>
      <c r="D59" s="346" t="s">
        <v>371</v>
      </c>
      <c r="E59" s="166" t="s">
        <v>202</v>
      </c>
      <c r="F59" s="166"/>
      <c r="G59" s="166"/>
      <c r="H59" s="356"/>
      <c r="I59" s="166"/>
      <c r="J59" s="165"/>
      <c r="K59" s="164"/>
      <c r="L59" s="164"/>
      <c r="M59" s="164"/>
      <c r="N59" s="164"/>
      <c r="O59" s="164"/>
      <c r="P59" s="164"/>
      <c r="Q59" s="164"/>
      <c r="R59" s="164"/>
      <c r="S59" s="164"/>
      <c r="T59" s="164"/>
      <c r="U59" s="164" t="s">
        <v>514</v>
      </c>
      <c r="V59" s="351"/>
      <c r="W59" s="164"/>
    </row>
    <row r="60" spans="1:23" ht="31.5">
      <c r="A60" s="602">
        <v>14</v>
      </c>
      <c r="B60" s="603" t="s">
        <v>243</v>
      </c>
      <c r="C60" s="161" t="s">
        <v>372</v>
      </c>
      <c r="D60" s="162" t="s">
        <v>373</v>
      </c>
      <c r="E60" s="161"/>
      <c r="F60" s="161"/>
      <c r="G60" s="161"/>
      <c r="H60" s="161" t="s">
        <v>202</v>
      </c>
      <c r="I60" s="161"/>
      <c r="J60" s="161"/>
      <c r="K60" s="161"/>
      <c r="L60" s="161"/>
      <c r="M60" s="161"/>
      <c r="N60" s="161"/>
      <c r="O60" s="161"/>
      <c r="P60" s="161"/>
      <c r="Q60" s="161"/>
      <c r="R60" s="161"/>
      <c r="S60" s="161" t="s">
        <v>514</v>
      </c>
      <c r="T60" s="161"/>
      <c r="U60" s="161"/>
      <c r="V60" s="161"/>
      <c r="W60" s="161" t="s">
        <v>208</v>
      </c>
    </row>
    <row r="61" spans="1:23" ht="31.5">
      <c r="A61" s="602"/>
      <c r="B61" s="603"/>
      <c r="C61" s="161" t="s">
        <v>374</v>
      </c>
      <c r="D61" s="162" t="s">
        <v>375</v>
      </c>
      <c r="E61" s="161"/>
      <c r="F61" s="161"/>
      <c r="G61" s="161"/>
      <c r="H61" s="161" t="s">
        <v>202</v>
      </c>
      <c r="I61" s="161"/>
      <c r="J61" s="161"/>
      <c r="K61" s="161"/>
      <c r="L61" s="161"/>
      <c r="M61" s="161"/>
      <c r="N61" s="161"/>
      <c r="O61" s="161"/>
      <c r="P61" s="161"/>
      <c r="Q61" s="161"/>
      <c r="R61" s="161"/>
      <c r="S61" s="161" t="s">
        <v>514</v>
      </c>
      <c r="T61" s="161"/>
      <c r="U61" s="161"/>
      <c r="V61" s="161"/>
      <c r="W61" s="161" t="s">
        <v>514</v>
      </c>
    </row>
    <row r="62" spans="1:23">
      <c r="A62" s="602"/>
      <c r="B62" s="603"/>
      <c r="C62" s="161" t="s">
        <v>244</v>
      </c>
      <c r="D62" s="162" t="s">
        <v>245</v>
      </c>
      <c r="E62" s="161" t="s">
        <v>202</v>
      </c>
      <c r="F62" s="161" t="s">
        <v>208</v>
      </c>
      <c r="G62" s="161" t="s">
        <v>208</v>
      </c>
      <c r="H62" s="161" t="s">
        <v>515</v>
      </c>
      <c r="I62" s="161" t="s">
        <v>208</v>
      </c>
      <c r="J62" s="161" t="s">
        <v>208</v>
      </c>
      <c r="K62" s="161" t="s">
        <v>208</v>
      </c>
      <c r="L62" s="161" t="s">
        <v>208</v>
      </c>
      <c r="M62" s="161" t="s">
        <v>208</v>
      </c>
      <c r="N62" s="161" t="s">
        <v>208</v>
      </c>
      <c r="O62" s="161" t="s">
        <v>208</v>
      </c>
      <c r="P62" s="161" t="s">
        <v>208</v>
      </c>
      <c r="Q62" s="161" t="s">
        <v>208</v>
      </c>
      <c r="R62" s="161" t="s">
        <v>208</v>
      </c>
      <c r="S62" s="161" t="s">
        <v>514</v>
      </c>
      <c r="T62" s="161" t="s">
        <v>208</v>
      </c>
      <c r="U62" s="161" t="s">
        <v>208</v>
      </c>
      <c r="V62" s="161" t="s">
        <v>208</v>
      </c>
      <c r="W62" s="161" t="s">
        <v>208</v>
      </c>
    </row>
    <row r="63" spans="1:23">
      <c r="A63" s="602">
        <v>15</v>
      </c>
      <c r="B63" s="603" t="s">
        <v>246</v>
      </c>
      <c r="C63" s="164" t="s">
        <v>376</v>
      </c>
      <c r="D63" s="345" t="s">
        <v>377</v>
      </c>
      <c r="E63" s="164"/>
      <c r="F63" s="164" t="s">
        <v>202</v>
      </c>
      <c r="G63" s="164"/>
      <c r="H63" s="164"/>
      <c r="I63" s="164"/>
      <c r="J63" s="164"/>
      <c r="K63" s="164"/>
      <c r="L63" s="164"/>
      <c r="M63" s="164"/>
      <c r="N63" s="164"/>
      <c r="O63" s="164" t="s">
        <v>514</v>
      </c>
      <c r="P63" s="164"/>
      <c r="Q63" s="164"/>
      <c r="R63" s="164" t="s">
        <v>208</v>
      </c>
      <c r="S63" s="164"/>
      <c r="T63" s="164"/>
      <c r="U63" s="164"/>
      <c r="V63" s="164"/>
      <c r="W63" s="164" t="s">
        <v>514</v>
      </c>
    </row>
    <row r="64" spans="1:23">
      <c r="A64" s="602"/>
      <c r="B64" s="603"/>
      <c r="C64" s="164" t="s">
        <v>669</v>
      </c>
      <c r="D64" s="345" t="s">
        <v>670</v>
      </c>
      <c r="E64" s="164"/>
      <c r="F64" s="164" t="s">
        <v>202</v>
      </c>
      <c r="G64" s="164"/>
      <c r="H64" s="164"/>
      <c r="I64" s="164"/>
      <c r="J64" s="164"/>
      <c r="K64" s="164"/>
      <c r="L64" s="164"/>
      <c r="M64" s="164"/>
      <c r="N64" s="164"/>
      <c r="O64" s="164" t="s">
        <v>208</v>
      </c>
      <c r="P64" s="164"/>
      <c r="Q64" s="164"/>
      <c r="R64" s="164" t="s">
        <v>208</v>
      </c>
      <c r="S64" s="164"/>
      <c r="T64" s="164"/>
      <c r="U64" s="164"/>
      <c r="V64" s="164"/>
      <c r="W64" s="164" t="s">
        <v>514</v>
      </c>
    </row>
    <row r="65" spans="1:23" ht="76.5" customHeight="1">
      <c r="A65" s="602"/>
      <c r="B65" s="603"/>
      <c r="C65" s="164" t="s">
        <v>247</v>
      </c>
      <c r="D65" s="346" t="s">
        <v>248</v>
      </c>
      <c r="E65" s="164" t="s">
        <v>202</v>
      </c>
      <c r="F65" s="164"/>
      <c r="G65" s="164"/>
      <c r="H65" s="164"/>
      <c r="I65" s="164"/>
      <c r="J65" s="164" t="s">
        <v>208</v>
      </c>
      <c r="K65" s="164" t="s">
        <v>208</v>
      </c>
      <c r="L65" s="164" t="s">
        <v>208</v>
      </c>
      <c r="M65" s="164"/>
      <c r="N65" s="164" t="s">
        <v>208</v>
      </c>
      <c r="O65" s="164"/>
      <c r="P65" s="164"/>
      <c r="Q65" s="164"/>
      <c r="R65" s="164" t="s">
        <v>208</v>
      </c>
      <c r="S65" s="164"/>
      <c r="T65" s="164"/>
      <c r="U65" s="164" t="s">
        <v>514</v>
      </c>
      <c r="V65" s="164"/>
      <c r="W65" s="164"/>
    </row>
    <row r="66" spans="1:23">
      <c r="A66" s="602"/>
      <c r="B66" s="603"/>
      <c r="C66" s="164" t="s">
        <v>378</v>
      </c>
      <c r="D66" s="346" t="s">
        <v>379</v>
      </c>
      <c r="E66" s="164"/>
      <c r="F66" s="164"/>
      <c r="G66" s="164"/>
      <c r="H66" s="164"/>
      <c r="I66" s="164" t="s">
        <v>202</v>
      </c>
      <c r="J66" s="164"/>
      <c r="K66" s="164"/>
      <c r="L66" s="164"/>
      <c r="M66" s="164"/>
      <c r="N66" s="164"/>
      <c r="O66" s="164"/>
      <c r="P66" s="164"/>
      <c r="Q66" s="164"/>
      <c r="R66" s="164"/>
      <c r="S66" s="164"/>
      <c r="T66" s="164"/>
      <c r="U66" s="164" t="s">
        <v>514</v>
      </c>
      <c r="V66" s="164"/>
      <c r="W66" s="164"/>
    </row>
    <row r="67" spans="1:23">
      <c r="A67" s="602"/>
      <c r="B67" s="603"/>
      <c r="C67" s="164" t="s">
        <v>380</v>
      </c>
      <c r="D67" s="348" t="s">
        <v>381</v>
      </c>
      <c r="E67" s="164" t="s">
        <v>202</v>
      </c>
      <c r="F67" s="164"/>
      <c r="G67" s="164"/>
      <c r="H67" s="164"/>
      <c r="I67" s="164"/>
      <c r="J67" s="164"/>
      <c r="K67" s="164"/>
      <c r="L67" s="164"/>
      <c r="M67" s="164"/>
      <c r="N67" s="164"/>
      <c r="O67" s="164"/>
      <c r="P67" s="164"/>
      <c r="Q67" s="164"/>
      <c r="R67" s="164"/>
      <c r="S67" s="164"/>
      <c r="T67" s="164"/>
      <c r="U67" s="164" t="s">
        <v>514</v>
      </c>
      <c r="V67" s="164"/>
      <c r="W67" s="164" t="s">
        <v>514</v>
      </c>
    </row>
    <row r="68" spans="1:23">
      <c r="A68" s="602"/>
      <c r="B68" s="603"/>
      <c r="C68" s="164" t="s">
        <v>382</v>
      </c>
      <c r="D68" s="348" t="s">
        <v>383</v>
      </c>
      <c r="E68" s="164" t="s">
        <v>202</v>
      </c>
      <c r="F68" s="164" t="s">
        <v>208</v>
      </c>
      <c r="G68" s="164" t="s">
        <v>208</v>
      </c>
      <c r="H68" s="164" t="s">
        <v>208</v>
      </c>
      <c r="I68" s="164" t="s">
        <v>208</v>
      </c>
      <c r="J68" s="164"/>
      <c r="K68" s="164"/>
      <c r="L68" s="164"/>
      <c r="M68" s="164"/>
      <c r="N68" s="164"/>
      <c r="O68" s="164"/>
      <c r="P68" s="164"/>
      <c r="Q68" s="164"/>
      <c r="R68" s="164"/>
      <c r="S68" s="164"/>
      <c r="T68" s="164"/>
      <c r="U68" s="164" t="s">
        <v>514</v>
      </c>
      <c r="V68" s="164"/>
      <c r="W68" s="164" t="s">
        <v>208</v>
      </c>
    </row>
    <row r="69" spans="1:23" ht="47.25">
      <c r="A69" s="602">
        <v>16</v>
      </c>
      <c r="B69" s="603" t="s">
        <v>249</v>
      </c>
      <c r="C69" s="161" t="s">
        <v>250</v>
      </c>
      <c r="D69" s="162" t="s">
        <v>251</v>
      </c>
      <c r="E69" s="161" t="s">
        <v>202</v>
      </c>
      <c r="F69" s="161" t="s">
        <v>208</v>
      </c>
      <c r="G69" s="161" t="s">
        <v>208</v>
      </c>
      <c r="H69" s="161" t="s">
        <v>515</v>
      </c>
      <c r="I69" s="161" t="s">
        <v>208</v>
      </c>
      <c r="J69" s="161" t="s">
        <v>514</v>
      </c>
      <c r="K69" s="161" t="s">
        <v>514</v>
      </c>
      <c r="L69" s="161" t="s">
        <v>514</v>
      </c>
      <c r="M69" s="161" t="s">
        <v>514</v>
      </c>
      <c r="N69" s="161" t="s">
        <v>514</v>
      </c>
      <c r="O69" s="161" t="s">
        <v>514</v>
      </c>
      <c r="P69" s="161" t="s">
        <v>514</v>
      </c>
      <c r="Q69" s="161" t="s">
        <v>514</v>
      </c>
      <c r="R69" s="161" t="s">
        <v>514</v>
      </c>
      <c r="S69" s="161" t="s">
        <v>514</v>
      </c>
      <c r="T69" s="161" t="s">
        <v>514</v>
      </c>
      <c r="U69" s="161" t="s">
        <v>514</v>
      </c>
      <c r="V69" s="161" t="s">
        <v>514</v>
      </c>
      <c r="W69" s="161" t="s">
        <v>514</v>
      </c>
    </row>
    <row r="70" spans="1:23" ht="30" customHeight="1">
      <c r="A70" s="602"/>
      <c r="B70" s="603"/>
      <c r="C70" s="161" t="s">
        <v>252</v>
      </c>
      <c r="D70" s="162" t="s">
        <v>253</v>
      </c>
      <c r="E70" s="161" t="s">
        <v>202</v>
      </c>
      <c r="F70" s="161" t="s">
        <v>208</v>
      </c>
      <c r="G70" s="161" t="s">
        <v>208</v>
      </c>
      <c r="H70" s="161" t="s">
        <v>515</v>
      </c>
      <c r="I70" s="161" t="s">
        <v>208</v>
      </c>
      <c r="J70" s="161" t="s">
        <v>514</v>
      </c>
      <c r="K70" s="161" t="s">
        <v>514</v>
      </c>
      <c r="L70" s="161" t="s">
        <v>514</v>
      </c>
      <c r="M70" s="161" t="s">
        <v>514</v>
      </c>
      <c r="N70" s="161" t="s">
        <v>514</v>
      </c>
      <c r="O70" s="161" t="s">
        <v>514</v>
      </c>
      <c r="P70" s="161" t="s">
        <v>514</v>
      </c>
      <c r="Q70" s="161" t="s">
        <v>514</v>
      </c>
      <c r="R70" s="161" t="s">
        <v>514</v>
      </c>
      <c r="S70" s="161" t="s">
        <v>514</v>
      </c>
      <c r="T70" s="161" t="s">
        <v>514</v>
      </c>
      <c r="U70" s="161" t="s">
        <v>514</v>
      </c>
      <c r="V70" s="161" t="s">
        <v>514</v>
      </c>
      <c r="W70" s="161" t="s">
        <v>514</v>
      </c>
    </row>
    <row r="71" spans="1:23" ht="31.5">
      <c r="A71" s="167">
        <v>17</v>
      </c>
      <c r="B71" s="160" t="s">
        <v>254</v>
      </c>
      <c r="C71" s="165" t="s">
        <v>255</v>
      </c>
      <c r="D71" s="169" t="s">
        <v>256</v>
      </c>
      <c r="E71" s="165" t="s">
        <v>515</v>
      </c>
      <c r="F71" s="165" t="s">
        <v>514</v>
      </c>
      <c r="G71" s="165" t="s">
        <v>514</v>
      </c>
      <c r="H71" s="165" t="s">
        <v>514</v>
      </c>
      <c r="I71" s="165" t="s">
        <v>514</v>
      </c>
      <c r="J71" s="165" t="s">
        <v>514</v>
      </c>
      <c r="K71" s="165" t="s">
        <v>514</v>
      </c>
      <c r="L71" s="165" t="s">
        <v>514</v>
      </c>
      <c r="M71" s="165" t="s">
        <v>514</v>
      </c>
      <c r="N71" s="165" t="s">
        <v>514</v>
      </c>
      <c r="O71" s="165" t="s">
        <v>514</v>
      </c>
      <c r="P71" s="165" t="s">
        <v>514</v>
      </c>
      <c r="Q71" s="165" t="s">
        <v>514</v>
      </c>
      <c r="R71" s="165" t="s">
        <v>514</v>
      </c>
      <c r="S71" s="165" t="s">
        <v>514</v>
      </c>
      <c r="T71" s="165" t="s">
        <v>514</v>
      </c>
      <c r="U71" s="165" t="s">
        <v>514</v>
      </c>
      <c r="V71" s="165" t="s">
        <v>514</v>
      </c>
      <c r="W71" s="165" t="s">
        <v>514</v>
      </c>
    </row>
  </sheetData>
  <mergeCells count="30">
    <mergeCell ref="A69:A70"/>
    <mergeCell ref="B69:B70"/>
    <mergeCell ref="A1:D1"/>
    <mergeCell ref="A2:D2"/>
    <mergeCell ref="A6:A12"/>
    <mergeCell ref="B6:B12"/>
    <mergeCell ref="A13:A16"/>
    <mergeCell ref="B13:B16"/>
    <mergeCell ref="A31:A35"/>
    <mergeCell ref="B31:B35"/>
    <mergeCell ref="A36:A39"/>
    <mergeCell ref="B36:B39"/>
    <mergeCell ref="A50:A56"/>
    <mergeCell ref="B50:B56"/>
    <mergeCell ref="A40:A43"/>
    <mergeCell ref="B40:B43"/>
    <mergeCell ref="A63:A68"/>
    <mergeCell ref="B63:B68"/>
    <mergeCell ref="A17:A21"/>
    <mergeCell ref="B17:B21"/>
    <mergeCell ref="A22:A26"/>
    <mergeCell ref="B22:B26"/>
    <mergeCell ref="A27:A30"/>
    <mergeCell ref="B27:B30"/>
    <mergeCell ref="A45:A49"/>
    <mergeCell ref="B45:B49"/>
    <mergeCell ref="A57:A59"/>
    <mergeCell ref="B57:B59"/>
    <mergeCell ref="A60:A62"/>
    <mergeCell ref="B60:B62"/>
  </mergeCells>
  <phoneticPr fontId="33" type="noConversion"/>
  <pageMargins left="0.75" right="0.75" top="1" bottom="1"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36"/>
  <sheetViews>
    <sheetView topLeftCell="F1" zoomScale="70" zoomScaleNormal="70" workbookViewId="0">
      <selection activeCell="T29" sqref="T29"/>
    </sheetView>
  </sheetViews>
  <sheetFormatPr defaultColWidth="5.5" defaultRowHeight="15.75"/>
  <cols>
    <col min="1" max="1" width="5.625" style="84" customWidth="1"/>
    <col min="2" max="2" width="6.125" style="84" customWidth="1"/>
    <col min="3" max="3" width="4" style="117" customWidth="1"/>
    <col min="4" max="4" width="21.375" style="127" customWidth="1"/>
    <col min="5" max="5" width="10.625" style="118" customWidth="1"/>
    <col min="6" max="6" width="7.375" style="118" customWidth="1"/>
    <col min="7" max="7" width="31.5" style="125" customWidth="1"/>
    <col min="8" max="8" width="8.5" style="118" customWidth="1"/>
    <col min="9" max="9" width="13" style="126" customWidth="1"/>
    <col min="10" max="10" width="10.5" style="84" bestFit="1" customWidth="1"/>
    <col min="11" max="11" width="11" style="84" customWidth="1"/>
    <col min="12" max="12" width="20.875" style="119" customWidth="1"/>
    <col min="13" max="13" width="12.125" style="119" hidden="1" customWidth="1"/>
    <col min="14" max="14" width="19.125" style="119" hidden="1" customWidth="1"/>
    <col min="15" max="15" width="10.125" style="119" hidden="1" customWidth="1"/>
    <col min="16" max="16" width="13" style="119" hidden="1" customWidth="1"/>
    <col min="17" max="17" width="14.125" style="119" hidden="1" customWidth="1"/>
    <col min="18" max="24" width="12.625" style="120" customWidth="1"/>
    <col min="25" max="16384" width="5.5" style="84"/>
  </cols>
  <sheetData>
    <row r="1" spans="1:28" ht="43.7" customHeight="1">
      <c r="A1" s="76" t="s">
        <v>429</v>
      </c>
      <c r="B1" s="77"/>
      <c r="C1" s="77"/>
      <c r="D1" s="78"/>
      <c r="E1" s="79"/>
      <c r="F1" s="79"/>
      <c r="G1" s="80"/>
      <c r="H1" s="79"/>
      <c r="I1" s="81"/>
      <c r="J1" s="77"/>
      <c r="K1" s="77"/>
      <c r="L1" s="82"/>
      <c r="M1" s="82"/>
      <c r="N1" s="82"/>
      <c r="O1" s="82"/>
      <c r="P1" s="82"/>
      <c r="Q1" s="82"/>
      <c r="R1" s="83">
        <v>1</v>
      </c>
      <c r="S1" s="83">
        <v>2</v>
      </c>
      <c r="T1" s="83">
        <v>3</v>
      </c>
      <c r="U1" s="83">
        <v>4</v>
      </c>
      <c r="V1" s="83">
        <v>5</v>
      </c>
      <c r="W1" s="83">
        <v>6</v>
      </c>
      <c r="X1" s="83">
        <v>7</v>
      </c>
    </row>
    <row r="2" spans="1:28" ht="19.7" customHeight="1">
      <c r="A2" s="85"/>
      <c r="B2" s="85"/>
      <c r="C2" s="85"/>
      <c r="D2" s="86" t="s">
        <v>151</v>
      </c>
      <c r="E2" s="87"/>
      <c r="F2" s="87"/>
      <c r="G2" s="88"/>
      <c r="H2" s="87"/>
      <c r="I2" s="89"/>
      <c r="J2" s="85"/>
      <c r="K2" s="85"/>
      <c r="L2" s="90"/>
      <c r="M2" s="90"/>
      <c r="N2" s="90"/>
      <c r="O2" s="86" t="s">
        <v>106</v>
      </c>
      <c r="P2" s="87"/>
      <c r="Q2" s="87"/>
      <c r="R2" s="91" t="s">
        <v>472</v>
      </c>
      <c r="S2" s="91"/>
      <c r="T2" s="91"/>
      <c r="U2" s="92"/>
      <c r="V2" s="92"/>
      <c r="W2" s="92"/>
      <c r="X2" s="91"/>
    </row>
    <row r="3" spans="1:28">
      <c r="A3" s="93"/>
      <c r="B3" s="93"/>
      <c r="C3" s="93"/>
      <c r="D3" s="94"/>
      <c r="E3" s="95"/>
      <c r="F3" s="95">
        <f t="shared" ref="F3:L3" si="0">COLUMN()-5</f>
        <v>1</v>
      </c>
      <c r="G3" s="95">
        <f t="shared" si="0"/>
        <v>2</v>
      </c>
      <c r="H3" s="95">
        <f t="shared" si="0"/>
        <v>3</v>
      </c>
      <c r="I3" s="95">
        <f t="shared" si="0"/>
        <v>4</v>
      </c>
      <c r="J3" s="95">
        <f t="shared" si="0"/>
        <v>5</v>
      </c>
      <c r="K3" s="95">
        <f t="shared" si="0"/>
        <v>6</v>
      </c>
      <c r="L3" s="95">
        <f t="shared" si="0"/>
        <v>7</v>
      </c>
      <c r="M3" s="95"/>
      <c r="N3" s="95"/>
      <c r="O3" s="93"/>
      <c r="P3" s="95"/>
      <c r="Q3" s="95"/>
      <c r="R3" s="95">
        <v>8</v>
      </c>
      <c r="S3" s="95">
        <v>9</v>
      </c>
      <c r="T3" s="95">
        <v>10</v>
      </c>
      <c r="U3" s="95">
        <v>11</v>
      </c>
      <c r="V3" s="95">
        <v>12</v>
      </c>
      <c r="W3" s="95">
        <v>13</v>
      </c>
      <c r="X3" s="95">
        <v>14</v>
      </c>
    </row>
    <row r="4" spans="1:28" ht="36.950000000000003" customHeight="1">
      <c r="A4" s="559" t="s">
        <v>152</v>
      </c>
      <c r="B4" s="559"/>
      <c r="C4" s="559"/>
      <c r="D4" s="559"/>
      <c r="E4" s="560" t="s">
        <v>85</v>
      </c>
      <c r="F4" s="560" t="s">
        <v>86</v>
      </c>
      <c r="G4" s="561" t="s">
        <v>87</v>
      </c>
      <c r="H4" s="560" t="s">
        <v>88</v>
      </c>
      <c r="I4" s="576" t="s">
        <v>89</v>
      </c>
      <c r="J4" s="616" t="s">
        <v>92</v>
      </c>
      <c r="K4" s="579" t="s">
        <v>90</v>
      </c>
      <c r="L4" s="560" t="s">
        <v>91</v>
      </c>
      <c r="M4" s="561" t="s">
        <v>107</v>
      </c>
      <c r="N4" s="561" t="s">
        <v>108</v>
      </c>
      <c r="O4" s="614" t="s">
        <v>109</v>
      </c>
      <c r="P4" s="614" t="s">
        <v>110</v>
      </c>
      <c r="Q4" s="614" t="s">
        <v>111</v>
      </c>
      <c r="R4" s="612" t="s">
        <v>187</v>
      </c>
      <c r="S4" s="612" t="s">
        <v>662</v>
      </c>
      <c r="T4" s="612" t="s">
        <v>663</v>
      </c>
      <c r="U4" s="612" t="s">
        <v>430</v>
      </c>
      <c r="V4" s="612" t="s">
        <v>673</v>
      </c>
      <c r="W4" s="612" t="s">
        <v>194</v>
      </c>
      <c r="X4" s="612" t="s">
        <v>431</v>
      </c>
    </row>
    <row r="5" spans="1:28" ht="57.6" customHeight="1">
      <c r="A5" s="559"/>
      <c r="B5" s="559"/>
      <c r="C5" s="559"/>
      <c r="D5" s="559"/>
      <c r="E5" s="560"/>
      <c r="F5" s="560"/>
      <c r="G5" s="562"/>
      <c r="H5" s="560"/>
      <c r="I5" s="576"/>
      <c r="J5" s="617"/>
      <c r="K5" s="579"/>
      <c r="L5" s="560"/>
      <c r="M5" s="562"/>
      <c r="N5" s="562"/>
      <c r="O5" s="615"/>
      <c r="P5" s="615"/>
      <c r="Q5" s="615"/>
      <c r="R5" s="578"/>
      <c r="S5" s="578"/>
      <c r="T5" s="578"/>
      <c r="U5" s="578"/>
      <c r="V5" s="578"/>
      <c r="W5" s="578"/>
      <c r="X5" s="578"/>
    </row>
    <row r="6" spans="1:28" ht="43.7" hidden="1" customHeight="1">
      <c r="A6" s="565" t="s">
        <v>93</v>
      </c>
      <c r="B6" s="566">
        <v>0</v>
      </c>
      <c r="C6" s="124" t="s">
        <v>39</v>
      </c>
      <c r="D6" s="131" t="s">
        <v>17</v>
      </c>
      <c r="E6" s="122">
        <v>0</v>
      </c>
      <c r="F6" s="122" t="s">
        <v>40</v>
      </c>
      <c r="G6" s="131" t="s">
        <v>154</v>
      </c>
      <c r="H6" s="98">
        <v>0</v>
      </c>
      <c r="I6" s="99">
        <f>+H6*E6*B6</f>
        <v>0</v>
      </c>
      <c r="J6" s="98" t="s">
        <v>178</v>
      </c>
      <c r="K6" s="66" t="s">
        <v>95</v>
      </c>
      <c r="L6" s="131" t="str">
        <f>G6</f>
        <v>Lợi nhuận/ Kế hoạch</v>
      </c>
      <c r="M6" s="97"/>
      <c r="N6" s="97"/>
      <c r="O6" s="100"/>
      <c r="P6" s="67"/>
      <c r="Q6" s="67">
        <f>P6*I6</f>
        <v>0</v>
      </c>
      <c r="R6" s="97"/>
      <c r="S6" s="97"/>
      <c r="T6" s="97"/>
      <c r="U6" s="97"/>
      <c r="V6" s="97"/>
      <c r="W6" s="97"/>
      <c r="X6" s="97"/>
    </row>
    <row r="7" spans="1:28" ht="42" hidden="1" customHeight="1">
      <c r="A7" s="565"/>
      <c r="B7" s="566"/>
      <c r="C7" s="567" t="s">
        <v>41</v>
      </c>
      <c r="D7" s="569" t="s">
        <v>19</v>
      </c>
      <c r="E7" s="122">
        <v>0</v>
      </c>
      <c r="F7" s="122" t="s">
        <v>42</v>
      </c>
      <c r="G7" s="131" t="s">
        <v>149</v>
      </c>
      <c r="H7" s="98">
        <v>0</v>
      </c>
      <c r="I7" s="99">
        <f>+H7*$E$7*$B$6</f>
        <v>0</v>
      </c>
      <c r="J7" s="98" t="s">
        <v>115</v>
      </c>
      <c r="K7" s="66" t="s">
        <v>96</v>
      </c>
      <c r="L7" s="131" t="s">
        <v>145</v>
      </c>
      <c r="M7" s="97"/>
      <c r="N7" s="97"/>
      <c r="O7" s="100"/>
      <c r="P7" s="67"/>
      <c r="Q7" s="67">
        <f>P7*I7</f>
        <v>0</v>
      </c>
      <c r="R7" s="131"/>
      <c r="S7" s="131"/>
      <c r="T7" s="131"/>
      <c r="U7" s="97"/>
      <c r="V7" s="97"/>
      <c r="W7" s="97"/>
      <c r="X7" s="97"/>
    </row>
    <row r="8" spans="1:28" ht="36.6" hidden="1" customHeight="1">
      <c r="A8" s="565"/>
      <c r="B8" s="566"/>
      <c r="C8" s="568"/>
      <c r="D8" s="570"/>
      <c r="E8" s="122">
        <v>0</v>
      </c>
      <c r="F8" s="122" t="s">
        <v>44</v>
      </c>
      <c r="G8" s="131" t="s">
        <v>438</v>
      </c>
      <c r="H8" s="98">
        <v>0</v>
      </c>
      <c r="I8" s="99">
        <f>+H8*$E$7*$B$6</f>
        <v>0</v>
      </c>
      <c r="J8" s="98" t="s">
        <v>94</v>
      </c>
      <c r="K8" s="66" t="s">
        <v>96</v>
      </c>
      <c r="L8" s="152" t="s">
        <v>112</v>
      </c>
      <c r="M8" s="97"/>
      <c r="N8" s="97"/>
      <c r="O8" s="100"/>
      <c r="P8" s="67"/>
      <c r="Q8" s="67">
        <f>P8*I8</f>
        <v>0</v>
      </c>
      <c r="R8" s="131"/>
      <c r="S8" s="131"/>
      <c r="T8" s="131"/>
      <c r="U8" s="131"/>
      <c r="V8" s="131"/>
      <c r="W8" s="131"/>
      <c r="X8" s="131"/>
    </row>
    <row r="9" spans="1:28" ht="51" hidden="1" customHeight="1">
      <c r="A9" s="565"/>
      <c r="B9" s="566"/>
      <c r="C9" s="574" t="s">
        <v>43</v>
      </c>
      <c r="D9" s="581" t="s">
        <v>18</v>
      </c>
      <c r="E9" s="122">
        <v>0</v>
      </c>
      <c r="F9" s="122" t="s">
        <v>47</v>
      </c>
      <c r="G9" s="132" t="s">
        <v>147</v>
      </c>
      <c r="H9" s="98">
        <v>0</v>
      </c>
      <c r="I9" s="99">
        <f>+H9*$E$9*$B$6</f>
        <v>0</v>
      </c>
      <c r="J9" s="98" t="s">
        <v>115</v>
      </c>
      <c r="K9" s="66" t="s">
        <v>105</v>
      </c>
      <c r="L9" s="131" t="str">
        <f>G9</f>
        <v>Chi phí/ kWh điện thương phẩm</v>
      </c>
      <c r="M9" s="97"/>
      <c r="N9" s="97"/>
      <c r="O9" s="100"/>
      <c r="P9" s="67"/>
      <c r="Q9" s="67">
        <f>P9*I9</f>
        <v>0</v>
      </c>
      <c r="R9" s="97"/>
      <c r="S9" s="97"/>
      <c r="T9" s="97"/>
      <c r="U9" s="97"/>
      <c r="V9" s="97"/>
      <c r="W9" s="97"/>
      <c r="X9" s="132"/>
    </row>
    <row r="10" spans="1:28" ht="51" hidden="1" customHeight="1">
      <c r="A10" s="565"/>
      <c r="B10" s="566"/>
      <c r="C10" s="580"/>
      <c r="D10" s="582"/>
      <c r="E10" s="122">
        <v>0</v>
      </c>
      <c r="F10" s="122" t="s">
        <v>100</v>
      </c>
      <c r="G10" s="132" t="s">
        <v>177</v>
      </c>
      <c r="H10" s="98">
        <v>0</v>
      </c>
      <c r="I10" s="99">
        <f>+H10*$E$9*$B$6</f>
        <v>0</v>
      </c>
      <c r="J10" s="98" t="s">
        <v>178</v>
      </c>
      <c r="K10" s="66" t="s">
        <v>105</v>
      </c>
      <c r="L10" s="132" t="s">
        <v>181</v>
      </c>
      <c r="M10" s="97"/>
      <c r="N10" s="97"/>
      <c r="O10" s="100"/>
      <c r="P10" s="67"/>
      <c r="Q10" s="67"/>
      <c r="R10" s="132"/>
      <c r="S10" s="97"/>
      <c r="T10" s="97"/>
      <c r="U10" s="97"/>
      <c r="V10" s="97"/>
      <c r="W10" s="97"/>
      <c r="X10" s="132"/>
    </row>
    <row r="11" spans="1:28" ht="57" hidden="1" customHeight="1">
      <c r="A11" s="565"/>
      <c r="B11" s="566"/>
      <c r="C11" s="573" t="s">
        <v>45</v>
      </c>
      <c r="D11" s="613" t="s">
        <v>148</v>
      </c>
      <c r="E11" s="122">
        <v>0</v>
      </c>
      <c r="F11" s="122" t="s">
        <v>49</v>
      </c>
      <c r="G11" s="131" t="s">
        <v>146</v>
      </c>
      <c r="H11" s="98">
        <v>0</v>
      </c>
      <c r="I11" s="99">
        <f>+H11*$E$11*$B$6</f>
        <v>0</v>
      </c>
      <c r="J11" s="98" t="s">
        <v>94</v>
      </c>
      <c r="K11" s="66" t="s">
        <v>105</v>
      </c>
      <c r="L11" s="131" t="s">
        <v>182</v>
      </c>
      <c r="M11" s="97"/>
      <c r="N11" s="97"/>
      <c r="O11" s="100"/>
      <c r="P11" s="67"/>
      <c r="Q11" s="67">
        <f>P11*I11</f>
        <v>0</v>
      </c>
      <c r="R11" s="97"/>
      <c r="S11" s="97"/>
      <c r="T11" s="97"/>
      <c r="U11" s="97"/>
      <c r="V11" s="97"/>
      <c r="W11" s="97"/>
      <c r="X11" s="97"/>
      <c r="Z11" s="240"/>
      <c r="AA11" s="240"/>
      <c r="AB11" s="240"/>
    </row>
    <row r="12" spans="1:28" ht="57" hidden="1" customHeight="1">
      <c r="A12" s="565"/>
      <c r="B12" s="566"/>
      <c r="C12" s="574"/>
      <c r="D12" s="569" t="e">
        <v>#N/A</v>
      </c>
      <c r="E12" s="122">
        <v>0</v>
      </c>
      <c r="F12" s="122" t="s">
        <v>51</v>
      </c>
      <c r="G12" s="131" t="s">
        <v>183</v>
      </c>
      <c r="H12" s="98">
        <v>0</v>
      </c>
      <c r="I12" s="99">
        <f>+H12*$E$11*$B$6</f>
        <v>0</v>
      </c>
      <c r="J12" s="98" t="s">
        <v>178</v>
      </c>
      <c r="K12" s="66" t="s">
        <v>105</v>
      </c>
      <c r="L12" s="131" t="str">
        <f>G12</f>
        <v>Giá trị hàng tồn kho hàng quý</v>
      </c>
      <c r="M12" s="97"/>
      <c r="N12" s="97"/>
      <c r="O12" s="100"/>
      <c r="P12" s="67"/>
      <c r="Q12" s="67">
        <f>P12*I12</f>
        <v>0</v>
      </c>
      <c r="R12" s="97"/>
      <c r="S12" s="97"/>
      <c r="T12" s="97"/>
      <c r="U12" s="97"/>
      <c r="V12" s="97"/>
      <c r="W12" s="97"/>
      <c r="X12" s="97"/>
      <c r="Z12" s="241"/>
      <c r="AA12" s="241"/>
      <c r="AB12" s="241"/>
    </row>
    <row r="13" spans="1:28" ht="113.25" customHeight="1">
      <c r="A13" s="565" t="s">
        <v>97</v>
      </c>
      <c r="B13" s="566">
        <v>0.15</v>
      </c>
      <c r="C13" s="124" t="s">
        <v>46</v>
      </c>
      <c r="D13" s="131" t="s">
        <v>155</v>
      </c>
      <c r="E13" s="104">
        <v>1</v>
      </c>
      <c r="F13" s="104" t="s">
        <v>52</v>
      </c>
      <c r="G13" s="131" t="s">
        <v>155</v>
      </c>
      <c r="H13" s="98">
        <v>1</v>
      </c>
      <c r="I13" s="99">
        <f>+H13*E13*B13</f>
        <v>0.15</v>
      </c>
      <c r="J13" s="105" t="s">
        <v>391</v>
      </c>
      <c r="K13" s="66" t="s">
        <v>392</v>
      </c>
      <c r="L13" s="131" t="s">
        <v>517</v>
      </c>
      <c r="M13" s="97"/>
      <c r="N13" s="97"/>
      <c r="O13" s="100"/>
      <c r="P13" s="67"/>
      <c r="Q13" s="67">
        <f>P13*I13</f>
        <v>0</v>
      </c>
      <c r="R13" s="324" t="s">
        <v>514</v>
      </c>
      <c r="S13" s="324" t="s">
        <v>514</v>
      </c>
      <c r="T13" s="324" t="s">
        <v>514</v>
      </c>
      <c r="U13" s="324" t="s">
        <v>514</v>
      </c>
      <c r="V13" s="324" t="s">
        <v>514</v>
      </c>
      <c r="W13" s="324" t="s">
        <v>514</v>
      </c>
      <c r="X13" s="324" t="s">
        <v>514</v>
      </c>
    </row>
    <row r="14" spans="1:28" s="110" customFormat="1" ht="18.75" customHeight="1">
      <c r="A14" s="565"/>
      <c r="B14" s="566"/>
      <c r="C14" s="101"/>
      <c r="D14" s="102"/>
      <c r="E14" s="103">
        <f>SUM(E13:E13)</f>
        <v>1</v>
      </c>
      <c r="F14" s="103"/>
      <c r="G14" s="106"/>
      <c r="H14" s="106"/>
      <c r="I14" s="107"/>
      <c r="J14" s="106"/>
      <c r="K14" s="106"/>
      <c r="L14" s="134"/>
      <c r="M14" s="106"/>
      <c r="N14" s="106"/>
      <c r="O14" s="106"/>
      <c r="P14" s="108"/>
      <c r="Q14" s="108"/>
      <c r="R14" s="109"/>
      <c r="S14" s="109"/>
      <c r="T14" s="109"/>
      <c r="U14" s="109"/>
      <c r="V14" s="109"/>
      <c r="W14" s="109"/>
      <c r="X14" s="109"/>
    </row>
    <row r="15" spans="1:28" s="110" customFormat="1" ht="51.6" hidden="1" customHeight="1">
      <c r="A15" s="609" t="s">
        <v>99</v>
      </c>
      <c r="B15" s="586">
        <v>0</v>
      </c>
      <c r="C15" s="589" t="s">
        <v>21</v>
      </c>
      <c r="D15" s="607" t="str">
        <f>VLOOKUP($C15,'[1]Ban do chien luoc  2017.2020'!$C$51:$D$72,2,FALSE)</f>
        <v>Gia tăng chất lượng cấp điện</v>
      </c>
      <c r="E15" s="571">
        <v>0</v>
      </c>
      <c r="F15" s="122" t="s">
        <v>54</v>
      </c>
      <c r="G15" s="131" t="s">
        <v>29</v>
      </c>
      <c r="H15" s="98">
        <v>0</v>
      </c>
      <c r="I15" s="99">
        <f>+H15*$E$15*$B$15</f>
        <v>0</v>
      </c>
      <c r="J15" s="100" t="s">
        <v>113</v>
      </c>
      <c r="K15" s="66" t="s">
        <v>96</v>
      </c>
      <c r="L15" s="131" t="s">
        <v>184</v>
      </c>
      <c r="M15" s="97"/>
      <c r="N15" s="97"/>
      <c r="O15" s="100"/>
      <c r="P15" s="67"/>
      <c r="Q15" s="67">
        <f>P15*I15</f>
        <v>0</v>
      </c>
      <c r="R15" s="97"/>
      <c r="S15" s="97"/>
      <c r="T15" s="97"/>
      <c r="U15" s="97"/>
      <c r="V15" s="97"/>
      <c r="W15" s="97"/>
      <c r="X15" s="97"/>
    </row>
    <row r="16" spans="1:28" s="110" customFormat="1" ht="54.6" hidden="1" customHeight="1">
      <c r="A16" s="610"/>
      <c r="B16" s="587"/>
      <c r="C16" s="590"/>
      <c r="D16" s="608" t="e">
        <f>VLOOKUP($C16,'[1]Ban do chien luoc  2017.2020'!$C$51:$D$72,2,FALSE)</f>
        <v>#N/A</v>
      </c>
      <c r="E16" s="572"/>
      <c r="F16" s="122" t="s">
        <v>55</v>
      </c>
      <c r="G16" s="131" t="str">
        <f>VLOOKUP($F16,'[2]Ban do chien luoc '!$G$44:$H$93,2,FALSE)</f>
        <v>Tần suất mất điện trung bình của hệ thống (SAIFI)</v>
      </c>
      <c r="H16" s="98">
        <v>0</v>
      </c>
      <c r="I16" s="99">
        <f>+H16*$E$15*$B$15</f>
        <v>0</v>
      </c>
      <c r="J16" s="100" t="s">
        <v>114</v>
      </c>
      <c r="K16" s="66" t="s">
        <v>96</v>
      </c>
      <c r="L16" s="131" t="s">
        <v>184</v>
      </c>
      <c r="M16" s="97"/>
      <c r="N16" s="97"/>
      <c r="O16" s="100"/>
      <c r="P16" s="67"/>
      <c r="Q16" s="67">
        <f>P16*I16</f>
        <v>0</v>
      </c>
      <c r="R16" s="97"/>
      <c r="S16" s="97"/>
      <c r="T16" s="97"/>
      <c r="U16" s="97"/>
      <c r="V16" s="97"/>
      <c r="W16" s="97"/>
      <c r="X16" s="97"/>
    </row>
    <row r="17" spans="1:24" s="110" customFormat="1" ht="54.6" hidden="1" customHeight="1">
      <c r="A17" s="610"/>
      <c r="B17" s="587"/>
      <c r="C17" s="590"/>
      <c r="D17" s="608" t="e">
        <f>VLOOKUP($C17,'[1]Ban do chien luoc  2017.2020'!$C$51:$D$72,2,FALSE)</f>
        <v>#N/A</v>
      </c>
      <c r="E17" s="572"/>
      <c r="F17" s="122" t="s">
        <v>56</v>
      </c>
      <c r="G17" s="131" t="str">
        <f>VLOOKUP($F17,'[2]Ban do chien luoc '!$G$44:$H$93,2,FALSE)</f>
        <v>Số lần mất điện thoáng qua của hệ thống/ khách hàng (MAIFI)</v>
      </c>
      <c r="H17" s="98">
        <v>0</v>
      </c>
      <c r="I17" s="99">
        <f>+H17*$E$15*$B$15</f>
        <v>0</v>
      </c>
      <c r="J17" s="100" t="s">
        <v>114</v>
      </c>
      <c r="K17" s="66" t="s">
        <v>96</v>
      </c>
      <c r="L17" s="131" t="s">
        <v>184</v>
      </c>
      <c r="M17" s="97"/>
      <c r="N17" s="97"/>
      <c r="O17" s="100"/>
      <c r="P17" s="67"/>
      <c r="Q17" s="67">
        <f>P17*I17</f>
        <v>0</v>
      </c>
      <c r="R17" s="97"/>
      <c r="S17" s="97"/>
      <c r="T17" s="97"/>
      <c r="U17" s="97"/>
      <c r="V17" s="97"/>
      <c r="W17" s="97"/>
      <c r="X17" s="97"/>
    </row>
    <row r="18" spans="1:24" ht="39.950000000000003" hidden="1" customHeight="1">
      <c r="A18" s="610"/>
      <c r="B18" s="587"/>
      <c r="C18" s="595" t="s">
        <v>23</v>
      </c>
      <c r="D18" s="581" t="str">
        <f>VLOOKUP($C18,'[1]Ban do chien luoc  2017.2020'!$C$51:$D$72,2,FALSE)</f>
        <v>Nâng cao hiệu suất vận hành hệ thống</v>
      </c>
      <c r="E18" s="571">
        <v>0</v>
      </c>
      <c r="F18" s="122" t="s">
        <v>64</v>
      </c>
      <c r="G18" s="131" t="str">
        <f>VLOOKUP($F18,'[2]Ban do chien luoc '!$G$44:$H$93,2,FALSE)</f>
        <v>Tổn thất điện năng /kế hoạch</v>
      </c>
      <c r="H18" s="98">
        <v>0</v>
      </c>
      <c r="I18" s="99">
        <f>+H18*$E$18*$B$15</f>
        <v>0</v>
      </c>
      <c r="J18" s="100" t="s">
        <v>94</v>
      </c>
      <c r="K18" s="66" t="s">
        <v>96</v>
      </c>
      <c r="L18" s="131" t="s">
        <v>184</v>
      </c>
      <c r="M18" s="97"/>
      <c r="N18" s="97"/>
      <c r="O18" s="100"/>
      <c r="P18" s="67"/>
      <c r="Q18" s="67">
        <f>P18*I18</f>
        <v>0</v>
      </c>
      <c r="R18" s="97"/>
      <c r="S18" s="97"/>
      <c r="T18" s="97"/>
      <c r="U18" s="97"/>
      <c r="V18" s="97"/>
      <c r="W18" s="97"/>
      <c r="X18" s="97"/>
    </row>
    <row r="19" spans="1:24" ht="39.950000000000003" hidden="1" customHeight="1">
      <c r="A19" s="610"/>
      <c r="B19" s="587"/>
      <c r="C19" s="597"/>
      <c r="D19" s="582"/>
      <c r="E19" s="575"/>
      <c r="F19" s="122" t="s">
        <v>179</v>
      </c>
      <c r="G19" s="131" t="s">
        <v>180</v>
      </c>
      <c r="H19" s="98">
        <v>0</v>
      </c>
      <c r="I19" s="99">
        <f>+H19*$E$18*$B$15</f>
        <v>0</v>
      </c>
      <c r="J19" s="100" t="s">
        <v>94</v>
      </c>
      <c r="K19" s="66" t="s">
        <v>96</v>
      </c>
      <c r="L19" s="131" t="s">
        <v>185</v>
      </c>
      <c r="M19" s="97"/>
      <c r="N19" s="97"/>
      <c r="O19" s="100"/>
      <c r="P19" s="67"/>
      <c r="Q19" s="67"/>
      <c r="R19" s="97"/>
      <c r="S19" s="97"/>
      <c r="T19" s="97"/>
      <c r="U19" s="97"/>
      <c r="V19" s="97"/>
      <c r="W19" s="97"/>
      <c r="X19" s="131"/>
    </row>
    <row r="20" spans="1:24" ht="70.7" hidden="1" customHeight="1">
      <c r="A20" s="610"/>
      <c r="B20" s="587"/>
      <c r="C20" s="595" t="s">
        <v>32</v>
      </c>
      <c r="D20" s="569" t="s">
        <v>26</v>
      </c>
      <c r="E20" s="571">
        <v>0</v>
      </c>
      <c r="F20" s="122" t="s">
        <v>65</v>
      </c>
      <c r="G20" s="131" t="s">
        <v>117</v>
      </c>
      <c r="H20" s="98">
        <v>0</v>
      </c>
      <c r="I20" s="99">
        <f>+H20*$E$20*$B$15</f>
        <v>0</v>
      </c>
      <c r="J20" s="100" t="s">
        <v>94</v>
      </c>
      <c r="K20" s="66" t="s">
        <v>96</v>
      </c>
      <c r="L20" s="131" t="s">
        <v>139</v>
      </c>
      <c r="M20" s="97"/>
      <c r="N20" s="97"/>
      <c r="O20" s="100"/>
      <c r="P20" s="67"/>
      <c r="Q20" s="67">
        <f>P20*I20</f>
        <v>0</v>
      </c>
      <c r="R20" s="97"/>
      <c r="S20" s="97"/>
      <c r="T20" s="97"/>
      <c r="U20" s="97"/>
      <c r="V20" s="97"/>
      <c r="W20" s="97"/>
      <c r="X20" s="97"/>
    </row>
    <row r="21" spans="1:24" ht="75" hidden="1">
      <c r="A21" s="610"/>
      <c r="B21" s="587"/>
      <c r="C21" s="596"/>
      <c r="D21" s="570"/>
      <c r="E21" s="572"/>
      <c r="F21" s="122" t="s">
        <v>66</v>
      </c>
      <c r="G21" s="131" t="str">
        <f>VLOOKUP($F21,'[2]Ban do chien luoc '!$G$44:$H$93,2,FALSE)</f>
        <v>Chỉ số tiếp cận điện năng ( lưới điện hạ áp)</v>
      </c>
      <c r="H21" s="98">
        <v>0</v>
      </c>
      <c r="I21" s="99">
        <f>+H21*$E$20*$B$15</f>
        <v>0</v>
      </c>
      <c r="J21" s="100" t="s">
        <v>94</v>
      </c>
      <c r="K21" s="66" t="s">
        <v>96</v>
      </c>
      <c r="L21" s="131" t="s">
        <v>141</v>
      </c>
      <c r="M21" s="97"/>
      <c r="N21" s="97"/>
      <c r="O21" s="100"/>
      <c r="P21" s="67"/>
      <c r="Q21" s="67">
        <f>P21*I21</f>
        <v>0</v>
      </c>
      <c r="R21" s="97"/>
      <c r="S21" s="97"/>
      <c r="T21" s="97"/>
      <c r="U21" s="97"/>
      <c r="V21" s="97"/>
      <c r="W21" s="97"/>
      <c r="X21" s="97"/>
    </row>
    <row r="22" spans="1:24" ht="60.95" hidden="1" customHeight="1">
      <c r="A22" s="610"/>
      <c r="B22" s="587"/>
      <c r="C22" s="596"/>
      <c r="D22" s="570"/>
      <c r="E22" s="572"/>
      <c r="F22" s="122" t="s">
        <v>121</v>
      </c>
      <c r="G22" s="131" t="s">
        <v>160</v>
      </c>
      <c r="H22" s="98">
        <v>0</v>
      </c>
      <c r="I22" s="99">
        <f>+H22*$E$20*$B$15</f>
        <v>0</v>
      </c>
      <c r="J22" s="100" t="s">
        <v>94</v>
      </c>
      <c r="K22" s="66" t="s">
        <v>96</v>
      </c>
      <c r="L22" s="131" t="s">
        <v>161</v>
      </c>
      <c r="M22" s="97"/>
      <c r="N22" s="97"/>
      <c r="O22" s="100"/>
      <c r="P22" s="67"/>
      <c r="Q22" s="67"/>
      <c r="R22" s="97"/>
      <c r="S22" s="97"/>
      <c r="T22" s="97"/>
      <c r="U22" s="97"/>
      <c r="V22" s="97"/>
      <c r="W22" s="97"/>
      <c r="X22" s="97"/>
    </row>
    <row r="23" spans="1:24" ht="72" customHeight="1">
      <c r="A23" s="610"/>
      <c r="B23" s="587"/>
      <c r="C23" s="123" t="s">
        <v>25</v>
      </c>
      <c r="D23" s="133" t="s">
        <v>28</v>
      </c>
      <c r="E23" s="121">
        <v>1</v>
      </c>
      <c r="F23" s="122" t="s">
        <v>67</v>
      </c>
      <c r="G23" s="131" t="s">
        <v>435</v>
      </c>
      <c r="H23" s="98">
        <v>1</v>
      </c>
      <c r="I23" s="99">
        <f>+H23*$E$23*$B$15</f>
        <v>0</v>
      </c>
      <c r="J23" s="105" t="s">
        <v>391</v>
      </c>
      <c r="K23" s="66" t="s">
        <v>392</v>
      </c>
      <c r="L23" s="131" t="s">
        <v>436</v>
      </c>
      <c r="M23" s="97"/>
      <c r="N23" s="97"/>
      <c r="O23" s="100"/>
      <c r="P23" s="67"/>
      <c r="Q23" s="67">
        <f>P23*I23</f>
        <v>0</v>
      </c>
      <c r="R23" s="324"/>
      <c r="S23" s="324"/>
      <c r="T23" s="324"/>
      <c r="U23" s="324"/>
      <c r="V23" s="324"/>
      <c r="W23" s="324"/>
      <c r="X23" s="324"/>
    </row>
    <row r="24" spans="1:24" ht="74.25" hidden="1" customHeight="1">
      <c r="A24" s="610"/>
      <c r="B24" s="587"/>
      <c r="C24" s="595" t="s">
        <v>27</v>
      </c>
      <c r="D24" s="569" t="s">
        <v>129</v>
      </c>
      <c r="E24" s="571">
        <v>0</v>
      </c>
      <c r="F24" s="122" t="s">
        <v>70</v>
      </c>
      <c r="G24" s="131" t="s">
        <v>134</v>
      </c>
      <c r="H24" s="98">
        <v>0.5</v>
      </c>
      <c r="I24" s="99">
        <v>0</v>
      </c>
      <c r="J24" s="100" t="s">
        <v>94</v>
      </c>
      <c r="K24" s="66" t="s">
        <v>96</v>
      </c>
      <c r="L24" s="131" t="s">
        <v>142</v>
      </c>
      <c r="M24" s="97"/>
      <c r="N24" s="97"/>
      <c r="O24" s="100"/>
      <c r="P24" s="67"/>
      <c r="Q24" s="67"/>
      <c r="R24" s="131"/>
      <c r="S24" s="97"/>
      <c r="T24" s="97"/>
      <c r="U24" s="97"/>
      <c r="V24" s="97"/>
      <c r="W24" s="97"/>
      <c r="X24" s="97"/>
    </row>
    <row r="25" spans="1:24" ht="126" hidden="1" customHeight="1">
      <c r="A25" s="610"/>
      <c r="B25" s="587"/>
      <c r="C25" s="597"/>
      <c r="D25" s="606"/>
      <c r="E25" s="575"/>
      <c r="F25" s="122" t="s">
        <v>71</v>
      </c>
      <c r="G25" s="131" t="s">
        <v>166</v>
      </c>
      <c r="H25" s="98">
        <v>0.5</v>
      </c>
      <c r="I25" s="99">
        <v>0</v>
      </c>
      <c r="J25" s="100" t="s">
        <v>94</v>
      </c>
      <c r="K25" s="66" t="s">
        <v>96</v>
      </c>
      <c r="L25" s="131" t="s">
        <v>158</v>
      </c>
      <c r="M25" s="97"/>
      <c r="N25" s="97"/>
      <c r="O25" s="100"/>
      <c r="P25" s="67"/>
      <c r="Q25" s="67"/>
      <c r="R25" s="97"/>
      <c r="S25" s="97"/>
      <c r="T25" s="97"/>
      <c r="U25" s="97"/>
      <c r="V25" s="97"/>
      <c r="W25" s="97"/>
      <c r="X25" s="97"/>
    </row>
    <row r="26" spans="1:24" s="112" customFormat="1" ht="21.95" customHeight="1">
      <c r="A26" s="611"/>
      <c r="B26" s="588"/>
      <c r="C26" s="101"/>
      <c r="D26" s="102"/>
      <c r="E26" s="111">
        <f>SUM(E15:E25)</f>
        <v>1</v>
      </c>
      <c r="F26" s="111"/>
      <c r="G26" s="106"/>
      <c r="H26" s="106"/>
      <c r="I26" s="107"/>
      <c r="J26" s="106"/>
      <c r="K26" s="106"/>
      <c r="L26" s="134"/>
      <c r="M26" s="106"/>
      <c r="N26" s="106"/>
      <c r="O26" s="106"/>
      <c r="P26" s="108"/>
      <c r="Q26" s="108"/>
      <c r="R26" s="109"/>
      <c r="S26" s="109"/>
      <c r="T26" s="109"/>
      <c r="U26" s="109"/>
      <c r="V26" s="109"/>
      <c r="W26" s="109"/>
      <c r="X26" s="109"/>
    </row>
    <row r="27" spans="1:24" ht="45.6" customHeight="1">
      <c r="A27" s="565" t="s">
        <v>167</v>
      </c>
      <c r="B27" s="566">
        <v>0.8</v>
      </c>
      <c r="C27" s="595" t="s">
        <v>59</v>
      </c>
      <c r="D27" s="569" t="s">
        <v>163</v>
      </c>
      <c r="E27" s="599">
        <v>1</v>
      </c>
      <c r="F27" s="122" t="s">
        <v>74</v>
      </c>
      <c r="G27" s="131" t="s">
        <v>159</v>
      </c>
      <c r="H27" s="98">
        <v>0.6</v>
      </c>
      <c r="I27" s="99">
        <f>+H27*$E$27*$B$27</f>
        <v>0.48</v>
      </c>
      <c r="J27" s="100" t="s">
        <v>94</v>
      </c>
      <c r="K27" s="66" t="s">
        <v>95</v>
      </c>
      <c r="L27" s="131" t="s">
        <v>159</v>
      </c>
      <c r="M27" s="97"/>
      <c r="N27" s="97"/>
      <c r="O27" s="100"/>
      <c r="P27" s="67"/>
      <c r="Q27" s="67"/>
      <c r="R27" s="324" t="s">
        <v>515</v>
      </c>
      <c r="S27" s="97"/>
      <c r="T27" s="324" t="s">
        <v>514</v>
      </c>
      <c r="U27" s="97"/>
      <c r="V27" s="359"/>
      <c r="W27" s="97"/>
      <c r="X27" s="97"/>
    </row>
    <row r="28" spans="1:24" ht="44.25" customHeight="1">
      <c r="A28" s="565"/>
      <c r="B28" s="566"/>
      <c r="C28" s="596"/>
      <c r="D28" s="570"/>
      <c r="E28" s="600"/>
      <c r="F28" s="122" t="s">
        <v>75</v>
      </c>
      <c r="G28" s="131" t="s">
        <v>162</v>
      </c>
      <c r="H28" s="98">
        <v>0.2</v>
      </c>
      <c r="I28" s="99">
        <f>+H28*$E$27*$B$27</f>
        <v>0.16000000000000003</v>
      </c>
      <c r="J28" s="100" t="s">
        <v>131</v>
      </c>
      <c r="K28" s="66" t="s">
        <v>95</v>
      </c>
      <c r="L28" s="131" t="s">
        <v>143</v>
      </c>
      <c r="M28" s="97"/>
      <c r="N28" s="97"/>
      <c r="O28" s="100"/>
      <c r="P28" s="67"/>
      <c r="Q28" s="67">
        <f>P28*I28</f>
        <v>0</v>
      </c>
      <c r="R28" s="324" t="s">
        <v>514</v>
      </c>
      <c r="S28" s="324"/>
      <c r="T28" s="324"/>
      <c r="U28" s="97"/>
      <c r="V28" s="97"/>
      <c r="W28" s="97"/>
      <c r="X28" s="97"/>
    </row>
    <row r="29" spans="1:24" ht="63.95" customHeight="1">
      <c r="A29" s="565"/>
      <c r="B29" s="566"/>
      <c r="C29" s="597"/>
      <c r="D29" s="606"/>
      <c r="E29" s="601"/>
      <c r="F29" s="122" t="s">
        <v>76</v>
      </c>
      <c r="G29" s="131" t="s">
        <v>164</v>
      </c>
      <c r="H29" s="98">
        <v>0.2</v>
      </c>
      <c r="I29" s="99">
        <f>+H29*$E$27*$B$27</f>
        <v>0.16000000000000003</v>
      </c>
      <c r="J29" s="100" t="s">
        <v>130</v>
      </c>
      <c r="K29" s="66" t="s">
        <v>95</v>
      </c>
      <c r="L29" s="131" t="s">
        <v>144</v>
      </c>
      <c r="M29" s="97"/>
      <c r="N29" s="97"/>
      <c r="O29" s="100"/>
      <c r="P29" s="67"/>
      <c r="Q29" s="67">
        <f>P29*I29</f>
        <v>0</v>
      </c>
      <c r="R29" s="324" t="s">
        <v>514</v>
      </c>
      <c r="S29" s="324"/>
      <c r="T29" s="324"/>
      <c r="U29" s="97"/>
      <c r="V29" s="97"/>
      <c r="W29" s="97"/>
      <c r="X29" s="97"/>
    </row>
    <row r="30" spans="1:24" ht="38.25" hidden="1" customHeight="1">
      <c r="A30" s="565"/>
      <c r="B30" s="566"/>
      <c r="C30" s="595" t="s">
        <v>61</v>
      </c>
      <c r="D30" s="581" t="s">
        <v>165</v>
      </c>
      <c r="E30" s="599"/>
      <c r="F30" s="122" t="s">
        <v>77</v>
      </c>
      <c r="G30" s="131" t="s">
        <v>36</v>
      </c>
      <c r="H30" s="98"/>
      <c r="I30" s="99">
        <f>+H30*$E$30*$B$27</f>
        <v>0</v>
      </c>
      <c r="J30" s="100" t="s">
        <v>132</v>
      </c>
      <c r="K30" s="66" t="s">
        <v>96</v>
      </c>
      <c r="L30" s="131" t="s">
        <v>150</v>
      </c>
      <c r="M30" s="97"/>
      <c r="N30" s="97"/>
      <c r="O30" s="100"/>
      <c r="P30" s="67"/>
      <c r="Q30" s="67"/>
      <c r="R30" s="97"/>
      <c r="S30" s="97"/>
      <c r="T30" s="358"/>
      <c r="U30" s="84"/>
      <c r="V30" s="97"/>
      <c r="W30" s="97"/>
      <c r="X30" s="97"/>
    </row>
    <row r="31" spans="1:24" ht="45.6" hidden="1" customHeight="1">
      <c r="A31" s="565"/>
      <c r="B31" s="566"/>
      <c r="C31" s="596"/>
      <c r="D31" s="598"/>
      <c r="E31" s="600"/>
      <c r="F31" s="122" t="s">
        <v>78</v>
      </c>
      <c r="G31" s="131" t="s">
        <v>118</v>
      </c>
      <c r="H31" s="98"/>
      <c r="I31" s="99">
        <f>+H31*$E$30*$B$27</f>
        <v>0</v>
      </c>
      <c r="J31" s="100" t="s">
        <v>116</v>
      </c>
      <c r="K31" s="66" t="s">
        <v>96</v>
      </c>
      <c r="L31" s="131" t="s">
        <v>118</v>
      </c>
      <c r="M31" s="97"/>
      <c r="N31" s="97"/>
      <c r="O31" s="100"/>
      <c r="P31" s="67"/>
      <c r="Q31" s="67">
        <f>P31*I31</f>
        <v>0</v>
      </c>
      <c r="R31" s="97"/>
      <c r="S31" s="97"/>
      <c r="T31" s="97"/>
      <c r="U31" s="97"/>
      <c r="V31" s="97"/>
      <c r="W31" s="97"/>
      <c r="X31" s="97"/>
    </row>
    <row r="32" spans="1:24" s="110" customFormat="1" ht="21.6" customHeight="1">
      <c r="A32" s="565"/>
      <c r="B32" s="566"/>
      <c r="C32" s="101"/>
      <c r="D32" s="113">
        <v>13</v>
      </c>
      <c r="E32" s="114">
        <f>SUM(E27:E31)</f>
        <v>1</v>
      </c>
      <c r="F32" s="114"/>
      <c r="G32" s="113">
        <f>COUNTA(G6:G31)</f>
        <v>24</v>
      </c>
      <c r="H32" s="113"/>
      <c r="I32" s="115">
        <f>SUM(I6:I31)</f>
        <v>0.95000000000000007</v>
      </c>
      <c r="J32" s="113"/>
      <c r="K32" s="113"/>
      <c r="L32" s="135"/>
      <c r="M32" s="113"/>
      <c r="N32" s="113"/>
      <c r="O32" s="113"/>
      <c r="P32" s="116"/>
      <c r="Q32" s="116"/>
      <c r="R32" s="113">
        <f t="shared" ref="R32:X32" si="1">COUNTA(R6:R31)</f>
        <v>4</v>
      </c>
      <c r="S32" s="113">
        <f t="shared" si="1"/>
        <v>1</v>
      </c>
      <c r="T32" s="113"/>
      <c r="U32" s="113">
        <f t="shared" si="1"/>
        <v>1</v>
      </c>
      <c r="V32" s="113">
        <f t="shared" si="1"/>
        <v>1</v>
      </c>
      <c r="W32" s="113">
        <f t="shared" si="1"/>
        <v>1</v>
      </c>
      <c r="X32" s="113">
        <f t="shared" si="1"/>
        <v>1</v>
      </c>
    </row>
    <row r="33" spans="2:7" ht="24.95" customHeight="1">
      <c r="B33" s="242">
        <f>SUM(B6:B32)</f>
        <v>0.95000000000000007</v>
      </c>
    </row>
    <row r="36" spans="2:7">
      <c r="G36" s="243"/>
    </row>
  </sheetData>
  <mergeCells count="53">
    <mergeCell ref="J4:J5"/>
    <mergeCell ref="N4:N5"/>
    <mergeCell ref="O4:O5"/>
    <mergeCell ref="F4:F5"/>
    <mergeCell ref="G4:G5"/>
    <mergeCell ref="H4:H5"/>
    <mergeCell ref="K4:K5"/>
    <mergeCell ref="I4:I5"/>
    <mergeCell ref="V4:V5"/>
    <mergeCell ref="T4:T5"/>
    <mergeCell ref="M4:M5"/>
    <mergeCell ref="L4:L5"/>
    <mergeCell ref="P4:P5"/>
    <mergeCell ref="X4:X5"/>
    <mergeCell ref="A6:A12"/>
    <mergeCell ref="B6:B12"/>
    <mergeCell ref="C7:C8"/>
    <mergeCell ref="D7:D8"/>
    <mergeCell ref="C9:C10"/>
    <mergeCell ref="D9:D10"/>
    <mergeCell ref="C11:C12"/>
    <mergeCell ref="D11:D12"/>
    <mergeCell ref="Q4:Q5"/>
    <mergeCell ref="A4:D5"/>
    <mergeCell ref="E4:E5"/>
    <mergeCell ref="W4:W5"/>
    <mergeCell ref="R4:R5"/>
    <mergeCell ref="S4:S5"/>
    <mergeCell ref="U4:U5"/>
    <mergeCell ref="B27:B32"/>
    <mergeCell ref="C27:C29"/>
    <mergeCell ref="D27:D29"/>
    <mergeCell ref="A13:A14"/>
    <mergeCell ref="B13:B14"/>
    <mergeCell ref="A15:A26"/>
    <mergeCell ref="B15:B26"/>
    <mergeCell ref="C15:C17"/>
    <mergeCell ref="A27:A32"/>
    <mergeCell ref="E15:E17"/>
    <mergeCell ref="C18:C19"/>
    <mergeCell ref="D18:D19"/>
    <mergeCell ref="E18:E19"/>
    <mergeCell ref="E24:E25"/>
    <mergeCell ref="D15:D17"/>
    <mergeCell ref="E27:E29"/>
    <mergeCell ref="C20:C22"/>
    <mergeCell ref="D20:D22"/>
    <mergeCell ref="E20:E22"/>
    <mergeCell ref="C30:C31"/>
    <mergeCell ref="D30:D31"/>
    <mergeCell ref="E30:E31"/>
    <mergeCell ref="D24:D25"/>
    <mergeCell ref="C24:C25"/>
  </mergeCells>
  <phoneticPr fontId="33" type="noConversion"/>
  <printOptions horizontalCentered="1"/>
  <pageMargins left="0" right="0" top="0.25" bottom="0.25" header="0.3" footer="0.3"/>
  <pageSetup paperSize="8" scale="8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10"/>
  <sheetViews>
    <sheetView zoomScale="70" zoomScaleNormal="70" workbookViewId="0">
      <pane xSplit="8" ySplit="3" topLeftCell="I49" activePane="bottomRight" state="frozen"/>
      <selection pane="topRight" activeCell="G1" sqref="G1"/>
      <selection pane="bottomLeft" activeCell="A4" sqref="A4"/>
      <selection pane="bottomRight" activeCell="E55" sqref="E55:H55"/>
    </sheetView>
  </sheetViews>
  <sheetFormatPr defaultColWidth="8.125" defaultRowHeight="15.75"/>
  <cols>
    <col min="1" max="1" width="6.625" style="170" bestFit="1" customWidth="1"/>
    <col min="2" max="2" width="12.125" style="157" customWidth="1"/>
    <col min="3" max="3" width="8.125" style="157" bestFit="1" customWidth="1"/>
    <col min="4" max="4" width="22.5" style="159" customWidth="1"/>
    <col min="5" max="5" width="8.75" style="157" bestFit="1" customWidth="1"/>
    <col min="6" max="6" width="25.625" style="159" customWidth="1"/>
    <col min="7" max="7" width="8.75" style="157" customWidth="1"/>
    <col min="8" max="8" width="30.25" style="159" customWidth="1"/>
    <col min="9" max="9" width="13.5" style="153" bestFit="1" customWidth="1"/>
    <col min="10" max="11" width="14.625" style="270" customWidth="1"/>
    <col min="12" max="12" width="15.875" style="159" customWidth="1"/>
    <col min="13" max="13" width="16.125" style="153" customWidth="1"/>
    <col min="14" max="14" width="14.5" style="153" customWidth="1"/>
    <col min="15" max="15" width="14.875" style="153" customWidth="1"/>
    <col min="16" max="16" width="8" customWidth="1"/>
    <col min="17" max="16384" width="8.125" style="153"/>
  </cols>
  <sheetData>
    <row r="1" spans="1:22" ht="19.5" customHeight="1">
      <c r="A1" s="620" t="s">
        <v>188</v>
      </c>
      <c r="B1" s="620"/>
      <c r="C1" s="620"/>
      <c r="D1" s="620"/>
      <c r="E1" s="620"/>
      <c r="F1" s="620"/>
      <c r="G1" s="620"/>
      <c r="H1" s="620"/>
    </row>
    <row r="2" spans="1:22" s="155" customFormat="1" ht="50.25" customHeight="1">
      <c r="A2" s="605" t="s">
        <v>516</v>
      </c>
      <c r="B2" s="605"/>
      <c r="C2" s="605"/>
      <c r="D2" s="605"/>
      <c r="E2" s="279"/>
      <c r="F2" s="154"/>
      <c r="G2" s="279"/>
      <c r="H2" s="154"/>
      <c r="J2" s="271"/>
      <c r="K2" s="271"/>
      <c r="L2" s="179"/>
    </row>
    <row r="3" spans="1:22" s="268" customFormat="1" ht="54" customHeight="1">
      <c r="A3" s="261" t="s">
        <v>189</v>
      </c>
      <c r="B3" s="261" t="s">
        <v>518</v>
      </c>
      <c r="C3" s="261" t="s">
        <v>190</v>
      </c>
      <c r="D3" s="266" t="s">
        <v>191</v>
      </c>
      <c r="E3" s="266" t="s">
        <v>458</v>
      </c>
      <c r="F3" s="266" t="s">
        <v>197</v>
      </c>
      <c r="G3" s="266" t="s">
        <v>459</v>
      </c>
      <c r="H3" s="266" t="s">
        <v>13</v>
      </c>
      <c r="I3" s="266" t="s">
        <v>187</v>
      </c>
      <c r="J3" s="267" t="s">
        <v>664</v>
      </c>
      <c r="K3" s="267" t="s">
        <v>665</v>
      </c>
      <c r="L3" s="267" t="s">
        <v>193</v>
      </c>
      <c r="M3" s="267" t="s">
        <v>673</v>
      </c>
      <c r="N3" s="267" t="s">
        <v>194</v>
      </c>
      <c r="O3" s="267" t="s">
        <v>195</v>
      </c>
      <c r="Q3" s="269"/>
      <c r="R3" s="269"/>
      <c r="S3" s="269"/>
      <c r="T3" s="269"/>
      <c r="U3" s="269"/>
      <c r="V3" s="269"/>
    </row>
    <row r="4" spans="1:22" ht="31.5">
      <c r="A4" s="160">
        <v>1</v>
      </c>
      <c r="B4" s="160" t="s">
        <v>198</v>
      </c>
      <c r="C4" s="411" t="s">
        <v>199</v>
      </c>
      <c r="D4" s="412" t="s">
        <v>200</v>
      </c>
      <c r="E4" s="411" t="s">
        <v>561</v>
      </c>
      <c r="F4" s="412" t="s">
        <v>201</v>
      </c>
      <c r="G4" s="411" t="s">
        <v>591</v>
      </c>
      <c r="H4" s="412" t="s">
        <v>201</v>
      </c>
      <c r="I4" s="411" t="s">
        <v>515</v>
      </c>
      <c r="J4" s="411" t="s">
        <v>514</v>
      </c>
      <c r="K4" s="411"/>
      <c r="L4" s="411"/>
      <c r="M4" s="411"/>
      <c r="N4" s="411"/>
      <c r="O4" s="411"/>
    </row>
    <row r="5" spans="1:22" ht="39" customHeight="1">
      <c r="A5" s="603">
        <v>2</v>
      </c>
      <c r="B5" s="603" t="s">
        <v>203</v>
      </c>
      <c r="C5" s="637" t="s">
        <v>204</v>
      </c>
      <c r="D5" s="627" t="s">
        <v>2</v>
      </c>
      <c r="E5" s="276" t="s">
        <v>562</v>
      </c>
      <c r="F5" s="163" t="s">
        <v>206</v>
      </c>
      <c r="G5" s="180" t="s">
        <v>592</v>
      </c>
      <c r="H5" s="163" t="s">
        <v>206</v>
      </c>
      <c r="I5" s="164" t="s">
        <v>515</v>
      </c>
      <c r="J5" s="260"/>
      <c r="K5" s="164" t="s">
        <v>514</v>
      </c>
      <c r="L5" s="180"/>
      <c r="M5" s="360"/>
      <c r="N5" s="164"/>
      <c r="O5" s="164"/>
    </row>
    <row r="6" spans="1:22" ht="31.5">
      <c r="A6" s="603"/>
      <c r="B6" s="603"/>
      <c r="C6" s="641"/>
      <c r="D6" s="628"/>
      <c r="E6" s="627" t="s">
        <v>563</v>
      </c>
      <c r="F6" s="627" t="s">
        <v>522</v>
      </c>
      <c r="G6" s="180" t="s">
        <v>593</v>
      </c>
      <c r="H6" s="163" t="s">
        <v>524</v>
      </c>
      <c r="I6" s="164" t="s">
        <v>515</v>
      </c>
      <c r="J6" s="260"/>
      <c r="K6" s="164" t="s">
        <v>514</v>
      </c>
      <c r="L6" s="180"/>
      <c r="M6" s="360"/>
      <c r="N6" s="164"/>
      <c r="O6" s="164"/>
      <c r="P6" s="336"/>
    </row>
    <row r="7" spans="1:22" ht="47.25">
      <c r="A7" s="603"/>
      <c r="B7" s="603"/>
      <c r="C7" s="641"/>
      <c r="D7" s="628"/>
      <c r="E7" s="628"/>
      <c r="F7" s="628"/>
      <c r="G7" s="180" t="s">
        <v>594</v>
      </c>
      <c r="H7" s="163" t="s">
        <v>523</v>
      </c>
      <c r="I7" s="164" t="s">
        <v>515</v>
      </c>
      <c r="J7" s="260"/>
      <c r="K7" s="164" t="s">
        <v>514</v>
      </c>
      <c r="L7" s="180"/>
      <c r="M7" s="360"/>
      <c r="N7" s="164"/>
      <c r="O7" s="164"/>
      <c r="P7" s="336"/>
    </row>
    <row r="8" spans="1:22" ht="63">
      <c r="A8" s="603"/>
      <c r="B8" s="603"/>
      <c r="C8" s="641"/>
      <c r="D8" s="628"/>
      <c r="E8" s="629"/>
      <c r="F8" s="629"/>
      <c r="G8" s="180" t="s">
        <v>595</v>
      </c>
      <c r="H8" s="163" t="s">
        <v>525</v>
      </c>
      <c r="I8" s="164" t="s">
        <v>515</v>
      </c>
      <c r="J8" s="274"/>
      <c r="K8" s="164" t="s">
        <v>514</v>
      </c>
      <c r="L8" s="180"/>
      <c r="M8" s="360"/>
      <c r="N8" s="164"/>
      <c r="O8" s="164"/>
    </row>
    <row r="9" spans="1:22" ht="61.5" customHeight="1">
      <c r="A9" s="603"/>
      <c r="B9" s="603"/>
      <c r="C9" s="641"/>
      <c r="D9" s="628"/>
      <c r="E9" s="627" t="s">
        <v>564</v>
      </c>
      <c r="F9" s="627" t="s">
        <v>234</v>
      </c>
      <c r="G9" s="180" t="s">
        <v>596</v>
      </c>
      <c r="H9" s="163" t="s">
        <v>489</v>
      </c>
      <c r="I9" s="164" t="s">
        <v>515</v>
      </c>
      <c r="J9" s="274"/>
      <c r="K9" s="164" t="s">
        <v>514</v>
      </c>
      <c r="L9" s="180"/>
      <c r="M9" s="360"/>
      <c r="N9" s="164"/>
      <c r="O9" s="164"/>
    </row>
    <row r="10" spans="1:22" ht="110.25">
      <c r="A10" s="603"/>
      <c r="B10" s="603"/>
      <c r="C10" s="641"/>
      <c r="D10" s="628"/>
      <c r="E10" s="629"/>
      <c r="F10" s="629"/>
      <c r="G10" s="180" t="s">
        <v>597</v>
      </c>
      <c r="H10" s="163" t="s">
        <v>490</v>
      </c>
      <c r="I10" s="164" t="s">
        <v>515</v>
      </c>
      <c r="J10" s="260"/>
      <c r="K10" s="164" t="s">
        <v>514</v>
      </c>
      <c r="L10" s="180"/>
      <c r="M10" s="360"/>
      <c r="N10" s="164"/>
      <c r="O10" s="164"/>
    </row>
    <row r="11" spans="1:22" ht="58.7" customHeight="1">
      <c r="A11" s="603"/>
      <c r="B11" s="603"/>
      <c r="C11" s="641"/>
      <c r="D11" s="628"/>
      <c r="E11" s="276" t="s">
        <v>565</v>
      </c>
      <c r="F11" s="163" t="s">
        <v>207</v>
      </c>
      <c r="G11" s="180" t="s">
        <v>598</v>
      </c>
      <c r="H11" s="163" t="s">
        <v>491</v>
      </c>
      <c r="I11" s="164" t="s">
        <v>515</v>
      </c>
      <c r="J11" s="260"/>
      <c r="K11" s="260"/>
      <c r="L11" s="180"/>
      <c r="M11" s="164"/>
      <c r="N11" s="164" t="s">
        <v>514</v>
      </c>
      <c r="O11" s="164"/>
    </row>
    <row r="12" spans="1:22" ht="58.7" customHeight="1">
      <c r="A12" s="603"/>
      <c r="B12" s="603"/>
      <c r="C12" s="641"/>
      <c r="D12" s="628"/>
      <c r="E12" s="627" t="s">
        <v>566</v>
      </c>
      <c r="F12" s="630" t="s">
        <v>526</v>
      </c>
      <c r="G12" s="180" t="s">
        <v>599</v>
      </c>
      <c r="H12" s="163" t="s">
        <v>527</v>
      </c>
      <c r="I12" s="164" t="s">
        <v>515</v>
      </c>
      <c r="J12" s="260" t="s">
        <v>514</v>
      </c>
      <c r="K12" s="260"/>
      <c r="L12" s="180"/>
      <c r="M12" s="164"/>
      <c r="N12" s="164"/>
      <c r="O12" s="164"/>
      <c r="P12" s="336"/>
    </row>
    <row r="13" spans="1:22" ht="58.7" customHeight="1">
      <c r="A13" s="603"/>
      <c r="B13" s="603"/>
      <c r="C13" s="641"/>
      <c r="D13" s="628"/>
      <c r="E13" s="628"/>
      <c r="F13" s="631"/>
      <c r="G13" s="180" t="s">
        <v>600</v>
      </c>
      <c r="H13" s="163" t="s">
        <v>528</v>
      </c>
      <c r="I13" s="164" t="s">
        <v>515</v>
      </c>
      <c r="J13" s="260" t="s">
        <v>514</v>
      </c>
      <c r="K13" s="260"/>
      <c r="L13" s="180" t="s">
        <v>208</v>
      </c>
      <c r="M13" s="164"/>
      <c r="N13" s="164"/>
      <c r="O13" s="164"/>
      <c r="P13" s="336"/>
    </row>
    <row r="14" spans="1:22" ht="54" customHeight="1">
      <c r="A14" s="603"/>
      <c r="B14" s="603"/>
      <c r="C14" s="641"/>
      <c r="D14" s="628"/>
      <c r="E14" s="629"/>
      <c r="F14" s="632"/>
      <c r="G14" s="180" t="s">
        <v>601</v>
      </c>
      <c r="H14" s="163" t="s">
        <v>553</v>
      </c>
      <c r="I14" s="164" t="s">
        <v>515</v>
      </c>
      <c r="J14" s="260" t="s">
        <v>514</v>
      </c>
      <c r="K14" s="260" t="s">
        <v>514</v>
      </c>
      <c r="L14" s="260" t="s">
        <v>514</v>
      </c>
      <c r="M14" s="260" t="s">
        <v>514</v>
      </c>
      <c r="N14" s="260" t="s">
        <v>514</v>
      </c>
      <c r="O14" s="260" t="s">
        <v>514</v>
      </c>
    </row>
    <row r="15" spans="1:22" ht="31.5">
      <c r="A15" s="603"/>
      <c r="B15" s="603"/>
      <c r="C15" s="165" t="s">
        <v>209</v>
      </c>
      <c r="D15" s="175" t="s">
        <v>210</v>
      </c>
      <c r="E15" s="280" t="s">
        <v>567</v>
      </c>
      <c r="F15" s="175" t="s">
        <v>14</v>
      </c>
      <c r="G15" s="158" t="s">
        <v>602</v>
      </c>
      <c r="H15" s="194" t="s">
        <v>554</v>
      </c>
      <c r="I15" s="166" t="s">
        <v>515</v>
      </c>
      <c r="J15" s="272" t="s">
        <v>514</v>
      </c>
      <c r="K15" s="272" t="s">
        <v>514</v>
      </c>
      <c r="L15" s="272" t="s">
        <v>514</v>
      </c>
      <c r="M15" s="272" t="s">
        <v>514</v>
      </c>
      <c r="N15" s="272" t="s">
        <v>514</v>
      </c>
      <c r="O15" s="272" t="s">
        <v>514</v>
      </c>
    </row>
    <row r="16" spans="1:22" ht="47.25">
      <c r="A16" s="603"/>
      <c r="B16" s="603"/>
      <c r="C16" s="165" t="s">
        <v>211</v>
      </c>
      <c r="D16" s="175" t="s">
        <v>212</v>
      </c>
      <c r="E16" s="280" t="s">
        <v>568</v>
      </c>
      <c r="F16" s="175" t="s">
        <v>213</v>
      </c>
      <c r="G16" s="158" t="s">
        <v>603</v>
      </c>
      <c r="H16" s="194" t="s">
        <v>555</v>
      </c>
      <c r="I16" s="166" t="s">
        <v>514</v>
      </c>
      <c r="J16" s="272" t="s">
        <v>208</v>
      </c>
      <c r="K16" s="272" t="s">
        <v>208</v>
      </c>
      <c r="L16" s="272" t="s">
        <v>208</v>
      </c>
      <c r="M16" s="272" t="s">
        <v>208</v>
      </c>
      <c r="N16" s="272" t="s">
        <v>208</v>
      </c>
      <c r="O16" s="272" t="s">
        <v>208</v>
      </c>
    </row>
    <row r="17" spans="1:16" ht="47.25" customHeight="1">
      <c r="A17" s="160">
        <v>3</v>
      </c>
      <c r="B17" s="160" t="s">
        <v>214</v>
      </c>
      <c r="C17" s="161"/>
      <c r="D17" s="162"/>
      <c r="E17" s="161"/>
      <c r="F17" s="162"/>
      <c r="G17" s="161"/>
      <c r="H17" s="162"/>
      <c r="I17" s="161"/>
      <c r="J17" s="171"/>
      <c r="K17" s="171"/>
      <c r="L17" s="165"/>
      <c r="M17" s="161"/>
      <c r="N17" s="161"/>
      <c r="O17" s="161"/>
      <c r="P17" s="153"/>
    </row>
    <row r="18" spans="1:16" ht="31.5" customHeight="1">
      <c r="A18" s="167">
        <v>4</v>
      </c>
      <c r="B18" s="160" t="s">
        <v>215</v>
      </c>
      <c r="C18" s="168"/>
      <c r="D18" s="176"/>
      <c r="E18" s="168"/>
      <c r="F18" s="176"/>
      <c r="G18" s="168"/>
      <c r="H18" s="176"/>
      <c r="I18" s="164"/>
      <c r="J18" s="260"/>
      <c r="K18" s="260"/>
      <c r="L18" s="180"/>
      <c r="M18" s="164"/>
      <c r="N18" s="164"/>
      <c r="O18" s="164"/>
      <c r="P18" s="153"/>
    </row>
    <row r="19" spans="1:16" ht="47.25">
      <c r="A19" s="167">
        <v>5</v>
      </c>
      <c r="B19" s="160" t="s">
        <v>216</v>
      </c>
      <c r="C19" s="161"/>
      <c r="D19" s="162"/>
      <c r="E19" s="161"/>
      <c r="F19" s="162"/>
      <c r="G19" s="161"/>
      <c r="H19" s="162"/>
      <c r="I19" s="161"/>
      <c r="J19" s="171"/>
      <c r="K19" s="171"/>
      <c r="L19" s="165"/>
      <c r="M19" s="161"/>
      <c r="N19" s="161"/>
      <c r="O19" s="161"/>
      <c r="P19" s="153"/>
    </row>
    <row r="20" spans="1:16" ht="62.25" customHeight="1">
      <c r="A20" s="167">
        <v>6</v>
      </c>
      <c r="B20" s="160" t="s">
        <v>217</v>
      </c>
      <c r="C20" s="168"/>
      <c r="D20" s="177"/>
      <c r="E20" s="173"/>
      <c r="F20" s="177"/>
      <c r="G20" s="173"/>
      <c r="H20" s="177"/>
      <c r="I20" s="164"/>
      <c r="J20" s="260"/>
      <c r="K20" s="260"/>
      <c r="L20" s="180"/>
      <c r="M20" s="164"/>
      <c r="N20" s="164"/>
      <c r="O20" s="164"/>
      <c r="P20" s="153"/>
    </row>
    <row r="21" spans="1:16" ht="47.25">
      <c r="A21" s="167">
        <v>7</v>
      </c>
      <c r="B21" s="160" t="s">
        <v>218</v>
      </c>
      <c r="C21" s="161" t="s">
        <v>219</v>
      </c>
      <c r="D21" s="162" t="s">
        <v>220</v>
      </c>
      <c r="E21" s="161" t="s">
        <v>569</v>
      </c>
      <c r="F21" s="162" t="s">
        <v>221</v>
      </c>
      <c r="G21" s="161" t="s">
        <v>604</v>
      </c>
      <c r="H21" s="162" t="s">
        <v>492</v>
      </c>
      <c r="I21" s="161" t="s">
        <v>515</v>
      </c>
      <c r="J21" s="361"/>
      <c r="K21" s="171" t="s">
        <v>514</v>
      </c>
      <c r="L21" s="292"/>
      <c r="M21" s="161"/>
      <c r="N21" s="161"/>
      <c r="O21" s="161"/>
      <c r="P21" s="153"/>
    </row>
    <row r="22" spans="1:16" ht="36.75" customHeight="1">
      <c r="A22" s="167">
        <v>8</v>
      </c>
      <c r="B22" s="160" t="s">
        <v>222</v>
      </c>
      <c r="C22" s="168"/>
      <c r="D22" s="176"/>
      <c r="E22" s="168"/>
      <c r="F22" s="176"/>
      <c r="G22" s="168"/>
      <c r="H22" s="176"/>
      <c r="I22" s="164"/>
      <c r="J22" s="260"/>
      <c r="K22" s="260"/>
      <c r="L22" s="180"/>
      <c r="M22" s="164"/>
      <c r="N22" s="164"/>
      <c r="O22" s="164"/>
      <c r="P22" s="153"/>
    </row>
    <row r="23" spans="1:16" ht="42.75" customHeight="1">
      <c r="A23" s="167">
        <v>9</v>
      </c>
      <c r="B23" s="160" t="s">
        <v>223</v>
      </c>
      <c r="C23" s="161"/>
      <c r="D23" s="162"/>
      <c r="E23" s="161"/>
      <c r="F23" s="162"/>
      <c r="G23" s="161"/>
      <c r="H23" s="162"/>
      <c r="I23" s="161"/>
      <c r="J23" s="171"/>
      <c r="K23" s="171"/>
      <c r="L23" s="165"/>
      <c r="M23" s="161"/>
      <c r="N23" s="161"/>
      <c r="O23" s="161"/>
      <c r="P23" s="153"/>
    </row>
    <row r="24" spans="1:16" ht="42" customHeight="1">
      <c r="A24" s="167">
        <v>10</v>
      </c>
      <c r="B24" s="160" t="s">
        <v>224</v>
      </c>
      <c r="C24" s="161"/>
      <c r="D24" s="162"/>
      <c r="E24" s="161"/>
      <c r="F24" s="162"/>
      <c r="G24" s="161"/>
      <c r="H24" s="162"/>
      <c r="I24" s="161"/>
      <c r="J24" s="171"/>
      <c r="K24" s="171"/>
      <c r="L24" s="165"/>
      <c r="M24" s="161"/>
      <c r="N24" s="161"/>
      <c r="O24" s="161"/>
      <c r="P24" s="153"/>
    </row>
    <row r="25" spans="1:16" ht="63">
      <c r="A25" s="621">
        <v>11</v>
      </c>
      <c r="B25" s="623" t="s">
        <v>225</v>
      </c>
      <c r="C25" s="637" t="s">
        <v>226</v>
      </c>
      <c r="D25" s="637" t="s">
        <v>227</v>
      </c>
      <c r="E25" s="165" t="s">
        <v>570</v>
      </c>
      <c r="F25" s="178" t="s">
        <v>228</v>
      </c>
      <c r="G25" s="168" t="s">
        <v>605</v>
      </c>
      <c r="H25" s="178" t="s">
        <v>493</v>
      </c>
      <c r="I25" s="164" t="s">
        <v>515</v>
      </c>
      <c r="J25" s="260" t="s">
        <v>514</v>
      </c>
      <c r="K25" s="260"/>
      <c r="L25" s="180"/>
      <c r="M25" s="164"/>
      <c r="N25" s="164"/>
      <c r="O25" s="164"/>
      <c r="P25" s="153"/>
    </row>
    <row r="26" spans="1:16" ht="47.25">
      <c r="A26" s="636"/>
      <c r="B26" s="639"/>
      <c r="C26" s="641"/>
      <c r="D26" s="641"/>
      <c r="E26" s="165" t="s">
        <v>571</v>
      </c>
      <c r="F26" s="177" t="s">
        <v>12</v>
      </c>
      <c r="G26" s="168" t="s">
        <v>606</v>
      </c>
      <c r="H26" s="176" t="s">
        <v>12</v>
      </c>
      <c r="I26" s="164" t="s">
        <v>515</v>
      </c>
      <c r="J26" s="260" t="s">
        <v>514</v>
      </c>
      <c r="K26" s="260"/>
      <c r="L26" s="180"/>
      <c r="M26" s="164"/>
      <c r="N26" s="164" t="s">
        <v>514</v>
      </c>
      <c r="O26" s="164"/>
      <c r="P26" s="153"/>
    </row>
    <row r="27" spans="1:16" ht="61.5" customHeight="1">
      <c r="A27" s="636"/>
      <c r="B27" s="639"/>
      <c r="C27" s="641"/>
      <c r="D27" s="641"/>
      <c r="E27" s="165" t="s">
        <v>572</v>
      </c>
      <c r="F27" s="177" t="s">
        <v>229</v>
      </c>
      <c r="G27" s="168" t="s">
        <v>607</v>
      </c>
      <c r="H27" s="275" t="s">
        <v>0</v>
      </c>
      <c r="I27" s="164" t="s">
        <v>515</v>
      </c>
      <c r="J27" s="260"/>
      <c r="K27" s="260"/>
      <c r="L27" s="180"/>
      <c r="M27" s="164"/>
      <c r="N27" s="164" t="s">
        <v>514</v>
      </c>
      <c r="O27" s="164"/>
      <c r="P27" s="153"/>
    </row>
    <row r="28" spans="1:16" ht="78.75">
      <c r="A28" s="636"/>
      <c r="B28" s="639"/>
      <c r="C28" s="638"/>
      <c r="D28" s="638"/>
      <c r="E28" s="165" t="s">
        <v>573</v>
      </c>
      <c r="F28" s="177" t="s">
        <v>1</v>
      </c>
      <c r="G28" s="168" t="s">
        <v>608</v>
      </c>
      <c r="H28" s="177" t="s">
        <v>494</v>
      </c>
      <c r="I28" s="164" t="s">
        <v>515</v>
      </c>
      <c r="J28" s="362"/>
      <c r="K28" s="260" t="s">
        <v>514</v>
      </c>
      <c r="L28" s="273"/>
      <c r="M28" s="291"/>
      <c r="N28" s="164"/>
      <c r="O28" s="164"/>
      <c r="P28" s="153"/>
    </row>
    <row r="29" spans="1:16" ht="63">
      <c r="A29" s="636"/>
      <c r="B29" s="639"/>
      <c r="C29" s="637" t="s">
        <v>230</v>
      </c>
      <c r="D29" s="637" t="s">
        <v>231</v>
      </c>
      <c r="E29" s="165" t="s">
        <v>574</v>
      </c>
      <c r="F29" s="264" t="s">
        <v>473</v>
      </c>
      <c r="G29" s="166" t="s">
        <v>609</v>
      </c>
      <c r="H29" s="264" t="s">
        <v>508</v>
      </c>
      <c r="I29" s="164" t="s">
        <v>515</v>
      </c>
      <c r="J29" s="260" t="s">
        <v>514</v>
      </c>
      <c r="K29" s="260"/>
      <c r="L29" s="180"/>
      <c r="M29" s="164"/>
      <c r="N29" s="164"/>
      <c r="O29" s="164"/>
      <c r="P29" s="153"/>
    </row>
    <row r="30" spans="1:16" ht="89.25" customHeight="1">
      <c r="A30" s="636"/>
      <c r="B30" s="639"/>
      <c r="C30" s="638"/>
      <c r="D30" s="638"/>
      <c r="E30" s="165" t="s">
        <v>575</v>
      </c>
      <c r="F30" s="264" t="s">
        <v>474</v>
      </c>
      <c r="G30" s="166" t="s">
        <v>610</v>
      </c>
      <c r="H30" s="264" t="s">
        <v>15</v>
      </c>
      <c r="I30" s="164" t="s">
        <v>515</v>
      </c>
      <c r="J30" s="260" t="s">
        <v>514</v>
      </c>
      <c r="K30" s="260"/>
      <c r="L30" s="180"/>
      <c r="M30" s="164"/>
      <c r="N30" s="164"/>
      <c r="O30" s="164"/>
      <c r="P30" s="153"/>
    </row>
    <row r="31" spans="1:16" s="286" customFormat="1" ht="78.75">
      <c r="A31" s="636"/>
      <c r="B31" s="639"/>
      <c r="C31" s="618" t="s">
        <v>235</v>
      </c>
      <c r="D31" s="618" t="s">
        <v>236</v>
      </c>
      <c r="E31" s="618" t="s">
        <v>576</v>
      </c>
      <c r="F31" s="633" t="s">
        <v>479</v>
      </c>
      <c r="G31" s="272" t="s">
        <v>611</v>
      </c>
      <c r="H31" s="287" t="s">
        <v>495</v>
      </c>
      <c r="I31" s="260" t="s">
        <v>515</v>
      </c>
      <c r="J31" s="285"/>
      <c r="K31" s="285"/>
      <c r="L31" s="260" t="s">
        <v>514</v>
      </c>
      <c r="M31" s="285"/>
      <c r="N31" s="285"/>
      <c r="O31" s="285"/>
    </row>
    <row r="32" spans="1:16" s="270" customFormat="1" ht="63">
      <c r="A32" s="636"/>
      <c r="B32" s="639"/>
      <c r="C32" s="640"/>
      <c r="D32" s="640"/>
      <c r="E32" s="640"/>
      <c r="F32" s="634"/>
      <c r="G32" s="272" t="s">
        <v>612</v>
      </c>
      <c r="H32" s="281" t="s">
        <v>488</v>
      </c>
      <c r="I32" s="260" t="s">
        <v>515</v>
      </c>
      <c r="J32" s="260"/>
      <c r="K32" s="260"/>
      <c r="L32" s="260" t="s">
        <v>514</v>
      </c>
      <c r="M32" s="260"/>
      <c r="N32" s="260"/>
      <c r="O32" s="260"/>
    </row>
    <row r="33" spans="1:15" s="270" customFormat="1" ht="63">
      <c r="A33" s="636"/>
      <c r="B33" s="639"/>
      <c r="C33" s="640"/>
      <c r="D33" s="640"/>
      <c r="E33" s="640"/>
      <c r="F33" s="634"/>
      <c r="G33" s="272" t="s">
        <v>613</v>
      </c>
      <c r="H33" s="281" t="s">
        <v>496</v>
      </c>
      <c r="I33" s="260" t="s">
        <v>515</v>
      </c>
      <c r="J33" s="362"/>
      <c r="K33" s="260" t="s">
        <v>514</v>
      </c>
      <c r="M33" s="260"/>
      <c r="N33" s="260"/>
      <c r="O33" s="260"/>
    </row>
    <row r="34" spans="1:15" s="270" customFormat="1" ht="31.5">
      <c r="A34" s="636"/>
      <c r="B34" s="639"/>
      <c r="C34" s="640"/>
      <c r="D34" s="640"/>
      <c r="E34" s="640"/>
      <c r="F34" s="634"/>
      <c r="G34" s="272" t="s">
        <v>614</v>
      </c>
      <c r="H34" s="281" t="s">
        <v>497</v>
      </c>
      <c r="I34" s="260" t="s">
        <v>515</v>
      </c>
      <c r="J34" s="260"/>
      <c r="K34" s="260"/>
      <c r="L34" s="260"/>
      <c r="M34" s="260"/>
      <c r="N34" s="260" t="s">
        <v>514</v>
      </c>
      <c r="O34" s="260"/>
    </row>
    <row r="35" spans="1:15" s="270" customFormat="1" ht="46.5" customHeight="1">
      <c r="A35" s="636"/>
      <c r="B35" s="639"/>
      <c r="C35" s="640"/>
      <c r="D35" s="640"/>
      <c r="E35" s="640"/>
      <c r="F35" s="634"/>
      <c r="G35" s="272" t="s">
        <v>615</v>
      </c>
      <c r="H35" s="281" t="s">
        <v>498</v>
      </c>
      <c r="I35" s="260" t="s">
        <v>515</v>
      </c>
      <c r="J35" s="260" t="s">
        <v>514</v>
      </c>
      <c r="K35" s="260" t="s">
        <v>514</v>
      </c>
      <c r="L35" s="260" t="s">
        <v>514</v>
      </c>
      <c r="M35" s="260"/>
      <c r="N35" s="260"/>
      <c r="O35" s="260"/>
    </row>
    <row r="36" spans="1:15" s="270" customFormat="1" ht="39.75" customHeight="1">
      <c r="A36" s="636"/>
      <c r="B36" s="639"/>
      <c r="C36" s="640"/>
      <c r="D36" s="640"/>
      <c r="E36" s="640"/>
      <c r="F36" s="634"/>
      <c r="G36" s="272" t="s">
        <v>616</v>
      </c>
      <c r="H36" s="281" t="s">
        <v>499</v>
      </c>
      <c r="I36" s="260" t="s">
        <v>515</v>
      </c>
      <c r="J36" s="260" t="s">
        <v>514</v>
      </c>
      <c r="K36" s="260"/>
      <c r="L36" s="260"/>
      <c r="M36" s="260"/>
      <c r="N36" s="260"/>
      <c r="O36" s="260"/>
    </row>
    <row r="37" spans="1:15" s="270" customFormat="1" ht="31.5" customHeight="1">
      <c r="A37" s="636"/>
      <c r="B37" s="639"/>
      <c r="C37" s="640"/>
      <c r="D37" s="640"/>
      <c r="E37" s="640"/>
      <c r="F37" s="634"/>
      <c r="G37" s="272" t="s">
        <v>617</v>
      </c>
      <c r="H37" s="281" t="s">
        <v>500</v>
      </c>
      <c r="I37" s="260" t="s">
        <v>515</v>
      </c>
      <c r="J37" s="260" t="s">
        <v>514</v>
      </c>
      <c r="K37" s="260"/>
      <c r="L37" s="260"/>
      <c r="M37" s="260"/>
      <c r="N37" s="260"/>
      <c r="O37" s="260"/>
    </row>
    <row r="38" spans="1:15" s="270" customFormat="1">
      <c r="A38" s="636"/>
      <c r="B38" s="639"/>
      <c r="C38" s="640"/>
      <c r="D38" s="640"/>
      <c r="E38" s="619"/>
      <c r="F38" s="635"/>
      <c r="G38" s="272" t="s">
        <v>618</v>
      </c>
      <c r="H38" s="287" t="s">
        <v>501</v>
      </c>
      <c r="I38" s="260" t="s">
        <v>515</v>
      </c>
      <c r="J38" s="260" t="s">
        <v>514</v>
      </c>
      <c r="K38" s="260"/>
      <c r="L38" s="260"/>
      <c r="M38" s="260"/>
      <c r="N38" s="260"/>
      <c r="O38" s="260"/>
    </row>
    <row r="39" spans="1:15" s="286" customFormat="1" ht="47.25">
      <c r="A39" s="636"/>
      <c r="B39" s="639"/>
      <c r="C39" s="640"/>
      <c r="D39" s="640"/>
      <c r="E39" s="640" t="s">
        <v>577</v>
      </c>
      <c r="F39" s="633" t="s">
        <v>480</v>
      </c>
      <c r="G39" s="272" t="s">
        <v>619</v>
      </c>
      <c r="H39" s="287" t="s">
        <v>502</v>
      </c>
      <c r="I39" s="260" t="s">
        <v>515</v>
      </c>
      <c r="J39" s="285"/>
      <c r="K39" s="285"/>
      <c r="L39" s="260" t="s">
        <v>514</v>
      </c>
      <c r="M39" s="285"/>
      <c r="N39" s="285"/>
      <c r="O39" s="285"/>
    </row>
    <row r="40" spans="1:15" s="286" customFormat="1" ht="57.75" customHeight="1">
      <c r="A40" s="636"/>
      <c r="B40" s="639"/>
      <c r="C40" s="640"/>
      <c r="D40" s="640"/>
      <c r="E40" s="640"/>
      <c r="F40" s="634"/>
      <c r="G40" s="272" t="s">
        <v>620</v>
      </c>
      <c r="H40" s="287" t="s">
        <v>661</v>
      </c>
      <c r="I40" s="260" t="s">
        <v>515</v>
      </c>
      <c r="J40" s="285"/>
      <c r="K40" s="285"/>
      <c r="L40" s="260" t="s">
        <v>514</v>
      </c>
      <c r="M40" s="285"/>
      <c r="N40" s="285"/>
      <c r="O40" s="285"/>
    </row>
    <row r="41" spans="1:15" s="286" customFormat="1" ht="31.5">
      <c r="A41" s="636"/>
      <c r="B41" s="639"/>
      <c r="C41" s="640"/>
      <c r="D41" s="640"/>
      <c r="E41" s="640"/>
      <c r="F41" s="634"/>
      <c r="G41" s="272" t="s">
        <v>621</v>
      </c>
      <c r="H41" s="287" t="s">
        <v>475</v>
      </c>
      <c r="I41" s="260" t="s">
        <v>515</v>
      </c>
      <c r="J41" s="285"/>
      <c r="K41" s="285"/>
      <c r="L41" s="260" t="s">
        <v>514</v>
      </c>
      <c r="M41" s="285"/>
      <c r="N41" s="285"/>
      <c r="O41" s="285"/>
    </row>
    <row r="42" spans="1:15" s="286" customFormat="1" ht="138.75" customHeight="1">
      <c r="A42" s="636"/>
      <c r="B42" s="639"/>
      <c r="C42" s="640"/>
      <c r="D42" s="640"/>
      <c r="E42" s="640"/>
      <c r="F42" s="634"/>
      <c r="G42" s="272" t="s">
        <v>622</v>
      </c>
      <c r="H42" s="287" t="s">
        <v>706</v>
      </c>
      <c r="I42" s="260" t="s">
        <v>515</v>
      </c>
      <c r="J42" s="285"/>
      <c r="K42" s="285"/>
      <c r="L42" s="260" t="s">
        <v>514</v>
      </c>
      <c r="M42" s="285"/>
      <c r="N42" s="260" t="s">
        <v>514</v>
      </c>
      <c r="O42" s="285"/>
    </row>
    <row r="43" spans="1:15" s="286" customFormat="1" ht="111.75" customHeight="1">
      <c r="A43" s="636"/>
      <c r="B43" s="639"/>
      <c r="C43" s="640"/>
      <c r="D43" s="640"/>
      <c r="E43" s="640"/>
      <c r="F43" s="634"/>
      <c r="G43" s="272" t="s">
        <v>623</v>
      </c>
      <c r="H43" s="287" t="s">
        <v>476</v>
      </c>
      <c r="I43" s="260" t="s">
        <v>515</v>
      </c>
      <c r="J43" s="285"/>
      <c r="K43" s="285"/>
      <c r="L43" s="260" t="s">
        <v>514</v>
      </c>
      <c r="M43" s="285"/>
      <c r="N43" s="260" t="s">
        <v>514</v>
      </c>
      <c r="O43" s="285"/>
    </row>
    <row r="44" spans="1:15" s="286" customFormat="1" ht="102" customHeight="1">
      <c r="A44" s="636"/>
      <c r="B44" s="639"/>
      <c r="C44" s="640"/>
      <c r="D44" s="640"/>
      <c r="E44" s="640"/>
      <c r="F44" s="634"/>
      <c r="G44" s="272" t="s">
        <v>700</v>
      </c>
      <c r="H44" s="287" t="s">
        <v>707</v>
      </c>
      <c r="I44" s="260" t="s">
        <v>515</v>
      </c>
      <c r="J44" s="285"/>
      <c r="K44" s="285"/>
      <c r="L44" s="260" t="s">
        <v>514</v>
      </c>
      <c r="M44" s="285"/>
      <c r="N44" s="260" t="s">
        <v>514</v>
      </c>
      <c r="O44" s="285"/>
    </row>
    <row r="45" spans="1:15" s="286" customFormat="1" ht="78" customHeight="1">
      <c r="A45" s="636"/>
      <c r="B45" s="639"/>
      <c r="C45" s="640"/>
      <c r="D45" s="640"/>
      <c r="E45" s="640"/>
      <c r="F45" s="634"/>
      <c r="G45" s="272" t="s">
        <v>624</v>
      </c>
      <c r="H45" s="287" t="s">
        <v>503</v>
      </c>
      <c r="I45" s="260" t="s">
        <v>515</v>
      </c>
      <c r="J45" s="285"/>
      <c r="K45" s="285"/>
      <c r="L45" s="260"/>
      <c r="M45" s="285"/>
      <c r="N45" s="285"/>
      <c r="O45" s="260" t="s">
        <v>514</v>
      </c>
    </row>
    <row r="46" spans="1:15" s="286" customFormat="1" ht="67.5" customHeight="1">
      <c r="A46" s="636"/>
      <c r="B46" s="639"/>
      <c r="C46" s="640"/>
      <c r="D46" s="640"/>
      <c r="E46" s="640"/>
      <c r="F46" s="634"/>
      <c r="G46" s="272" t="s">
        <v>625</v>
      </c>
      <c r="H46" s="287" t="s">
        <v>513</v>
      </c>
      <c r="I46" s="260" t="s">
        <v>515</v>
      </c>
      <c r="J46" s="285"/>
      <c r="K46" s="285"/>
      <c r="L46" s="260"/>
      <c r="M46" s="285"/>
      <c r="N46" s="260" t="s">
        <v>514</v>
      </c>
      <c r="O46" s="260" t="s">
        <v>514</v>
      </c>
    </row>
    <row r="47" spans="1:15" s="270" customFormat="1" ht="96" customHeight="1">
      <c r="A47" s="636"/>
      <c r="B47" s="639"/>
      <c r="C47" s="640"/>
      <c r="D47" s="640"/>
      <c r="E47" s="619"/>
      <c r="F47" s="635"/>
      <c r="G47" s="272" t="s">
        <v>626</v>
      </c>
      <c r="H47" s="287" t="s">
        <v>512</v>
      </c>
      <c r="I47" s="260" t="s">
        <v>515</v>
      </c>
      <c r="J47" s="260"/>
      <c r="K47" s="260"/>
      <c r="L47" s="260"/>
      <c r="M47" s="260"/>
      <c r="N47" s="260" t="s">
        <v>514</v>
      </c>
      <c r="O47" s="260" t="s">
        <v>514</v>
      </c>
    </row>
    <row r="48" spans="1:15" s="270" customFormat="1" ht="48.75" customHeight="1">
      <c r="A48" s="636"/>
      <c r="B48" s="639"/>
      <c r="C48" s="640"/>
      <c r="D48" s="640"/>
      <c r="E48" s="171" t="s">
        <v>578</v>
      </c>
      <c r="F48" s="287" t="s">
        <v>3</v>
      </c>
      <c r="G48" s="272" t="s">
        <v>627</v>
      </c>
      <c r="H48" s="287" t="s">
        <v>504</v>
      </c>
      <c r="I48" s="260" t="s">
        <v>515</v>
      </c>
      <c r="J48" s="260"/>
      <c r="K48" s="260"/>
      <c r="L48" s="260"/>
      <c r="M48" s="260"/>
      <c r="N48" s="260" t="s">
        <v>514</v>
      </c>
      <c r="O48" s="260"/>
    </row>
    <row r="49" spans="1:16" s="270" customFormat="1" ht="60.75" customHeight="1">
      <c r="A49" s="636"/>
      <c r="B49" s="639"/>
      <c r="C49" s="637" t="s">
        <v>237</v>
      </c>
      <c r="D49" s="637" t="s">
        <v>238</v>
      </c>
      <c r="E49" s="171" t="s">
        <v>579</v>
      </c>
      <c r="F49" s="289" t="s">
        <v>477</v>
      </c>
      <c r="G49" s="272" t="s">
        <v>628</v>
      </c>
      <c r="H49" s="288" t="s">
        <v>477</v>
      </c>
      <c r="I49" s="260" t="s">
        <v>515</v>
      </c>
      <c r="J49" s="260"/>
      <c r="K49" s="260"/>
      <c r="L49" s="260"/>
      <c r="M49" s="260" t="s">
        <v>514</v>
      </c>
      <c r="N49" s="260"/>
      <c r="O49" s="260"/>
    </row>
    <row r="50" spans="1:16" ht="110.25">
      <c r="A50" s="636"/>
      <c r="B50" s="639"/>
      <c r="C50" s="641"/>
      <c r="D50" s="641"/>
      <c r="E50" s="171" t="s">
        <v>580</v>
      </c>
      <c r="F50" s="265" t="s">
        <v>478</v>
      </c>
      <c r="G50" s="172" t="s">
        <v>629</v>
      </c>
      <c r="H50" s="323" t="s">
        <v>505</v>
      </c>
      <c r="I50" s="260" t="s">
        <v>515</v>
      </c>
      <c r="J50" s="260"/>
      <c r="K50" s="260"/>
      <c r="L50" s="180"/>
      <c r="M50" s="260" t="s">
        <v>514</v>
      </c>
      <c r="N50" s="164"/>
      <c r="O50" s="164"/>
      <c r="P50" s="153"/>
    </row>
    <row r="51" spans="1:16" ht="64.5" customHeight="1">
      <c r="A51" s="636"/>
      <c r="B51" s="639"/>
      <c r="C51" s="641"/>
      <c r="D51" s="641"/>
      <c r="E51" s="171" t="s">
        <v>581</v>
      </c>
      <c r="F51" s="169" t="s">
        <v>529</v>
      </c>
      <c r="G51" s="272" t="s">
        <v>630</v>
      </c>
      <c r="H51" s="169" t="s">
        <v>529</v>
      </c>
      <c r="I51" s="260" t="s">
        <v>515</v>
      </c>
      <c r="J51" s="260"/>
      <c r="K51" s="260"/>
      <c r="L51" s="180"/>
      <c r="M51" s="260" t="s">
        <v>514</v>
      </c>
      <c r="N51" s="164"/>
      <c r="O51" s="164"/>
      <c r="P51" s="153"/>
    </row>
    <row r="52" spans="1:16" ht="64.5" customHeight="1">
      <c r="A52" s="622"/>
      <c r="B52" s="624"/>
      <c r="C52" s="638"/>
      <c r="D52" s="638"/>
      <c r="E52" s="171" t="s">
        <v>582</v>
      </c>
      <c r="F52" s="169" t="s">
        <v>521</v>
      </c>
      <c r="G52" s="272" t="s">
        <v>631</v>
      </c>
      <c r="H52" s="169" t="s">
        <v>521</v>
      </c>
      <c r="I52" s="260" t="s">
        <v>515</v>
      </c>
      <c r="J52" s="260"/>
      <c r="K52" s="260"/>
      <c r="L52" s="180"/>
      <c r="M52" s="260" t="s">
        <v>514</v>
      </c>
      <c r="N52" s="164"/>
      <c r="O52" s="164"/>
      <c r="P52" s="153"/>
    </row>
    <row r="53" spans="1:16" ht="63" customHeight="1">
      <c r="A53" s="621">
        <v>12</v>
      </c>
      <c r="B53" s="623" t="s">
        <v>239</v>
      </c>
      <c r="C53" s="618" t="s">
        <v>240</v>
      </c>
      <c r="D53" s="618" t="s">
        <v>241</v>
      </c>
      <c r="E53" s="618" t="s">
        <v>583</v>
      </c>
      <c r="F53" s="625" t="s">
        <v>4</v>
      </c>
      <c r="G53" s="171" t="s">
        <v>632</v>
      </c>
      <c r="H53" s="327" t="s">
        <v>530</v>
      </c>
      <c r="I53" s="260" t="s">
        <v>514</v>
      </c>
      <c r="J53" s="260" t="s">
        <v>514</v>
      </c>
      <c r="K53" s="260" t="s">
        <v>514</v>
      </c>
      <c r="L53" s="260" t="s">
        <v>514</v>
      </c>
      <c r="M53" s="260" t="s">
        <v>514</v>
      </c>
      <c r="N53" s="260" t="s">
        <v>514</v>
      </c>
      <c r="O53" s="260" t="s">
        <v>514</v>
      </c>
      <c r="P53" s="153"/>
    </row>
    <row r="54" spans="1:16" ht="47.25">
      <c r="A54" s="636"/>
      <c r="B54" s="639"/>
      <c r="C54" s="619"/>
      <c r="D54" s="619"/>
      <c r="E54" s="619"/>
      <c r="F54" s="626"/>
      <c r="G54" s="171" t="s">
        <v>633</v>
      </c>
      <c r="H54" s="327" t="s">
        <v>531</v>
      </c>
      <c r="I54" s="260" t="s">
        <v>515</v>
      </c>
      <c r="J54" s="260"/>
      <c r="K54" s="260"/>
      <c r="L54" s="260"/>
      <c r="M54" s="260"/>
      <c r="N54" s="260" t="s">
        <v>514</v>
      </c>
      <c r="O54" s="260"/>
      <c r="P54" s="153"/>
    </row>
    <row r="55" spans="1:16" ht="45.75" customHeight="1">
      <c r="A55" s="622"/>
      <c r="B55" s="624"/>
      <c r="C55" s="161" t="s">
        <v>359</v>
      </c>
      <c r="D55" s="416" t="s">
        <v>360</v>
      </c>
      <c r="E55" s="171" t="s">
        <v>715</v>
      </c>
      <c r="F55" s="284" t="s">
        <v>714</v>
      </c>
      <c r="G55" s="171" t="s">
        <v>716</v>
      </c>
      <c r="H55" s="284" t="s">
        <v>714</v>
      </c>
      <c r="I55" s="260" t="s">
        <v>514</v>
      </c>
      <c r="J55" s="260"/>
      <c r="K55" s="260"/>
      <c r="L55" s="260"/>
      <c r="M55" s="260" t="s">
        <v>514</v>
      </c>
      <c r="N55" s="260"/>
      <c r="O55" s="260"/>
      <c r="P55" s="153"/>
    </row>
    <row r="56" spans="1:16" ht="35.25" customHeight="1">
      <c r="A56" s="167">
        <v>13</v>
      </c>
      <c r="B56" s="160" t="s">
        <v>242</v>
      </c>
      <c r="C56" s="199"/>
      <c r="D56" s="282"/>
      <c r="E56" s="199"/>
      <c r="F56" s="282"/>
      <c r="G56" s="199"/>
      <c r="H56" s="282"/>
      <c r="I56" s="260"/>
      <c r="J56" s="260"/>
      <c r="K56" s="260"/>
      <c r="L56" s="260"/>
      <c r="M56" s="260"/>
      <c r="N56" s="260"/>
      <c r="O56" s="260"/>
      <c r="P56" s="153"/>
    </row>
    <row r="57" spans="1:16" ht="47.25">
      <c r="A57" s="621">
        <v>14</v>
      </c>
      <c r="B57" s="623" t="s">
        <v>243</v>
      </c>
      <c r="C57" s="618" t="s">
        <v>244</v>
      </c>
      <c r="D57" s="618" t="s">
        <v>245</v>
      </c>
      <c r="E57" s="618" t="s">
        <v>481</v>
      </c>
      <c r="F57" s="625" t="s">
        <v>245</v>
      </c>
      <c r="G57" s="171" t="s">
        <v>634</v>
      </c>
      <c r="H57" s="281" t="s">
        <v>532</v>
      </c>
      <c r="I57" s="260" t="s">
        <v>514</v>
      </c>
      <c r="J57" s="260" t="s">
        <v>514</v>
      </c>
      <c r="K57" s="260" t="s">
        <v>514</v>
      </c>
      <c r="L57" s="260" t="s">
        <v>514</v>
      </c>
      <c r="M57" s="260" t="s">
        <v>514</v>
      </c>
      <c r="N57" s="260" t="s">
        <v>514</v>
      </c>
      <c r="O57" s="260" t="s">
        <v>514</v>
      </c>
      <c r="P57" s="153"/>
    </row>
    <row r="58" spans="1:16" ht="59.25" customHeight="1">
      <c r="A58" s="622"/>
      <c r="B58" s="624"/>
      <c r="C58" s="619"/>
      <c r="D58" s="619"/>
      <c r="E58" s="619"/>
      <c r="F58" s="626"/>
      <c r="G58" s="171" t="s">
        <v>635</v>
      </c>
      <c r="H58" s="281" t="s">
        <v>533</v>
      </c>
      <c r="I58" s="260" t="s">
        <v>515</v>
      </c>
      <c r="J58" s="260" t="s">
        <v>514</v>
      </c>
      <c r="K58" s="260" t="s">
        <v>514</v>
      </c>
      <c r="L58" s="260" t="s">
        <v>514</v>
      </c>
      <c r="M58" s="260"/>
      <c r="N58" s="171"/>
      <c r="O58" s="171"/>
      <c r="P58" s="153"/>
    </row>
    <row r="59" spans="1:16" ht="145.5" customHeight="1">
      <c r="A59" s="167">
        <v>15</v>
      </c>
      <c r="B59" s="160" t="s">
        <v>246</v>
      </c>
      <c r="C59" s="260" t="s">
        <v>247</v>
      </c>
      <c r="D59" s="283" t="s">
        <v>248</v>
      </c>
      <c r="E59" s="199" t="s">
        <v>584</v>
      </c>
      <c r="F59" s="283" t="s">
        <v>5</v>
      </c>
      <c r="G59" s="199" t="s">
        <v>636</v>
      </c>
      <c r="H59" s="282" t="s">
        <v>534</v>
      </c>
      <c r="I59" s="260" t="s">
        <v>515</v>
      </c>
      <c r="J59" s="260" t="s">
        <v>514</v>
      </c>
      <c r="K59" s="260"/>
      <c r="L59" s="260" t="s">
        <v>514</v>
      </c>
      <c r="M59" s="260" t="s">
        <v>514</v>
      </c>
      <c r="N59" s="260"/>
      <c r="O59" s="260" t="s">
        <v>514</v>
      </c>
      <c r="P59" s="270"/>
    </row>
    <row r="60" spans="1:16" ht="78.75" customHeight="1">
      <c r="A60" s="602">
        <v>16</v>
      </c>
      <c r="B60" s="603" t="s">
        <v>249</v>
      </c>
      <c r="C60" s="618" t="s">
        <v>250</v>
      </c>
      <c r="D60" s="625" t="s">
        <v>251</v>
      </c>
      <c r="E60" s="618" t="s">
        <v>585</v>
      </c>
      <c r="F60" s="618" t="s">
        <v>6</v>
      </c>
      <c r="G60" s="171" t="s">
        <v>637</v>
      </c>
      <c r="H60" s="281" t="s">
        <v>537</v>
      </c>
      <c r="I60" s="171" t="s">
        <v>515</v>
      </c>
      <c r="J60" s="171" t="s">
        <v>514</v>
      </c>
      <c r="K60" s="171" t="s">
        <v>514</v>
      </c>
      <c r="L60" s="171" t="s">
        <v>514</v>
      </c>
      <c r="M60" s="171" t="s">
        <v>514</v>
      </c>
      <c r="N60" s="171" t="s">
        <v>514</v>
      </c>
      <c r="O60" s="171" t="s">
        <v>514</v>
      </c>
      <c r="P60" s="270"/>
    </row>
    <row r="61" spans="1:16" ht="47.25">
      <c r="A61" s="602"/>
      <c r="B61" s="603"/>
      <c r="C61" s="619"/>
      <c r="D61" s="626"/>
      <c r="E61" s="619"/>
      <c r="F61" s="619"/>
      <c r="G61" s="171" t="s">
        <v>638</v>
      </c>
      <c r="H61" s="281" t="s">
        <v>535</v>
      </c>
      <c r="I61" s="171" t="s">
        <v>202</v>
      </c>
      <c r="J61" s="171"/>
      <c r="K61" s="171" t="s">
        <v>514</v>
      </c>
      <c r="L61" s="171"/>
      <c r="M61" s="171" t="s">
        <v>514</v>
      </c>
      <c r="N61" s="171"/>
      <c r="O61" s="171"/>
      <c r="P61" s="270"/>
    </row>
    <row r="62" spans="1:16" ht="39.75" customHeight="1">
      <c r="A62" s="602"/>
      <c r="B62" s="603"/>
      <c r="C62" s="618" t="s">
        <v>252</v>
      </c>
      <c r="D62" s="618" t="s">
        <v>253</v>
      </c>
      <c r="E62" s="618" t="s">
        <v>586</v>
      </c>
      <c r="F62" s="618" t="s">
        <v>7</v>
      </c>
      <c r="G62" s="171" t="s">
        <v>639</v>
      </c>
      <c r="H62" s="281" t="s">
        <v>536</v>
      </c>
      <c r="I62" s="171" t="s">
        <v>515</v>
      </c>
      <c r="J62" s="171" t="s">
        <v>514</v>
      </c>
      <c r="K62" s="171" t="s">
        <v>514</v>
      </c>
      <c r="L62" s="171" t="s">
        <v>514</v>
      </c>
      <c r="M62" s="171" t="s">
        <v>514</v>
      </c>
      <c r="N62" s="171" t="s">
        <v>514</v>
      </c>
      <c r="O62" s="171" t="s">
        <v>514</v>
      </c>
      <c r="P62" s="270"/>
    </row>
    <row r="63" spans="1:16" ht="57" customHeight="1">
      <c r="A63" s="602"/>
      <c r="B63" s="603"/>
      <c r="C63" s="619"/>
      <c r="D63" s="619"/>
      <c r="E63" s="619"/>
      <c r="F63" s="619"/>
      <c r="G63" s="171" t="s">
        <v>640</v>
      </c>
      <c r="H63" s="281" t="s">
        <v>538</v>
      </c>
      <c r="I63" s="171" t="s">
        <v>202</v>
      </c>
      <c r="J63" s="171"/>
      <c r="K63" s="171" t="s">
        <v>514</v>
      </c>
      <c r="L63" s="171"/>
      <c r="M63" s="171" t="s">
        <v>514</v>
      </c>
      <c r="N63" s="171"/>
      <c r="O63" s="171"/>
      <c r="P63" s="270"/>
    </row>
    <row r="64" spans="1:16" s="159" customFormat="1" ht="87" customHeight="1">
      <c r="A64" s="602">
        <v>17</v>
      </c>
      <c r="B64" s="603" t="s">
        <v>254</v>
      </c>
      <c r="C64" s="642" t="s">
        <v>255</v>
      </c>
      <c r="D64" s="642" t="s">
        <v>256</v>
      </c>
      <c r="E64" s="171" t="s">
        <v>587</v>
      </c>
      <c r="F64" s="281" t="s">
        <v>8</v>
      </c>
      <c r="G64" s="171" t="s">
        <v>641</v>
      </c>
      <c r="H64" s="281" t="s">
        <v>506</v>
      </c>
      <c r="I64" s="171" t="s">
        <v>515</v>
      </c>
      <c r="J64" s="171"/>
      <c r="K64" s="171"/>
      <c r="L64" s="165"/>
      <c r="M64" s="165" t="s">
        <v>514</v>
      </c>
      <c r="N64" s="163"/>
      <c r="O64" s="165"/>
    </row>
    <row r="65" spans="1:16" s="159" customFormat="1" ht="47.25">
      <c r="A65" s="602"/>
      <c r="B65" s="603"/>
      <c r="C65" s="642"/>
      <c r="D65" s="642"/>
      <c r="E65" s="171" t="s">
        <v>588</v>
      </c>
      <c r="F65" s="281" t="s">
        <v>10</v>
      </c>
      <c r="G65" s="171" t="s">
        <v>642</v>
      </c>
      <c r="H65" s="281" t="s">
        <v>10</v>
      </c>
      <c r="I65" s="171" t="s">
        <v>202</v>
      </c>
      <c r="J65" s="171"/>
      <c r="K65" s="171"/>
      <c r="L65" s="165"/>
      <c r="M65" s="165" t="s">
        <v>514</v>
      </c>
      <c r="N65" s="163"/>
      <c r="O65" s="165"/>
    </row>
    <row r="66" spans="1:16" s="159" customFormat="1" ht="31.5">
      <c r="A66" s="602"/>
      <c r="B66" s="603"/>
      <c r="C66" s="642"/>
      <c r="D66" s="642"/>
      <c r="E66" s="171" t="s">
        <v>589</v>
      </c>
      <c r="F66" s="281" t="s">
        <v>9</v>
      </c>
      <c r="G66" s="171" t="s">
        <v>643</v>
      </c>
      <c r="H66" s="281" t="s">
        <v>507</v>
      </c>
      <c r="I66" s="171" t="s">
        <v>202</v>
      </c>
      <c r="J66" s="171"/>
      <c r="K66" s="171"/>
      <c r="L66" s="165"/>
      <c r="M66" s="165" t="s">
        <v>514</v>
      </c>
      <c r="N66" s="163"/>
      <c r="O66" s="165"/>
    </row>
    <row r="67" spans="1:16" ht="31.5">
      <c r="A67" s="602"/>
      <c r="B67" s="603"/>
      <c r="C67" s="642"/>
      <c r="D67" s="642"/>
      <c r="E67" s="171" t="s">
        <v>590</v>
      </c>
      <c r="F67" s="284" t="s">
        <v>11</v>
      </c>
      <c r="G67" s="171" t="s">
        <v>644</v>
      </c>
      <c r="H67" s="284" t="s">
        <v>672</v>
      </c>
      <c r="I67" s="260" t="s">
        <v>514</v>
      </c>
      <c r="J67" s="260" t="s">
        <v>514</v>
      </c>
      <c r="K67" s="260" t="s">
        <v>514</v>
      </c>
      <c r="L67" s="260" t="s">
        <v>514</v>
      </c>
      <c r="M67" s="260" t="s">
        <v>514</v>
      </c>
      <c r="N67" s="260" t="s">
        <v>514</v>
      </c>
      <c r="O67" s="260" t="s">
        <v>514</v>
      </c>
      <c r="P67" s="153"/>
    </row>
    <row r="68" spans="1:16">
      <c r="I68" s="270">
        <f t="shared" ref="I68:O68" si="0">COUNTA(I4:I67)</f>
        <v>56</v>
      </c>
      <c r="J68" s="270">
        <f t="shared" si="0"/>
        <v>21</v>
      </c>
      <c r="K68" s="270">
        <f t="shared" si="0"/>
        <v>21</v>
      </c>
      <c r="L68" s="270">
        <f t="shared" si="0"/>
        <v>20</v>
      </c>
      <c r="M68" s="270">
        <f t="shared" si="0"/>
        <v>19</v>
      </c>
      <c r="N68" s="270">
        <f t="shared" si="0"/>
        <v>19</v>
      </c>
      <c r="O68" s="270">
        <f t="shared" si="0"/>
        <v>12</v>
      </c>
      <c r="P68" s="153"/>
    </row>
    <row r="69" spans="1:16">
      <c r="P69" s="153"/>
    </row>
    <row r="70" spans="1:16">
      <c r="P70" s="153"/>
    </row>
    <row r="71" spans="1:16">
      <c r="P71" s="153"/>
    </row>
    <row r="72" spans="1:16">
      <c r="P72" s="153"/>
    </row>
    <row r="73" spans="1:16">
      <c r="P73" s="153"/>
    </row>
    <row r="74" spans="1:16">
      <c r="P74" s="153"/>
    </row>
    <row r="75" spans="1:16">
      <c r="P75" s="153"/>
    </row>
    <row r="76" spans="1:16">
      <c r="P76" s="153"/>
    </row>
    <row r="77" spans="1:16">
      <c r="P77" s="153"/>
    </row>
    <row r="78" spans="1:16">
      <c r="P78" s="153"/>
    </row>
    <row r="79" spans="1:16">
      <c r="P79" s="153"/>
    </row>
    <row r="80" spans="1:16">
      <c r="P80" s="153"/>
    </row>
    <row r="81" spans="16:16">
      <c r="P81" s="153"/>
    </row>
    <row r="82" spans="16:16">
      <c r="P82" s="153"/>
    </row>
    <row r="83" spans="16:16">
      <c r="P83" s="153"/>
    </row>
    <row r="84" spans="16:16">
      <c r="P84" s="153"/>
    </row>
    <row r="85" spans="16:16">
      <c r="P85" s="153"/>
    </row>
    <row r="86" spans="16:16">
      <c r="P86" s="153"/>
    </row>
    <row r="87" spans="16:16">
      <c r="P87" s="153"/>
    </row>
    <row r="88" spans="16:16">
      <c r="P88" s="153"/>
    </row>
    <row r="89" spans="16:16">
      <c r="P89" s="153"/>
    </row>
    <row r="90" spans="16:16">
      <c r="P90" s="153"/>
    </row>
    <row r="91" spans="16:16">
      <c r="P91" s="153"/>
    </row>
    <row r="92" spans="16:16">
      <c r="P92" s="153"/>
    </row>
    <row r="93" spans="16:16">
      <c r="P93" s="153"/>
    </row>
    <row r="94" spans="16:16">
      <c r="P94" s="153"/>
    </row>
    <row r="95" spans="16:16">
      <c r="P95" s="153"/>
    </row>
    <row r="96" spans="16:16">
      <c r="P96" s="153"/>
    </row>
    <row r="97" spans="16:16">
      <c r="P97" s="153"/>
    </row>
    <row r="98" spans="16:16">
      <c r="P98" s="153"/>
    </row>
    <row r="99" spans="16:16">
      <c r="P99" s="153"/>
    </row>
    <row r="100" spans="16:16">
      <c r="P100" s="153"/>
    </row>
    <row r="101" spans="16:16">
      <c r="P101" s="153"/>
    </row>
    <row r="102" spans="16:16">
      <c r="P102" s="153"/>
    </row>
    <row r="103" spans="16:16">
      <c r="P103" s="153"/>
    </row>
    <row r="104" spans="16:16">
      <c r="P104" s="153"/>
    </row>
    <row r="105" spans="16:16">
      <c r="P105" s="153"/>
    </row>
    <row r="106" spans="16:16">
      <c r="P106" s="153"/>
    </row>
    <row r="107" spans="16:16">
      <c r="P107" s="153"/>
    </row>
    <row r="108" spans="16:16">
      <c r="P108" s="153"/>
    </row>
    <row r="109" spans="16:16">
      <c r="P109" s="153"/>
    </row>
    <row r="110" spans="16:16">
      <c r="P110" s="153"/>
    </row>
  </sheetData>
  <mergeCells count="52">
    <mergeCell ref="A60:A63"/>
    <mergeCell ref="B60:B63"/>
    <mergeCell ref="A64:A67"/>
    <mergeCell ref="B64:B67"/>
    <mergeCell ref="A2:D2"/>
    <mergeCell ref="A5:A16"/>
    <mergeCell ref="B5:B16"/>
    <mergeCell ref="C5:C14"/>
    <mergeCell ref="D5:D14"/>
    <mergeCell ref="C25:C28"/>
    <mergeCell ref="C64:C67"/>
    <mergeCell ref="D64:D67"/>
    <mergeCell ref="B25:B52"/>
    <mergeCell ref="C62:C63"/>
    <mergeCell ref="D62:D63"/>
    <mergeCell ref="D25:D28"/>
    <mergeCell ref="E60:E61"/>
    <mergeCell ref="F60:F61"/>
    <mergeCell ref="D31:D48"/>
    <mergeCell ref="C31:C48"/>
    <mergeCell ref="E31:E38"/>
    <mergeCell ref="E39:E47"/>
    <mergeCell ref="F53:F54"/>
    <mergeCell ref="C49:C52"/>
    <mergeCell ref="D49:D52"/>
    <mergeCell ref="C60:C61"/>
    <mergeCell ref="D60:D61"/>
    <mergeCell ref="F9:F10"/>
    <mergeCell ref="F31:F38"/>
    <mergeCell ref="A25:A52"/>
    <mergeCell ref="C53:C54"/>
    <mergeCell ref="D53:D54"/>
    <mergeCell ref="C29:C30"/>
    <mergeCell ref="D29:D30"/>
    <mergeCell ref="A53:A55"/>
    <mergeCell ref="B53:B55"/>
    <mergeCell ref="E62:E63"/>
    <mergeCell ref="F62:F63"/>
    <mergeCell ref="A1:H1"/>
    <mergeCell ref="A57:A58"/>
    <mergeCell ref="B57:B58"/>
    <mergeCell ref="C57:C58"/>
    <mergeCell ref="D57:D58"/>
    <mergeCell ref="E57:E58"/>
    <mergeCell ref="F57:F58"/>
    <mergeCell ref="E53:E54"/>
    <mergeCell ref="E6:E8"/>
    <mergeCell ref="F6:F8"/>
    <mergeCell ref="E12:E14"/>
    <mergeCell ref="F12:F14"/>
    <mergeCell ref="F39:F47"/>
    <mergeCell ref="E9:E10"/>
  </mergeCells>
  <phoneticPr fontId="33" type="noConversion"/>
  <printOptions horizontalCentered="1"/>
  <pageMargins left="0" right="0" top="0.25" bottom="0.25" header="0.3" footer="0.3"/>
  <pageSetup paperSize="8" scale="8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D4D1-541B-4701-909F-7E033A85C16B}">
  <dimension ref="A2:K141"/>
  <sheetViews>
    <sheetView tabSelected="1" topLeftCell="A130" workbookViewId="0">
      <selection activeCell="G132" sqref="G132:G135"/>
    </sheetView>
  </sheetViews>
  <sheetFormatPr defaultColWidth="10.875" defaultRowHeight="15.75"/>
  <cols>
    <col min="1" max="1" width="4.25" style="543" bestFit="1" customWidth="1"/>
    <col min="2" max="2" width="8.375" style="475" hidden="1" customWidth="1"/>
    <col min="3" max="3" width="28.625" style="475" hidden="1" customWidth="1"/>
    <col min="4" max="4" width="8.375" style="543" hidden="1" customWidth="1"/>
    <col min="5" max="5" width="23.875" style="475" hidden="1" customWidth="1"/>
    <col min="6" max="6" width="8.125" style="543" bestFit="1" customWidth="1"/>
    <col min="7" max="7" width="48.625" style="475" customWidth="1"/>
    <col min="8" max="8" width="9.25" style="543" customWidth="1"/>
    <col min="9" max="9" width="39.875" style="544" customWidth="1"/>
    <col min="10" max="10" width="35.375" style="475" customWidth="1"/>
    <col min="11" max="11" width="18.25" style="475" customWidth="1"/>
    <col min="12" max="16384" width="10.875" style="475"/>
  </cols>
  <sheetData>
    <row r="2" spans="1:11">
      <c r="A2" s="643" t="s">
        <v>733</v>
      </c>
      <c r="B2" s="643"/>
      <c r="C2" s="643"/>
      <c r="D2" s="643"/>
      <c r="E2" s="643"/>
      <c r="F2" s="643"/>
      <c r="G2" s="643"/>
      <c r="H2" s="643"/>
      <c r="I2" s="643"/>
      <c r="J2" s="643"/>
      <c r="K2" s="643"/>
    </row>
    <row r="3" spans="1:11" s="478" customFormat="1">
      <c r="A3" s="476"/>
      <c r="B3" s="476"/>
      <c r="C3" s="476"/>
      <c r="D3" s="476"/>
      <c r="E3" s="476"/>
      <c r="F3" s="476"/>
      <c r="G3" s="476"/>
      <c r="H3" s="476"/>
      <c r="I3" s="477"/>
      <c r="J3" s="476"/>
      <c r="K3" s="476"/>
    </row>
    <row r="4" spans="1:11" s="478" customFormat="1">
      <c r="A4" s="476"/>
      <c r="B4" s="476"/>
      <c r="C4" s="476"/>
      <c r="D4" s="476"/>
      <c r="E4" s="476"/>
      <c r="F4" s="476"/>
      <c r="G4" s="476"/>
      <c r="H4" s="476"/>
      <c r="I4" s="477"/>
      <c r="J4" s="476"/>
      <c r="K4" s="476"/>
    </row>
    <row r="5" spans="1:11" s="481" customFormat="1">
      <c r="A5" s="479" t="s">
        <v>734</v>
      </c>
      <c r="B5" s="479" t="s">
        <v>735</v>
      </c>
      <c r="C5" s="479"/>
      <c r="D5" s="479"/>
      <c r="E5" s="479"/>
      <c r="F5" s="479"/>
      <c r="G5" s="479" t="s">
        <v>736</v>
      </c>
      <c r="H5" s="479" t="s">
        <v>737</v>
      </c>
      <c r="I5" s="480" t="s">
        <v>738</v>
      </c>
      <c r="J5" s="479" t="s">
        <v>739</v>
      </c>
      <c r="K5" s="479" t="s">
        <v>740</v>
      </c>
    </row>
    <row r="6" spans="1:11">
      <c r="A6" s="482"/>
      <c r="B6" s="258" t="s">
        <v>445</v>
      </c>
      <c r="C6" s="644" t="s">
        <v>455</v>
      </c>
      <c r="D6" s="644"/>
      <c r="E6" s="644"/>
      <c r="F6" s="644"/>
      <c r="G6" s="644"/>
      <c r="H6" s="644"/>
      <c r="I6" s="644"/>
      <c r="J6" s="644"/>
      <c r="K6" s="644"/>
    </row>
    <row r="7" spans="1:11">
      <c r="A7" s="482"/>
      <c r="B7" s="470"/>
      <c r="C7" s="483"/>
      <c r="D7" s="472"/>
      <c r="E7" s="483"/>
      <c r="F7" s="472"/>
      <c r="G7" s="483"/>
      <c r="H7" s="472"/>
      <c r="I7" s="295"/>
      <c r="J7" s="483"/>
      <c r="K7" s="483"/>
    </row>
    <row r="8" spans="1:11">
      <c r="A8" s="482"/>
      <c r="B8" s="258" t="s">
        <v>202</v>
      </c>
      <c r="C8" s="644" t="s">
        <v>460</v>
      </c>
      <c r="D8" s="644"/>
      <c r="E8" s="644"/>
      <c r="F8" s="644"/>
      <c r="G8" s="644"/>
      <c r="H8" s="644"/>
      <c r="I8" s="644"/>
      <c r="J8" s="644"/>
      <c r="K8" s="644"/>
    </row>
    <row r="9" spans="1:11" s="489" customFormat="1" ht="78.75">
      <c r="A9" s="360">
        <v>1</v>
      </c>
      <c r="B9" s="484" t="s">
        <v>46</v>
      </c>
      <c r="C9" s="485" t="s">
        <v>155</v>
      </c>
      <c r="D9" s="486" t="s">
        <v>52</v>
      </c>
      <c r="E9" s="485" t="s">
        <v>155</v>
      </c>
      <c r="F9" s="487" t="s">
        <v>652</v>
      </c>
      <c r="G9" s="485" t="s">
        <v>517</v>
      </c>
      <c r="H9" s="386" t="s">
        <v>391</v>
      </c>
      <c r="I9" s="488" t="s">
        <v>741</v>
      </c>
      <c r="J9" s="488" t="s">
        <v>742</v>
      </c>
      <c r="K9" s="488" t="s">
        <v>743</v>
      </c>
    </row>
    <row r="10" spans="1:11">
      <c r="A10" s="645">
        <v>2</v>
      </c>
      <c r="B10" s="258" t="s">
        <v>426</v>
      </c>
      <c r="C10" s="644" t="s">
        <v>461</v>
      </c>
      <c r="D10" s="644"/>
      <c r="E10" s="644"/>
      <c r="F10" s="644"/>
      <c r="G10" s="644"/>
      <c r="H10" s="644"/>
      <c r="I10" s="644"/>
      <c r="J10" s="644"/>
      <c r="K10" s="644"/>
    </row>
    <row r="11" spans="1:11" s="489" customFormat="1" ht="31.5">
      <c r="A11" s="646"/>
      <c r="B11" s="484" t="s">
        <v>25</v>
      </c>
      <c r="C11" s="485" t="s">
        <v>28</v>
      </c>
      <c r="D11" s="486" t="s">
        <v>67</v>
      </c>
      <c r="E11" s="485" t="s">
        <v>435</v>
      </c>
      <c r="F11" s="648" t="s">
        <v>655</v>
      </c>
      <c r="G11" s="648" t="s">
        <v>435</v>
      </c>
      <c r="H11" s="650" t="s">
        <v>391</v>
      </c>
      <c r="I11" s="490" t="s">
        <v>744</v>
      </c>
      <c r="J11" s="489" t="s">
        <v>745</v>
      </c>
      <c r="K11" s="485" t="s">
        <v>746</v>
      </c>
    </row>
    <row r="12" spans="1:11" s="489" customFormat="1" ht="31.5">
      <c r="A12" s="647"/>
      <c r="B12" s="484"/>
      <c r="C12" s="485"/>
      <c r="D12" s="486"/>
      <c r="E12" s="485"/>
      <c r="F12" s="649"/>
      <c r="G12" s="649"/>
      <c r="H12" s="651"/>
      <c r="I12" s="488" t="s">
        <v>747</v>
      </c>
      <c r="J12" s="485" t="s">
        <v>742</v>
      </c>
      <c r="K12" s="485"/>
    </row>
    <row r="13" spans="1:11">
      <c r="A13" s="645">
        <v>3</v>
      </c>
      <c r="B13" s="258" t="s">
        <v>446</v>
      </c>
      <c r="C13" s="644" t="s">
        <v>462</v>
      </c>
      <c r="D13" s="652"/>
      <c r="E13" s="652"/>
      <c r="F13" s="652"/>
      <c r="G13" s="652"/>
      <c r="H13" s="652"/>
      <c r="I13" s="652"/>
      <c r="J13" s="652"/>
      <c r="K13" s="652"/>
    </row>
    <row r="14" spans="1:11" s="489" customFormat="1" ht="32.25" customHeight="1">
      <c r="A14" s="646"/>
      <c r="B14" s="653" t="s">
        <v>59</v>
      </c>
      <c r="C14" s="648" t="s">
        <v>163</v>
      </c>
      <c r="D14" s="491" t="s">
        <v>74</v>
      </c>
      <c r="E14" s="491" t="s">
        <v>159</v>
      </c>
      <c r="F14" s="491" t="s">
        <v>656</v>
      </c>
      <c r="G14" s="492" t="s">
        <v>159</v>
      </c>
      <c r="H14" s="493" t="s">
        <v>94</v>
      </c>
      <c r="I14" s="485" t="s">
        <v>748</v>
      </c>
      <c r="J14" s="494" t="s">
        <v>749</v>
      </c>
      <c r="K14" s="495" t="s">
        <v>750</v>
      </c>
    </row>
    <row r="15" spans="1:11" s="489" customFormat="1" ht="25.5" customHeight="1">
      <c r="A15" s="496">
        <v>4</v>
      </c>
      <c r="B15" s="654"/>
      <c r="C15" s="655"/>
      <c r="D15" s="491" t="s">
        <v>75</v>
      </c>
      <c r="E15" s="491" t="s">
        <v>162</v>
      </c>
      <c r="F15" s="491" t="s">
        <v>657</v>
      </c>
      <c r="G15" s="492" t="s">
        <v>162</v>
      </c>
      <c r="H15" s="491" t="s">
        <v>131</v>
      </c>
      <c r="I15" s="485" t="s">
        <v>748</v>
      </c>
      <c r="J15" s="488" t="s">
        <v>751</v>
      </c>
      <c r="K15" s="495" t="s">
        <v>752</v>
      </c>
    </row>
    <row r="16" spans="1:11" s="489" customFormat="1" ht="31.5" customHeight="1">
      <c r="A16" s="496">
        <v>5</v>
      </c>
      <c r="B16" s="654"/>
      <c r="C16" s="655"/>
      <c r="D16" s="491" t="s">
        <v>76</v>
      </c>
      <c r="E16" s="491" t="s">
        <v>164</v>
      </c>
      <c r="F16" s="491" t="s">
        <v>658</v>
      </c>
      <c r="G16" s="492" t="s">
        <v>164</v>
      </c>
      <c r="H16" s="491" t="s">
        <v>130</v>
      </c>
      <c r="I16" s="485" t="s">
        <v>748</v>
      </c>
      <c r="J16" s="488" t="s">
        <v>753</v>
      </c>
      <c r="K16" s="495" t="s">
        <v>754</v>
      </c>
    </row>
    <row r="17" spans="1:11">
      <c r="A17" s="645">
        <v>6</v>
      </c>
      <c r="B17" s="257" t="s">
        <v>447</v>
      </c>
      <c r="C17" s="644" t="s">
        <v>482</v>
      </c>
      <c r="D17" s="644"/>
      <c r="E17" s="644"/>
      <c r="F17" s="644"/>
      <c r="G17" s="644"/>
      <c r="H17" s="644"/>
      <c r="I17" s="644"/>
      <c r="J17" s="644"/>
      <c r="K17" s="644"/>
    </row>
    <row r="18" spans="1:11" s="489" customFormat="1" ht="31.5">
      <c r="A18" s="646"/>
      <c r="B18" s="361" t="s">
        <v>199</v>
      </c>
      <c r="C18" s="497" t="s">
        <v>200</v>
      </c>
      <c r="D18" s="361" t="s">
        <v>561</v>
      </c>
      <c r="E18" s="497" t="s">
        <v>201</v>
      </c>
      <c r="F18" s="656" t="s">
        <v>591</v>
      </c>
      <c r="G18" s="658" t="s">
        <v>201</v>
      </c>
      <c r="H18" s="650" t="s">
        <v>391</v>
      </c>
      <c r="I18" s="485" t="s">
        <v>755</v>
      </c>
      <c r="J18" s="498" t="s">
        <v>756</v>
      </c>
      <c r="K18" s="488" t="s">
        <v>743</v>
      </c>
    </row>
    <row r="19" spans="1:11" s="489" customFormat="1" ht="31.5">
      <c r="A19" s="647"/>
      <c r="B19" s="361"/>
      <c r="C19" s="497"/>
      <c r="D19" s="361"/>
      <c r="E19" s="497"/>
      <c r="F19" s="657"/>
      <c r="G19" s="659"/>
      <c r="H19" s="651"/>
      <c r="I19" s="485" t="s">
        <v>757</v>
      </c>
      <c r="J19" s="498" t="s">
        <v>742</v>
      </c>
      <c r="K19" s="488"/>
    </row>
    <row r="20" spans="1:11">
      <c r="A20" s="482"/>
      <c r="B20" s="257" t="s">
        <v>448</v>
      </c>
      <c r="C20" s="644" t="s">
        <v>466</v>
      </c>
      <c r="D20" s="644"/>
      <c r="E20" s="644"/>
      <c r="F20" s="644"/>
      <c r="G20" s="644"/>
      <c r="H20" s="644"/>
      <c r="I20" s="644"/>
      <c r="J20" s="644"/>
      <c r="K20" s="644"/>
    </row>
    <row r="21" spans="1:11" s="489" customFormat="1" ht="50.25" customHeight="1">
      <c r="A21" s="660">
        <v>7</v>
      </c>
      <c r="B21" s="637" t="s">
        <v>204</v>
      </c>
      <c r="C21" s="627" t="s">
        <v>2</v>
      </c>
      <c r="D21" s="663" t="s">
        <v>645</v>
      </c>
      <c r="E21" s="666" t="s">
        <v>206</v>
      </c>
      <c r="F21" s="669" t="s">
        <v>592</v>
      </c>
      <c r="G21" s="672" t="s">
        <v>206</v>
      </c>
      <c r="H21" s="650" t="s">
        <v>391</v>
      </c>
      <c r="I21" s="499" t="s">
        <v>758</v>
      </c>
      <c r="J21" s="498" t="s">
        <v>756</v>
      </c>
      <c r="K21" s="500"/>
    </row>
    <row r="22" spans="1:11" s="489" customFormat="1" ht="72.75" customHeight="1">
      <c r="A22" s="661"/>
      <c r="B22" s="641"/>
      <c r="C22" s="628"/>
      <c r="D22" s="664"/>
      <c r="E22" s="667"/>
      <c r="F22" s="670"/>
      <c r="G22" s="673"/>
      <c r="H22" s="675"/>
      <c r="I22" s="501" t="s">
        <v>759</v>
      </c>
      <c r="J22" s="498" t="s">
        <v>742</v>
      </c>
      <c r="K22" s="500"/>
    </row>
    <row r="23" spans="1:11" s="489" customFormat="1" ht="49.5" customHeight="1">
      <c r="A23" s="662"/>
      <c r="B23" s="641"/>
      <c r="C23" s="628"/>
      <c r="D23" s="665"/>
      <c r="E23" s="668"/>
      <c r="F23" s="671"/>
      <c r="G23" s="674"/>
      <c r="H23" s="651"/>
      <c r="I23" s="485" t="s">
        <v>760</v>
      </c>
      <c r="J23" s="498" t="s">
        <v>742</v>
      </c>
      <c r="K23" s="500"/>
    </row>
    <row r="24" spans="1:11" s="489" customFormat="1" ht="47.25" customHeight="1">
      <c r="A24" s="660">
        <v>8</v>
      </c>
      <c r="B24" s="641"/>
      <c r="C24" s="628"/>
      <c r="D24" s="676" t="s">
        <v>563</v>
      </c>
      <c r="E24" s="676" t="s">
        <v>522</v>
      </c>
      <c r="F24" s="669" t="s">
        <v>593</v>
      </c>
      <c r="G24" s="666" t="s">
        <v>524</v>
      </c>
      <c r="H24" s="650" t="s">
        <v>391</v>
      </c>
      <c r="I24" s="363" t="s">
        <v>761</v>
      </c>
      <c r="J24" s="498" t="s">
        <v>756</v>
      </c>
      <c r="K24" s="502"/>
    </row>
    <row r="25" spans="1:11" s="489" customFormat="1" ht="54.75" customHeight="1">
      <c r="A25" s="662"/>
      <c r="B25" s="641"/>
      <c r="C25" s="628"/>
      <c r="D25" s="676"/>
      <c r="E25" s="676"/>
      <c r="F25" s="670"/>
      <c r="G25" s="667"/>
      <c r="H25" s="675"/>
      <c r="I25" s="485" t="s">
        <v>760</v>
      </c>
      <c r="J25" s="498" t="s">
        <v>742</v>
      </c>
      <c r="K25" s="502"/>
    </row>
    <row r="26" spans="1:11" s="489" customFormat="1" ht="129" customHeight="1">
      <c r="A26" s="660">
        <v>9</v>
      </c>
      <c r="B26" s="641"/>
      <c r="C26" s="628"/>
      <c r="D26" s="676"/>
      <c r="E26" s="676"/>
      <c r="F26" s="669" t="s">
        <v>594</v>
      </c>
      <c r="G26" s="666" t="s">
        <v>523</v>
      </c>
      <c r="H26" s="650" t="s">
        <v>391</v>
      </c>
      <c r="I26" s="490" t="s">
        <v>762</v>
      </c>
      <c r="J26" s="498" t="s">
        <v>742</v>
      </c>
      <c r="K26" s="502"/>
    </row>
    <row r="27" spans="1:11" s="489" customFormat="1" ht="61.5" customHeight="1">
      <c r="A27" s="662"/>
      <c r="B27" s="641"/>
      <c r="C27" s="628"/>
      <c r="D27" s="676"/>
      <c r="E27" s="676"/>
      <c r="F27" s="671"/>
      <c r="G27" s="668"/>
      <c r="H27" s="651"/>
      <c r="I27" s="485" t="s">
        <v>760</v>
      </c>
      <c r="J27" s="498" t="s">
        <v>742</v>
      </c>
      <c r="K27" s="502"/>
    </row>
    <row r="28" spans="1:11" s="489" customFormat="1" ht="47.25">
      <c r="A28" s="360">
        <v>10</v>
      </c>
      <c r="B28" s="641"/>
      <c r="C28" s="628"/>
      <c r="D28" s="676"/>
      <c r="E28" s="676"/>
      <c r="F28" s="503" t="s">
        <v>595</v>
      </c>
      <c r="G28" s="504" t="s">
        <v>525</v>
      </c>
      <c r="H28" s="386" t="s">
        <v>391</v>
      </c>
      <c r="I28" s="485" t="s">
        <v>763</v>
      </c>
      <c r="J28" s="498" t="s">
        <v>742</v>
      </c>
      <c r="K28" s="502"/>
    </row>
    <row r="29" spans="1:11" s="489" customFormat="1" ht="64.5" customHeight="1">
      <c r="A29" s="660">
        <v>11</v>
      </c>
      <c r="B29" s="641"/>
      <c r="C29" s="628"/>
      <c r="D29" s="627" t="s">
        <v>564</v>
      </c>
      <c r="E29" s="627" t="s">
        <v>234</v>
      </c>
      <c r="F29" s="669" t="s">
        <v>596</v>
      </c>
      <c r="G29" s="666" t="s">
        <v>489</v>
      </c>
      <c r="H29" s="650" t="s">
        <v>391</v>
      </c>
      <c r="I29" s="363" t="s">
        <v>764</v>
      </c>
      <c r="J29" s="498" t="s">
        <v>756</v>
      </c>
      <c r="K29" s="502"/>
    </row>
    <row r="30" spans="1:11" s="489" customFormat="1" ht="35.25" customHeight="1">
      <c r="A30" s="662"/>
      <c r="B30" s="641"/>
      <c r="C30" s="628"/>
      <c r="D30" s="628"/>
      <c r="E30" s="628"/>
      <c r="F30" s="671"/>
      <c r="G30" s="668"/>
      <c r="H30" s="651"/>
      <c r="I30" s="485" t="s">
        <v>760</v>
      </c>
      <c r="J30" s="498" t="s">
        <v>742</v>
      </c>
      <c r="K30" s="502"/>
    </row>
    <row r="31" spans="1:11" s="489" customFormat="1" ht="105.75" customHeight="1">
      <c r="A31" s="660">
        <v>12</v>
      </c>
      <c r="B31" s="641"/>
      <c r="C31" s="628"/>
      <c r="D31" s="628"/>
      <c r="E31" s="628"/>
      <c r="F31" s="669" t="s">
        <v>597</v>
      </c>
      <c r="G31" s="666" t="s">
        <v>490</v>
      </c>
      <c r="H31" s="650" t="s">
        <v>391</v>
      </c>
      <c r="I31" s="363" t="s">
        <v>765</v>
      </c>
      <c r="J31" s="498" t="s">
        <v>756</v>
      </c>
      <c r="K31" s="502"/>
    </row>
    <row r="32" spans="1:11" s="489" customFormat="1" ht="122.25" customHeight="1">
      <c r="A32" s="661"/>
      <c r="B32" s="641"/>
      <c r="C32" s="628"/>
      <c r="D32" s="628"/>
      <c r="E32" s="628"/>
      <c r="F32" s="670"/>
      <c r="G32" s="667"/>
      <c r="H32" s="675"/>
      <c r="I32" s="363" t="s">
        <v>766</v>
      </c>
      <c r="J32" s="498" t="s">
        <v>742</v>
      </c>
      <c r="K32" s="502"/>
    </row>
    <row r="33" spans="1:11" s="489" customFormat="1" ht="39.75" customHeight="1">
      <c r="A33" s="662"/>
      <c r="B33" s="641"/>
      <c r="C33" s="628"/>
      <c r="D33" s="629"/>
      <c r="E33" s="629"/>
      <c r="F33" s="671"/>
      <c r="G33" s="668"/>
      <c r="H33" s="651"/>
      <c r="I33" s="485" t="s">
        <v>760</v>
      </c>
      <c r="J33" s="498" t="s">
        <v>742</v>
      </c>
      <c r="K33" s="502"/>
    </row>
    <row r="34" spans="1:11" s="489" customFormat="1" ht="47.25">
      <c r="A34" s="360">
        <v>13</v>
      </c>
      <c r="B34" s="641"/>
      <c r="C34" s="628"/>
      <c r="D34" s="505" t="s">
        <v>565</v>
      </c>
      <c r="E34" s="504" t="s">
        <v>207</v>
      </c>
      <c r="F34" s="503" t="s">
        <v>598</v>
      </c>
      <c r="G34" s="504" t="s">
        <v>491</v>
      </c>
      <c r="H34" s="386" t="s">
        <v>391</v>
      </c>
      <c r="I34" s="485" t="s">
        <v>763</v>
      </c>
      <c r="J34" s="498" t="s">
        <v>742</v>
      </c>
      <c r="K34" s="502"/>
    </row>
    <row r="35" spans="1:11" s="489" customFormat="1" ht="47.25">
      <c r="A35" s="660">
        <v>14</v>
      </c>
      <c r="B35" s="641"/>
      <c r="C35" s="628"/>
      <c r="D35" s="627" t="s">
        <v>566</v>
      </c>
      <c r="E35" s="627" t="s">
        <v>526</v>
      </c>
      <c r="F35" s="669" t="s">
        <v>599</v>
      </c>
      <c r="G35" s="666" t="s">
        <v>527</v>
      </c>
      <c r="H35" s="650" t="s">
        <v>391</v>
      </c>
      <c r="I35" s="504" t="s">
        <v>767</v>
      </c>
      <c r="J35" s="498" t="s">
        <v>756</v>
      </c>
      <c r="K35" s="502"/>
    </row>
    <row r="36" spans="1:11" s="489" customFormat="1" ht="35.25" customHeight="1">
      <c r="A36" s="662"/>
      <c r="B36" s="641"/>
      <c r="C36" s="628"/>
      <c r="D36" s="628"/>
      <c r="E36" s="628"/>
      <c r="F36" s="671"/>
      <c r="G36" s="668"/>
      <c r="H36" s="651"/>
      <c r="I36" s="485" t="s">
        <v>763</v>
      </c>
      <c r="J36" s="498" t="s">
        <v>742</v>
      </c>
      <c r="K36" s="502"/>
    </row>
    <row r="37" spans="1:11" s="489" customFormat="1" ht="36" customHeight="1">
      <c r="A37" s="660">
        <v>15</v>
      </c>
      <c r="B37" s="641"/>
      <c r="C37" s="628"/>
      <c r="D37" s="628"/>
      <c r="E37" s="628"/>
      <c r="F37" s="669" t="s">
        <v>600</v>
      </c>
      <c r="G37" s="666" t="s">
        <v>528</v>
      </c>
      <c r="H37" s="650" t="s">
        <v>391</v>
      </c>
      <c r="I37" s="490" t="s">
        <v>768</v>
      </c>
      <c r="J37" s="498" t="s">
        <v>756</v>
      </c>
      <c r="K37" s="502"/>
    </row>
    <row r="38" spans="1:11" s="489" customFormat="1" ht="32.25" customHeight="1">
      <c r="A38" s="661"/>
      <c r="B38" s="641"/>
      <c r="C38" s="628"/>
      <c r="D38" s="628"/>
      <c r="E38" s="628"/>
      <c r="F38" s="670"/>
      <c r="G38" s="667"/>
      <c r="H38" s="675"/>
      <c r="I38" s="363" t="s">
        <v>769</v>
      </c>
      <c r="J38" s="498" t="s">
        <v>742</v>
      </c>
      <c r="K38" s="502"/>
    </row>
    <row r="39" spans="1:11" s="489" customFormat="1" ht="31.5">
      <c r="A39" s="662"/>
      <c r="B39" s="641"/>
      <c r="C39" s="628"/>
      <c r="D39" s="628"/>
      <c r="E39" s="628"/>
      <c r="F39" s="671"/>
      <c r="G39" s="668"/>
      <c r="H39" s="651"/>
      <c r="I39" s="485" t="s">
        <v>760</v>
      </c>
      <c r="J39" s="498" t="s">
        <v>742</v>
      </c>
      <c r="K39" s="502"/>
    </row>
    <row r="40" spans="1:11" s="489" customFormat="1" ht="31.5">
      <c r="A40" s="660">
        <v>16</v>
      </c>
      <c r="B40" s="641"/>
      <c r="C40" s="628"/>
      <c r="D40" s="628"/>
      <c r="E40" s="628"/>
      <c r="F40" s="669" t="s">
        <v>601</v>
      </c>
      <c r="G40" s="666" t="s">
        <v>553</v>
      </c>
      <c r="H40" s="650" t="s">
        <v>391</v>
      </c>
      <c r="I40" s="363" t="s">
        <v>770</v>
      </c>
      <c r="J40" s="498" t="s">
        <v>756</v>
      </c>
      <c r="K40" s="502"/>
    </row>
    <row r="41" spans="1:11" s="489" customFormat="1" ht="30" customHeight="1">
      <c r="A41" s="662"/>
      <c r="B41" s="638"/>
      <c r="C41" s="629"/>
      <c r="D41" s="629"/>
      <c r="E41" s="629"/>
      <c r="F41" s="671"/>
      <c r="G41" s="668"/>
      <c r="H41" s="651"/>
      <c r="I41" s="485" t="s">
        <v>760</v>
      </c>
      <c r="J41" s="498" t="s">
        <v>742</v>
      </c>
      <c r="K41" s="502"/>
    </row>
    <row r="42" spans="1:11" s="489" customFormat="1" ht="50.25" customHeight="1">
      <c r="A42" s="660">
        <v>17</v>
      </c>
      <c r="B42" s="677" t="s">
        <v>209</v>
      </c>
      <c r="C42" s="663" t="s">
        <v>210</v>
      </c>
      <c r="D42" s="663" t="s">
        <v>567</v>
      </c>
      <c r="E42" s="663" t="s">
        <v>14</v>
      </c>
      <c r="F42" s="663" t="s">
        <v>602</v>
      </c>
      <c r="G42" s="666" t="s">
        <v>554</v>
      </c>
      <c r="H42" s="650" t="s">
        <v>391</v>
      </c>
      <c r="I42" s="363" t="s">
        <v>771</v>
      </c>
      <c r="J42" s="498" t="s">
        <v>756</v>
      </c>
      <c r="K42" s="502"/>
    </row>
    <row r="43" spans="1:11" s="489" customFormat="1" ht="50.25" customHeight="1">
      <c r="A43" s="661"/>
      <c r="B43" s="678"/>
      <c r="C43" s="664"/>
      <c r="D43" s="664"/>
      <c r="E43" s="664"/>
      <c r="F43" s="664"/>
      <c r="G43" s="667"/>
      <c r="H43" s="675"/>
      <c r="I43" s="363" t="s">
        <v>772</v>
      </c>
      <c r="J43" s="498" t="s">
        <v>742</v>
      </c>
      <c r="K43" s="502"/>
    </row>
    <row r="44" spans="1:11" s="489" customFormat="1" ht="50.25" customHeight="1">
      <c r="A44" s="662"/>
      <c r="B44" s="679"/>
      <c r="C44" s="665"/>
      <c r="D44" s="665"/>
      <c r="E44" s="665"/>
      <c r="F44" s="665"/>
      <c r="G44" s="668"/>
      <c r="H44" s="651"/>
      <c r="I44" s="485" t="s">
        <v>760</v>
      </c>
      <c r="J44" s="498" t="s">
        <v>742</v>
      </c>
      <c r="K44" s="502"/>
    </row>
    <row r="45" spans="1:11" s="489" customFormat="1" ht="47.25" customHeight="1">
      <c r="A45" s="660">
        <v>18</v>
      </c>
      <c r="B45" s="677" t="s">
        <v>211</v>
      </c>
      <c r="C45" s="663" t="s">
        <v>212</v>
      </c>
      <c r="D45" s="663" t="s">
        <v>568</v>
      </c>
      <c r="E45" s="663" t="s">
        <v>213</v>
      </c>
      <c r="F45" s="663" t="s">
        <v>603</v>
      </c>
      <c r="G45" s="666" t="s">
        <v>555</v>
      </c>
      <c r="H45" s="650" t="s">
        <v>391</v>
      </c>
      <c r="I45" s="485" t="s">
        <v>773</v>
      </c>
      <c r="J45" s="498" t="s">
        <v>742</v>
      </c>
      <c r="K45" s="502" t="s">
        <v>774</v>
      </c>
    </row>
    <row r="46" spans="1:11" s="489" customFormat="1" ht="47.25" customHeight="1">
      <c r="A46" s="661"/>
      <c r="B46" s="678"/>
      <c r="C46" s="664"/>
      <c r="D46" s="664"/>
      <c r="E46" s="664"/>
      <c r="F46" s="664"/>
      <c r="G46" s="667"/>
      <c r="H46" s="675"/>
      <c r="I46" s="485" t="s">
        <v>775</v>
      </c>
      <c r="J46" s="498" t="s">
        <v>742</v>
      </c>
      <c r="K46" s="502"/>
    </row>
    <row r="47" spans="1:11" s="489" customFormat="1" ht="37.5" customHeight="1">
      <c r="A47" s="662"/>
      <c r="B47" s="679"/>
      <c r="C47" s="665"/>
      <c r="D47" s="665"/>
      <c r="E47" s="665"/>
      <c r="F47" s="665"/>
      <c r="G47" s="668"/>
      <c r="H47" s="651"/>
      <c r="I47" s="485" t="s">
        <v>760</v>
      </c>
      <c r="J47" s="498" t="s">
        <v>742</v>
      </c>
      <c r="K47" s="502"/>
    </row>
    <row r="48" spans="1:11">
      <c r="A48" s="482"/>
      <c r="B48" s="258" t="s">
        <v>449</v>
      </c>
      <c r="C48" s="680" t="s">
        <v>467</v>
      </c>
      <c r="D48" s="681"/>
      <c r="E48" s="681"/>
      <c r="F48" s="681"/>
      <c r="G48" s="681"/>
      <c r="H48" s="681"/>
      <c r="I48" s="681"/>
      <c r="J48" s="681"/>
      <c r="K48" s="682"/>
    </row>
    <row r="49" spans="1:11" s="489" customFormat="1" ht="47.25">
      <c r="A49" s="660">
        <v>19</v>
      </c>
      <c r="B49" s="677" t="s">
        <v>219</v>
      </c>
      <c r="C49" s="677" t="s">
        <v>220</v>
      </c>
      <c r="D49" s="677" t="s">
        <v>569</v>
      </c>
      <c r="E49" s="677" t="s">
        <v>221</v>
      </c>
      <c r="F49" s="677" t="s">
        <v>604</v>
      </c>
      <c r="G49" s="683" t="s">
        <v>776</v>
      </c>
      <c r="H49" s="650" t="s">
        <v>391</v>
      </c>
      <c r="I49" s="506" t="s">
        <v>777</v>
      </c>
      <c r="J49" s="498" t="s">
        <v>756</v>
      </c>
      <c r="K49" s="502"/>
    </row>
    <row r="50" spans="1:11" s="489" customFormat="1" ht="43.5" customHeight="1">
      <c r="A50" s="661"/>
      <c r="B50" s="678"/>
      <c r="C50" s="678"/>
      <c r="D50" s="678"/>
      <c r="E50" s="678"/>
      <c r="F50" s="678"/>
      <c r="G50" s="684"/>
      <c r="H50" s="675"/>
      <c r="I50" s="506" t="s">
        <v>778</v>
      </c>
      <c r="J50" s="498" t="s">
        <v>742</v>
      </c>
      <c r="K50" s="507"/>
    </row>
    <row r="51" spans="1:11" s="489" customFormat="1" ht="45" customHeight="1">
      <c r="A51" s="661"/>
      <c r="B51" s="678"/>
      <c r="C51" s="679"/>
      <c r="D51" s="679"/>
      <c r="E51" s="679"/>
      <c r="F51" s="678"/>
      <c r="G51" s="685"/>
      <c r="H51" s="675"/>
      <c r="I51" s="485" t="s">
        <v>760</v>
      </c>
      <c r="J51" s="498" t="s">
        <v>742</v>
      </c>
      <c r="K51" s="507"/>
    </row>
    <row r="52" spans="1:11" ht="15.75" customHeight="1">
      <c r="A52" s="482"/>
      <c r="B52" s="463" t="s">
        <v>450</v>
      </c>
      <c r="C52" s="680" t="s">
        <v>468</v>
      </c>
      <c r="D52" s="681"/>
      <c r="E52" s="681"/>
      <c r="F52" s="681"/>
      <c r="G52" s="681"/>
      <c r="H52" s="681"/>
      <c r="I52" s="681"/>
      <c r="J52" s="681"/>
      <c r="K52" s="682"/>
    </row>
    <row r="53" spans="1:11" s="489" customFormat="1" ht="57" customHeight="1">
      <c r="A53" s="660">
        <v>20</v>
      </c>
      <c r="B53" s="637" t="s">
        <v>226</v>
      </c>
      <c r="C53" s="637" t="s">
        <v>227</v>
      </c>
      <c r="D53" s="677" t="s">
        <v>570</v>
      </c>
      <c r="E53" s="686" t="s">
        <v>228</v>
      </c>
      <c r="F53" s="686" t="s">
        <v>605</v>
      </c>
      <c r="G53" s="688" t="s">
        <v>779</v>
      </c>
      <c r="H53" s="650" t="s">
        <v>391</v>
      </c>
      <c r="I53" s="363" t="s">
        <v>780</v>
      </c>
      <c r="J53" s="498" t="s">
        <v>756</v>
      </c>
      <c r="K53" s="502"/>
    </row>
    <row r="54" spans="1:11" s="489" customFormat="1" ht="42" customHeight="1">
      <c r="A54" s="662"/>
      <c r="B54" s="641"/>
      <c r="C54" s="641"/>
      <c r="D54" s="679"/>
      <c r="E54" s="687"/>
      <c r="F54" s="687"/>
      <c r="G54" s="689"/>
      <c r="H54" s="651"/>
      <c r="I54" s="485" t="s">
        <v>760</v>
      </c>
      <c r="J54" s="498" t="s">
        <v>742</v>
      </c>
      <c r="K54" s="502"/>
    </row>
    <row r="55" spans="1:11" s="489" customFormat="1" ht="47.25">
      <c r="A55" s="360">
        <v>21</v>
      </c>
      <c r="B55" s="641"/>
      <c r="C55" s="641"/>
      <c r="D55" s="508" t="s">
        <v>571</v>
      </c>
      <c r="E55" s="363" t="s">
        <v>12</v>
      </c>
      <c r="F55" s="509" t="s">
        <v>606</v>
      </c>
      <c r="G55" s="510" t="s">
        <v>12</v>
      </c>
      <c r="H55" s="511" t="s">
        <v>391</v>
      </c>
      <c r="I55" s="485" t="s">
        <v>763</v>
      </c>
      <c r="J55" s="498" t="s">
        <v>742</v>
      </c>
      <c r="K55" s="502"/>
    </row>
    <row r="56" spans="1:11" s="489" customFormat="1" ht="66.75" customHeight="1">
      <c r="A56" s="660">
        <v>22</v>
      </c>
      <c r="B56" s="641"/>
      <c r="C56" s="641"/>
      <c r="D56" s="677" t="s">
        <v>572</v>
      </c>
      <c r="E56" s="686" t="s">
        <v>229</v>
      </c>
      <c r="F56" s="686" t="s">
        <v>607</v>
      </c>
      <c r="G56" s="688" t="s">
        <v>0</v>
      </c>
      <c r="H56" s="650" t="s">
        <v>391</v>
      </c>
      <c r="I56" s="363" t="s">
        <v>781</v>
      </c>
      <c r="J56" s="498" t="s">
        <v>756</v>
      </c>
      <c r="K56" s="502"/>
    </row>
    <row r="57" spans="1:11" s="489" customFormat="1" ht="42" customHeight="1">
      <c r="A57" s="662"/>
      <c r="B57" s="641"/>
      <c r="C57" s="641"/>
      <c r="D57" s="679"/>
      <c r="E57" s="687"/>
      <c r="F57" s="687"/>
      <c r="G57" s="689"/>
      <c r="H57" s="651"/>
      <c r="I57" s="485" t="s">
        <v>760</v>
      </c>
      <c r="J57" s="498" t="s">
        <v>742</v>
      </c>
      <c r="K57" s="502"/>
    </row>
    <row r="58" spans="1:11" s="489" customFormat="1" ht="67.5" customHeight="1">
      <c r="A58" s="660">
        <v>23</v>
      </c>
      <c r="B58" s="641"/>
      <c r="C58" s="641"/>
      <c r="D58" s="677" t="s">
        <v>573</v>
      </c>
      <c r="E58" s="686" t="s">
        <v>1</v>
      </c>
      <c r="F58" s="686" t="s">
        <v>608</v>
      </c>
      <c r="G58" s="688" t="s">
        <v>494</v>
      </c>
      <c r="H58" s="650" t="s">
        <v>391</v>
      </c>
      <c r="I58" s="363" t="s">
        <v>782</v>
      </c>
      <c r="J58" s="498" t="s">
        <v>756</v>
      </c>
      <c r="K58" s="502"/>
    </row>
    <row r="59" spans="1:11" s="489" customFormat="1" ht="61.5" customHeight="1">
      <c r="A59" s="661"/>
      <c r="B59" s="641"/>
      <c r="C59" s="641"/>
      <c r="D59" s="678"/>
      <c r="E59" s="690"/>
      <c r="F59" s="690"/>
      <c r="G59" s="691"/>
      <c r="H59" s="675"/>
      <c r="I59" s="363" t="s">
        <v>783</v>
      </c>
      <c r="J59" s="498" t="s">
        <v>742</v>
      </c>
      <c r="K59" s="502"/>
    </row>
    <row r="60" spans="1:11" s="489" customFormat="1" ht="61.5" customHeight="1">
      <c r="A60" s="662"/>
      <c r="B60" s="638"/>
      <c r="C60" s="638"/>
      <c r="D60" s="679"/>
      <c r="E60" s="687"/>
      <c r="F60" s="687"/>
      <c r="G60" s="689"/>
      <c r="H60" s="651"/>
      <c r="I60" s="485" t="s">
        <v>760</v>
      </c>
      <c r="J60" s="498" t="s">
        <v>742</v>
      </c>
      <c r="K60" s="502"/>
    </row>
    <row r="61" spans="1:11" s="489" customFormat="1" ht="51.75" customHeight="1">
      <c r="A61" s="660">
        <v>24</v>
      </c>
      <c r="B61" s="692" t="s">
        <v>230</v>
      </c>
      <c r="C61" s="692" t="s">
        <v>231</v>
      </c>
      <c r="D61" s="677" t="s">
        <v>574</v>
      </c>
      <c r="E61" s="683" t="s">
        <v>473</v>
      </c>
      <c r="F61" s="693" t="s">
        <v>609</v>
      </c>
      <c r="G61" s="683" t="s">
        <v>784</v>
      </c>
      <c r="H61" s="650" t="s">
        <v>391</v>
      </c>
      <c r="I61" s="363" t="s">
        <v>785</v>
      </c>
      <c r="J61" s="498" t="s">
        <v>756</v>
      </c>
      <c r="K61" s="502"/>
    </row>
    <row r="62" spans="1:11" s="489" customFormat="1" ht="52.5" customHeight="1">
      <c r="A62" s="661"/>
      <c r="B62" s="692"/>
      <c r="C62" s="692"/>
      <c r="D62" s="678"/>
      <c r="E62" s="684"/>
      <c r="F62" s="694"/>
      <c r="G62" s="684"/>
      <c r="H62" s="675"/>
      <c r="I62" s="363" t="s">
        <v>786</v>
      </c>
      <c r="J62" s="498" t="s">
        <v>742</v>
      </c>
      <c r="K62" s="502"/>
    </row>
    <row r="63" spans="1:11" s="489" customFormat="1" ht="31.5">
      <c r="A63" s="661"/>
      <c r="B63" s="692"/>
      <c r="C63" s="692"/>
      <c r="D63" s="679"/>
      <c r="E63" s="685"/>
      <c r="F63" s="695"/>
      <c r="G63" s="685"/>
      <c r="H63" s="651"/>
      <c r="I63" s="485" t="s">
        <v>760</v>
      </c>
      <c r="J63" s="498" t="s">
        <v>742</v>
      </c>
      <c r="K63" s="502"/>
    </row>
    <row r="64" spans="1:11" ht="68.25" customHeight="1">
      <c r="A64" s="512">
        <v>25</v>
      </c>
      <c r="B64" s="692"/>
      <c r="C64" s="692"/>
      <c r="D64" s="471" t="s">
        <v>575</v>
      </c>
      <c r="E64" s="264" t="s">
        <v>474</v>
      </c>
      <c r="F64" s="166" t="s">
        <v>610</v>
      </c>
      <c r="G64" s="264" t="s">
        <v>15</v>
      </c>
      <c r="H64" s="205" t="s">
        <v>391</v>
      </c>
      <c r="I64" s="176" t="s">
        <v>787</v>
      </c>
      <c r="J64" s="513" t="s">
        <v>742</v>
      </c>
      <c r="K64" s="514"/>
    </row>
    <row r="65" spans="1:11" s="489" customFormat="1" ht="36.75" customHeight="1">
      <c r="A65" s="660">
        <v>26</v>
      </c>
      <c r="B65" s="700" t="s">
        <v>235</v>
      </c>
      <c r="C65" s="700" t="s">
        <v>236</v>
      </c>
      <c r="D65" s="618" t="s">
        <v>576</v>
      </c>
      <c r="E65" s="633" t="s">
        <v>479</v>
      </c>
      <c r="F65" s="697" t="s">
        <v>611</v>
      </c>
      <c r="G65" s="658" t="s">
        <v>788</v>
      </c>
      <c r="H65" s="650" t="s">
        <v>391</v>
      </c>
      <c r="I65" s="363" t="s">
        <v>789</v>
      </c>
      <c r="J65" s="498" t="s">
        <v>756</v>
      </c>
      <c r="K65" s="502"/>
    </row>
    <row r="66" spans="1:11" s="489" customFormat="1" ht="47.25" customHeight="1">
      <c r="A66" s="661"/>
      <c r="B66" s="700"/>
      <c r="C66" s="700"/>
      <c r="D66" s="640"/>
      <c r="E66" s="634"/>
      <c r="F66" s="698"/>
      <c r="G66" s="696"/>
      <c r="H66" s="675"/>
      <c r="I66" s="363" t="s">
        <v>790</v>
      </c>
      <c r="J66" s="498" t="s">
        <v>756</v>
      </c>
      <c r="K66" s="502"/>
    </row>
    <row r="67" spans="1:11" s="489" customFormat="1" ht="31.5">
      <c r="A67" s="662"/>
      <c r="B67" s="700"/>
      <c r="C67" s="700"/>
      <c r="D67" s="640"/>
      <c r="E67" s="634"/>
      <c r="F67" s="699"/>
      <c r="G67" s="659"/>
      <c r="H67" s="651"/>
      <c r="I67" s="485" t="s">
        <v>760</v>
      </c>
      <c r="J67" s="498" t="s">
        <v>742</v>
      </c>
      <c r="K67" s="502"/>
    </row>
    <row r="68" spans="1:11" s="489" customFormat="1" ht="47.25">
      <c r="A68" s="660">
        <v>27</v>
      </c>
      <c r="B68" s="700"/>
      <c r="C68" s="700"/>
      <c r="D68" s="640"/>
      <c r="E68" s="634"/>
      <c r="F68" s="697" t="s">
        <v>612</v>
      </c>
      <c r="G68" s="658" t="s">
        <v>488</v>
      </c>
      <c r="H68" s="650" t="s">
        <v>391</v>
      </c>
      <c r="I68" s="515" t="s">
        <v>791</v>
      </c>
      <c r="J68" s="498" t="s">
        <v>742</v>
      </c>
      <c r="K68" s="502"/>
    </row>
    <row r="69" spans="1:11" s="489" customFormat="1" ht="35.25" customHeight="1">
      <c r="A69" s="661"/>
      <c r="B69" s="700"/>
      <c r="C69" s="700"/>
      <c r="D69" s="640"/>
      <c r="E69" s="634"/>
      <c r="F69" s="698"/>
      <c r="G69" s="696"/>
      <c r="H69" s="675"/>
      <c r="I69" s="515" t="s">
        <v>792</v>
      </c>
      <c r="J69" s="498" t="s">
        <v>742</v>
      </c>
      <c r="K69" s="502"/>
    </row>
    <row r="70" spans="1:11" s="489" customFormat="1" ht="31.5">
      <c r="A70" s="662"/>
      <c r="B70" s="700"/>
      <c r="C70" s="700"/>
      <c r="D70" s="640"/>
      <c r="E70" s="634"/>
      <c r="F70" s="699"/>
      <c r="G70" s="659"/>
      <c r="H70" s="651"/>
      <c r="I70" s="485" t="s">
        <v>760</v>
      </c>
      <c r="J70" s="498" t="s">
        <v>742</v>
      </c>
      <c r="K70" s="502"/>
    </row>
    <row r="71" spans="1:11" s="489" customFormat="1" ht="63">
      <c r="A71" s="660">
        <v>28</v>
      </c>
      <c r="B71" s="700"/>
      <c r="C71" s="700"/>
      <c r="D71" s="640"/>
      <c r="E71" s="634"/>
      <c r="F71" s="697" t="s">
        <v>613</v>
      </c>
      <c r="G71" s="658" t="s">
        <v>496</v>
      </c>
      <c r="H71" s="650" t="s">
        <v>391</v>
      </c>
      <c r="I71" s="363" t="s">
        <v>793</v>
      </c>
      <c r="J71" s="498" t="s">
        <v>742</v>
      </c>
      <c r="K71" s="502"/>
    </row>
    <row r="72" spans="1:11" s="489" customFormat="1" ht="31.5">
      <c r="A72" s="662"/>
      <c r="B72" s="700"/>
      <c r="C72" s="700"/>
      <c r="D72" s="640"/>
      <c r="E72" s="634"/>
      <c r="F72" s="699"/>
      <c r="G72" s="659"/>
      <c r="H72" s="651"/>
      <c r="I72" s="485" t="s">
        <v>760</v>
      </c>
      <c r="J72" s="498" t="s">
        <v>742</v>
      </c>
      <c r="K72" s="502"/>
    </row>
    <row r="73" spans="1:11" s="489" customFormat="1" ht="31.5">
      <c r="A73" s="660">
        <v>29</v>
      </c>
      <c r="B73" s="700"/>
      <c r="C73" s="700"/>
      <c r="D73" s="640"/>
      <c r="E73" s="634"/>
      <c r="F73" s="697" t="s">
        <v>614</v>
      </c>
      <c r="G73" s="658" t="s">
        <v>497</v>
      </c>
      <c r="H73" s="650" t="s">
        <v>391</v>
      </c>
      <c r="I73" s="363" t="s">
        <v>794</v>
      </c>
      <c r="J73" s="498" t="s">
        <v>742</v>
      </c>
      <c r="K73" s="502"/>
    </row>
    <row r="74" spans="1:11" s="489" customFormat="1" ht="31.5">
      <c r="A74" s="662"/>
      <c r="B74" s="700"/>
      <c r="C74" s="700"/>
      <c r="D74" s="640"/>
      <c r="E74" s="634"/>
      <c r="F74" s="699"/>
      <c r="G74" s="659"/>
      <c r="H74" s="651"/>
      <c r="I74" s="485" t="s">
        <v>760</v>
      </c>
      <c r="J74" s="498" t="s">
        <v>742</v>
      </c>
      <c r="K74" s="502"/>
    </row>
    <row r="75" spans="1:11" s="489" customFormat="1" ht="36" customHeight="1">
      <c r="A75" s="660">
        <v>30</v>
      </c>
      <c r="B75" s="700"/>
      <c r="C75" s="700"/>
      <c r="D75" s="640"/>
      <c r="E75" s="634"/>
      <c r="F75" s="697" t="s">
        <v>615</v>
      </c>
      <c r="G75" s="658" t="s">
        <v>498</v>
      </c>
      <c r="H75" s="650" t="s">
        <v>391</v>
      </c>
      <c r="I75" s="363" t="s">
        <v>795</v>
      </c>
      <c r="J75" s="498" t="s">
        <v>742</v>
      </c>
      <c r="K75" s="502"/>
    </row>
    <row r="76" spans="1:11" s="489" customFormat="1" ht="42.75" customHeight="1">
      <c r="A76" s="662"/>
      <c r="B76" s="700"/>
      <c r="C76" s="700"/>
      <c r="D76" s="640"/>
      <c r="E76" s="634"/>
      <c r="F76" s="699"/>
      <c r="G76" s="659"/>
      <c r="H76" s="651"/>
      <c r="I76" s="485" t="s">
        <v>760</v>
      </c>
      <c r="J76" s="498" t="s">
        <v>742</v>
      </c>
      <c r="K76" s="502"/>
    </row>
    <row r="77" spans="1:11" s="489" customFormat="1" ht="31.5">
      <c r="A77" s="660">
        <v>31</v>
      </c>
      <c r="B77" s="700"/>
      <c r="C77" s="700"/>
      <c r="D77" s="640"/>
      <c r="E77" s="634"/>
      <c r="F77" s="697" t="s">
        <v>616</v>
      </c>
      <c r="G77" s="658" t="s">
        <v>499</v>
      </c>
      <c r="H77" s="650" t="s">
        <v>391</v>
      </c>
      <c r="I77" s="363" t="s">
        <v>796</v>
      </c>
      <c r="J77" s="498" t="s">
        <v>742</v>
      </c>
      <c r="K77" s="502"/>
    </row>
    <row r="78" spans="1:11" s="489" customFormat="1" ht="31.5">
      <c r="A78" s="662"/>
      <c r="B78" s="700"/>
      <c r="C78" s="700"/>
      <c r="D78" s="640"/>
      <c r="E78" s="634"/>
      <c r="F78" s="699"/>
      <c r="G78" s="659"/>
      <c r="H78" s="651"/>
      <c r="I78" s="485" t="s">
        <v>760</v>
      </c>
      <c r="J78" s="498" t="s">
        <v>742</v>
      </c>
      <c r="K78" s="502"/>
    </row>
    <row r="79" spans="1:11" s="489" customFormat="1" ht="36" customHeight="1">
      <c r="A79" s="660">
        <v>32</v>
      </c>
      <c r="B79" s="700"/>
      <c r="C79" s="700"/>
      <c r="D79" s="640"/>
      <c r="E79" s="634"/>
      <c r="F79" s="697" t="s">
        <v>617</v>
      </c>
      <c r="G79" s="658" t="s">
        <v>500</v>
      </c>
      <c r="H79" s="650" t="s">
        <v>391</v>
      </c>
      <c r="I79" s="363" t="s">
        <v>797</v>
      </c>
      <c r="J79" s="498" t="s">
        <v>742</v>
      </c>
      <c r="K79" s="502"/>
    </row>
    <row r="80" spans="1:11" s="489" customFormat="1" ht="38.25" customHeight="1">
      <c r="A80" s="662"/>
      <c r="B80" s="700"/>
      <c r="C80" s="700"/>
      <c r="D80" s="640"/>
      <c r="E80" s="634"/>
      <c r="F80" s="699"/>
      <c r="G80" s="659"/>
      <c r="H80" s="651"/>
      <c r="I80" s="485" t="s">
        <v>760</v>
      </c>
      <c r="J80" s="498" t="s">
        <v>742</v>
      </c>
      <c r="K80" s="502"/>
    </row>
    <row r="81" spans="1:11" s="489" customFormat="1" ht="48" customHeight="1">
      <c r="A81" s="496">
        <v>33</v>
      </c>
      <c r="B81" s="700"/>
      <c r="C81" s="700"/>
      <c r="D81" s="640"/>
      <c r="E81" s="634"/>
      <c r="F81" s="516" t="s">
        <v>618</v>
      </c>
      <c r="G81" s="517" t="s">
        <v>501</v>
      </c>
      <c r="H81" s="511" t="s">
        <v>391</v>
      </c>
      <c r="I81" s="363" t="s">
        <v>760</v>
      </c>
      <c r="J81" s="498" t="s">
        <v>742</v>
      </c>
      <c r="K81" s="502"/>
    </row>
    <row r="82" spans="1:11" s="489" customFormat="1" ht="47.25">
      <c r="A82" s="660">
        <v>34</v>
      </c>
      <c r="B82" s="700"/>
      <c r="C82" s="700"/>
      <c r="D82" s="700" t="s">
        <v>577</v>
      </c>
      <c r="E82" s="703" t="s">
        <v>480</v>
      </c>
      <c r="F82" s="697" t="s">
        <v>619</v>
      </c>
      <c r="G82" s="658" t="s">
        <v>502</v>
      </c>
      <c r="H82" s="650" t="s">
        <v>391</v>
      </c>
      <c r="I82" s="363" t="s">
        <v>798</v>
      </c>
      <c r="J82" s="498" t="s">
        <v>756</v>
      </c>
      <c r="K82" s="502"/>
    </row>
    <row r="83" spans="1:11" s="489" customFormat="1" ht="31.5">
      <c r="A83" s="661"/>
      <c r="B83" s="700"/>
      <c r="C83" s="700"/>
      <c r="D83" s="700"/>
      <c r="E83" s="703"/>
      <c r="F83" s="698"/>
      <c r="G83" s="696"/>
      <c r="H83" s="675"/>
      <c r="I83" s="363" t="s">
        <v>799</v>
      </c>
      <c r="J83" s="498" t="s">
        <v>742</v>
      </c>
      <c r="K83" s="502"/>
    </row>
    <row r="84" spans="1:11" s="489" customFormat="1" ht="31.5">
      <c r="A84" s="662"/>
      <c r="B84" s="700"/>
      <c r="C84" s="700"/>
      <c r="D84" s="700"/>
      <c r="E84" s="703"/>
      <c r="F84" s="699"/>
      <c r="G84" s="659"/>
      <c r="H84" s="651"/>
      <c r="I84" s="485" t="s">
        <v>760</v>
      </c>
      <c r="J84" s="498" t="s">
        <v>742</v>
      </c>
      <c r="K84" s="502"/>
    </row>
    <row r="85" spans="1:11" s="489" customFormat="1" ht="47.25">
      <c r="A85" s="660">
        <v>35</v>
      </c>
      <c r="B85" s="700"/>
      <c r="C85" s="700"/>
      <c r="D85" s="700"/>
      <c r="E85" s="703"/>
      <c r="F85" s="697" t="s">
        <v>620</v>
      </c>
      <c r="G85" s="658" t="s">
        <v>800</v>
      </c>
      <c r="H85" s="650" t="s">
        <v>391</v>
      </c>
      <c r="I85" s="363" t="s">
        <v>801</v>
      </c>
      <c r="J85" s="498" t="s">
        <v>756</v>
      </c>
      <c r="K85" s="502"/>
    </row>
    <row r="86" spans="1:11" s="489" customFormat="1" ht="31.5">
      <c r="A86" s="662"/>
      <c r="B86" s="700"/>
      <c r="C86" s="700"/>
      <c r="D86" s="700"/>
      <c r="E86" s="703"/>
      <c r="F86" s="699"/>
      <c r="G86" s="659"/>
      <c r="H86" s="651"/>
      <c r="I86" s="485" t="s">
        <v>760</v>
      </c>
      <c r="J86" s="498" t="s">
        <v>742</v>
      </c>
      <c r="K86" s="502"/>
    </row>
    <row r="87" spans="1:11" s="489" customFormat="1" ht="31.5">
      <c r="A87" s="660">
        <v>36</v>
      </c>
      <c r="B87" s="700"/>
      <c r="C87" s="700"/>
      <c r="D87" s="700"/>
      <c r="E87" s="703"/>
      <c r="F87" s="697" t="s">
        <v>621</v>
      </c>
      <c r="G87" s="701" t="s">
        <v>475</v>
      </c>
      <c r="H87" s="650" t="s">
        <v>391</v>
      </c>
      <c r="I87" s="363" t="s">
        <v>802</v>
      </c>
      <c r="J87" s="498" t="s">
        <v>756</v>
      </c>
      <c r="K87" s="502"/>
    </row>
    <row r="88" spans="1:11" s="489" customFormat="1" ht="31.5">
      <c r="A88" s="662"/>
      <c r="B88" s="700"/>
      <c r="C88" s="700"/>
      <c r="D88" s="700"/>
      <c r="E88" s="703"/>
      <c r="F88" s="699"/>
      <c r="G88" s="702"/>
      <c r="H88" s="651"/>
      <c r="I88" s="363" t="s">
        <v>803</v>
      </c>
      <c r="J88" s="498" t="s">
        <v>742</v>
      </c>
      <c r="K88" s="502"/>
    </row>
    <row r="89" spans="1:11" s="489" customFormat="1" ht="122.25" customHeight="1">
      <c r="A89" s="360">
        <v>37</v>
      </c>
      <c r="B89" s="700"/>
      <c r="C89" s="700"/>
      <c r="D89" s="700"/>
      <c r="E89" s="703"/>
      <c r="F89" s="518" t="s">
        <v>622</v>
      </c>
      <c r="G89" s="519" t="s">
        <v>706</v>
      </c>
      <c r="H89" s="386" t="s">
        <v>391</v>
      </c>
      <c r="I89" s="363" t="s">
        <v>804</v>
      </c>
      <c r="J89" s="498" t="s">
        <v>742</v>
      </c>
      <c r="K89" s="502"/>
    </row>
    <row r="90" spans="1:11" s="489" customFormat="1">
      <c r="A90" s="660">
        <v>38</v>
      </c>
      <c r="B90" s="700"/>
      <c r="C90" s="700"/>
      <c r="D90" s="700"/>
      <c r="E90" s="703"/>
      <c r="F90" s="697" t="s">
        <v>623</v>
      </c>
      <c r="G90" s="658" t="s">
        <v>476</v>
      </c>
      <c r="H90" s="650" t="s">
        <v>391</v>
      </c>
      <c r="I90" s="363" t="s">
        <v>805</v>
      </c>
      <c r="J90" s="498" t="s">
        <v>745</v>
      </c>
      <c r="K90" s="502"/>
    </row>
    <row r="91" spans="1:11" s="489" customFormat="1" ht="99" customHeight="1">
      <c r="A91" s="662"/>
      <c r="B91" s="700"/>
      <c r="C91" s="700"/>
      <c r="D91" s="700"/>
      <c r="E91" s="703"/>
      <c r="F91" s="699"/>
      <c r="G91" s="659"/>
      <c r="H91" s="651"/>
      <c r="I91" s="363" t="s">
        <v>806</v>
      </c>
      <c r="J91" s="498" t="s">
        <v>742</v>
      </c>
      <c r="K91" s="502"/>
    </row>
    <row r="92" spans="1:11" s="489" customFormat="1">
      <c r="A92" s="660">
        <v>39</v>
      </c>
      <c r="B92" s="700"/>
      <c r="C92" s="700"/>
      <c r="D92" s="700"/>
      <c r="E92" s="703"/>
      <c r="F92" s="697" t="s">
        <v>700</v>
      </c>
      <c r="G92" s="658" t="s">
        <v>707</v>
      </c>
      <c r="H92" s="650" t="s">
        <v>391</v>
      </c>
      <c r="I92" s="363" t="s">
        <v>805</v>
      </c>
      <c r="J92" s="498" t="s">
        <v>745</v>
      </c>
      <c r="K92" s="502"/>
    </row>
    <row r="93" spans="1:11" s="489" customFormat="1" ht="87.75" customHeight="1">
      <c r="A93" s="662"/>
      <c r="B93" s="700"/>
      <c r="C93" s="700"/>
      <c r="D93" s="700"/>
      <c r="E93" s="703"/>
      <c r="F93" s="699"/>
      <c r="G93" s="659"/>
      <c r="H93" s="651"/>
      <c r="I93" s="363" t="s">
        <v>807</v>
      </c>
      <c r="J93" s="498" t="s">
        <v>742</v>
      </c>
      <c r="K93" s="502"/>
    </row>
    <row r="94" spans="1:11" s="489" customFormat="1" ht="78.75">
      <c r="A94" s="660">
        <v>40</v>
      </c>
      <c r="B94" s="700"/>
      <c r="C94" s="700"/>
      <c r="D94" s="700"/>
      <c r="E94" s="703"/>
      <c r="F94" s="697" t="s">
        <v>624</v>
      </c>
      <c r="G94" s="658" t="s">
        <v>808</v>
      </c>
      <c r="H94" s="650" t="s">
        <v>391</v>
      </c>
      <c r="I94" s="363" t="s">
        <v>809</v>
      </c>
      <c r="J94" s="498" t="s">
        <v>756</v>
      </c>
      <c r="K94" s="502"/>
    </row>
    <row r="95" spans="1:11" s="489" customFormat="1" ht="54" customHeight="1">
      <c r="A95" s="662"/>
      <c r="B95" s="700"/>
      <c r="C95" s="700"/>
      <c r="D95" s="700"/>
      <c r="E95" s="703"/>
      <c r="F95" s="699"/>
      <c r="G95" s="659"/>
      <c r="H95" s="651"/>
      <c r="I95" s="363" t="s">
        <v>810</v>
      </c>
      <c r="J95" s="498" t="s">
        <v>742</v>
      </c>
      <c r="K95" s="502"/>
    </row>
    <row r="96" spans="1:11" s="489" customFormat="1">
      <c r="A96" s="660">
        <v>41</v>
      </c>
      <c r="B96" s="700"/>
      <c r="C96" s="700"/>
      <c r="D96" s="700"/>
      <c r="E96" s="703"/>
      <c r="F96" s="697" t="s">
        <v>625</v>
      </c>
      <c r="G96" s="658" t="s">
        <v>513</v>
      </c>
      <c r="H96" s="650" t="s">
        <v>391</v>
      </c>
      <c r="I96" s="363" t="s">
        <v>805</v>
      </c>
      <c r="J96" s="498" t="s">
        <v>745</v>
      </c>
      <c r="K96" s="502"/>
    </row>
    <row r="97" spans="1:11" s="489" customFormat="1" ht="63">
      <c r="A97" s="662"/>
      <c r="B97" s="700"/>
      <c r="C97" s="700"/>
      <c r="D97" s="700"/>
      <c r="E97" s="703"/>
      <c r="F97" s="699"/>
      <c r="G97" s="659"/>
      <c r="H97" s="651"/>
      <c r="I97" s="363" t="s">
        <v>811</v>
      </c>
      <c r="J97" s="498" t="s">
        <v>742</v>
      </c>
      <c r="K97" s="502"/>
    </row>
    <row r="98" spans="1:11" s="489" customFormat="1" ht="90.75" customHeight="1">
      <c r="A98" s="360">
        <v>42</v>
      </c>
      <c r="B98" s="700"/>
      <c r="C98" s="700"/>
      <c r="D98" s="700"/>
      <c r="E98" s="703"/>
      <c r="F98" s="518" t="s">
        <v>626</v>
      </c>
      <c r="G98" s="519" t="s">
        <v>512</v>
      </c>
      <c r="H98" s="386" t="s">
        <v>391</v>
      </c>
      <c r="I98" s="363" t="s">
        <v>812</v>
      </c>
      <c r="J98" s="498" t="s">
        <v>742</v>
      </c>
      <c r="K98" s="502"/>
    </row>
    <row r="99" spans="1:11" s="489" customFormat="1" ht="31.5">
      <c r="A99" s="660">
        <v>43</v>
      </c>
      <c r="B99" s="700"/>
      <c r="C99" s="700"/>
      <c r="D99" s="361" t="s">
        <v>578</v>
      </c>
      <c r="E99" s="519" t="s">
        <v>3</v>
      </c>
      <c r="F99" s="697" t="s">
        <v>627</v>
      </c>
      <c r="G99" s="701" t="s">
        <v>504</v>
      </c>
      <c r="H99" s="704" t="s">
        <v>391</v>
      </c>
      <c r="I99" s="363" t="s">
        <v>805</v>
      </c>
      <c r="J99" s="498" t="s">
        <v>745</v>
      </c>
      <c r="K99" s="502"/>
    </row>
    <row r="100" spans="1:11" s="489" customFormat="1" ht="31.5">
      <c r="A100" s="662"/>
      <c r="B100" s="469"/>
      <c r="C100" s="469"/>
      <c r="D100" s="361"/>
      <c r="E100" s="519"/>
      <c r="F100" s="699"/>
      <c r="G100" s="702"/>
      <c r="H100" s="705"/>
      <c r="I100" s="519" t="s">
        <v>813</v>
      </c>
      <c r="J100" s="498" t="s">
        <v>742</v>
      </c>
      <c r="K100" s="502"/>
    </row>
    <row r="101" spans="1:11" s="489" customFormat="1" ht="47.25">
      <c r="A101" s="360">
        <v>44</v>
      </c>
      <c r="B101" s="692" t="s">
        <v>237</v>
      </c>
      <c r="C101" s="692" t="s">
        <v>238</v>
      </c>
      <c r="D101" s="361" t="s">
        <v>579</v>
      </c>
      <c r="E101" s="519" t="s">
        <v>814</v>
      </c>
      <c r="F101" s="518" t="s">
        <v>628</v>
      </c>
      <c r="G101" s="519" t="s">
        <v>814</v>
      </c>
      <c r="H101" s="386" t="s">
        <v>391</v>
      </c>
      <c r="I101" s="519" t="s">
        <v>815</v>
      </c>
      <c r="J101" s="502" t="s">
        <v>745</v>
      </c>
      <c r="K101" s="502"/>
    </row>
    <row r="102" spans="1:11" s="489" customFormat="1" ht="94.5">
      <c r="A102" s="660">
        <v>45</v>
      </c>
      <c r="B102" s="692"/>
      <c r="C102" s="692"/>
      <c r="D102" s="656" t="s">
        <v>580</v>
      </c>
      <c r="E102" s="686" t="s">
        <v>478</v>
      </c>
      <c r="F102" s="686" t="s">
        <v>629</v>
      </c>
      <c r="G102" s="688" t="s">
        <v>505</v>
      </c>
      <c r="H102" s="650" t="s">
        <v>391</v>
      </c>
      <c r="I102" s="499" t="s">
        <v>816</v>
      </c>
      <c r="J102" s="498" t="s">
        <v>742</v>
      </c>
      <c r="K102" s="502"/>
    </row>
    <row r="103" spans="1:11" s="489" customFormat="1" ht="31.5">
      <c r="A103" s="662"/>
      <c r="B103" s="692"/>
      <c r="C103" s="692"/>
      <c r="D103" s="657"/>
      <c r="E103" s="687"/>
      <c r="F103" s="687"/>
      <c r="G103" s="689"/>
      <c r="H103" s="651"/>
      <c r="I103" s="485" t="s">
        <v>760</v>
      </c>
      <c r="J103" s="498" t="s">
        <v>742</v>
      </c>
      <c r="K103" s="502"/>
    </row>
    <row r="104" spans="1:11" s="489" customFormat="1" ht="47.25">
      <c r="A104" s="360">
        <v>46</v>
      </c>
      <c r="B104" s="692"/>
      <c r="C104" s="692"/>
      <c r="D104" s="361" t="s">
        <v>581</v>
      </c>
      <c r="E104" s="520" t="s">
        <v>529</v>
      </c>
      <c r="F104" s="518" t="s">
        <v>630</v>
      </c>
      <c r="G104" s="520" t="s">
        <v>529</v>
      </c>
      <c r="H104" s="386" t="s">
        <v>391</v>
      </c>
      <c r="I104" s="363" t="s">
        <v>817</v>
      </c>
      <c r="J104" s="498" t="s">
        <v>742</v>
      </c>
      <c r="K104" s="502"/>
    </row>
    <row r="105" spans="1:11" s="489" customFormat="1" ht="57.75" customHeight="1">
      <c r="A105" s="360">
        <v>47</v>
      </c>
      <c r="B105" s="692"/>
      <c r="C105" s="692"/>
      <c r="D105" s="361" t="s">
        <v>582</v>
      </c>
      <c r="E105" s="520" t="s">
        <v>521</v>
      </c>
      <c r="F105" s="518" t="s">
        <v>631</v>
      </c>
      <c r="G105" s="520" t="s">
        <v>521</v>
      </c>
      <c r="H105" s="386" t="s">
        <v>391</v>
      </c>
      <c r="I105" s="363" t="s">
        <v>818</v>
      </c>
      <c r="J105" s="498" t="s">
        <v>742</v>
      </c>
      <c r="K105" s="502"/>
    </row>
    <row r="106" spans="1:11" ht="15.75" customHeight="1">
      <c r="A106" s="482"/>
      <c r="B106" s="521" t="s">
        <v>819</v>
      </c>
      <c r="C106" s="706" t="s">
        <v>239</v>
      </c>
      <c r="D106" s="707"/>
      <c r="E106" s="707"/>
      <c r="F106" s="707"/>
      <c r="G106" s="707"/>
      <c r="H106" s="707"/>
      <c r="I106" s="707"/>
      <c r="J106" s="707"/>
      <c r="K106" s="708"/>
    </row>
    <row r="107" spans="1:11" s="489" customFormat="1" ht="31.5">
      <c r="A107" s="660">
        <v>48</v>
      </c>
      <c r="B107" s="700" t="s">
        <v>240</v>
      </c>
      <c r="C107" s="700" t="s">
        <v>241</v>
      </c>
      <c r="D107" s="700" t="s">
        <v>583</v>
      </c>
      <c r="E107" s="709" t="s">
        <v>4</v>
      </c>
      <c r="F107" s="656" t="s">
        <v>632</v>
      </c>
      <c r="G107" s="688" t="s">
        <v>530</v>
      </c>
      <c r="H107" s="650" t="s">
        <v>391</v>
      </c>
      <c r="I107" s="363" t="s">
        <v>820</v>
      </c>
      <c r="J107" s="498" t="s">
        <v>742</v>
      </c>
      <c r="K107" s="502"/>
    </row>
    <row r="108" spans="1:11" s="489" customFormat="1" ht="31.5">
      <c r="A108" s="661"/>
      <c r="B108" s="700"/>
      <c r="C108" s="700"/>
      <c r="D108" s="700"/>
      <c r="E108" s="709"/>
      <c r="F108" s="710"/>
      <c r="G108" s="691"/>
      <c r="H108" s="675"/>
      <c r="I108" s="363" t="s">
        <v>821</v>
      </c>
      <c r="J108" s="498" t="s">
        <v>822</v>
      </c>
      <c r="K108" s="502"/>
    </row>
    <row r="109" spans="1:11" s="489" customFormat="1" ht="31.5">
      <c r="A109" s="662"/>
      <c r="B109" s="700"/>
      <c r="C109" s="700"/>
      <c r="D109" s="700"/>
      <c r="E109" s="709"/>
      <c r="F109" s="657"/>
      <c r="G109" s="689"/>
      <c r="H109" s="651"/>
      <c r="I109" s="363" t="s">
        <v>823</v>
      </c>
      <c r="J109" s="498" t="s">
        <v>824</v>
      </c>
      <c r="K109" s="502"/>
    </row>
    <row r="110" spans="1:11" s="489" customFormat="1" ht="67.5" customHeight="1">
      <c r="A110" s="360">
        <v>49</v>
      </c>
      <c r="B110" s="700"/>
      <c r="C110" s="700"/>
      <c r="D110" s="700"/>
      <c r="E110" s="709"/>
      <c r="F110" s="361" t="s">
        <v>633</v>
      </c>
      <c r="G110" s="363" t="s">
        <v>531</v>
      </c>
      <c r="H110" s="386" t="s">
        <v>391</v>
      </c>
      <c r="I110" s="363" t="s">
        <v>825</v>
      </c>
      <c r="J110" s="498" t="s">
        <v>742</v>
      </c>
      <c r="K110" s="502"/>
    </row>
    <row r="111" spans="1:11" s="489" customFormat="1" ht="47.25">
      <c r="A111" s="360">
        <v>50</v>
      </c>
      <c r="B111" s="522" t="s">
        <v>359</v>
      </c>
      <c r="C111" s="523" t="s">
        <v>360</v>
      </c>
      <c r="D111" s="361" t="s">
        <v>715</v>
      </c>
      <c r="E111" s="524" t="s">
        <v>714</v>
      </c>
      <c r="F111" s="361" t="s">
        <v>716</v>
      </c>
      <c r="G111" s="524" t="s">
        <v>714</v>
      </c>
      <c r="H111" s="386" t="s">
        <v>722</v>
      </c>
      <c r="I111" s="524" t="s">
        <v>826</v>
      </c>
      <c r="J111" s="498" t="s">
        <v>745</v>
      </c>
      <c r="K111" s="502"/>
    </row>
    <row r="112" spans="1:11">
      <c r="A112" s="482"/>
      <c r="B112" s="525" t="s">
        <v>827</v>
      </c>
      <c r="C112" s="711" t="s">
        <v>243</v>
      </c>
      <c r="D112" s="712"/>
      <c r="E112" s="712"/>
      <c r="F112" s="712"/>
      <c r="G112" s="712"/>
      <c r="H112" s="712"/>
      <c r="I112" s="712"/>
      <c r="J112" s="712"/>
      <c r="K112" s="713"/>
    </row>
    <row r="113" spans="1:11" s="489" customFormat="1" ht="75" customHeight="1">
      <c r="A113" s="660">
        <v>51</v>
      </c>
      <c r="B113" s="700" t="s">
        <v>244</v>
      </c>
      <c r="C113" s="700" t="s">
        <v>245</v>
      </c>
      <c r="D113" s="700" t="s">
        <v>481</v>
      </c>
      <c r="E113" s="709" t="s">
        <v>245</v>
      </c>
      <c r="F113" s="656" t="s">
        <v>634</v>
      </c>
      <c r="G113" s="658" t="s">
        <v>532</v>
      </c>
      <c r="H113" s="526" t="s">
        <v>828</v>
      </c>
      <c r="I113" s="515" t="s">
        <v>829</v>
      </c>
      <c r="J113" s="498" t="s">
        <v>742</v>
      </c>
      <c r="K113" s="502" t="s">
        <v>774</v>
      </c>
    </row>
    <row r="114" spans="1:11" s="489" customFormat="1" ht="68.25" customHeight="1">
      <c r="A114" s="662"/>
      <c r="B114" s="700"/>
      <c r="C114" s="700"/>
      <c r="D114" s="700"/>
      <c r="E114" s="709"/>
      <c r="F114" s="657"/>
      <c r="G114" s="659"/>
      <c r="H114" s="526" t="s">
        <v>391</v>
      </c>
      <c r="I114" s="515" t="s">
        <v>830</v>
      </c>
      <c r="J114" s="498" t="s">
        <v>742</v>
      </c>
      <c r="K114" s="502"/>
    </row>
    <row r="115" spans="1:11" s="489" customFormat="1" ht="65.25" customHeight="1">
      <c r="A115" s="360">
        <v>52</v>
      </c>
      <c r="B115" s="700"/>
      <c r="C115" s="700"/>
      <c r="D115" s="700"/>
      <c r="E115" s="709"/>
      <c r="F115" s="361" t="s">
        <v>635</v>
      </c>
      <c r="G115" s="515" t="s">
        <v>533</v>
      </c>
      <c r="H115" s="386" t="s">
        <v>391</v>
      </c>
      <c r="I115" s="363" t="s">
        <v>831</v>
      </c>
      <c r="J115" s="498" t="s">
        <v>742</v>
      </c>
      <c r="K115" s="502"/>
    </row>
    <row r="116" spans="1:11" ht="15.75" customHeight="1">
      <c r="A116" s="482"/>
      <c r="B116" s="258" t="s">
        <v>451</v>
      </c>
      <c r="C116" s="680" t="s">
        <v>469</v>
      </c>
      <c r="D116" s="681"/>
      <c r="E116" s="681"/>
      <c r="F116" s="681"/>
      <c r="G116" s="681"/>
      <c r="H116" s="681"/>
      <c r="I116" s="681"/>
      <c r="J116" s="681"/>
      <c r="K116" s="682"/>
    </row>
    <row r="117" spans="1:11" s="489" customFormat="1" ht="124.5" customHeight="1">
      <c r="A117" s="360">
        <v>53</v>
      </c>
      <c r="B117" s="362" t="s">
        <v>247</v>
      </c>
      <c r="C117" s="527" t="s">
        <v>248</v>
      </c>
      <c r="D117" s="379" t="s">
        <v>584</v>
      </c>
      <c r="E117" s="527" t="s">
        <v>5</v>
      </c>
      <c r="F117" s="379" t="s">
        <v>636</v>
      </c>
      <c r="G117" s="527" t="s">
        <v>534</v>
      </c>
      <c r="H117" s="386" t="s">
        <v>391</v>
      </c>
      <c r="I117" s="363" t="s">
        <v>832</v>
      </c>
      <c r="J117" s="498" t="s">
        <v>742</v>
      </c>
      <c r="K117" s="502"/>
    </row>
    <row r="118" spans="1:11">
      <c r="A118" s="482"/>
      <c r="B118" s="528" t="s">
        <v>833</v>
      </c>
      <c r="C118" s="711" t="s">
        <v>249</v>
      </c>
      <c r="D118" s="712"/>
      <c r="E118" s="712"/>
      <c r="F118" s="712"/>
      <c r="G118" s="712"/>
      <c r="H118" s="714"/>
      <c r="I118" s="714"/>
      <c r="J118" s="714"/>
      <c r="K118" s="715"/>
    </row>
    <row r="119" spans="1:11" s="489" customFormat="1" ht="47.25" customHeight="1">
      <c r="A119" s="660">
        <v>54</v>
      </c>
      <c r="B119" s="656" t="s">
        <v>250</v>
      </c>
      <c r="C119" s="656" t="s">
        <v>251</v>
      </c>
      <c r="D119" s="656" t="s">
        <v>585</v>
      </c>
      <c r="E119" s="656" t="s">
        <v>6</v>
      </c>
      <c r="F119" s="656" t="s">
        <v>637</v>
      </c>
      <c r="G119" s="656" t="s">
        <v>537</v>
      </c>
      <c r="H119" s="386" t="s">
        <v>834</v>
      </c>
      <c r="I119" s="363" t="s">
        <v>835</v>
      </c>
      <c r="J119" s="498" t="s">
        <v>836</v>
      </c>
      <c r="K119" s="502" t="s">
        <v>837</v>
      </c>
    </row>
    <row r="120" spans="1:11" s="489" customFormat="1" ht="47.25" customHeight="1">
      <c r="A120" s="661"/>
      <c r="B120" s="710"/>
      <c r="C120" s="710"/>
      <c r="D120" s="710"/>
      <c r="E120" s="710"/>
      <c r="F120" s="657"/>
      <c r="G120" s="657"/>
      <c r="H120" s="511" t="s">
        <v>391</v>
      </c>
      <c r="I120" s="363" t="s">
        <v>838</v>
      </c>
      <c r="J120" s="498" t="s">
        <v>742</v>
      </c>
      <c r="K120" s="502"/>
    </row>
    <row r="121" spans="1:11" s="489" customFormat="1" ht="45.75" customHeight="1">
      <c r="A121" s="661"/>
      <c r="B121" s="710"/>
      <c r="C121" s="710"/>
      <c r="D121" s="710"/>
      <c r="E121" s="710"/>
      <c r="F121" s="529" t="s">
        <v>638</v>
      </c>
      <c r="G121" s="530" t="s">
        <v>535</v>
      </c>
      <c r="H121" s="511" t="s">
        <v>839</v>
      </c>
      <c r="I121" s="363" t="s">
        <v>840</v>
      </c>
      <c r="J121" s="498" t="s">
        <v>745</v>
      </c>
      <c r="K121" s="502" t="s">
        <v>841</v>
      </c>
    </row>
    <row r="122" spans="1:11" s="489" customFormat="1" ht="45.75" customHeight="1">
      <c r="A122" s="645">
        <v>55</v>
      </c>
      <c r="B122" s="531"/>
      <c r="C122" s="531"/>
      <c r="D122" s="531"/>
      <c r="E122" s="531"/>
      <c r="F122" s="656" t="s">
        <v>639</v>
      </c>
      <c r="G122" s="656" t="s">
        <v>536</v>
      </c>
      <c r="H122" s="511" t="s">
        <v>727</v>
      </c>
      <c r="I122" s="532" t="s">
        <v>842</v>
      </c>
      <c r="J122" s="498" t="s">
        <v>745</v>
      </c>
      <c r="K122" s="502" t="s">
        <v>774</v>
      </c>
    </row>
    <row r="123" spans="1:11" s="489" customFormat="1" ht="57" customHeight="1">
      <c r="A123" s="646"/>
      <c r="B123" s="700" t="s">
        <v>252</v>
      </c>
      <c r="C123" s="700" t="s">
        <v>253</v>
      </c>
      <c r="D123" s="700" t="s">
        <v>586</v>
      </c>
      <c r="E123" s="700" t="s">
        <v>7</v>
      </c>
      <c r="F123" s="657"/>
      <c r="G123" s="657"/>
      <c r="H123" s="386" t="s">
        <v>391</v>
      </c>
      <c r="I123" s="363" t="s">
        <v>843</v>
      </c>
      <c r="J123" s="498" t="s">
        <v>742</v>
      </c>
      <c r="K123" s="502"/>
    </row>
    <row r="124" spans="1:11" s="489" customFormat="1" ht="31.5">
      <c r="A124" s="647"/>
      <c r="B124" s="700"/>
      <c r="C124" s="700"/>
      <c r="D124" s="700"/>
      <c r="E124" s="700"/>
      <c r="F124" s="361" t="s">
        <v>640</v>
      </c>
      <c r="G124" s="515" t="s">
        <v>538</v>
      </c>
      <c r="H124" s="386" t="s">
        <v>839</v>
      </c>
      <c r="I124" s="363" t="s">
        <v>844</v>
      </c>
      <c r="J124" s="498" t="s">
        <v>745</v>
      </c>
      <c r="K124" s="502" t="s">
        <v>841</v>
      </c>
    </row>
    <row r="125" spans="1:11">
      <c r="A125" s="482"/>
      <c r="B125" s="258" t="s">
        <v>452</v>
      </c>
      <c r="C125" s="716" t="s">
        <v>470</v>
      </c>
      <c r="D125" s="717"/>
      <c r="E125" s="717"/>
      <c r="F125" s="717"/>
      <c r="G125" s="717"/>
      <c r="H125" s="717"/>
      <c r="I125" s="717"/>
      <c r="J125" s="714"/>
      <c r="K125" s="715"/>
    </row>
    <row r="126" spans="1:11" s="489" customFormat="1" ht="65.25" customHeight="1">
      <c r="A126" s="360">
        <v>56</v>
      </c>
      <c r="B126" s="642" t="s">
        <v>255</v>
      </c>
      <c r="C126" s="642" t="s">
        <v>256</v>
      </c>
      <c r="D126" s="361" t="s">
        <v>587</v>
      </c>
      <c r="E126" s="515" t="s">
        <v>8</v>
      </c>
      <c r="F126" s="361" t="s">
        <v>641</v>
      </c>
      <c r="G126" s="497" t="s">
        <v>506</v>
      </c>
      <c r="H126" s="386" t="s">
        <v>391</v>
      </c>
      <c r="I126" s="363" t="s">
        <v>845</v>
      </c>
      <c r="J126" s="498" t="s">
        <v>745</v>
      </c>
      <c r="K126" s="502"/>
    </row>
    <row r="127" spans="1:11" s="489" customFormat="1" ht="47.25">
      <c r="A127" s="660">
        <v>57</v>
      </c>
      <c r="B127" s="642"/>
      <c r="C127" s="642"/>
      <c r="D127" s="361" t="s">
        <v>588</v>
      </c>
      <c r="E127" s="515" t="s">
        <v>10</v>
      </c>
      <c r="F127" s="656" t="s">
        <v>642</v>
      </c>
      <c r="G127" s="658" t="s">
        <v>10</v>
      </c>
      <c r="H127" s="650" t="s">
        <v>391</v>
      </c>
      <c r="I127" s="363" t="s">
        <v>846</v>
      </c>
      <c r="J127" s="498" t="s">
        <v>745</v>
      </c>
      <c r="K127" s="502"/>
    </row>
    <row r="128" spans="1:11" s="489" customFormat="1" ht="56.25" customHeight="1">
      <c r="A128" s="662"/>
      <c r="B128" s="642"/>
      <c r="C128" s="642"/>
      <c r="D128" s="361"/>
      <c r="E128" s="515"/>
      <c r="F128" s="657"/>
      <c r="G128" s="659"/>
      <c r="H128" s="651"/>
      <c r="I128" s="363" t="s">
        <v>847</v>
      </c>
      <c r="J128" s="498" t="s">
        <v>742</v>
      </c>
      <c r="K128" s="502"/>
    </row>
    <row r="129" spans="1:11" s="489" customFormat="1" ht="31.5">
      <c r="A129" s="660">
        <v>58</v>
      </c>
      <c r="B129" s="642"/>
      <c r="C129" s="642"/>
      <c r="D129" s="361" t="s">
        <v>589</v>
      </c>
      <c r="E129" s="515" t="s">
        <v>9</v>
      </c>
      <c r="F129" s="656" t="s">
        <v>643</v>
      </c>
      <c r="G129" s="658" t="s">
        <v>507</v>
      </c>
      <c r="H129" s="650" t="s">
        <v>391</v>
      </c>
      <c r="I129" s="363" t="s">
        <v>848</v>
      </c>
      <c r="J129" s="498" t="s">
        <v>745</v>
      </c>
      <c r="K129" s="502"/>
    </row>
    <row r="130" spans="1:11" s="489" customFormat="1" ht="45" customHeight="1">
      <c r="A130" s="662"/>
      <c r="B130" s="642"/>
      <c r="C130" s="642"/>
      <c r="D130" s="361"/>
      <c r="E130" s="515"/>
      <c r="F130" s="657"/>
      <c r="G130" s="659"/>
      <c r="H130" s="651"/>
      <c r="I130" s="363" t="s">
        <v>849</v>
      </c>
      <c r="J130" s="498" t="s">
        <v>742</v>
      </c>
      <c r="K130" s="502"/>
    </row>
    <row r="131" spans="1:11" s="489" customFormat="1" ht="48" customHeight="1">
      <c r="A131" s="360">
        <v>59</v>
      </c>
      <c r="B131" s="642"/>
      <c r="C131" s="642"/>
      <c r="D131" s="361" t="s">
        <v>590</v>
      </c>
      <c r="E131" s="524" t="s">
        <v>11</v>
      </c>
      <c r="F131" s="361" t="s">
        <v>644</v>
      </c>
      <c r="G131" s="524" t="s">
        <v>672</v>
      </c>
      <c r="H131" s="386" t="s">
        <v>727</v>
      </c>
      <c r="I131" s="363" t="s">
        <v>850</v>
      </c>
      <c r="J131" s="498" t="s">
        <v>745</v>
      </c>
      <c r="K131" s="502"/>
    </row>
    <row r="132" spans="1:11" s="537" customFormat="1" ht="63">
      <c r="A132" s="669">
        <v>60</v>
      </c>
      <c r="B132" s="533"/>
      <c r="C132" s="533"/>
      <c r="D132" s="533"/>
      <c r="E132" s="534"/>
      <c r="F132" s="663" t="s">
        <v>659</v>
      </c>
      <c r="G132" s="683" t="s">
        <v>417</v>
      </c>
      <c r="H132" s="650"/>
      <c r="I132" s="535" t="s">
        <v>851</v>
      </c>
      <c r="J132" s="498" t="s">
        <v>852</v>
      </c>
      <c r="K132" s="536"/>
    </row>
    <row r="133" spans="1:11" s="537" customFormat="1" ht="47.25">
      <c r="A133" s="670"/>
      <c r="B133" s="533"/>
      <c r="C133" s="533"/>
      <c r="D133" s="533"/>
      <c r="E133" s="534"/>
      <c r="F133" s="664"/>
      <c r="G133" s="684"/>
      <c r="H133" s="675"/>
      <c r="I133" s="538" t="s">
        <v>853</v>
      </c>
      <c r="J133" s="498" t="s">
        <v>854</v>
      </c>
      <c r="K133" s="536"/>
    </row>
    <row r="134" spans="1:11" s="537" customFormat="1" ht="76.5" customHeight="1">
      <c r="A134" s="670"/>
      <c r="B134" s="533"/>
      <c r="C134" s="533"/>
      <c r="D134" s="533"/>
      <c r="E134" s="534"/>
      <c r="F134" s="664"/>
      <c r="G134" s="684"/>
      <c r="H134" s="675"/>
      <c r="I134" s="538" t="s">
        <v>855</v>
      </c>
      <c r="J134" s="498" t="s">
        <v>856</v>
      </c>
      <c r="K134" s="536"/>
    </row>
    <row r="135" spans="1:11" s="537" customFormat="1" ht="55.5" customHeight="1">
      <c r="A135" s="670"/>
      <c r="B135" s="533"/>
      <c r="C135" s="533"/>
      <c r="D135" s="533"/>
      <c r="E135" s="534"/>
      <c r="F135" s="664"/>
      <c r="G135" s="684"/>
      <c r="H135" s="675"/>
      <c r="I135" s="535" t="s">
        <v>857</v>
      </c>
      <c r="J135" s="498" t="s">
        <v>745</v>
      </c>
      <c r="K135" s="536"/>
    </row>
    <row r="136" spans="1:11" s="537" customFormat="1" ht="37.5" customHeight="1">
      <c r="A136" s="669">
        <v>61</v>
      </c>
      <c r="B136" s="539"/>
      <c r="C136" s="533"/>
      <c r="D136" s="540"/>
      <c r="E136" s="533"/>
      <c r="F136" s="663" t="s">
        <v>660</v>
      </c>
      <c r="G136" s="683" t="s">
        <v>419</v>
      </c>
      <c r="H136" s="650"/>
      <c r="I136" s="535" t="s">
        <v>858</v>
      </c>
      <c r="J136" s="498" t="s">
        <v>852</v>
      </c>
      <c r="K136" s="536"/>
    </row>
    <row r="137" spans="1:11" s="537" customFormat="1" ht="31.5">
      <c r="A137" s="670"/>
      <c r="B137" s="539"/>
      <c r="C137" s="533"/>
      <c r="D137" s="540"/>
      <c r="E137" s="533"/>
      <c r="F137" s="664"/>
      <c r="G137" s="684"/>
      <c r="H137" s="675"/>
      <c r="I137" s="538" t="s">
        <v>859</v>
      </c>
      <c r="J137" s="498" t="s">
        <v>856</v>
      </c>
      <c r="K137" s="536"/>
    </row>
    <row r="138" spans="1:11" s="537" customFormat="1" ht="31.5">
      <c r="A138" s="670"/>
      <c r="B138" s="539"/>
      <c r="C138" s="533"/>
      <c r="D138" s="540"/>
      <c r="E138" s="533"/>
      <c r="F138" s="664"/>
      <c r="G138" s="684"/>
      <c r="H138" s="675"/>
      <c r="I138" s="538" t="s">
        <v>860</v>
      </c>
      <c r="J138" s="498" t="s">
        <v>745</v>
      </c>
      <c r="K138" s="536"/>
    </row>
    <row r="139" spans="1:11" s="489" customFormat="1" ht="21.75" customHeight="1">
      <c r="A139" s="360">
        <v>62</v>
      </c>
      <c r="B139" s="503" t="s">
        <v>421</v>
      </c>
      <c r="C139" s="541" t="s">
        <v>486</v>
      </c>
      <c r="D139" s="505" t="s">
        <v>649</v>
      </c>
      <c r="E139" s="541" t="s">
        <v>486</v>
      </c>
      <c r="F139" s="505" t="s">
        <v>652</v>
      </c>
      <c r="G139" s="541" t="s">
        <v>486</v>
      </c>
      <c r="H139" s="386" t="s">
        <v>712</v>
      </c>
      <c r="I139" s="499" t="s">
        <v>861</v>
      </c>
      <c r="J139" s="502"/>
      <c r="K139" s="502"/>
    </row>
    <row r="140" spans="1:11" s="489" customFormat="1" ht="31.5">
      <c r="A140" s="360">
        <v>63</v>
      </c>
      <c r="B140" s="503" t="s">
        <v>422</v>
      </c>
      <c r="C140" s="541" t="s">
        <v>487</v>
      </c>
      <c r="D140" s="505" t="s">
        <v>650</v>
      </c>
      <c r="E140" s="541" t="s">
        <v>487</v>
      </c>
      <c r="F140" s="505" t="s">
        <v>653</v>
      </c>
      <c r="G140" s="541" t="s">
        <v>487</v>
      </c>
      <c r="H140" s="386" t="s">
        <v>712</v>
      </c>
      <c r="I140" s="363" t="s">
        <v>862</v>
      </c>
      <c r="J140" s="502"/>
      <c r="K140" s="502"/>
    </row>
    <row r="141" spans="1:11" s="489" customFormat="1" ht="47.25">
      <c r="A141" s="360">
        <v>64</v>
      </c>
      <c r="B141" s="503" t="s">
        <v>485</v>
      </c>
      <c r="C141" s="488" t="s">
        <v>423</v>
      </c>
      <c r="D141" s="379" t="s">
        <v>651</v>
      </c>
      <c r="E141" s="488" t="s">
        <v>423</v>
      </c>
      <c r="F141" s="542" t="s">
        <v>654</v>
      </c>
      <c r="G141" s="488" t="s">
        <v>423</v>
      </c>
      <c r="H141" s="386" t="s">
        <v>712</v>
      </c>
      <c r="I141" s="363" t="s">
        <v>863</v>
      </c>
      <c r="J141" s="502"/>
      <c r="K141" s="502"/>
    </row>
  </sheetData>
  <mergeCells count="240">
    <mergeCell ref="A132:A135"/>
    <mergeCell ref="F132:F135"/>
    <mergeCell ref="G132:G135"/>
    <mergeCell ref="H132:H135"/>
    <mergeCell ref="A136:A138"/>
    <mergeCell ref="F136:F138"/>
    <mergeCell ref="G136:G138"/>
    <mergeCell ref="H136:H138"/>
    <mergeCell ref="C125:K125"/>
    <mergeCell ref="B126:B131"/>
    <mergeCell ref="C126:C131"/>
    <mergeCell ref="A127:A128"/>
    <mergeCell ref="F127:F128"/>
    <mergeCell ref="G127:G128"/>
    <mergeCell ref="H127:H128"/>
    <mergeCell ref="A129:A130"/>
    <mergeCell ref="F129:F130"/>
    <mergeCell ref="G129:G130"/>
    <mergeCell ref="H129:H130"/>
    <mergeCell ref="C112:K112"/>
    <mergeCell ref="A113:A114"/>
    <mergeCell ref="B113:B115"/>
    <mergeCell ref="C113:C115"/>
    <mergeCell ref="D113:D115"/>
    <mergeCell ref="E113:E115"/>
    <mergeCell ref="F113:F114"/>
    <mergeCell ref="G113:G114"/>
    <mergeCell ref="A122:A124"/>
    <mergeCell ref="F122:F123"/>
    <mergeCell ref="G122:G123"/>
    <mergeCell ref="B123:B124"/>
    <mergeCell ref="C123:C124"/>
    <mergeCell ref="D123:D124"/>
    <mergeCell ref="E123:E124"/>
    <mergeCell ref="C116:K116"/>
    <mergeCell ref="C118:K118"/>
    <mergeCell ref="A119:A121"/>
    <mergeCell ref="B119:B121"/>
    <mergeCell ref="C119:C121"/>
    <mergeCell ref="D119:D121"/>
    <mergeCell ref="E119:E121"/>
    <mergeCell ref="F119:F120"/>
    <mergeCell ref="G119:G120"/>
    <mergeCell ref="C106:K106"/>
    <mergeCell ref="A107:A109"/>
    <mergeCell ref="B107:B110"/>
    <mergeCell ref="C107:C110"/>
    <mergeCell ref="D107:D110"/>
    <mergeCell ref="E107:E110"/>
    <mergeCell ref="F107:F109"/>
    <mergeCell ref="G107:G109"/>
    <mergeCell ref="H107:H109"/>
    <mergeCell ref="A99:A100"/>
    <mergeCell ref="F99:F100"/>
    <mergeCell ref="G99:G100"/>
    <mergeCell ref="H99:H100"/>
    <mergeCell ref="B101:B105"/>
    <mergeCell ref="C101:C105"/>
    <mergeCell ref="A102:A103"/>
    <mergeCell ref="D102:D103"/>
    <mergeCell ref="E102:E103"/>
    <mergeCell ref="F102:F103"/>
    <mergeCell ref="G102:G103"/>
    <mergeCell ref="H102:H103"/>
    <mergeCell ref="A96:A97"/>
    <mergeCell ref="F96:F97"/>
    <mergeCell ref="G96:G97"/>
    <mergeCell ref="H96:H97"/>
    <mergeCell ref="A90:A91"/>
    <mergeCell ref="F90:F91"/>
    <mergeCell ref="G90:G91"/>
    <mergeCell ref="H90:H91"/>
    <mergeCell ref="A92:A93"/>
    <mergeCell ref="F92:F93"/>
    <mergeCell ref="G92:G93"/>
    <mergeCell ref="H92:H93"/>
    <mergeCell ref="G73:G74"/>
    <mergeCell ref="H73:H74"/>
    <mergeCell ref="A85:A86"/>
    <mergeCell ref="F85:F86"/>
    <mergeCell ref="G85:G86"/>
    <mergeCell ref="H85:H86"/>
    <mergeCell ref="A87:A88"/>
    <mergeCell ref="F87:F88"/>
    <mergeCell ref="G87:G88"/>
    <mergeCell ref="H87:H88"/>
    <mergeCell ref="A79:A80"/>
    <mergeCell ref="F79:F80"/>
    <mergeCell ref="G79:G80"/>
    <mergeCell ref="H79:H80"/>
    <mergeCell ref="A82:A84"/>
    <mergeCell ref="D82:D98"/>
    <mergeCell ref="E82:E98"/>
    <mergeCell ref="F82:F84"/>
    <mergeCell ref="G82:G84"/>
    <mergeCell ref="H82:H84"/>
    <mergeCell ref="A94:A95"/>
    <mergeCell ref="F94:F95"/>
    <mergeCell ref="G94:G95"/>
    <mergeCell ref="H94:H95"/>
    <mergeCell ref="A68:A70"/>
    <mergeCell ref="F68:F70"/>
    <mergeCell ref="G68:G70"/>
    <mergeCell ref="H68:H70"/>
    <mergeCell ref="A65:A67"/>
    <mergeCell ref="B65:B99"/>
    <mergeCell ref="C65:C99"/>
    <mergeCell ref="D65:D81"/>
    <mergeCell ref="E65:E81"/>
    <mergeCell ref="F65:F67"/>
    <mergeCell ref="A71:A72"/>
    <mergeCell ref="F71:F72"/>
    <mergeCell ref="A75:A76"/>
    <mergeCell ref="F75:F76"/>
    <mergeCell ref="G75:G76"/>
    <mergeCell ref="H75:H76"/>
    <mergeCell ref="A77:A78"/>
    <mergeCell ref="F77:F78"/>
    <mergeCell ref="G77:G78"/>
    <mergeCell ref="H77:H78"/>
    <mergeCell ref="G71:G72"/>
    <mergeCell ref="H71:H72"/>
    <mergeCell ref="A73:A74"/>
    <mergeCell ref="F73:F74"/>
    <mergeCell ref="A61:A63"/>
    <mergeCell ref="B61:B64"/>
    <mergeCell ref="C61:C64"/>
    <mergeCell ref="D61:D63"/>
    <mergeCell ref="E61:E63"/>
    <mergeCell ref="F61:F63"/>
    <mergeCell ref="G61:G63"/>
    <mergeCell ref="H61:H63"/>
    <mergeCell ref="G65:G67"/>
    <mergeCell ref="H65:H67"/>
    <mergeCell ref="C52:K52"/>
    <mergeCell ref="A53:A54"/>
    <mergeCell ref="B53:B60"/>
    <mergeCell ref="C53:C60"/>
    <mergeCell ref="D53:D54"/>
    <mergeCell ref="E53:E54"/>
    <mergeCell ref="F53:F54"/>
    <mergeCell ref="G53:G54"/>
    <mergeCell ref="H53:H54"/>
    <mergeCell ref="A56:A57"/>
    <mergeCell ref="D56:D57"/>
    <mergeCell ref="E56:E57"/>
    <mergeCell ref="F56:F57"/>
    <mergeCell ref="G56:G57"/>
    <mergeCell ref="H56:H57"/>
    <mergeCell ref="A58:A60"/>
    <mergeCell ref="D58:D60"/>
    <mergeCell ref="E58:E60"/>
    <mergeCell ref="F58:F60"/>
    <mergeCell ref="G58:G60"/>
    <mergeCell ref="H58:H60"/>
    <mergeCell ref="C48:K48"/>
    <mergeCell ref="A49:A51"/>
    <mergeCell ref="B49:B51"/>
    <mergeCell ref="C49:C51"/>
    <mergeCell ref="D49:D51"/>
    <mergeCell ref="E49:E51"/>
    <mergeCell ref="F49:F51"/>
    <mergeCell ref="G49:G51"/>
    <mergeCell ref="H49:H51"/>
    <mergeCell ref="A42:A44"/>
    <mergeCell ref="B42:B44"/>
    <mergeCell ref="C42:C44"/>
    <mergeCell ref="D42:D44"/>
    <mergeCell ref="E42:E44"/>
    <mergeCell ref="F42:F44"/>
    <mergeCell ref="G42:G44"/>
    <mergeCell ref="H42:H44"/>
    <mergeCell ref="A45:A47"/>
    <mergeCell ref="B45:B47"/>
    <mergeCell ref="C45:C47"/>
    <mergeCell ref="D45:D47"/>
    <mergeCell ref="E45:E47"/>
    <mergeCell ref="F45:F47"/>
    <mergeCell ref="G45:G47"/>
    <mergeCell ref="H45:H47"/>
    <mergeCell ref="A35:A36"/>
    <mergeCell ref="D35:D41"/>
    <mergeCell ref="E35:E41"/>
    <mergeCell ref="F35:F36"/>
    <mergeCell ref="G35:G36"/>
    <mergeCell ref="H35:H36"/>
    <mergeCell ref="A37:A39"/>
    <mergeCell ref="F37:F39"/>
    <mergeCell ref="G37:G39"/>
    <mergeCell ref="H37:H39"/>
    <mergeCell ref="A40:A41"/>
    <mergeCell ref="F40:F41"/>
    <mergeCell ref="G40:G41"/>
    <mergeCell ref="H40:H41"/>
    <mergeCell ref="A29:A30"/>
    <mergeCell ref="D29:D33"/>
    <mergeCell ref="E29:E33"/>
    <mergeCell ref="F29:F30"/>
    <mergeCell ref="G29:G30"/>
    <mergeCell ref="H29:H30"/>
    <mergeCell ref="A31:A33"/>
    <mergeCell ref="F31:F33"/>
    <mergeCell ref="G31:G33"/>
    <mergeCell ref="H31:H33"/>
    <mergeCell ref="A17:A19"/>
    <mergeCell ref="C17:K17"/>
    <mergeCell ref="F18:F19"/>
    <mergeCell ref="G18:G19"/>
    <mergeCell ref="H18:H19"/>
    <mergeCell ref="C20:K20"/>
    <mergeCell ref="A21:A23"/>
    <mergeCell ref="B21:B41"/>
    <mergeCell ref="C21:C41"/>
    <mergeCell ref="D21:D23"/>
    <mergeCell ref="E21:E23"/>
    <mergeCell ref="F21:F23"/>
    <mergeCell ref="G21:G23"/>
    <mergeCell ref="H21:H23"/>
    <mergeCell ref="A24:A25"/>
    <mergeCell ref="D24:D28"/>
    <mergeCell ref="E24:E28"/>
    <mergeCell ref="F24:F25"/>
    <mergeCell ref="G24:G25"/>
    <mergeCell ref="H24:H25"/>
    <mergeCell ref="A26:A27"/>
    <mergeCell ref="F26:F27"/>
    <mergeCell ref="G26:G27"/>
    <mergeCell ref="H26:H27"/>
    <mergeCell ref="A2:K2"/>
    <mergeCell ref="C6:K6"/>
    <mergeCell ref="C8:K8"/>
    <mergeCell ref="A10:A12"/>
    <mergeCell ref="C10:K10"/>
    <mergeCell ref="F11:F12"/>
    <mergeCell ref="G11:G12"/>
    <mergeCell ref="H11:H12"/>
    <mergeCell ref="A13:A14"/>
    <mergeCell ref="C13:K13"/>
    <mergeCell ref="B14:B16"/>
    <mergeCell ref="C14:C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59"/>
  <sheetViews>
    <sheetView zoomScale="70" zoomScaleNormal="70" workbookViewId="0">
      <pane xSplit="13" ySplit="7" topLeftCell="N41" activePane="bottomRight" state="frozen"/>
      <selection pane="topRight" activeCell="L1" sqref="L1"/>
      <selection pane="bottomLeft" activeCell="A8" sqref="A8"/>
      <selection pane="bottomRight" activeCell="K50" sqref="K50:L51"/>
    </sheetView>
  </sheetViews>
  <sheetFormatPr defaultColWidth="8" defaultRowHeight="15.75"/>
  <cols>
    <col min="1" max="2" width="6.875" style="366" customWidth="1"/>
    <col min="3" max="4" width="6.625" style="366" customWidth="1"/>
    <col min="5" max="5" width="6.75" style="233" customWidth="1"/>
    <col min="6" max="6" width="19" style="402" customWidth="1"/>
    <col min="7" max="7" width="6.375" style="402" customWidth="1"/>
    <col min="8" max="8" width="21.125" style="402" customWidth="1"/>
    <col min="9" max="9" width="7.75" style="402" bestFit="1" customWidth="1"/>
    <col min="10" max="10" width="25.375" style="402" customWidth="1"/>
    <col min="11" max="11" width="8.75" style="366" customWidth="1"/>
    <col min="12" max="12" width="7.125" style="366" customWidth="1"/>
    <col min="13" max="13" width="8.875" style="366" customWidth="1"/>
    <col min="14" max="14" width="7.75" style="278" customWidth="1"/>
    <col min="15" max="15" width="12.625" style="278" customWidth="1"/>
    <col min="16" max="17" width="7.625" style="367" customWidth="1"/>
    <col min="18" max="18" width="8.125" style="403" customWidth="1"/>
    <col min="19" max="19" width="11" style="195" customWidth="1"/>
    <col min="20" max="21" width="7.5" style="195" customWidth="1"/>
    <col min="22" max="22" width="8" style="195" customWidth="1"/>
    <col min="23" max="23" width="12" style="195" customWidth="1"/>
    <col min="24" max="16384" width="8" style="366"/>
  </cols>
  <sheetData>
    <row r="1" spans="1:23" ht="18" customHeight="1">
      <c r="A1" s="719" t="s">
        <v>425</v>
      </c>
      <c r="B1" s="719"/>
      <c r="C1" s="719"/>
      <c r="D1" s="719"/>
      <c r="E1" s="719"/>
      <c r="F1" s="719"/>
      <c r="G1" s="720"/>
      <c r="H1" s="181" t="s">
        <v>395</v>
      </c>
      <c r="I1" s="723"/>
      <c r="J1" s="723"/>
      <c r="K1" s="723"/>
      <c r="L1" s="723"/>
      <c r="M1" s="723"/>
      <c r="N1" s="723"/>
      <c r="O1" s="723"/>
      <c r="P1" s="723"/>
      <c r="Q1" s="723"/>
      <c r="R1" s="724"/>
      <c r="S1" s="728" t="s">
        <v>676</v>
      </c>
      <c r="T1" s="729"/>
      <c r="U1" s="729"/>
      <c r="V1" s="729"/>
      <c r="W1" s="730"/>
    </row>
    <row r="2" spans="1:23" ht="16.5" customHeight="1">
      <c r="A2" s="721"/>
      <c r="B2" s="721"/>
      <c r="C2" s="721"/>
      <c r="D2" s="721"/>
      <c r="E2" s="721"/>
      <c r="F2" s="721"/>
      <c r="G2" s="722"/>
      <c r="H2" s="181" t="s">
        <v>397</v>
      </c>
      <c r="I2" s="723" t="s">
        <v>187</v>
      </c>
      <c r="J2" s="723"/>
      <c r="K2" s="723"/>
      <c r="L2" s="723"/>
      <c r="M2" s="731" t="s">
        <v>393</v>
      </c>
      <c r="N2" s="732"/>
      <c r="O2" s="732"/>
      <c r="P2" s="732"/>
      <c r="Q2" s="732"/>
      <c r="R2" s="733"/>
      <c r="S2" s="728" t="s">
        <v>398</v>
      </c>
      <c r="T2" s="729"/>
      <c r="U2" s="729"/>
      <c r="V2" s="729"/>
      <c r="W2" s="730"/>
    </row>
    <row r="3" spans="1:23" s="195" customFormat="1" ht="27.75" customHeight="1">
      <c r="A3" s="718" t="s">
        <v>677</v>
      </c>
      <c r="B3" s="718" t="s">
        <v>678</v>
      </c>
      <c r="C3" s="718" t="s">
        <v>717</v>
      </c>
      <c r="D3" s="718" t="s">
        <v>718</v>
      </c>
      <c r="E3" s="718" t="s">
        <v>399</v>
      </c>
      <c r="F3" s="718"/>
      <c r="G3" s="725" t="s">
        <v>400</v>
      </c>
      <c r="H3" s="726"/>
      <c r="I3" s="725" t="s">
        <v>401</v>
      </c>
      <c r="J3" s="726"/>
      <c r="K3" s="734" t="s">
        <v>402</v>
      </c>
      <c r="L3" s="735"/>
      <c r="M3" s="726" t="s">
        <v>403</v>
      </c>
      <c r="N3" s="736" t="s">
        <v>680</v>
      </c>
      <c r="O3" s="736" t="s">
        <v>681</v>
      </c>
      <c r="P3" s="725" t="s">
        <v>404</v>
      </c>
      <c r="Q3" s="739"/>
      <c r="R3" s="739"/>
      <c r="S3" s="739"/>
      <c r="T3" s="739"/>
      <c r="U3" s="739"/>
      <c r="V3" s="739"/>
      <c r="W3" s="726"/>
    </row>
    <row r="4" spans="1:23" s="367" customFormat="1" ht="17.25" customHeight="1">
      <c r="A4" s="718"/>
      <c r="B4" s="718"/>
      <c r="C4" s="718"/>
      <c r="D4" s="718"/>
      <c r="E4" s="727" t="s">
        <v>457</v>
      </c>
      <c r="F4" s="718" t="s">
        <v>456</v>
      </c>
      <c r="G4" s="727" t="s">
        <v>458</v>
      </c>
      <c r="H4" s="718" t="s">
        <v>456</v>
      </c>
      <c r="I4" s="727" t="s">
        <v>459</v>
      </c>
      <c r="J4" s="718" t="s">
        <v>456</v>
      </c>
      <c r="K4" s="736" t="s">
        <v>390</v>
      </c>
      <c r="L4" s="736" t="s">
        <v>405</v>
      </c>
      <c r="M4" s="744"/>
      <c r="N4" s="737"/>
      <c r="O4" s="737"/>
      <c r="P4" s="740"/>
      <c r="Q4" s="741"/>
      <c r="R4" s="741"/>
      <c r="S4" s="741"/>
      <c r="T4" s="741"/>
      <c r="U4" s="741"/>
      <c r="V4" s="741"/>
      <c r="W4" s="742"/>
    </row>
    <row r="5" spans="1:23" s="195" customFormat="1" ht="18.75" customHeight="1">
      <c r="A5" s="718"/>
      <c r="B5" s="718"/>
      <c r="C5" s="718"/>
      <c r="D5" s="718"/>
      <c r="E5" s="727"/>
      <c r="F5" s="718"/>
      <c r="G5" s="727"/>
      <c r="H5" s="718"/>
      <c r="I5" s="727"/>
      <c r="J5" s="718"/>
      <c r="K5" s="737"/>
      <c r="L5" s="737"/>
      <c r="M5" s="744"/>
      <c r="N5" s="737"/>
      <c r="O5" s="737"/>
      <c r="P5" s="718" t="s">
        <v>406</v>
      </c>
      <c r="Q5" s="718"/>
      <c r="R5" s="718"/>
      <c r="S5" s="718"/>
      <c r="T5" s="734" t="s">
        <v>682</v>
      </c>
      <c r="U5" s="743"/>
      <c r="V5" s="743"/>
      <c r="W5" s="735"/>
    </row>
    <row r="6" spans="1:23" s="195" customFormat="1" ht="46.5" customHeight="1">
      <c r="A6" s="718"/>
      <c r="B6" s="718"/>
      <c r="C6" s="718"/>
      <c r="D6" s="718"/>
      <c r="E6" s="727"/>
      <c r="F6" s="718"/>
      <c r="G6" s="727"/>
      <c r="H6" s="718"/>
      <c r="I6" s="727"/>
      <c r="J6" s="718"/>
      <c r="K6" s="738"/>
      <c r="L6" s="738"/>
      <c r="M6" s="742"/>
      <c r="N6" s="738"/>
      <c r="O6" s="738"/>
      <c r="P6" s="185" t="s">
        <v>408</v>
      </c>
      <c r="Q6" s="185" t="s">
        <v>560</v>
      </c>
      <c r="R6" s="185" t="s">
        <v>409</v>
      </c>
      <c r="S6" s="185" t="s">
        <v>410</v>
      </c>
      <c r="T6" s="185" t="s">
        <v>408</v>
      </c>
      <c r="U6" s="185" t="s">
        <v>560</v>
      </c>
      <c r="V6" s="185" t="s">
        <v>409</v>
      </c>
      <c r="W6" s="185" t="s">
        <v>410</v>
      </c>
    </row>
    <row r="7" spans="1:23" s="369" customFormat="1" hidden="1">
      <c r="A7" s="368">
        <v>1</v>
      </c>
      <c r="B7" s="368">
        <v>2</v>
      </c>
      <c r="C7" s="368">
        <v>3</v>
      </c>
      <c r="D7" s="368">
        <v>4</v>
      </c>
      <c r="E7" s="368">
        <v>5</v>
      </c>
      <c r="F7" s="368">
        <v>6</v>
      </c>
      <c r="G7" s="368">
        <v>7</v>
      </c>
      <c r="H7" s="368">
        <v>8</v>
      </c>
      <c r="I7" s="368">
        <v>9</v>
      </c>
      <c r="J7" s="368">
        <v>10</v>
      </c>
      <c r="K7" s="368">
        <v>11</v>
      </c>
      <c r="L7" s="368">
        <v>12</v>
      </c>
      <c r="M7" s="368">
        <v>13</v>
      </c>
      <c r="N7" s="368">
        <v>14</v>
      </c>
      <c r="O7" s="368">
        <v>15</v>
      </c>
      <c r="P7" s="368">
        <v>16</v>
      </c>
      <c r="Q7" s="368">
        <v>17</v>
      </c>
      <c r="R7" s="368">
        <v>18</v>
      </c>
      <c r="S7" s="368">
        <v>19</v>
      </c>
      <c r="T7" s="368">
        <v>20</v>
      </c>
      <c r="U7" s="368">
        <v>21</v>
      </c>
      <c r="V7" s="368">
        <v>22</v>
      </c>
      <c r="W7" s="368">
        <v>23</v>
      </c>
    </row>
    <row r="8" spans="1:23" s="369" customFormat="1" ht="74.25" hidden="1" customHeight="1">
      <c r="A8" s="164" t="s">
        <v>683</v>
      </c>
      <c r="B8" s="164" t="s">
        <v>684</v>
      </c>
      <c r="C8" s="164" t="s">
        <v>685</v>
      </c>
      <c r="D8" s="164" t="s">
        <v>687</v>
      </c>
      <c r="E8" s="164"/>
      <c r="F8" s="370"/>
      <c r="G8" s="371"/>
      <c r="H8" s="370"/>
      <c r="I8" s="185"/>
      <c r="J8" s="370"/>
      <c r="K8" s="372" t="s">
        <v>92</v>
      </c>
      <c r="L8" s="185" t="s">
        <v>448</v>
      </c>
      <c r="M8" s="372" t="s">
        <v>686</v>
      </c>
      <c r="N8" s="185" t="s">
        <v>719</v>
      </c>
      <c r="O8" s="185" t="s">
        <v>720</v>
      </c>
      <c r="P8" s="185" t="s">
        <v>689</v>
      </c>
      <c r="Q8" s="185" t="s">
        <v>690</v>
      </c>
      <c r="R8" s="185" t="s">
        <v>691</v>
      </c>
      <c r="S8" s="185" t="s">
        <v>692</v>
      </c>
      <c r="T8" s="185" t="s">
        <v>689</v>
      </c>
      <c r="U8" s="185" t="s">
        <v>690</v>
      </c>
      <c r="V8" s="185" t="s">
        <v>691</v>
      </c>
      <c r="W8" s="185" t="s">
        <v>692</v>
      </c>
    </row>
    <row r="9" spans="1:23" s="378" customFormat="1" ht="23.25" customHeight="1">
      <c r="A9" s="770">
        <v>0.85</v>
      </c>
      <c r="B9" s="373"/>
      <c r="C9" s="373"/>
      <c r="D9" s="373"/>
      <c r="E9" s="374" t="s">
        <v>411</v>
      </c>
      <c r="F9" s="772" t="s">
        <v>453</v>
      </c>
      <c r="G9" s="772"/>
      <c r="H9" s="772"/>
      <c r="I9" s="772"/>
      <c r="J9" s="772"/>
      <c r="K9" s="772"/>
      <c r="L9" s="772"/>
      <c r="M9" s="773"/>
      <c r="N9" s="375"/>
      <c r="O9" s="375"/>
      <c r="P9" s="376"/>
      <c r="Q9" s="374"/>
      <c r="R9" s="377"/>
      <c r="S9" s="374"/>
      <c r="T9" s="420"/>
      <c r="U9" s="420"/>
      <c r="V9" s="377"/>
      <c r="W9" s="377"/>
    </row>
    <row r="10" spans="1:23" s="195" customFormat="1">
      <c r="A10" s="771"/>
      <c r="B10" s="421"/>
      <c r="C10" s="422"/>
      <c r="D10" s="423"/>
      <c r="E10" s="189" t="s">
        <v>412</v>
      </c>
      <c r="F10" s="774" t="s">
        <v>454</v>
      </c>
      <c r="G10" s="775"/>
      <c r="H10" s="775"/>
      <c r="I10" s="775"/>
      <c r="J10" s="775"/>
      <c r="K10" s="775"/>
      <c r="L10" s="775"/>
      <c r="M10" s="776"/>
      <c r="N10" s="190"/>
      <c r="O10" s="190"/>
      <c r="P10" s="185"/>
      <c r="Q10" s="293"/>
      <c r="R10" s="312"/>
      <c r="S10" s="312"/>
      <c r="T10" s="185"/>
      <c r="U10" s="185"/>
      <c r="V10" s="312"/>
      <c r="W10" s="312"/>
    </row>
    <row r="11" spans="1:23" s="195" customFormat="1" ht="27.75" customHeight="1">
      <c r="A11" s="771"/>
      <c r="B11" s="750">
        <v>0</v>
      </c>
      <c r="C11" s="294">
        <v>0</v>
      </c>
      <c r="D11" s="424"/>
      <c r="E11" s="191" t="s">
        <v>445</v>
      </c>
      <c r="F11" s="644" t="s">
        <v>455</v>
      </c>
      <c r="G11" s="644"/>
      <c r="H11" s="644"/>
      <c r="I11" s="644"/>
      <c r="J11" s="644"/>
      <c r="K11" s="644"/>
      <c r="L11" s="644"/>
      <c r="M11" s="644"/>
      <c r="N11" s="309"/>
      <c r="O11" s="309"/>
      <c r="P11" s="185"/>
      <c r="Q11" s="293"/>
      <c r="R11" s="312"/>
      <c r="S11" s="312"/>
      <c r="T11" s="185"/>
      <c r="U11" s="185"/>
      <c r="V11" s="312"/>
      <c r="W11" s="312"/>
    </row>
    <row r="12" spans="1:23" ht="33.75" customHeight="1">
      <c r="A12" s="771"/>
      <c r="B12" s="751"/>
      <c r="C12" s="253">
        <v>0</v>
      </c>
      <c r="D12" s="425"/>
      <c r="E12" s="191" t="s">
        <v>202</v>
      </c>
      <c r="F12" s="644" t="s">
        <v>460</v>
      </c>
      <c r="G12" s="644"/>
      <c r="H12" s="644"/>
      <c r="I12" s="644"/>
      <c r="J12" s="644"/>
      <c r="K12" s="644"/>
      <c r="L12" s="644"/>
      <c r="M12" s="644"/>
      <c r="N12" s="217"/>
      <c r="O12" s="217"/>
      <c r="P12" s="185"/>
      <c r="Q12" s="293"/>
      <c r="R12" s="312"/>
      <c r="S12" s="313"/>
      <c r="T12" s="185"/>
      <c r="U12" s="185"/>
      <c r="V12" s="312"/>
      <c r="W12" s="313"/>
    </row>
    <row r="13" spans="1:23">
      <c r="A13" s="771"/>
      <c r="B13" s="751"/>
      <c r="C13" s="757">
        <v>0</v>
      </c>
      <c r="D13" s="424"/>
      <c r="E13" s="191" t="s">
        <v>426</v>
      </c>
      <c r="F13" s="644" t="s">
        <v>461</v>
      </c>
      <c r="G13" s="644"/>
      <c r="H13" s="644"/>
      <c r="I13" s="644"/>
      <c r="J13" s="644"/>
      <c r="K13" s="644"/>
      <c r="L13" s="644"/>
      <c r="M13" s="644"/>
      <c r="N13" s="304"/>
      <c r="O13" s="381"/>
      <c r="P13" s="185"/>
      <c r="Q13" s="293"/>
      <c r="R13" s="310"/>
      <c r="S13" s="311"/>
      <c r="T13" s="185"/>
      <c r="U13" s="185"/>
      <c r="V13" s="310"/>
      <c r="W13" s="311"/>
    </row>
    <row r="14" spans="1:23" s="426" customFormat="1" ht="40.5" customHeight="1">
      <c r="A14" s="771"/>
      <c r="B14" s="751"/>
      <c r="C14" s="758"/>
      <c r="D14" s="419">
        <v>1</v>
      </c>
      <c r="E14" s="196" t="s">
        <v>25</v>
      </c>
      <c r="F14" s="197" t="s">
        <v>28</v>
      </c>
      <c r="G14" s="197" t="s">
        <v>67</v>
      </c>
      <c r="H14" s="197" t="s">
        <v>435</v>
      </c>
      <c r="I14" s="197" t="s">
        <v>655</v>
      </c>
      <c r="J14" s="197" t="s">
        <v>435</v>
      </c>
      <c r="K14" s="199" t="s">
        <v>433</v>
      </c>
      <c r="L14" s="246">
        <v>0</v>
      </c>
      <c r="M14" s="246" t="s">
        <v>434</v>
      </c>
      <c r="N14" s="200">
        <v>1</v>
      </c>
      <c r="O14" s="380">
        <f>N14*C13*B10*A9</f>
        <v>0</v>
      </c>
      <c r="P14" s="198">
        <v>0</v>
      </c>
      <c r="Q14" s="357">
        <v>10</v>
      </c>
      <c r="R14" s="310">
        <f>100-(P14-L14)*Q14</f>
        <v>100</v>
      </c>
      <c r="S14" s="311">
        <f>R14*O14</f>
        <v>0</v>
      </c>
      <c r="T14" s="198"/>
      <c r="U14" s="198"/>
      <c r="V14" s="310"/>
      <c r="W14" s="311"/>
    </row>
    <row r="15" spans="1:23" ht="15.75" customHeight="1">
      <c r="A15" s="771"/>
      <c r="B15" s="751"/>
      <c r="C15" s="757">
        <v>0</v>
      </c>
      <c r="D15" s="253"/>
      <c r="E15" s="191" t="s">
        <v>446</v>
      </c>
      <c r="F15" s="644" t="s">
        <v>462</v>
      </c>
      <c r="G15" s="777"/>
      <c r="H15" s="777"/>
      <c r="I15" s="777"/>
      <c r="J15" s="777"/>
      <c r="K15" s="777"/>
      <c r="L15" s="777"/>
      <c r="M15" s="777"/>
      <c r="N15" s="304"/>
      <c r="O15" s="381"/>
      <c r="P15" s="185"/>
      <c r="Q15" s="357"/>
      <c r="R15" s="310"/>
      <c r="S15" s="311"/>
      <c r="T15" s="185"/>
      <c r="U15" s="185"/>
      <c r="V15" s="310"/>
      <c r="W15" s="311"/>
    </row>
    <row r="16" spans="1:23" s="378" customFormat="1" ht="47.25" customHeight="1">
      <c r="A16" s="771"/>
      <c r="B16" s="751"/>
      <c r="C16" s="759"/>
      <c r="D16" s="253">
        <v>0.4</v>
      </c>
      <c r="E16" s="745" t="s">
        <v>59</v>
      </c>
      <c r="F16" s="748" t="s">
        <v>163</v>
      </c>
      <c r="G16" s="197" t="s">
        <v>74</v>
      </c>
      <c r="H16" s="197" t="s">
        <v>159</v>
      </c>
      <c r="I16" s="197" t="s">
        <v>656</v>
      </c>
      <c r="J16" s="197" t="s">
        <v>159</v>
      </c>
      <c r="K16" s="246" t="s">
        <v>94</v>
      </c>
      <c r="L16" s="199">
        <v>0</v>
      </c>
      <c r="M16" s="199" t="s">
        <v>95</v>
      </c>
      <c r="N16" s="193">
        <v>1</v>
      </c>
      <c r="O16" s="382">
        <f>N16*D16*$C$15*$B$11*$A$9</f>
        <v>0</v>
      </c>
      <c r="P16" s="158">
        <v>0</v>
      </c>
      <c r="Q16" s="357">
        <v>10</v>
      </c>
      <c r="R16" s="310">
        <f>100-(P16-L16)*Q16</f>
        <v>100</v>
      </c>
      <c r="S16" s="311">
        <f>R16*O16</f>
        <v>0</v>
      </c>
      <c r="T16" s="158"/>
      <c r="U16" s="158"/>
      <c r="V16" s="310"/>
      <c r="W16" s="311"/>
    </row>
    <row r="17" spans="1:23" s="378" customFormat="1" ht="47.25" customHeight="1">
      <c r="A17" s="771"/>
      <c r="B17" s="751"/>
      <c r="C17" s="759"/>
      <c r="D17" s="253">
        <v>0.3</v>
      </c>
      <c r="E17" s="746"/>
      <c r="F17" s="748"/>
      <c r="G17" s="197" t="s">
        <v>75</v>
      </c>
      <c r="H17" s="197" t="s">
        <v>162</v>
      </c>
      <c r="I17" s="197" t="s">
        <v>657</v>
      </c>
      <c r="J17" s="197" t="s">
        <v>162</v>
      </c>
      <c r="K17" s="197" t="s">
        <v>131</v>
      </c>
      <c r="L17" s="199">
        <v>0</v>
      </c>
      <c r="M17" s="199" t="s">
        <v>95</v>
      </c>
      <c r="N17" s="193">
        <v>1</v>
      </c>
      <c r="O17" s="382">
        <f>N17*D17*$C$15*$B$11*$A$9</f>
        <v>0</v>
      </c>
      <c r="P17" s="158">
        <v>0</v>
      </c>
      <c r="Q17" s="357">
        <v>10</v>
      </c>
      <c r="R17" s="310">
        <f>100-(P17-L17)*Q17</f>
        <v>100</v>
      </c>
      <c r="S17" s="311">
        <f>R17*O17</f>
        <v>0</v>
      </c>
      <c r="T17" s="158"/>
      <c r="U17" s="158"/>
      <c r="V17" s="310"/>
      <c r="W17" s="311"/>
    </row>
    <row r="18" spans="1:23" s="378" customFormat="1" ht="31.5">
      <c r="A18" s="771"/>
      <c r="B18" s="752"/>
      <c r="C18" s="758"/>
      <c r="D18" s="253">
        <v>0.3</v>
      </c>
      <c r="E18" s="747"/>
      <c r="F18" s="748"/>
      <c r="G18" s="197" t="s">
        <v>76</v>
      </c>
      <c r="H18" s="197" t="s">
        <v>164</v>
      </c>
      <c r="I18" s="197" t="s">
        <v>658</v>
      </c>
      <c r="J18" s="197" t="s">
        <v>164</v>
      </c>
      <c r="K18" s="197" t="s">
        <v>130</v>
      </c>
      <c r="L18" s="199">
        <v>0</v>
      </c>
      <c r="M18" s="199" t="s">
        <v>95</v>
      </c>
      <c r="N18" s="193">
        <v>1</v>
      </c>
      <c r="O18" s="382">
        <f>N18*D18*$C$15*$B$11*$A$9</f>
        <v>0</v>
      </c>
      <c r="P18" s="158">
        <v>0</v>
      </c>
      <c r="Q18" s="357">
        <v>10</v>
      </c>
      <c r="R18" s="310">
        <f>100-(P18-L18)*Q18</f>
        <v>100</v>
      </c>
      <c r="S18" s="311">
        <f>R18*O18</f>
        <v>0</v>
      </c>
      <c r="T18" s="158"/>
      <c r="U18" s="158"/>
      <c r="V18" s="310"/>
      <c r="W18" s="311"/>
    </row>
    <row r="19" spans="1:23" ht="20.25" customHeight="1">
      <c r="A19" s="771"/>
      <c r="B19" s="383"/>
      <c r="C19" s="384"/>
      <c r="D19" s="427"/>
      <c r="E19" s="206" t="s">
        <v>413</v>
      </c>
      <c r="F19" s="749" t="s">
        <v>463</v>
      </c>
      <c r="G19" s="749"/>
      <c r="H19" s="749"/>
      <c r="I19" s="749"/>
      <c r="J19" s="749"/>
      <c r="K19" s="749"/>
      <c r="L19" s="749"/>
      <c r="M19" s="749"/>
      <c r="N19" s="299"/>
      <c r="O19" s="385"/>
      <c r="P19" s="158"/>
      <c r="Q19" s="357"/>
      <c r="R19" s="310"/>
      <c r="S19" s="313"/>
      <c r="T19" s="158"/>
      <c r="U19" s="158"/>
      <c r="V19" s="310"/>
      <c r="W19" s="311"/>
    </row>
    <row r="20" spans="1:23" s="367" customFormat="1" ht="15.75" customHeight="1">
      <c r="A20" s="771"/>
      <c r="B20" s="750">
        <v>0.87</v>
      </c>
      <c r="C20" s="753">
        <v>0</v>
      </c>
      <c r="D20" s="418"/>
      <c r="E20" s="257" t="s">
        <v>447</v>
      </c>
      <c r="F20" s="644" t="s">
        <v>482</v>
      </c>
      <c r="G20" s="644"/>
      <c r="H20" s="644"/>
      <c r="I20" s="644"/>
      <c r="J20" s="644"/>
      <c r="K20" s="644"/>
      <c r="L20" s="644"/>
      <c r="M20" s="644"/>
      <c r="N20" s="193"/>
      <c r="O20" s="382"/>
      <c r="P20" s="158"/>
      <c r="Q20" s="357"/>
      <c r="R20" s="310"/>
      <c r="S20" s="311"/>
      <c r="T20" s="158"/>
      <c r="U20" s="158"/>
      <c r="V20" s="310"/>
      <c r="W20" s="311"/>
    </row>
    <row r="21" spans="1:23" s="195" customFormat="1" ht="42" customHeight="1">
      <c r="A21" s="771"/>
      <c r="B21" s="751"/>
      <c r="C21" s="754"/>
      <c r="D21" s="428">
        <v>1</v>
      </c>
      <c r="E21" s="171" t="s">
        <v>199</v>
      </c>
      <c r="F21" s="281" t="s">
        <v>200</v>
      </c>
      <c r="G21" s="171" t="s">
        <v>561</v>
      </c>
      <c r="H21" s="281" t="s">
        <v>201</v>
      </c>
      <c r="I21" s="171" t="s">
        <v>591</v>
      </c>
      <c r="J21" s="281" t="s">
        <v>201</v>
      </c>
      <c r="K21" s="205" t="s">
        <v>391</v>
      </c>
      <c r="L21" s="205">
        <v>0</v>
      </c>
      <c r="M21" s="158" t="s">
        <v>392</v>
      </c>
      <c r="N21" s="193">
        <v>1</v>
      </c>
      <c r="O21" s="382">
        <f>N21*D21*C20*B20*A9</f>
        <v>0</v>
      </c>
      <c r="P21" s="158">
        <v>0</v>
      </c>
      <c r="Q21" s="357">
        <v>10</v>
      </c>
      <c r="R21" s="310">
        <f>100-(P21-L21)*Q21</f>
        <v>100</v>
      </c>
      <c r="S21" s="311">
        <f>R21*O21</f>
        <v>0</v>
      </c>
      <c r="T21" s="158"/>
      <c r="U21" s="158"/>
      <c r="V21" s="310"/>
      <c r="W21" s="311"/>
    </row>
    <row r="22" spans="1:23" s="367" customFormat="1" ht="15.75" customHeight="1">
      <c r="A22" s="771"/>
      <c r="B22" s="751"/>
      <c r="C22" s="753">
        <v>0.3</v>
      </c>
      <c r="D22" s="407"/>
      <c r="E22" s="257" t="s">
        <v>448</v>
      </c>
      <c r="F22" s="644" t="s">
        <v>466</v>
      </c>
      <c r="G22" s="644"/>
      <c r="H22" s="644"/>
      <c r="I22" s="644"/>
      <c r="J22" s="644"/>
      <c r="K22" s="644"/>
      <c r="L22" s="644"/>
      <c r="M22" s="644"/>
      <c r="N22" s="193"/>
      <c r="O22" s="382"/>
      <c r="P22" s="158"/>
      <c r="Q22" s="357"/>
      <c r="R22" s="310"/>
      <c r="S22" s="311"/>
      <c r="T22" s="158"/>
      <c r="U22" s="158"/>
      <c r="V22" s="310"/>
      <c r="W22" s="311"/>
    </row>
    <row r="23" spans="1:23" s="195" customFormat="1" ht="47.25">
      <c r="A23" s="771"/>
      <c r="B23" s="751"/>
      <c r="C23" s="754"/>
      <c r="D23" s="392">
        <v>1</v>
      </c>
      <c r="E23" s="277" t="s">
        <v>204</v>
      </c>
      <c r="F23" s="165" t="s">
        <v>205</v>
      </c>
      <c r="G23" s="158" t="s">
        <v>645</v>
      </c>
      <c r="H23" s="296" t="s">
        <v>205</v>
      </c>
      <c r="I23" s="180" t="s">
        <v>592</v>
      </c>
      <c r="J23" s="296" t="s">
        <v>539</v>
      </c>
      <c r="K23" s="205" t="s">
        <v>391</v>
      </c>
      <c r="L23" s="205">
        <v>0</v>
      </c>
      <c r="M23" s="158" t="s">
        <v>392</v>
      </c>
      <c r="N23" s="193">
        <v>1</v>
      </c>
      <c r="O23" s="382">
        <f>N23*D23*C22*B20*A9</f>
        <v>0.22184999999999999</v>
      </c>
      <c r="P23" s="158">
        <v>0</v>
      </c>
      <c r="Q23" s="357">
        <v>10</v>
      </c>
      <c r="R23" s="310">
        <f>100-(P23-L23)*Q23</f>
        <v>100</v>
      </c>
      <c r="S23" s="311">
        <f>R23*O23</f>
        <v>22.184999999999999</v>
      </c>
      <c r="T23" s="158"/>
      <c r="U23" s="158"/>
      <c r="V23" s="310"/>
      <c r="W23" s="311"/>
    </row>
    <row r="24" spans="1:23" s="195" customFormat="1">
      <c r="A24" s="771"/>
      <c r="B24" s="751"/>
      <c r="C24" s="753">
        <v>7.0000000000000007E-2</v>
      </c>
      <c r="D24" s="407"/>
      <c r="E24" s="258" t="s">
        <v>449</v>
      </c>
      <c r="F24" s="755" t="s">
        <v>467</v>
      </c>
      <c r="G24" s="755"/>
      <c r="H24" s="755"/>
      <c r="I24" s="755"/>
      <c r="J24" s="755"/>
      <c r="K24" s="755"/>
      <c r="L24" s="755"/>
      <c r="M24" s="755"/>
      <c r="N24" s="193"/>
      <c r="O24" s="382"/>
      <c r="P24" s="158"/>
      <c r="Q24" s="357"/>
      <c r="R24" s="310"/>
      <c r="S24" s="311"/>
      <c r="T24" s="158"/>
      <c r="U24" s="158"/>
      <c r="V24" s="310"/>
      <c r="W24" s="311"/>
    </row>
    <row r="25" spans="1:23" s="195" customFormat="1" ht="63">
      <c r="A25" s="771"/>
      <c r="B25" s="751"/>
      <c r="C25" s="756"/>
      <c r="D25" s="407">
        <v>1</v>
      </c>
      <c r="E25" s="208" t="s">
        <v>219</v>
      </c>
      <c r="F25" s="281" t="s">
        <v>220</v>
      </c>
      <c r="G25" s="208" t="s">
        <v>569</v>
      </c>
      <c r="H25" s="169" t="s">
        <v>220</v>
      </c>
      <c r="I25" s="169" t="s">
        <v>604</v>
      </c>
      <c r="J25" s="169" t="s">
        <v>542</v>
      </c>
      <c r="K25" s="205" t="s">
        <v>391</v>
      </c>
      <c r="L25" s="205">
        <v>0</v>
      </c>
      <c r="M25" s="158" t="s">
        <v>392</v>
      </c>
      <c r="N25" s="193">
        <v>1</v>
      </c>
      <c r="O25" s="382">
        <f>N25*D25*C24*B20*A9</f>
        <v>5.1764999999999999E-2</v>
      </c>
      <c r="P25" s="158">
        <v>0</v>
      </c>
      <c r="Q25" s="357">
        <v>10</v>
      </c>
      <c r="R25" s="310">
        <f>100-(P25-L25)*Q25</f>
        <v>100</v>
      </c>
      <c r="S25" s="413">
        <f>R25*O25</f>
        <v>5.1764999999999999</v>
      </c>
      <c r="T25" s="158"/>
      <c r="U25" s="158"/>
      <c r="V25" s="310"/>
      <c r="W25" s="311"/>
    </row>
    <row r="26" spans="1:23" s="195" customFormat="1">
      <c r="A26" s="771"/>
      <c r="B26" s="751"/>
      <c r="C26" s="753">
        <v>0.5</v>
      </c>
      <c r="D26" s="407"/>
      <c r="E26" s="259" t="s">
        <v>450</v>
      </c>
      <c r="F26" s="755" t="s">
        <v>468</v>
      </c>
      <c r="G26" s="755"/>
      <c r="H26" s="755"/>
      <c r="I26" s="755"/>
      <c r="J26" s="755"/>
      <c r="K26" s="755"/>
      <c r="L26" s="755"/>
      <c r="M26" s="755"/>
      <c r="N26" s="193"/>
      <c r="O26" s="382"/>
      <c r="P26" s="158"/>
      <c r="Q26" s="357"/>
      <c r="R26" s="310"/>
      <c r="S26" s="413"/>
      <c r="T26" s="158"/>
      <c r="U26" s="158"/>
      <c r="V26" s="310"/>
      <c r="W26" s="311"/>
    </row>
    <row r="27" spans="1:23" s="195" customFormat="1" ht="75" customHeight="1">
      <c r="A27" s="771"/>
      <c r="B27" s="751"/>
      <c r="C27" s="754"/>
      <c r="D27" s="392">
        <v>0.25</v>
      </c>
      <c r="E27" s="192" t="s">
        <v>226</v>
      </c>
      <c r="F27" s="194" t="s">
        <v>227</v>
      </c>
      <c r="G27" s="165" t="s">
        <v>570</v>
      </c>
      <c r="H27" s="194" t="s">
        <v>227</v>
      </c>
      <c r="I27" s="168" t="s">
        <v>605</v>
      </c>
      <c r="J27" s="194" t="s">
        <v>543</v>
      </c>
      <c r="K27" s="205" t="s">
        <v>391</v>
      </c>
      <c r="L27" s="180">
        <v>0</v>
      </c>
      <c r="M27" s="158" t="s">
        <v>392</v>
      </c>
      <c r="N27" s="193">
        <v>1</v>
      </c>
      <c r="O27" s="382">
        <f>N27*D27*C26*B20*A9</f>
        <v>9.2437499999999992E-2</v>
      </c>
      <c r="P27" s="158">
        <v>0</v>
      </c>
      <c r="Q27" s="357">
        <v>10</v>
      </c>
      <c r="R27" s="310">
        <f>100-(P27-L27)*Q27</f>
        <v>100</v>
      </c>
      <c r="S27" s="413">
        <f>R27*O27</f>
        <v>9.2437499999999986</v>
      </c>
      <c r="T27" s="158"/>
      <c r="U27" s="158"/>
      <c r="V27" s="310"/>
      <c r="W27" s="311"/>
    </row>
    <row r="28" spans="1:23" s="195" customFormat="1" ht="68.25" customHeight="1">
      <c r="A28" s="771"/>
      <c r="B28" s="751"/>
      <c r="C28" s="754"/>
      <c r="D28" s="392">
        <v>0.25</v>
      </c>
      <c r="E28" s="192" t="s">
        <v>230</v>
      </c>
      <c r="F28" s="296" t="s">
        <v>231</v>
      </c>
      <c r="G28" s="165" t="s">
        <v>574</v>
      </c>
      <c r="H28" s="296" t="s">
        <v>231</v>
      </c>
      <c r="I28" s="166" t="s">
        <v>609</v>
      </c>
      <c r="J28" s="296" t="s">
        <v>721</v>
      </c>
      <c r="K28" s="205" t="s">
        <v>391</v>
      </c>
      <c r="L28" s="180">
        <v>0</v>
      </c>
      <c r="M28" s="158" t="s">
        <v>392</v>
      </c>
      <c r="N28" s="193">
        <v>1</v>
      </c>
      <c r="O28" s="382">
        <f>N28*D28*$C$26*$B$20*$A$9</f>
        <v>9.2437499999999992E-2</v>
      </c>
      <c r="P28" s="158">
        <v>0</v>
      </c>
      <c r="Q28" s="357">
        <v>10</v>
      </c>
      <c r="R28" s="310">
        <f>100-(P28-L28)*Q28</f>
        <v>100</v>
      </c>
      <c r="S28" s="413">
        <f>R28*O28</f>
        <v>9.2437499999999986</v>
      </c>
      <c r="T28" s="158"/>
      <c r="U28" s="158"/>
      <c r="V28" s="310"/>
      <c r="W28" s="311"/>
    </row>
    <row r="29" spans="1:23" s="195" customFormat="1" ht="81.75" customHeight="1">
      <c r="A29" s="771"/>
      <c r="B29" s="751"/>
      <c r="C29" s="754"/>
      <c r="D29" s="392">
        <v>0.25</v>
      </c>
      <c r="E29" s="290" t="s">
        <v>235</v>
      </c>
      <c r="F29" s="296" t="s">
        <v>236</v>
      </c>
      <c r="G29" s="165" t="s">
        <v>576</v>
      </c>
      <c r="H29" s="296" t="s">
        <v>236</v>
      </c>
      <c r="I29" s="272" t="s">
        <v>613</v>
      </c>
      <c r="J29" s="296" t="s">
        <v>544</v>
      </c>
      <c r="K29" s="205" t="s">
        <v>391</v>
      </c>
      <c r="L29" s="180">
        <v>0</v>
      </c>
      <c r="M29" s="158" t="s">
        <v>392</v>
      </c>
      <c r="N29" s="193">
        <v>1</v>
      </c>
      <c r="O29" s="382">
        <f>N29*D29*$C$26*$B$20*$A$9</f>
        <v>9.2437499999999992E-2</v>
      </c>
      <c r="P29" s="158">
        <v>0</v>
      </c>
      <c r="Q29" s="357">
        <v>10</v>
      </c>
      <c r="R29" s="310">
        <f>100-(P29-L29)*Q29</f>
        <v>100</v>
      </c>
      <c r="S29" s="413">
        <f>R29*O29</f>
        <v>9.2437499999999986</v>
      </c>
      <c r="T29" s="158"/>
      <c r="U29" s="158"/>
      <c r="V29" s="310"/>
      <c r="W29" s="311"/>
    </row>
    <row r="30" spans="1:23" s="195" customFormat="1" ht="94.5" customHeight="1">
      <c r="A30" s="771"/>
      <c r="B30" s="751"/>
      <c r="C30" s="756"/>
      <c r="D30" s="407">
        <v>0.25</v>
      </c>
      <c r="E30" s="290" t="s">
        <v>237</v>
      </c>
      <c r="F30" s="296" t="s">
        <v>238</v>
      </c>
      <c r="G30" s="293" t="s">
        <v>579</v>
      </c>
      <c r="H30" s="296" t="s">
        <v>238</v>
      </c>
      <c r="I30" s="293" t="s">
        <v>628</v>
      </c>
      <c r="J30" s="296" t="s">
        <v>545</v>
      </c>
      <c r="K30" s="205" t="s">
        <v>391</v>
      </c>
      <c r="L30" s="180">
        <v>0</v>
      </c>
      <c r="M30" s="158" t="s">
        <v>392</v>
      </c>
      <c r="N30" s="193">
        <v>1</v>
      </c>
      <c r="O30" s="382">
        <f>N30*D30*$C$26*$B$20*$A$9</f>
        <v>9.2437499999999992E-2</v>
      </c>
      <c r="P30" s="158">
        <v>0</v>
      </c>
      <c r="Q30" s="357">
        <v>10</v>
      </c>
      <c r="R30" s="310">
        <f>100-(P30-L30)*Q30</f>
        <v>100</v>
      </c>
      <c r="S30" s="413">
        <f>R30*O30</f>
        <v>9.2437499999999986</v>
      </c>
      <c r="T30" s="158"/>
      <c r="U30" s="158"/>
      <c r="V30" s="310"/>
      <c r="W30" s="311"/>
    </row>
    <row r="31" spans="1:23" s="195" customFormat="1" ht="31.5" customHeight="1">
      <c r="A31" s="771"/>
      <c r="B31" s="751"/>
      <c r="C31" s="753">
        <v>0.06</v>
      </c>
      <c r="D31" s="407"/>
      <c r="E31" s="258" t="s">
        <v>451</v>
      </c>
      <c r="F31" s="755" t="s">
        <v>469</v>
      </c>
      <c r="G31" s="755"/>
      <c r="H31" s="755"/>
      <c r="I31" s="755"/>
      <c r="J31" s="755"/>
      <c r="K31" s="755"/>
      <c r="L31" s="755"/>
      <c r="M31" s="755"/>
      <c r="N31" s="193"/>
      <c r="O31" s="382"/>
      <c r="P31" s="158"/>
      <c r="Q31" s="357"/>
      <c r="R31" s="310"/>
      <c r="S31" s="311"/>
      <c r="T31" s="158"/>
      <c r="U31" s="158"/>
      <c r="V31" s="310"/>
      <c r="W31" s="311"/>
    </row>
    <row r="32" spans="1:23" s="195" customFormat="1" ht="173.25">
      <c r="A32" s="771"/>
      <c r="B32" s="751"/>
      <c r="C32" s="756"/>
      <c r="D32" s="407">
        <v>1</v>
      </c>
      <c r="E32" s="260" t="s">
        <v>247</v>
      </c>
      <c r="F32" s="282" t="s">
        <v>248</v>
      </c>
      <c r="G32" s="199" t="s">
        <v>584</v>
      </c>
      <c r="H32" s="282" t="s">
        <v>5</v>
      </c>
      <c r="I32" s="199" t="s">
        <v>636</v>
      </c>
      <c r="J32" s="282" t="s">
        <v>548</v>
      </c>
      <c r="K32" s="205" t="s">
        <v>391</v>
      </c>
      <c r="L32" s="205">
        <v>0</v>
      </c>
      <c r="M32" s="158" t="s">
        <v>392</v>
      </c>
      <c r="N32" s="193">
        <v>1</v>
      </c>
      <c r="O32" s="382">
        <f>N32*D32*C31*B20*A9</f>
        <v>4.4369999999999993E-2</v>
      </c>
      <c r="P32" s="158">
        <v>0</v>
      </c>
      <c r="Q32" s="357">
        <v>10</v>
      </c>
      <c r="R32" s="310">
        <f>100-(P32-L32)*Q32</f>
        <v>100</v>
      </c>
      <c r="S32" s="413">
        <f>R32*O32</f>
        <v>4.4369999999999994</v>
      </c>
      <c r="T32" s="158"/>
      <c r="U32" s="158"/>
      <c r="V32" s="310"/>
      <c r="W32" s="311"/>
    </row>
    <row r="33" spans="1:23" s="195" customFormat="1">
      <c r="A33" s="771"/>
      <c r="B33" s="751"/>
      <c r="C33" s="753">
        <v>7.0000000000000007E-2</v>
      </c>
      <c r="D33" s="407"/>
      <c r="E33" s="258" t="s">
        <v>452</v>
      </c>
      <c r="F33" s="778" t="s">
        <v>470</v>
      </c>
      <c r="G33" s="778"/>
      <c r="H33" s="778"/>
      <c r="I33" s="778"/>
      <c r="J33" s="778"/>
      <c r="K33" s="778"/>
      <c r="L33" s="778"/>
      <c r="M33" s="778"/>
      <c r="N33" s="193"/>
      <c r="O33" s="382"/>
      <c r="P33" s="158"/>
      <c r="Q33" s="357"/>
      <c r="R33" s="310"/>
      <c r="S33" s="311"/>
      <c r="T33" s="158"/>
      <c r="U33" s="158"/>
      <c r="V33" s="310"/>
      <c r="W33" s="311"/>
    </row>
    <row r="34" spans="1:23" s="195" customFormat="1" ht="47.25">
      <c r="A34" s="771"/>
      <c r="B34" s="752"/>
      <c r="C34" s="756"/>
      <c r="D34" s="407">
        <v>1</v>
      </c>
      <c r="E34" s="171" t="s">
        <v>255</v>
      </c>
      <c r="F34" s="171" t="s">
        <v>256</v>
      </c>
      <c r="G34" s="171" t="s">
        <v>587</v>
      </c>
      <c r="H34" s="298" t="s">
        <v>256</v>
      </c>
      <c r="I34" s="171" t="s">
        <v>641</v>
      </c>
      <c r="J34" s="298" t="s">
        <v>551</v>
      </c>
      <c r="K34" s="205" t="s">
        <v>391</v>
      </c>
      <c r="L34" s="205">
        <v>0</v>
      </c>
      <c r="M34" s="158" t="s">
        <v>392</v>
      </c>
      <c r="N34" s="193">
        <v>1</v>
      </c>
      <c r="O34" s="382">
        <f>N34*C33*B20*A9</f>
        <v>5.1764999999999999E-2</v>
      </c>
      <c r="P34" s="158">
        <v>0</v>
      </c>
      <c r="Q34" s="357">
        <v>10</v>
      </c>
      <c r="R34" s="310">
        <f>100-(P34-L34)*Q34</f>
        <v>100</v>
      </c>
      <c r="S34" s="413">
        <f>R34*O34</f>
        <v>5.1764999999999999</v>
      </c>
      <c r="T34" s="158"/>
      <c r="U34" s="158"/>
      <c r="V34" s="310"/>
      <c r="W34" s="311"/>
    </row>
    <row r="35" spans="1:23" s="195" customFormat="1">
      <c r="A35" s="771"/>
      <c r="B35" s="404"/>
      <c r="C35" s="405"/>
      <c r="D35" s="429"/>
      <c r="E35" s="406" t="s">
        <v>675</v>
      </c>
      <c r="F35" s="779" t="s">
        <v>693</v>
      </c>
      <c r="G35" s="780"/>
      <c r="H35" s="780"/>
      <c r="I35" s="780"/>
      <c r="J35" s="780"/>
      <c r="K35" s="780"/>
      <c r="L35" s="780"/>
      <c r="M35" s="781"/>
      <c r="N35" s="193"/>
      <c r="O35" s="382"/>
      <c r="P35" s="158"/>
      <c r="Q35" s="357"/>
      <c r="R35" s="310"/>
      <c r="S35" s="413"/>
      <c r="T35" s="158"/>
      <c r="U35" s="158"/>
      <c r="V35" s="310"/>
      <c r="W35" s="311"/>
    </row>
    <row r="36" spans="1:23" s="195" customFormat="1" ht="110.25">
      <c r="A36" s="771"/>
      <c r="B36" s="750">
        <v>0.13</v>
      </c>
      <c r="C36" s="387">
        <v>0.09</v>
      </c>
      <c r="D36" s="392">
        <v>1</v>
      </c>
      <c r="E36" s="196" t="s">
        <v>46</v>
      </c>
      <c r="F36" s="197" t="s">
        <v>155</v>
      </c>
      <c r="G36" s="197" t="s">
        <v>52</v>
      </c>
      <c r="H36" s="197" t="s">
        <v>155</v>
      </c>
      <c r="I36" s="198" t="s">
        <v>652</v>
      </c>
      <c r="J36" s="197" t="s">
        <v>517</v>
      </c>
      <c r="K36" s="205" t="s">
        <v>391</v>
      </c>
      <c r="L36" s="199">
        <v>0</v>
      </c>
      <c r="M36" s="199" t="s">
        <v>434</v>
      </c>
      <c r="N36" s="200">
        <v>1</v>
      </c>
      <c r="O36" s="380">
        <f>N36*D36*C36*$B$36*$A$9</f>
        <v>9.9450000000000007E-3</v>
      </c>
      <c r="P36" s="198">
        <v>0</v>
      </c>
      <c r="Q36" s="357">
        <v>10</v>
      </c>
      <c r="R36" s="310">
        <f t="shared" ref="R36:R44" si="0">100-(P36-L36)*Q36</f>
        <v>100</v>
      </c>
      <c r="S36" s="311">
        <f t="shared" ref="S36:S47" si="1">R36*O36</f>
        <v>0.99450000000000005</v>
      </c>
      <c r="T36" s="158"/>
      <c r="U36" s="158"/>
      <c r="V36" s="310"/>
      <c r="W36" s="311"/>
    </row>
    <row r="37" spans="1:23" s="195" customFormat="1" ht="47.25">
      <c r="A37" s="771"/>
      <c r="B37" s="751"/>
      <c r="C37" s="387">
        <v>0.06</v>
      </c>
      <c r="D37" s="392">
        <v>1</v>
      </c>
      <c r="E37" s="165" t="s">
        <v>209</v>
      </c>
      <c r="F37" s="175" t="s">
        <v>210</v>
      </c>
      <c r="G37" s="158" t="s">
        <v>567</v>
      </c>
      <c r="H37" s="295" t="s">
        <v>14</v>
      </c>
      <c r="I37" s="158" t="s">
        <v>602</v>
      </c>
      <c r="J37" s="295" t="s">
        <v>540</v>
      </c>
      <c r="K37" s="205" t="s">
        <v>391</v>
      </c>
      <c r="L37" s="205">
        <v>0</v>
      </c>
      <c r="M37" s="158" t="s">
        <v>392</v>
      </c>
      <c r="N37" s="193">
        <v>1</v>
      </c>
      <c r="O37" s="380">
        <f>N37*D37*C37*$B$36*$A$9</f>
        <v>6.6299999999999996E-3</v>
      </c>
      <c r="P37" s="158">
        <v>0</v>
      </c>
      <c r="Q37" s="357">
        <v>10</v>
      </c>
      <c r="R37" s="310">
        <f t="shared" si="0"/>
        <v>100</v>
      </c>
      <c r="S37" s="413">
        <f t="shared" si="1"/>
        <v>0.66299999999999992</v>
      </c>
      <c r="T37" s="158"/>
      <c r="U37" s="158"/>
      <c r="V37" s="310"/>
      <c r="W37" s="311"/>
    </row>
    <row r="38" spans="1:23" s="195" customFormat="1" ht="63">
      <c r="A38" s="771"/>
      <c r="B38" s="751"/>
      <c r="C38" s="387">
        <v>0.06</v>
      </c>
      <c r="D38" s="392">
        <v>1</v>
      </c>
      <c r="E38" s="165" t="s">
        <v>211</v>
      </c>
      <c r="F38" s="194" t="s">
        <v>212</v>
      </c>
      <c r="G38" s="158" t="s">
        <v>568</v>
      </c>
      <c r="H38" s="194" t="s">
        <v>213</v>
      </c>
      <c r="I38" s="158" t="s">
        <v>603</v>
      </c>
      <c r="J38" s="295" t="s">
        <v>541</v>
      </c>
      <c r="K38" s="205" t="s">
        <v>391</v>
      </c>
      <c r="L38" s="205">
        <v>0</v>
      </c>
      <c r="M38" s="158" t="s">
        <v>392</v>
      </c>
      <c r="N38" s="193">
        <v>1</v>
      </c>
      <c r="O38" s="380">
        <f>N38*D38*C38*$B$36*$A$9</f>
        <v>6.6299999999999996E-3</v>
      </c>
      <c r="P38" s="158">
        <v>0</v>
      </c>
      <c r="Q38" s="357">
        <v>10</v>
      </c>
      <c r="R38" s="310">
        <f t="shared" si="0"/>
        <v>100</v>
      </c>
      <c r="S38" s="413">
        <f t="shared" si="1"/>
        <v>0.66299999999999992</v>
      </c>
      <c r="T38" s="158"/>
      <c r="U38" s="158"/>
      <c r="V38" s="310"/>
      <c r="W38" s="311"/>
    </row>
    <row r="39" spans="1:23" s="195" customFormat="1" ht="94.5">
      <c r="A39" s="771"/>
      <c r="B39" s="751"/>
      <c r="C39" s="753">
        <v>0.09</v>
      </c>
      <c r="D39" s="753">
        <v>1</v>
      </c>
      <c r="E39" s="760" t="s">
        <v>240</v>
      </c>
      <c r="F39" s="618" t="s">
        <v>241</v>
      </c>
      <c r="G39" s="762" t="s">
        <v>583</v>
      </c>
      <c r="H39" s="637" t="s">
        <v>414</v>
      </c>
      <c r="I39" s="171" t="s">
        <v>632</v>
      </c>
      <c r="J39" s="430" t="s">
        <v>546</v>
      </c>
      <c r="K39" s="205" t="s">
        <v>391</v>
      </c>
      <c r="L39" s="205">
        <v>0</v>
      </c>
      <c r="M39" s="158" t="s">
        <v>392</v>
      </c>
      <c r="N39" s="193">
        <v>0.5</v>
      </c>
      <c r="O39" s="380">
        <f>N39*$D$39*$C$39*$B$36*$A$9</f>
        <v>4.9725000000000004E-3</v>
      </c>
      <c r="P39" s="158">
        <v>0</v>
      </c>
      <c r="Q39" s="357">
        <v>20</v>
      </c>
      <c r="R39" s="310">
        <f t="shared" si="0"/>
        <v>100</v>
      </c>
      <c r="S39" s="413">
        <f t="shared" si="1"/>
        <v>0.49725000000000003</v>
      </c>
      <c r="T39" s="158"/>
      <c r="U39" s="158"/>
      <c r="V39" s="310"/>
      <c r="W39" s="311"/>
    </row>
    <row r="40" spans="1:23" s="195" customFormat="1" ht="63">
      <c r="A40" s="771"/>
      <c r="B40" s="751"/>
      <c r="C40" s="756"/>
      <c r="D40" s="756"/>
      <c r="E40" s="761"/>
      <c r="F40" s="619"/>
      <c r="G40" s="763"/>
      <c r="H40" s="638"/>
      <c r="I40" s="171" t="s">
        <v>633</v>
      </c>
      <c r="J40" s="177" t="s">
        <v>531</v>
      </c>
      <c r="K40" s="205" t="s">
        <v>391</v>
      </c>
      <c r="L40" s="205">
        <v>0</v>
      </c>
      <c r="M40" s="158" t="s">
        <v>392</v>
      </c>
      <c r="N40" s="193">
        <v>0.5</v>
      </c>
      <c r="O40" s="380">
        <f>N40*$D$39*$C$39*$B$36*$A$9</f>
        <v>4.9725000000000004E-3</v>
      </c>
      <c r="P40" s="158">
        <v>0</v>
      </c>
      <c r="Q40" s="357">
        <v>20</v>
      </c>
      <c r="R40" s="310">
        <f>100-(P40-L40)*Q40</f>
        <v>100</v>
      </c>
      <c r="S40" s="413">
        <f>R40*O40</f>
        <v>0.49725000000000003</v>
      </c>
      <c r="T40" s="158"/>
      <c r="U40" s="158"/>
      <c r="V40" s="310"/>
      <c r="W40" s="311"/>
    </row>
    <row r="41" spans="1:23" s="195" customFormat="1" ht="47.25">
      <c r="A41" s="771"/>
      <c r="B41" s="751"/>
      <c r="C41" s="431">
        <v>0.08</v>
      </c>
      <c r="D41" s="431">
        <v>1</v>
      </c>
      <c r="E41" s="412" t="s">
        <v>359</v>
      </c>
      <c r="F41" s="412" t="s">
        <v>360</v>
      </c>
      <c r="G41" s="432" t="s">
        <v>715</v>
      </c>
      <c r="H41" s="284" t="s">
        <v>714</v>
      </c>
      <c r="I41" s="171" t="s">
        <v>716</v>
      </c>
      <c r="J41" s="433" t="s">
        <v>714</v>
      </c>
      <c r="K41" s="199" t="s">
        <v>722</v>
      </c>
      <c r="L41" s="199">
        <v>1</v>
      </c>
      <c r="M41" s="158" t="s">
        <v>392</v>
      </c>
      <c r="N41" s="193">
        <v>1</v>
      </c>
      <c r="O41" s="380">
        <f>N41*D41*C41*B36*A9</f>
        <v>8.8400000000000006E-3</v>
      </c>
      <c r="P41" s="158">
        <v>1</v>
      </c>
      <c r="Q41" s="357">
        <v>10</v>
      </c>
      <c r="R41" s="310">
        <f>100-(P41-L41)*Q41</f>
        <v>100</v>
      </c>
      <c r="S41" s="413">
        <f>R41*O41</f>
        <v>0.88400000000000012</v>
      </c>
      <c r="T41" s="158"/>
      <c r="U41" s="158"/>
      <c r="V41" s="310"/>
      <c r="W41" s="311"/>
    </row>
    <row r="42" spans="1:23" s="195" customFormat="1" ht="78.75">
      <c r="A42" s="771"/>
      <c r="B42" s="751"/>
      <c r="C42" s="753">
        <v>0.18</v>
      </c>
      <c r="D42" s="753">
        <v>1</v>
      </c>
      <c r="E42" s="618" t="s">
        <v>244</v>
      </c>
      <c r="F42" s="618" t="s">
        <v>245</v>
      </c>
      <c r="G42" s="618" t="s">
        <v>646</v>
      </c>
      <c r="H42" s="618" t="s">
        <v>245</v>
      </c>
      <c r="I42" s="171" t="s">
        <v>634</v>
      </c>
      <c r="J42" s="434" t="s">
        <v>723</v>
      </c>
      <c r="K42" s="379" t="s">
        <v>724</v>
      </c>
      <c r="L42" s="379">
        <v>7</v>
      </c>
      <c r="M42" s="158" t="s">
        <v>392</v>
      </c>
      <c r="N42" s="193">
        <v>0.5</v>
      </c>
      <c r="O42" s="380">
        <f>N42*$D$42*$C$42*$B$36*$A$9</f>
        <v>9.9450000000000007E-3</v>
      </c>
      <c r="P42" s="158">
        <v>0</v>
      </c>
      <c r="Q42" s="357">
        <v>10</v>
      </c>
      <c r="R42" s="310">
        <v>100</v>
      </c>
      <c r="S42" s="413">
        <f t="shared" si="1"/>
        <v>0.99450000000000005</v>
      </c>
      <c r="T42" s="158"/>
      <c r="U42" s="158"/>
      <c r="V42" s="310"/>
      <c r="W42" s="311"/>
    </row>
    <row r="43" spans="1:23" s="195" customFormat="1" ht="47.25">
      <c r="A43" s="771"/>
      <c r="B43" s="751"/>
      <c r="C43" s="756"/>
      <c r="D43" s="756"/>
      <c r="E43" s="619"/>
      <c r="F43" s="619"/>
      <c r="G43" s="619"/>
      <c r="H43" s="619"/>
      <c r="I43" s="171" t="s">
        <v>635</v>
      </c>
      <c r="J43" s="281" t="s">
        <v>694</v>
      </c>
      <c r="K43" s="205" t="s">
        <v>391</v>
      </c>
      <c r="L43" s="205">
        <v>0</v>
      </c>
      <c r="M43" s="158" t="s">
        <v>392</v>
      </c>
      <c r="N43" s="193">
        <v>0.5</v>
      </c>
      <c r="O43" s="380">
        <f>N43*$D$42*$C$42*$B$36*$A$9</f>
        <v>9.9450000000000007E-3</v>
      </c>
      <c r="P43" s="158">
        <v>0</v>
      </c>
      <c r="Q43" s="357">
        <v>10</v>
      </c>
      <c r="R43" s="310">
        <f t="shared" si="0"/>
        <v>100</v>
      </c>
      <c r="S43" s="413">
        <f t="shared" si="1"/>
        <v>0.99450000000000005</v>
      </c>
      <c r="T43" s="158"/>
      <c r="U43" s="158"/>
      <c r="V43" s="310"/>
      <c r="W43" s="311"/>
    </row>
    <row r="44" spans="1:23" s="195" customFormat="1" ht="63">
      <c r="A44" s="771"/>
      <c r="B44" s="751"/>
      <c r="C44" s="753">
        <v>0.18</v>
      </c>
      <c r="D44" s="753">
        <v>1</v>
      </c>
      <c r="E44" s="618" t="s">
        <v>250</v>
      </c>
      <c r="F44" s="625" t="s">
        <v>251</v>
      </c>
      <c r="G44" s="618" t="s">
        <v>585</v>
      </c>
      <c r="H44" s="625" t="s">
        <v>6</v>
      </c>
      <c r="I44" s="171" t="s">
        <v>637</v>
      </c>
      <c r="J44" s="281" t="s">
        <v>549</v>
      </c>
      <c r="K44" s="379" t="s">
        <v>725</v>
      </c>
      <c r="L44" s="205">
        <v>0</v>
      </c>
      <c r="M44" s="158" t="s">
        <v>392</v>
      </c>
      <c r="N44" s="193">
        <v>0.5</v>
      </c>
      <c r="O44" s="380">
        <f>N44*$D$44*$C$44*$B$36*$A$9</f>
        <v>9.9450000000000007E-3</v>
      </c>
      <c r="P44" s="158">
        <v>0</v>
      </c>
      <c r="Q44" s="357">
        <v>10</v>
      </c>
      <c r="R44" s="310">
        <f t="shared" si="0"/>
        <v>100</v>
      </c>
      <c r="S44" s="413">
        <f t="shared" si="1"/>
        <v>0.99450000000000005</v>
      </c>
      <c r="T44" s="158"/>
      <c r="U44" s="158"/>
      <c r="V44" s="310"/>
      <c r="W44" s="311"/>
    </row>
    <row r="45" spans="1:23" s="195" customFormat="1" ht="47.25">
      <c r="A45" s="771"/>
      <c r="B45" s="751"/>
      <c r="C45" s="756"/>
      <c r="D45" s="756"/>
      <c r="E45" s="619"/>
      <c r="F45" s="626"/>
      <c r="G45" s="619"/>
      <c r="H45" s="626"/>
      <c r="I45" s="171" t="s">
        <v>638</v>
      </c>
      <c r="J45" s="281" t="s">
        <v>535</v>
      </c>
      <c r="K45" s="379" t="s">
        <v>726</v>
      </c>
      <c r="L45" s="386">
        <v>1</v>
      </c>
      <c r="M45" s="158" t="s">
        <v>392</v>
      </c>
      <c r="N45" s="193">
        <v>0.5</v>
      </c>
      <c r="O45" s="380">
        <f>N45*$D$44*$C$44*$B$36*$A$9</f>
        <v>9.9450000000000007E-3</v>
      </c>
      <c r="P45" s="158">
        <v>0</v>
      </c>
      <c r="Q45" s="357">
        <v>10</v>
      </c>
      <c r="R45" s="310">
        <v>100</v>
      </c>
      <c r="S45" s="413">
        <f t="shared" si="1"/>
        <v>0.99450000000000005</v>
      </c>
      <c r="T45" s="158"/>
      <c r="U45" s="158"/>
      <c r="V45" s="310"/>
      <c r="W45" s="311"/>
    </row>
    <row r="46" spans="1:23" s="195" customFormat="1" ht="31.5">
      <c r="A46" s="771"/>
      <c r="B46" s="751"/>
      <c r="C46" s="753">
        <v>0.18</v>
      </c>
      <c r="D46" s="753">
        <v>1</v>
      </c>
      <c r="E46" s="618" t="s">
        <v>252</v>
      </c>
      <c r="F46" s="625" t="s">
        <v>253</v>
      </c>
      <c r="G46" s="618" t="s">
        <v>586</v>
      </c>
      <c r="H46" s="625" t="s">
        <v>7</v>
      </c>
      <c r="I46" s="171" t="s">
        <v>639</v>
      </c>
      <c r="J46" s="281" t="s">
        <v>550</v>
      </c>
      <c r="K46" s="379" t="s">
        <v>727</v>
      </c>
      <c r="L46" s="435" t="s">
        <v>728</v>
      </c>
      <c r="M46" s="158" t="s">
        <v>392</v>
      </c>
      <c r="N46" s="193">
        <v>0.5</v>
      </c>
      <c r="O46" s="380">
        <f>N46*$D$46*$C$46*$B$36*$A$9</f>
        <v>9.9450000000000007E-3</v>
      </c>
      <c r="P46" s="158">
        <v>0</v>
      </c>
      <c r="Q46" s="357">
        <v>10</v>
      </c>
      <c r="R46" s="310">
        <v>100</v>
      </c>
      <c r="S46" s="413">
        <f t="shared" si="1"/>
        <v>0.99450000000000005</v>
      </c>
      <c r="T46" s="158"/>
      <c r="U46" s="158"/>
      <c r="V46" s="310"/>
      <c r="W46" s="311"/>
    </row>
    <row r="47" spans="1:23" s="195" customFormat="1" ht="47.25">
      <c r="A47" s="771"/>
      <c r="B47" s="751"/>
      <c r="C47" s="756"/>
      <c r="D47" s="756"/>
      <c r="E47" s="619"/>
      <c r="F47" s="626"/>
      <c r="G47" s="619"/>
      <c r="H47" s="626"/>
      <c r="I47" s="171" t="s">
        <v>640</v>
      </c>
      <c r="J47" s="281" t="s">
        <v>538</v>
      </c>
      <c r="K47" s="379" t="s">
        <v>726</v>
      </c>
      <c r="L47" s="379">
        <v>1</v>
      </c>
      <c r="M47" s="158" t="s">
        <v>392</v>
      </c>
      <c r="N47" s="193">
        <v>0.5</v>
      </c>
      <c r="O47" s="380">
        <f>N47*$D$46*$C$46*$B$36*$A$9</f>
        <v>9.9450000000000007E-3</v>
      </c>
      <c r="P47" s="158">
        <v>0</v>
      </c>
      <c r="Q47" s="357">
        <v>10</v>
      </c>
      <c r="R47" s="310">
        <v>100</v>
      </c>
      <c r="S47" s="413">
        <f t="shared" si="1"/>
        <v>0.99450000000000005</v>
      </c>
      <c r="T47" s="158"/>
      <c r="U47" s="158"/>
      <c r="V47" s="310"/>
      <c r="W47" s="311"/>
    </row>
    <row r="48" spans="1:23" s="195" customFormat="1" ht="43.5" customHeight="1">
      <c r="A48" s="771"/>
      <c r="B48" s="751"/>
      <c r="C48" s="418">
        <v>0.08</v>
      </c>
      <c r="D48" s="407">
        <v>1</v>
      </c>
      <c r="E48" s="290" t="s">
        <v>255</v>
      </c>
      <c r="F48" s="415" t="s">
        <v>256</v>
      </c>
      <c r="G48" s="171" t="s">
        <v>590</v>
      </c>
      <c r="H48" s="284" t="s">
        <v>672</v>
      </c>
      <c r="I48" s="171" t="s">
        <v>644</v>
      </c>
      <c r="J48" s="284" t="s">
        <v>672</v>
      </c>
      <c r="K48" s="379" t="s">
        <v>727</v>
      </c>
      <c r="L48" s="386"/>
      <c r="M48" s="199" t="s">
        <v>434</v>
      </c>
      <c r="N48" s="204">
        <v>1</v>
      </c>
      <c r="O48" s="380">
        <f>N48*D48*C48*B36*A9</f>
        <v>8.8400000000000006E-3</v>
      </c>
      <c r="P48" s="158">
        <v>0</v>
      </c>
      <c r="Q48" s="357">
        <v>10</v>
      </c>
      <c r="R48" s="310">
        <v>100</v>
      </c>
      <c r="S48" s="436">
        <f>R48*O48</f>
        <v>0.88400000000000012</v>
      </c>
      <c r="T48" s="158"/>
      <c r="U48" s="158"/>
      <c r="V48" s="310"/>
      <c r="W48" s="311"/>
    </row>
    <row r="49" spans="1:23" s="378" customFormat="1" ht="21" customHeight="1">
      <c r="A49" s="766">
        <v>0.15</v>
      </c>
      <c r="B49" s="373"/>
      <c r="C49" s="373"/>
      <c r="D49" s="373"/>
      <c r="E49" s="376" t="s">
        <v>415</v>
      </c>
      <c r="F49" s="769" t="s">
        <v>464</v>
      </c>
      <c r="G49" s="769"/>
      <c r="H49" s="769"/>
      <c r="I49" s="769"/>
      <c r="J49" s="769"/>
      <c r="K49" s="769"/>
      <c r="L49" s="769"/>
      <c r="M49" s="769"/>
      <c r="N49" s="389"/>
      <c r="O49" s="389"/>
      <c r="P49" s="437"/>
      <c r="Q49" s="437"/>
      <c r="R49" s="437"/>
      <c r="S49" s="390"/>
      <c r="T49" s="437"/>
      <c r="U49" s="437"/>
      <c r="V49" s="438"/>
      <c r="W49" s="391"/>
    </row>
    <row r="50" spans="1:23" s="195" customFormat="1" ht="49.7" customHeight="1">
      <c r="A50" s="767"/>
      <c r="B50" s="473">
        <v>0.7</v>
      </c>
      <c r="C50" s="392">
        <v>1</v>
      </c>
      <c r="D50" s="392">
        <v>1</v>
      </c>
      <c r="E50" s="214" t="s">
        <v>416</v>
      </c>
      <c r="F50" s="296" t="s">
        <v>417</v>
      </c>
      <c r="G50" s="439" t="s">
        <v>647</v>
      </c>
      <c r="H50" s="296" t="s">
        <v>417</v>
      </c>
      <c r="I50" s="430" t="s">
        <v>659</v>
      </c>
      <c r="J50" s="296" t="s">
        <v>417</v>
      </c>
      <c r="K50" s="205"/>
      <c r="L50" s="205"/>
      <c r="M50" s="158" t="s">
        <v>392</v>
      </c>
      <c r="N50" s="216">
        <v>1</v>
      </c>
      <c r="O50" s="393">
        <f>N50*D50*C50*B50*$A$49</f>
        <v>0.105</v>
      </c>
      <c r="P50" s="158">
        <v>0</v>
      </c>
      <c r="Q50" s="357">
        <v>10</v>
      </c>
      <c r="R50" s="310">
        <f>100-(P50-L50)*Q50</f>
        <v>100</v>
      </c>
      <c r="S50" s="413">
        <f>R50*O50</f>
        <v>10.5</v>
      </c>
      <c r="T50" s="158"/>
      <c r="U50" s="158"/>
      <c r="V50" s="310"/>
      <c r="W50" s="311"/>
    </row>
    <row r="51" spans="1:23" s="195" customFormat="1" ht="57" customHeight="1">
      <c r="A51" s="768"/>
      <c r="B51" s="474">
        <v>0.3</v>
      </c>
      <c r="C51" s="392">
        <v>1</v>
      </c>
      <c r="D51" s="392">
        <v>1</v>
      </c>
      <c r="E51" s="217" t="s">
        <v>418</v>
      </c>
      <c r="F51" s="296" t="s">
        <v>419</v>
      </c>
      <c r="G51" s="439" t="s">
        <v>648</v>
      </c>
      <c r="H51" s="296" t="s">
        <v>419</v>
      </c>
      <c r="I51" s="430" t="s">
        <v>660</v>
      </c>
      <c r="J51" s="296" t="s">
        <v>419</v>
      </c>
      <c r="K51" s="205"/>
      <c r="L51" s="205"/>
      <c r="M51" s="158" t="s">
        <v>392</v>
      </c>
      <c r="N51" s="216">
        <v>1</v>
      </c>
      <c r="O51" s="393">
        <f>N51*D51*C51*B51*$A$49</f>
        <v>4.4999999999999998E-2</v>
      </c>
      <c r="P51" s="158">
        <v>0</v>
      </c>
      <c r="Q51" s="357">
        <v>10</v>
      </c>
      <c r="R51" s="310">
        <f>100-(P51-L51)*Q51</f>
        <v>100</v>
      </c>
      <c r="S51" s="413">
        <f>R51*O51</f>
        <v>4.5</v>
      </c>
      <c r="T51" s="158"/>
      <c r="U51" s="158"/>
      <c r="V51" s="310"/>
      <c r="W51" s="311"/>
    </row>
    <row r="52" spans="1:23" s="378" customFormat="1" ht="29.25" customHeight="1">
      <c r="A52" s="394"/>
      <c r="B52" s="373"/>
      <c r="C52" s="373"/>
      <c r="D52" s="440"/>
      <c r="E52" s="395" t="s">
        <v>202</v>
      </c>
      <c r="F52" s="769" t="s">
        <v>420</v>
      </c>
      <c r="G52" s="769"/>
      <c r="H52" s="769"/>
      <c r="I52" s="769"/>
      <c r="J52" s="769"/>
      <c r="K52" s="769"/>
      <c r="L52" s="769"/>
      <c r="M52" s="769"/>
      <c r="N52" s="396"/>
      <c r="O52" s="397"/>
      <c r="P52" s="437"/>
      <c r="Q52" s="441"/>
      <c r="R52" s="438"/>
      <c r="S52" s="442"/>
      <c r="T52" s="437"/>
      <c r="U52" s="437"/>
      <c r="V52" s="438"/>
      <c r="W52" s="443"/>
    </row>
    <row r="53" spans="1:23" s="195" customFormat="1" ht="51.75" customHeight="1">
      <c r="A53" s="398"/>
      <c r="B53" s="399"/>
      <c r="C53" s="399"/>
      <c r="D53" s="399"/>
      <c r="E53" s="217" t="s">
        <v>421</v>
      </c>
      <c r="F53" s="194" t="s">
        <v>486</v>
      </c>
      <c r="G53" s="194" t="s">
        <v>649</v>
      </c>
      <c r="H53" s="194" t="s">
        <v>486</v>
      </c>
      <c r="I53" s="430" t="s">
        <v>652</v>
      </c>
      <c r="J53" s="194" t="s">
        <v>486</v>
      </c>
      <c r="K53" s="205" t="s">
        <v>712</v>
      </c>
      <c r="L53" s="444">
        <v>0</v>
      </c>
      <c r="M53" s="158" t="s">
        <v>392</v>
      </c>
      <c r="N53" s="216"/>
      <c r="O53" s="393"/>
      <c r="P53" s="158">
        <v>0</v>
      </c>
      <c r="Q53" s="165">
        <v>2</v>
      </c>
      <c r="R53" s="296"/>
      <c r="S53" s="445">
        <f>Q53*P53</f>
        <v>0</v>
      </c>
      <c r="T53" s="158"/>
      <c r="U53" s="158"/>
      <c r="V53" s="296"/>
      <c r="W53" s="445"/>
    </row>
    <row r="54" spans="1:23" s="195" customFormat="1" ht="62.25" customHeight="1">
      <c r="A54" s="398"/>
      <c r="B54" s="399"/>
      <c r="C54" s="399"/>
      <c r="D54" s="446"/>
      <c r="E54" s="218" t="s">
        <v>422</v>
      </c>
      <c r="F54" s="194" t="s">
        <v>487</v>
      </c>
      <c r="G54" s="194" t="s">
        <v>650</v>
      </c>
      <c r="H54" s="194" t="s">
        <v>487</v>
      </c>
      <c r="I54" s="430" t="s">
        <v>653</v>
      </c>
      <c r="J54" s="194" t="s">
        <v>487</v>
      </c>
      <c r="K54" s="205" t="s">
        <v>712</v>
      </c>
      <c r="L54" s="444">
        <v>0</v>
      </c>
      <c r="M54" s="158" t="s">
        <v>392</v>
      </c>
      <c r="N54" s="216"/>
      <c r="O54" s="393"/>
      <c r="P54" s="158">
        <v>0</v>
      </c>
      <c r="Q54" s="165">
        <v>0.5</v>
      </c>
      <c r="R54" s="296"/>
      <c r="S54" s="445">
        <f>Q54*P54</f>
        <v>0</v>
      </c>
      <c r="T54" s="158"/>
      <c r="U54" s="158"/>
      <c r="V54" s="296"/>
      <c r="W54" s="445"/>
    </row>
    <row r="55" spans="1:23" ht="57.95" customHeight="1">
      <c r="A55" s="398"/>
      <c r="B55" s="383"/>
      <c r="C55" s="383"/>
      <c r="D55" s="447"/>
      <c r="E55" s="218" t="s">
        <v>485</v>
      </c>
      <c r="F55" s="448" t="s">
        <v>423</v>
      </c>
      <c r="G55" s="448" t="s">
        <v>651</v>
      </c>
      <c r="H55" s="448" t="s">
        <v>423</v>
      </c>
      <c r="I55" s="449" t="s">
        <v>654</v>
      </c>
      <c r="J55" s="448" t="s">
        <v>423</v>
      </c>
      <c r="K55" s="205" t="s">
        <v>712</v>
      </c>
      <c r="L55" s="444">
        <v>0</v>
      </c>
      <c r="M55" s="199" t="s">
        <v>392</v>
      </c>
      <c r="N55" s="216"/>
      <c r="O55" s="393"/>
      <c r="P55" s="158">
        <v>0</v>
      </c>
      <c r="Q55" s="165">
        <v>0.2</v>
      </c>
      <c r="R55" s="296"/>
      <c r="S55" s="445">
        <f>Q55*P55</f>
        <v>0</v>
      </c>
      <c r="T55" s="158"/>
      <c r="U55" s="158"/>
      <c r="V55" s="296"/>
      <c r="W55" s="445"/>
    </row>
    <row r="56" spans="1:23" s="237" customFormat="1" ht="36.950000000000003" customHeight="1">
      <c r="A56" s="450"/>
      <c r="B56" s="451"/>
      <c r="C56" s="451"/>
      <c r="D56" s="451"/>
      <c r="E56" s="192"/>
      <c r="F56" s="718" t="s">
        <v>424</v>
      </c>
      <c r="G56" s="718"/>
      <c r="H56" s="718"/>
      <c r="I56" s="718"/>
      <c r="J56" s="718"/>
      <c r="K56" s="452"/>
      <c r="L56" s="452"/>
      <c r="M56" s="185"/>
      <c r="N56" s="299"/>
      <c r="O56" s="299">
        <f>SUM(O10:O55)</f>
        <v>0.99999999999999989</v>
      </c>
      <c r="P56" s="385"/>
      <c r="Q56" s="385"/>
      <c r="R56" s="385"/>
      <c r="S56" s="374">
        <f>SUM(S10:S55)</f>
        <v>100</v>
      </c>
      <c r="T56" s="192"/>
      <c r="U56" s="192"/>
      <c r="V56" s="453"/>
      <c r="W56" s="318"/>
    </row>
    <row r="57" spans="1:23">
      <c r="E57" s="225"/>
      <c r="F57" s="454"/>
      <c r="G57" s="454"/>
      <c r="H57" s="455"/>
      <c r="I57" s="454"/>
      <c r="J57" s="400"/>
      <c r="K57" s="401"/>
      <c r="L57" s="401"/>
      <c r="M57" s="455"/>
      <c r="N57" s="300"/>
      <c r="O57" s="300"/>
      <c r="P57" s="456"/>
      <c r="Q57" s="456"/>
      <c r="R57" s="457"/>
    </row>
    <row r="59" spans="1:23" s="239" customFormat="1">
      <c r="E59" s="233"/>
      <c r="F59" s="764" t="s">
        <v>427</v>
      </c>
      <c r="G59" s="764"/>
      <c r="H59" s="764"/>
      <c r="I59" s="238"/>
      <c r="J59" s="238"/>
      <c r="M59" s="765" t="s">
        <v>428</v>
      </c>
      <c r="N59" s="765"/>
      <c r="O59" s="765"/>
      <c r="P59" s="765"/>
      <c r="Q59" s="765"/>
      <c r="R59" s="765"/>
      <c r="S59" s="765"/>
      <c r="T59" s="237"/>
      <c r="U59" s="237"/>
      <c r="V59" s="237"/>
      <c r="W59" s="237"/>
    </row>
  </sheetData>
  <mergeCells count="86">
    <mergeCell ref="A49:A51"/>
    <mergeCell ref="F49:M49"/>
    <mergeCell ref="F52:M52"/>
    <mergeCell ref="F56:J56"/>
    <mergeCell ref="A9:A48"/>
    <mergeCell ref="F9:M9"/>
    <mergeCell ref="F10:M10"/>
    <mergeCell ref="F15:M15"/>
    <mergeCell ref="C24:C25"/>
    <mergeCell ref="C22:C23"/>
    <mergeCell ref="C31:C32"/>
    <mergeCell ref="F31:M31"/>
    <mergeCell ref="C46:C47"/>
    <mergeCell ref="F33:M33"/>
    <mergeCell ref="F35:M35"/>
    <mergeCell ref="B36:B48"/>
    <mergeCell ref="F59:H59"/>
    <mergeCell ref="M59:S59"/>
    <mergeCell ref="D42:D43"/>
    <mergeCell ref="E42:E43"/>
    <mergeCell ref="F42:F43"/>
    <mergeCell ref="G42:G43"/>
    <mergeCell ref="H42:H43"/>
    <mergeCell ref="H44:H45"/>
    <mergeCell ref="F46:F47"/>
    <mergeCell ref="G46:G47"/>
    <mergeCell ref="D44:D45"/>
    <mergeCell ref="E44:E45"/>
    <mergeCell ref="H46:H47"/>
    <mergeCell ref="D46:D47"/>
    <mergeCell ref="E46:E47"/>
    <mergeCell ref="H39:H40"/>
    <mergeCell ref="C42:C43"/>
    <mergeCell ref="C33:C34"/>
    <mergeCell ref="F44:F45"/>
    <mergeCell ref="G44:G45"/>
    <mergeCell ref="C44:C45"/>
    <mergeCell ref="C39:C40"/>
    <mergeCell ref="D39:D40"/>
    <mergeCell ref="E39:E40"/>
    <mergeCell ref="F39:F40"/>
    <mergeCell ref="G39:G40"/>
    <mergeCell ref="E16:E18"/>
    <mergeCell ref="F16:F18"/>
    <mergeCell ref="F19:M19"/>
    <mergeCell ref="B20:B34"/>
    <mergeCell ref="C20:C21"/>
    <mergeCell ref="F20:M20"/>
    <mergeCell ref="F22:M22"/>
    <mergeCell ref="F24:M24"/>
    <mergeCell ref="C26:C30"/>
    <mergeCell ref="F26:M26"/>
    <mergeCell ref="B11:B18"/>
    <mergeCell ref="F11:M11"/>
    <mergeCell ref="F12:M12"/>
    <mergeCell ref="C13:C14"/>
    <mergeCell ref="F13:M13"/>
    <mergeCell ref="C15:C18"/>
    <mergeCell ref="S1:W1"/>
    <mergeCell ref="I2:L2"/>
    <mergeCell ref="M2:R2"/>
    <mergeCell ref="S2:W2"/>
    <mergeCell ref="I3:J3"/>
    <mergeCell ref="K3:L3"/>
    <mergeCell ref="O3:O6"/>
    <mergeCell ref="P3:W4"/>
    <mergeCell ref="L4:L6"/>
    <mergeCell ref="P5:S5"/>
    <mergeCell ref="T5:W5"/>
    <mergeCell ref="J4:J6"/>
    <mergeCell ref="K4:K6"/>
    <mergeCell ref="I4:I6"/>
    <mergeCell ref="N3:N6"/>
    <mergeCell ref="M3:M6"/>
    <mergeCell ref="C3:C6"/>
    <mergeCell ref="F4:F6"/>
    <mergeCell ref="A1:G2"/>
    <mergeCell ref="I1:R1"/>
    <mergeCell ref="A3:A6"/>
    <mergeCell ref="H4:H6"/>
    <mergeCell ref="D3:D6"/>
    <mergeCell ref="E3:F3"/>
    <mergeCell ref="G3:H3"/>
    <mergeCell ref="B3:B6"/>
    <mergeCell ref="G4:G6"/>
    <mergeCell ref="E4:E6"/>
  </mergeCells>
  <phoneticPr fontId="33" type="noConversion"/>
  <printOptions horizontalCentered="1"/>
  <pageMargins left="0" right="0" top="0.25" bottom="0.25" header="0.3" footer="0.3"/>
  <pageSetup paperSize="9" scale="65" orientation="landscape"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54"/>
  <sheetViews>
    <sheetView zoomScale="85" zoomScaleNormal="85" workbookViewId="0">
      <pane xSplit="15" ySplit="8" topLeftCell="P42" activePane="bottomRight" state="frozen"/>
      <selection pane="topRight" activeCell="P1" sqref="P1"/>
      <selection pane="bottomLeft" activeCell="A9" sqref="A9"/>
      <selection pane="bottomRight" activeCell="K45" sqref="K45:L46"/>
    </sheetView>
  </sheetViews>
  <sheetFormatPr defaultColWidth="8" defaultRowHeight="15.75"/>
  <cols>
    <col min="1" max="1" width="5.875" style="182" customWidth="1"/>
    <col min="2" max="2" width="6.875" style="182" customWidth="1"/>
    <col min="3" max="4" width="8.125" style="182" customWidth="1"/>
    <col min="5" max="5" width="6.75" style="233" customWidth="1"/>
    <col min="6" max="6" width="19" style="234" customWidth="1"/>
    <col min="7" max="7" width="6.375" style="234" customWidth="1"/>
    <col min="8" max="8" width="21.125" style="234" customWidth="1"/>
    <col min="9" max="9" width="7.75" style="234" bestFit="1" customWidth="1"/>
    <col min="10" max="10" width="25.375" style="234" customWidth="1"/>
    <col min="11" max="11" width="7.5" style="182" customWidth="1"/>
    <col min="12" max="12" width="8.375" style="182" customWidth="1"/>
    <col min="13" max="13" width="8.875" style="182" customWidth="1"/>
    <col min="14" max="15" width="9" style="278" customWidth="1"/>
    <col min="16" max="17" width="7.625" style="184" customWidth="1"/>
    <col min="18" max="18" width="8.125" style="235" customWidth="1"/>
    <col min="19" max="21" width="7.5" style="183" customWidth="1"/>
    <col min="22" max="22" width="8" style="183"/>
    <col min="23" max="23" width="9.375" style="183" customWidth="1"/>
    <col min="24" max="16384" width="8" style="182"/>
  </cols>
  <sheetData>
    <row r="1" spans="1:23" ht="18.75" customHeight="1">
      <c r="A1" s="795" t="s">
        <v>425</v>
      </c>
      <c r="B1" s="795"/>
      <c r="C1" s="795"/>
      <c r="D1" s="795"/>
      <c r="E1" s="795"/>
      <c r="F1" s="795"/>
      <c r="G1" s="795"/>
      <c r="H1" s="181" t="s">
        <v>395</v>
      </c>
      <c r="I1" s="796"/>
      <c r="J1" s="796"/>
      <c r="K1" s="796"/>
      <c r="L1" s="796"/>
      <c r="M1" s="796"/>
      <c r="N1" s="796"/>
      <c r="O1" s="796"/>
      <c r="P1" s="796"/>
      <c r="Q1" s="796"/>
      <c r="R1" s="796"/>
      <c r="S1" s="797" t="s">
        <v>396</v>
      </c>
      <c r="T1" s="797"/>
      <c r="U1" s="797"/>
      <c r="V1" s="797"/>
      <c r="W1" s="797"/>
    </row>
    <row r="2" spans="1:23" ht="17.25" customHeight="1">
      <c r="A2" s="795"/>
      <c r="B2" s="795"/>
      <c r="C2" s="795"/>
      <c r="D2" s="795"/>
      <c r="E2" s="795"/>
      <c r="F2" s="795"/>
      <c r="G2" s="795"/>
      <c r="H2" s="181" t="s">
        <v>397</v>
      </c>
      <c r="I2" s="796" t="s">
        <v>192</v>
      </c>
      <c r="J2" s="796"/>
      <c r="K2" s="796"/>
      <c r="L2" s="796"/>
      <c r="M2" s="795" t="s">
        <v>393</v>
      </c>
      <c r="N2" s="795"/>
      <c r="O2" s="795"/>
      <c r="P2" s="795"/>
      <c r="Q2" s="795"/>
      <c r="R2" s="795"/>
      <c r="S2" s="797" t="s">
        <v>398</v>
      </c>
      <c r="T2" s="797"/>
      <c r="U2" s="797"/>
      <c r="V2" s="797"/>
      <c r="W2" s="797"/>
    </row>
    <row r="3" spans="1:23" s="183" customFormat="1" ht="23.25" customHeight="1">
      <c r="A3" s="718" t="s">
        <v>677</v>
      </c>
      <c r="B3" s="718" t="s">
        <v>729</v>
      </c>
      <c r="C3" s="718" t="s">
        <v>717</v>
      </c>
      <c r="D3" s="718" t="s">
        <v>718</v>
      </c>
      <c r="E3" s="718" t="s">
        <v>399</v>
      </c>
      <c r="F3" s="718"/>
      <c r="G3" s="718" t="s">
        <v>400</v>
      </c>
      <c r="H3" s="718"/>
      <c r="I3" s="718" t="s">
        <v>401</v>
      </c>
      <c r="J3" s="718"/>
      <c r="K3" s="718" t="s">
        <v>402</v>
      </c>
      <c r="L3" s="718"/>
      <c r="M3" s="718" t="s">
        <v>403</v>
      </c>
      <c r="N3" s="718" t="s">
        <v>680</v>
      </c>
      <c r="O3" s="718" t="s">
        <v>681</v>
      </c>
      <c r="P3" s="718" t="s">
        <v>404</v>
      </c>
      <c r="Q3" s="718"/>
      <c r="R3" s="718"/>
      <c r="S3" s="718"/>
      <c r="T3" s="718"/>
      <c r="U3" s="718"/>
      <c r="V3" s="718"/>
      <c r="W3" s="718"/>
    </row>
    <row r="4" spans="1:23" s="184" customFormat="1" ht="27.6" customHeight="1">
      <c r="A4" s="718"/>
      <c r="B4" s="718"/>
      <c r="C4" s="718"/>
      <c r="D4" s="718"/>
      <c r="E4" s="727" t="s">
        <v>457</v>
      </c>
      <c r="F4" s="718" t="s">
        <v>456</v>
      </c>
      <c r="G4" s="727" t="s">
        <v>458</v>
      </c>
      <c r="H4" s="718" t="s">
        <v>456</v>
      </c>
      <c r="I4" s="727" t="s">
        <v>459</v>
      </c>
      <c r="J4" s="718" t="s">
        <v>456</v>
      </c>
      <c r="K4" s="718" t="s">
        <v>390</v>
      </c>
      <c r="L4" s="718" t="s">
        <v>405</v>
      </c>
      <c r="M4" s="718"/>
      <c r="N4" s="718"/>
      <c r="O4" s="718"/>
      <c r="P4" s="718"/>
      <c r="Q4" s="718"/>
      <c r="R4" s="718"/>
      <c r="S4" s="718"/>
      <c r="T4" s="718"/>
      <c r="U4" s="718"/>
      <c r="V4" s="718"/>
      <c r="W4" s="718"/>
    </row>
    <row r="5" spans="1:23" s="183" customFormat="1" ht="21" customHeight="1">
      <c r="A5" s="718"/>
      <c r="B5" s="718"/>
      <c r="C5" s="718"/>
      <c r="D5" s="718"/>
      <c r="E5" s="727"/>
      <c r="F5" s="718"/>
      <c r="G5" s="727"/>
      <c r="H5" s="718"/>
      <c r="I5" s="727"/>
      <c r="J5" s="718"/>
      <c r="K5" s="718"/>
      <c r="L5" s="718"/>
      <c r="M5" s="718"/>
      <c r="N5" s="718"/>
      <c r="O5" s="718"/>
      <c r="P5" s="718" t="s">
        <v>406</v>
      </c>
      <c r="Q5" s="718"/>
      <c r="R5" s="718"/>
      <c r="S5" s="718"/>
      <c r="T5" s="718" t="s">
        <v>558</v>
      </c>
      <c r="U5" s="718"/>
      <c r="V5" s="718"/>
      <c r="W5" s="718"/>
    </row>
    <row r="6" spans="1:23" s="183" customFormat="1" ht="41.25" customHeight="1">
      <c r="A6" s="718"/>
      <c r="B6" s="718"/>
      <c r="C6" s="718"/>
      <c r="D6" s="718"/>
      <c r="E6" s="727"/>
      <c r="F6" s="718"/>
      <c r="G6" s="727"/>
      <c r="H6" s="718"/>
      <c r="I6" s="727"/>
      <c r="J6" s="718"/>
      <c r="K6" s="718"/>
      <c r="L6" s="718"/>
      <c r="M6" s="718"/>
      <c r="N6" s="718"/>
      <c r="O6" s="718"/>
      <c r="P6" s="185" t="s">
        <v>408</v>
      </c>
      <c r="Q6" s="185" t="s">
        <v>560</v>
      </c>
      <c r="R6" s="186" t="s">
        <v>409</v>
      </c>
      <c r="S6" s="186" t="s">
        <v>410</v>
      </c>
      <c r="T6" s="186" t="s">
        <v>408</v>
      </c>
      <c r="U6" s="185" t="s">
        <v>560</v>
      </c>
      <c r="V6" s="186" t="s">
        <v>409</v>
      </c>
      <c r="W6" s="186" t="s">
        <v>410</v>
      </c>
    </row>
    <row r="7" spans="1:23" s="187" customFormat="1" hidden="1">
      <c r="A7" s="256">
        <v>1</v>
      </c>
      <c r="B7" s="256">
        <v>2</v>
      </c>
      <c r="C7" s="256">
        <v>3</v>
      </c>
      <c r="D7" s="256">
        <v>4</v>
      </c>
      <c r="E7" s="256">
        <v>5</v>
      </c>
      <c r="F7" s="256">
        <v>6</v>
      </c>
      <c r="G7" s="256">
        <v>7</v>
      </c>
      <c r="H7" s="256">
        <v>8</v>
      </c>
      <c r="I7" s="256">
        <v>9</v>
      </c>
      <c r="J7" s="256">
        <v>10</v>
      </c>
      <c r="K7" s="256">
        <v>11</v>
      </c>
      <c r="L7" s="256">
        <v>12</v>
      </c>
      <c r="M7" s="256">
        <v>13</v>
      </c>
      <c r="N7" s="256">
        <v>14</v>
      </c>
      <c r="O7" s="256">
        <v>15</v>
      </c>
      <c r="P7" s="256">
        <v>16</v>
      </c>
      <c r="Q7" s="256">
        <v>17</v>
      </c>
      <c r="R7" s="256">
        <v>18</v>
      </c>
      <c r="S7" s="256">
        <v>19</v>
      </c>
      <c r="T7" s="256">
        <v>20</v>
      </c>
      <c r="U7" s="256">
        <v>21</v>
      </c>
      <c r="V7" s="256">
        <v>22</v>
      </c>
      <c r="W7" s="256">
        <v>23</v>
      </c>
    </row>
    <row r="8" spans="1:23" s="369" customFormat="1" ht="74.25" hidden="1" customHeight="1">
      <c r="A8" s="164" t="s">
        <v>683</v>
      </c>
      <c r="B8" s="164" t="s">
        <v>684</v>
      </c>
      <c r="C8" s="164" t="s">
        <v>685</v>
      </c>
      <c r="D8" s="164" t="s">
        <v>687</v>
      </c>
      <c r="E8" s="164"/>
      <c r="F8" s="370"/>
      <c r="G8" s="371"/>
      <c r="H8" s="370"/>
      <c r="I8" s="185"/>
      <c r="J8" s="370"/>
      <c r="K8" s="372" t="s">
        <v>92</v>
      </c>
      <c r="L8" s="185" t="s">
        <v>448</v>
      </c>
      <c r="M8" s="372" t="s">
        <v>686</v>
      </c>
      <c r="N8" s="185" t="s">
        <v>719</v>
      </c>
      <c r="O8" s="185" t="s">
        <v>720</v>
      </c>
      <c r="P8" s="185" t="s">
        <v>689</v>
      </c>
      <c r="Q8" s="185" t="s">
        <v>690</v>
      </c>
      <c r="R8" s="185" t="s">
        <v>691</v>
      </c>
      <c r="S8" s="185" t="s">
        <v>692</v>
      </c>
      <c r="T8" s="185" t="s">
        <v>689</v>
      </c>
      <c r="U8" s="185" t="s">
        <v>690</v>
      </c>
      <c r="V8" s="185" t="s">
        <v>691</v>
      </c>
      <c r="W8" s="185" t="s">
        <v>692</v>
      </c>
    </row>
    <row r="9" spans="1:23" s="183" customFormat="1" ht="23.25" customHeight="1">
      <c r="A9" s="801">
        <v>0.85</v>
      </c>
      <c r="B9" s="262"/>
      <c r="C9" s="262"/>
      <c r="D9" s="262"/>
      <c r="E9" s="188" t="s">
        <v>411</v>
      </c>
      <c r="F9" s="787" t="s">
        <v>453</v>
      </c>
      <c r="G9" s="787"/>
      <c r="H9" s="787"/>
      <c r="I9" s="787"/>
      <c r="J9" s="787"/>
      <c r="K9" s="787"/>
      <c r="L9" s="787"/>
      <c r="M9" s="787"/>
      <c r="N9" s="458"/>
      <c r="O9" s="458"/>
      <c r="P9" s="185"/>
      <c r="Q9" s="185"/>
      <c r="R9" s="312"/>
      <c r="S9" s="312"/>
      <c r="T9" s="186"/>
      <c r="U9" s="186"/>
      <c r="V9" s="312"/>
      <c r="W9" s="312"/>
    </row>
    <row r="10" spans="1:23" s="183" customFormat="1" ht="24.6" customHeight="1">
      <c r="A10" s="801"/>
      <c r="B10" s="790">
        <v>0</v>
      </c>
      <c r="C10" s="248"/>
      <c r="D10" s="248"/>
      <c r="E10" s="459" t="s">
        <v>412</v>
      </c>
      <c r="F10" s="794" t="s">
        <v>454</v>
      </c>
      <c r="G10" s="794"/>
      <c r="H10" s="794"/>
      <c r="I10" s="794"/>
      <c r="J10" s="794"/>
      <c r="K10" s="794"/>
      <c r="L10" s="794"/>
      <c r="M10" s="794"/>
      <c r="N10" s="460"/>
      <c r="O10" s="460"/>
      <c r="P10" s="185"/>
      <c r="Q10" s="185"/>
      <c r="R10" s="312"/>
      <c r="S10" s="312"/>
      <c r="T10" s="185"/>
      <c r="U10" s="185"/>
      <c r="V10" s="312"/>
      <c r="W10" s="312"/>
    </row>
    <row r="11" spans="1:23" s="183" customFormat="1" ht="30" customHeight="1">
      <c r="A11" s="801"/>
      <c r="B11" s="790"/>
      <c r="C11" s="253">
        <v>0</v>
      </c>
      <c r="D11" s="253"/>
      <c r="E11" s="258" t="s">
        <v>445</v>
      </c>
      <c r="F11" s="644" t="s">
        <v>455</v>
      </c>
      <c r="G11" s="644"/>
      <c r="H11" s="644"/>
      <c r="I11" s="644"/>
      <c r="J11" s="644"/>
      <c r="K11" s="644"/>
      <c r="L11" s="644"/>
      <c r="M11" s="644"/>
      <c r="N11" s="309"/>
      <c r="O11" s="309"/>
      <c r="P11" s="185"/>
      <c r="Q11" s="185"/>
      <c r="R11" s="312"/>
      <c r="S11" s="312"/>
      <c r="T11" s="185"/>
      <c r="U11" s="185"/>
      <c r="V11" s="312"/>
      <c r="W11" s="312"/>
    </row>
    <row r="12" spans="1:23" ht="26.25" customHeight="1">
      <c r="A12" s="801"/>
      <c r="B12" s="790"/>
      <c r="C12" s="294">
        <v>0</v>
      </c>
      <c r="D12" s="431"/>
      <c r="E12" s="258" t="s">
        <v>202</v>
      </c>
      <c r="F12" s="644" t="s">
        <v>460</v>
      </c>
      <c r="G12" s="644"/>
      <c r="H12" s="644"/>
      <c r="I12" s="644"/>
      <c r="J12" s="644"/>
      <c r="K12" s="644"/>
      <c r="L12" s="644"/>
      <c r="M12" s="644"/>
      <c r="N12" s="461"/>
      <c r="O12" s="461"/>
      <c r="P12" s="185"/>
      <c r="Q12" s="185"/>
      <c r="R12" s="312"/>
      <c r="S12" s="313"/>
      <c r="T12" s="185"/>
      <c r="U12" s="185"/>
      <c r="V12" s="312"/>
      <c r="W12" s="313"/>
    </row>
    <row r="13" spans="1:23">
      <c r="A13" s="801"/>
      <c r="B13" s="790"/>
      <c r="C13" s="793">
        <v>1</v>
      </c>
      <c r="D13" s="253"/>
      <c r="E13" s="258" t="s">
        <v>426</v>
      </c>
      <c r="F13" s="644" t="s">
        <v>461</v>
      </c>
      <c r="G13" s="644"/>
      <c r="H13" s="644"/>
      <c r="I13" s="644"/>
      <c r="J13" s="644"/>
      <c r="K13" s="644"/>
      <c r="L13" s="644"/>
      <c r="M13" s="644"/>
      <c r="N13" s="330"/>
      <c r="O13" s="330"/>
      <c r="P13" s="185"/>
      <c r="Q13" s="185"/>
      <c r="R13" s="310"/>
      <c r="S13" s="311"/>
      <c r="T13" s="185"/>
      <c r="U13" s="185"/>
      <c r="V13" s="310"/>
      <c r="W13" s="311"/>
    </row>
    <row r="14" spans="1:23" s="203" customFormat="1" ht="45.75" customHeight="1">
      <c r="A14" s="801"/>
      <c r="B14" s="790"/>
      <c r="C14" s="793"/>
      <c r="D14" s="253">
        <v>1</v>
      </c>
      <c r="E14" s="197" t="s">
        <v>25</v>
      </c>
      <c r="F14" s="197" t="s">
        <v>28</v>
      </c>
      <c r="G14" s="197" t="s">
        <v>67</v>
      </c>
      <c r="H14" s="197" t="s">
        <v>435</v>
      </c>
      <c r="I14" s="197" t="s">
        <v>655</v>
      </c>
      <c r="J14" s="197" t="s">
        <v>435</v>
      </c>
      <c r="K14" s="199" t="s">
        <v>433</v>
      </c>
      <c r="L14" s="202">
        <v>0</v>
      </c>
      <c r="M14" s="199" t="s">
        <v>434</v>
      </c>
      <c r="N14" s="193">
        <v>1</v>
      </c>
      <c r="O14" s="193">
        <f>N14*D14*C13*B10*A9</f>
        <v>0</v>
      </c>
      <c r="P14" s="198"/>
      <c r="Q14" s="198"/>
      <c r="R14" s="310"/>
      <c r="S14" s="311"/>
      <c r="T14" s="198"/>
      <c r="U14" s="198"/>
      <c r="V14" s="310"/>
      <c r="W14" s="311"/>
    </row>
    <row r="15" spans="1:23" ht="29.25" customHeight="1">
      <c r="A15" s="801"/>
      <c r="B15" s="790"/>
      <c r="C15" s="253">
        <v>0</v>
      </c>
      <c r="D15" s="253"/>
      <c r="E15" s="258" t="s">
        <v>446</v>
      </c>
      <c r="F15" s="644" t="s">
        <v>462</v>
      </c>
      <c r="G15" s="652"/>
      <c r="H15" s="652"/>
      <c r="I15" s="652"/>
      <c r="J15" s="652"/>
      <c r="K15" s="652"/>
      <c r="L15" s="652"/>
      <c r="M15" s="652"/>
      <c r="N15" s="330"/>
      <c r="O15" s="330"/>
      <c r="P15" s="185"/>
      <c r="Q15" s="185"/>
      <c r="R15" s="310"/>
      <c r="S15" s="311"/>
      <c r="T15" s="185"/>
      <c r="U15" s="185"/>
      <c r="V15" s="310"/>
      <c r="W15" s="311"/>
    </row>
    <row r="16" spans="1:23" ht="20.25" customHeight="1">
      <c r="A16" s="801"/>
      <c r="B16" s="790">
        <v>0.88</v>
      </c>
      <c r="C16" s="328"/>
      <c r="D16" s="328"/>
      <c r="E16" s="462" t="s">
        <v>413</v>
      </c>
      <c r="F16" s="749" t="s">
        <v>463</v>
      </c>
      <c r="G16" s="791"/>
      <c r="H16" s="791"/>
      <c r="I16" s="791"/>
      <c r="J16" s="791"/>
      <c r="K16" s="791"/>
      <c r="L16" s="791"/>
      <c r="M16" s="791"/>
      <c r="N16" s="299"/>
      <c r="O16" s="299"/>
      <c r="P16" s="207"/>
      <c r="Q16" s="207"/>
      <c r="R16" s="314"/>
      <c r="S16" s="315"/>
      <c r="T16" s="207"/>
      <c r="U16" s="207"/>
      <c r="V16" s="302"/>
      <c r="W16" s="316"/>
    </row>
    <row r="17" spans="1:23" s="184" customFormat="1" ht="15.75" customHeight="1">
      <c r="A17" s="801"/>
      <c r="B17" s="790"/>
      <c r="C17" s="789">
        <v>0</v>
      </c>
      <c r="D17" s="255"/>
      <c r="E17" s="257" t="s">
        <v>447</v>
      </c>
      <c r="F17" s="644" t="s">
        <v>482</v>
      </c>
      <c r="G17" s="644"/>
      <c r="H17" s="644"/>
      <c r="I17" s="644"/>
      <c r="J17" s="644"/>
      <c r="K17" s="644"/>
      <c r="L17" s="644"/>
      <c r="M17" s="644"/>
      <c r="N17" s="329"/>
      <c r="O17" s="329"/>
      <c r="P17" s="209"/>
      <c r="Q17" s="209"/>
      <c r="R17" s="302"/>
      <c r="S17" s="316"/>
      <c r="T17" s="209"/>
      <c r="U17" s="209"/>
      <c r="V17" s="302"/>
      <c r="W17" s="316"/>
    </row>
    <row r="18" spans="1:23" s="183" customFormat="1" ht="83.25" customHeight="1">
      <c r="A18" s="801"/>
      <c r="B18" s="790"/>
      <c r="C18" s="789"/>
      <c r="D18" s="255">
        <v>1</v>
      </c>
      <c r="E18" s="171" t="s">
        <v>199</v>
      </c>
      <c r="F18" s="281" t="s">
        <v>200</v>
      </c>
      <c r="G18" s="171" t="s">
        <v>561</v>
      </c>
      <c r="H18" s="281" t="s">
        <v>201</v>
      </c>
      <c r="I18" s="171" t="s">
        <v>591</v>
      </c>
      <c r="J18" s="281" t="s">
        <v>201</v>
      </c>
      <c r="K18" s="205" t="s">
        <v>391</v>
      </c>
      <c r="L18" s="205">
        <v>0</v>
      </c>
      <c r="M18" s="209" t="s">
        <v>392</v>
      </c>
      <c r="N18" s="193">
        <v>1</v>
      </c>
      <c r="O18" s="193">
        <f>N18*D18*C17*B16*A9</f>
        <v>0</v>
      </c>
      <c r="P18" s="209">
        <v>0</v>
      </c>
      <c r="Q18" s="209">
        <v>10</v>
      </c>
      <c r="R18" s="302">
        <f>100-(P18-L18)*Q18</f>
        <v>100</v>
      </c>
      <c r="S18" s="316">
        <f>R18*O18</f>
        <v>0</v>
      </c>
      <c r="T18" s="209"/>
      <c r="U18" s="209"/>
      <c r="V18" s="302"/>
      <c r="W18" s="316"/>
    </row>
    <row r="19" spans="1:23" s="184" customFormat="1" ht="15.75" customHeight="1">
      <c r="A19" s="801"/>
      <c r="B19" s="790"/>
      <c r="C19" s="789">
        <v>0.5</v>
      </c>
      <c r="D19" s="255"/>
      <c r="E19" s="257" t="s">
        <v>448</v>
      </c>
      <c r="F19" s="644" t="s">
        <v>466</v>
      </c>
      <c r="G19" s="644"/>
      <c r="H19" s="644"/>
      <c r="I19" s="644"/>
      <c r="J19" s="644"/>
      <c r="K19" s="644"/>
      <c r="L19" s="644"/>
      <c r="M19" s="644"/>
      <c r="N19" s="329"/>
      <c r="O19" s="193"/>
      <c r="P19" s="209"/>
      <c r="Q19" s="209"/>
      <c r="R19" s="302"/>
      <c r="S19" s="316"/>
      <c r="T19" s="209"/>
      <c r="U19" s="209"/>
      <c r="V19" s="302"/>
      <c r="W19" s="316"/>
    </row>
    <row r="20" spans="1:23" s="183" customFormat="1" ht="67.5" customHeight="1">
      <c r="A20" s="801"/>
      <c r="B20" s="790"/>
      <c r="C20" s="789"/>
      <c r="D20" s="798">
        <v>1</v>
      </c>
      <c r="E20" s="727" t="s">
        <v>204</v>
      </c>
      <c r="F20" s="692" t="s">
        <v>205</v>
      </c>
      <c r="G20" s="676" t="s">
        <v>566</v>
      </c>
      <c r="H20" s="784" t="s">
        <v>526</v>
      </c>
      <c r="I20" s="180" t="s">
        <v>599</v>
      </c>
      <c r="J20" s="163" t="s">
        <v>527</v>
      </c>
      <c r="K20" s="205" t="s">
        <v>391</v>
      </c>
      <c r="L20" s="205">
        <v>0</v>
      </c>
      <c r="M20" s="209" t="s">
        <v>392</v>
      </c>
      <c r="N20" s="193">
        <v>0.5</v>
      </c>
      <c r="O20" s="382">
        <f>N20*$D$20*$C$19*$B$16*$A$9</f>
        <v>0.187</v>
      </c>
      <c r="P20" s="209">
        <v>0</v>
      </c>
      <c r="Q20" s="209">
        <v>10</v>
      </c>
      <c r="R20" s="302">
        <f t="shared" ref="R20:R31" si="0">100-(P20-L20)*Q20</f>
        <v>100</v>
      </c>
      <c r="S20" s="388">
        <f t="shared" ref="S20:S33" si="1">R20*O20</f>
        <v>18.7</v>
      </c>
      <c r="T20" s="209"/>
      <c r="U20" s="209"/>
      <c r="V20" s="302"/>
      <c r="W20" s="316"/>
    </row>
    <row r="21" spans="1:23" s="183" customFormat="1" ht="60.75" customHeight="1">
      <c r="A21" s="801"/>
      <c r="B21" s="790"/>
      <c r="C21" s="789"/>
      <c r="D21" s="799"/>
      <c r="E21" s="727"/>
      <c r="F21" s="692"/>
      <c r="G21" s="676"/>
      <c r="H21" s="784"/>
      <c r="I21" s="180" t="s">
        <v>600</v>
      </c>
      <c r="J21" s="163" t="s">
        <v>528</v>
      </c>
      <c r="K21" s="205" t="s">
        <v>391</v>
      </c>
      <c r="L21" s="205">
        <v>0</v>
      </c>
      <c r="M21" s="209" t="s">
        <v>434</v>
      </c>
      <c r="N21" s="193">
        <v>0.4</v>
      </c>
      <c r="O21" s="382">
        <f t="shared" ref="O21:O22" si="2">N21*$D$20*$C$19*$B$16*$A$9</f>
        <v>0.14960000000000001</v>
      </c>
      <c r="P21" s="209">
        <v>0</v>
      </c>
      <c r="Q21" s="209">
        <v>10</v>
      </c>
      <c r="R21" s="302">
        <f t="shared" si="0"/>
        <v>100</v>
      </c>
      <c r="S21" s="316">
        <f t="shared" si="1"/>
        <v>14.96</v>
      </c>
      <c r="T21" s="209"/>
      <c r="U21" s="209"/>
      <c r="V21" s="302"/>
      <c r="W21" s="316"/>
    </row>
    <row r="22" spans="1:23" s="183" customFormat="1" ht="63.75" customHeight="1">
      <c r="A22" s="801"/>
      <c r="B22" s="790"/>
      <c r="C22" s="789"/>
      <c r="D22" s="800"/>
      <c r="E22" s="727"/>
      <c r="F22" s="692"/>
      <c r="G22" s="676"/>
      <c r="H22" s="784"/>
      <c r="I22" s="180" t="s">
        <v>601</v>
      </c>
      <c r="J22" s="163" t="s">
        <v>552</v>
      </c>
      <c r="K22" s="205" t="s">
        <v>391</v>
      </c>
      <c r="L22" s="205">
        <v>0</v>
      </c>
      <c r="M22" s="209" t="s">
        <v>434</v>
      </c>
      <c r="N22" s="193">
        <v>0.1</v>
      </c>
      <c r="O22" s="382">
        <f t="shared" si="2"/>
        <v>3.7400000000000003E-2</v>
      </c>
      <c r="P22" s="209">
        <v>0</v>
      </c>
      <c r="Q22" s="209">
        <v>10</v>
      </c>
      <c r="R22" s="302">
        <f t="shared" si="0"/>
        <v>100</v>
      </c>
      <c r="S22" s="316">
        <f t="shared" si="1"/>
        <v>3.74</v>
      </c>
      <c r="T22" s="209"/>
      <c r="U22" s="209"/>
      <c r="V22" s="302"/>
      <c r="W22" s="316"/>
    </row>
    <row r="23" spans="1:23" s="183" customFormat="1">
      <c r="A23" s="801"/>
      <c r="B23" s="790"/>
      <c r="C23" s="789">
        <v>0.45</v>
      </c>
      <c r="D23" s="255"/>
      <c r="E23" s="463" t="s">
        <v>450</v>
      </c>
      <c r="F23" s="755" t="s">
        <v>468</v>
      </c>
      <c r="G23" s="755"/>
      <c r="H23" s="755"/>
      <c r="I23" s="755"/>
      <c r="J23" s="755"/>
      <c r="K23" s="755"/>
      <c r="L23" s="755"/>
      <c r="M23" s="755"/>
      <c r="N23" s="329"/>
      <c r="O23" s="382"/>
      <c r="P23" s="209"/>
      <c r="Q23" s="209"/>
      <c r="R23" s="302"/>
      <c r="S23" s="316"/>
      <c r="T23" s="211"/>
      <c r="U23" s="211"/>
      <c r="V23" s="302"/>
      <c r="W23" s="316"/>
    </row>
    <row r="24" spans="1:23" s="183" customFormat="1" ht="78.75">
      <c r="A24" s="801"/>
      <c r="B24" s="790"/>
      <c r="C24" s="789"/>
      <c r="D24" s="255">
        <v>0.15</v>
      </c>
      <c r="E24" s="792" t="s">
        <v>226</v>
      </c>
      <c r="F24" s="676" t="s">
        <v>227</v>
      </c>
      <c r="G24" s="165" t="s">
        <v>570</v>
      </c>
      <c r="H24" s="178" t="s">
        <v>228</v>
      </c>
      <c r="I24" s="168" t="s">
        <v>605</v>
      </c>
      <c r="J24" s="178" t="s">
        <v>493</v>
      </c>
      <c r="K24" s="205" t="s">
        <v>391</v>
      </c>
      <c r="L24" s="301">
        <v>0</v>
      </c>
      <c r="M24" s="209" t="s">
        <v>434</v>
      </c>
      <c r="N24" s="193">
        <v>1</v>
      </c>
      <c r="O24" s="382">
        <f>N24*D24*$C$23*$B$16*$A$9</f>
        <v>5.049E-2</v>
      </c>
      <c r="P24" s="209">
        <v>0</v>
      </c>
      <c r="Q24" s="209">
        <v>10</v>
      </c>
      <c r="R24" s="302">
        <f t="shared" si="0"/>
        <v>100</v>
      </c>
      <c r="S24" s="388">
        <f t="shared" si="1"/>
        <v>5.0490000000000004</v>
      </c>
      <c r="T24" s="211"/>
      <c r="U24" s="211"/>
      <c r="V24" s="302"/>
      <c r="W24" s="316"/>
    </row>
    <row r="25" spans="1:23" s="183" customFormat="1" ht="47.25">
      <c r="A25" s="801"/>
      <c r="B25" s="790"/>
      <c r="C25" s="789"/>
      <c r="D25" s="255">
        <v>0.1</v>
      </c>
      <c r="E25" s="792"/>
      <c r="F25" s="676"/>
      <c r="G25" s="165" t="s">
        <v>571</v>
      </c>
      <c r="H25" s="177" t="s">
        <v>12</v>
      </c>
      <c r="I25" s="168" t="s">
        <v>606</v>
      </c>
      <c r="J25" s="178" t="s">
        <v>671</v>
      </c>
      <c r="K25" s="205" t="s">
        <v>391</v>
      </c>
      <c r="L25" s="301">
        <v>0</v>
      </c>
      <c r="M25" s="209" t="s">
        <v>434</v>
      </c>
      <c r="N25" s="193">
        <v>1</v>
      </c>
      <c r="O25" s="382">
        <f t="shared" ref="O25:O27" si="3">N25*D25*$C$23*$B$16*$A$9</f>
        <v>3.3660000000000002E-2</v>
      </c>
      <c r="P25" s="209">
        <v>0</v>
      </c>
      <c r="Q25" s="209">
        <v>10</v>
      </c>
      <c r="R25" s="302">
        <f t="shared" si="0"/>
        <v>100</v>
      </c>
      <c r="S25" s="388">
        <f t="shared" si="1"/>
        <v>3.3660000000000001</v>
      </c>
      <c r="T25" s="211"/>
      <c r="U25" s="211"/>
      <c r="V25" s="302"/>
      <c r="W25" s="316"/>
    </row>
    <row r="26" spans="1:23" s="183" customFormat="1" ht="103.5" customHeight="1">
      <c r="A26" s="801"/>
      <c r="B26" s="790"/>
      <c r="C26" s="789"/>
      <c r="D26" s="255">
        <v>0.15</v>
      </c>
      <c r="E26" s="792" t="s">
        <v>230</v>
      </c>
      <c r="F26" s="727" t="s">
        <v>231</v>
      </c>
      <c r="G26" s="165" t="s">
        <v>574</v>
      </c>
      <c r="H26" s="264" t="s">
        <v>473</v>
      </c>
      <c r="I26" s="166" t="s">
        <v>609</v>
      </c>
      <c r="J26" s="264" t="s">
        <v>508</v>
      </c>
      <c r="K26" s="205" t="s">
        <v>391</v>
      </c>
      <c r="L26" s="301">
        <v>0</v>
      </c>
      <c r="M26" s="209" t="s">
        <v>434</v>
      </c>
      <c r="N26" s="193">
        <v>1</v>
      </c>
      <c r="O26" s="382">
        <f t="shared" si="3"/>
        <v>5.049E-2</v>
      </c>
      <c r="P26" s="209">
        <v>0</v>
      </c>
      <c r="Q26" s="209">
        <v>10</v>
      </c>
      <c r="R26" s="302">
        <f t="shared" si="0"/>
        <v>100</v>
      </c>
      <c r="S26" s="388">
        <f t="shared" si="1"/>
        <v>5.0490000000000004</v>
      </c>
      <c r="T26" s="211"/>
      <c r="U26" s="211"/>
      <c r="V26" s="302"/>
      <c r="W26" s="316"/>
    </row>
    <row r="27" spans="1:23" s="183" customFormat="1" ht="94.5">
      <c r="A27" s="801"/>
      <c r="B27" s="790"/>
      <c r="C27" s="789"/>
      <c r="D27" s="255">
        <v>0.1</v>
      </c>
      <c r="E27" s="792"/>
      <c r="F27" s="727"/>
      <c r="G27" s="165" t="s">
        <v>575</v>
      </c>
      <c r="H27" s="264" t="s">
        <v>474</v>
      </c>
      <c r="I27" s="166" t="s">
        <v>610</v>
      </c>
      <c r="J27" s="264" t="s">
        <v>15</v>
      </c>
      <c r="K27" s="205" t="s">
        <v>391</v>
      </c>
      <c r="L27" s="301">
        <v>0</v>
      </c>
      <c r="M27" s="209" t="s">
        <v>434</v>
      </c>
      <c r="N27" s="193">
        <v>1</v>
      </c>
      <c r="O27" s="382">
        <f t="shared" si="3"/>
        <v>3.3660000000000002E-2</v>
      </c>
      <c r="P27" s="209">
        <v>0</v>
      </c>
      <c r="Q27" s="209">
        <v>10</v>
      </c>
      <c r="R27" s="302">
        <f t="shared" si="0"/>
        <v>100</v>
      </c>
      <c r="S27" s="388">
        <f t="shared" si="1"/>
        <v>3.3660000000000001</v>
      </c>
      <c r="T27" s="211"/>
      <c r="U27" s="211"/>
      <c r="V27" s="302"/>
      <c r="W27" s="316"/>
    </row>
    <row r="28" spans="1:23" s="183" customFormat="1" ht="47.25">
      <c r="A28" s="801"/>
      <c r="B28" s="790"/>
      <c r="C28" s="789"/>
      <c r="D28" s="798">
        <v>0.5</v>
      </c>
      <c r="E28" s="792" t="s">
        <v>235</v>
      </c>
      <c r="F28" s="727" t="s">
        <v>236</v>
      </c>
      <c r="G28" s="727" t="s">
        <v>576</v>
      </c>
      <c r="H28" s="692" t="s">
        <v>479</v>
      </c>
      <c r="I28" s="272" t="s">
        <v>615</v>
      </c>
      <c r="J28" s="281" t="s">
        <v>498</v>
      </c>
      <c r="K28" s="205" t="s">
        <v>391</v>
      </c>
      <c r="L28" s="301">
        <v>0</v>
      </c>
      <c r="M28" s="209" t="s">
        <v>434</v>
      </c>
      <c r="N28" s="193">
        <v>0.3</v>
      </c>
      <c r="O28" s="382">
        <f>N28*$D$28*$C$23*$B$16*$A$9</f>
        <v>5.049E-2</v>
      </c>
      <c r="P28" s="209">
        <v>0</v>
      </c>
      <c r="Q28" s="209">
        <v>10</v>
      </c>
      <c r="R28" s="302">
        <f t="shared" si="0"/>
        <v>100</v>
      </c>
      <c r="S28" s="388">
        <f t="shared" si="1"/>
        <v>5.0490000000000004</v>
      </c>
      <c r="T28" s="211"/>
      <c r="U28" s="211"/>
      <c r="V28" s="302"/>
      <c r="W28" s="316"/>
    </row>
    <row r="29" spans="1:23" s="183" customFormat="1" ht="55.5" customHeight="1">
      <c r="A29" s="801"/>
      <c r="B29" s="790"/>
      <c r="C29" s="789"/>
      <c r="D29" s="799"/>
      <c r="E29" s="792"/>
      <c r="F29" s="727"/>
      <c r="G29" s="727"/>
      <c r="H29" s="692"/>
      <c r="I29" s="272" t="s">
        <v>616</v>
      </c>
      <c r="J29" s="281" t="s">
        <v>499</v>
      </c>
      <c r="K29" s="205" t="s">
        <v>391</v>
      </c>
      <c r="L29" s="210">
        <v>0</v>
      </c>
      <c r="M29" s="209" t="s">
        <v>434</v>
      </c>
      <c r="N29" s="193">
        <v>0.2</v>
      </c>
      <c r="O29" s="382">
        <f t="shared" ref="O29:O31" si="4">N29*$D$28*$C$23*$B$16*$A$9</f>
        <v>3.3660000000000002E-2</v>
      </c>
      <c r="P29" s="209">
        <v>0</v>
      </c>
      <c r="Q29" s="209">
        <v>10</v>
      </c>
      <c r="R29" s="302">
        <f t="shared" si="0"/>
        <v>100</v>
      </c>
      <c r="S29" s="388">
        <f t="shared" si="1"/>
        <v>3.3660000000000001</v>
      </c>
      <c r="T29" s="211"/>
      <c r="U29" s="211"/>
      <c r="V29" s="302"/>
      <c r="W29" s="316"/>
    </row>
    <row r="30" spans="1:23" s="183" customFormat="1" ht="55.5" customHeight="1">
      <c r="A30" s="801"/>
      <c r="B30" s="790"/>
      <c r="C30" s="789"/>
      <c r="D30" s="799"/>
      <c r="E30" s="792"/>
      <c r="F30" s="727"/>
      <c r="G30" s="727"/>
      <c r="H30" s="692"/>
      <c r="I30" s="272" t="s">
        <v>617</v>
      </c>
      <c r="J30" s="281" t="s">
        <v>500</v>
      </c>
      <c r="K30" s="205" t="s">
        <v>391</v>
      </c>
      <c r="L30" s="210">
        <v>0</v>
      </c>
      <c r="M30" s="209" t="s">
        <v>434</v>
      </c>
      <c r="N30" s="193">
        <v>0.2</v>
      </c>
      <c r="O30" s="382">
        <f t="shared" si="4"/>
        <v>3.3660000000000002E-2</v>
      </c>
      <c r="P30" s="209">
        <v>0</v>
      </c>
      <c r="Q30" s="209">
        <v>10</v>
      </c>
      <c r="R30" s="302">
        <f t="shared" si="0"/>
        <v>100</v>
      </c>
      <c r="S30" s="388">
        <f t="shared" si="1"/>
        <v>3.3660000000000001</v>
      </c>
      <c r="T30" s="211"/>
      <c r="U30" s="211"/>
      <c r="V30" s="302"/>
      <c r="W30" s="316"/>
    </row>
    <row r="31" spans="1:23" s="183" customFormat="1" ht="51.75" customHeight="1">
      <c r="A31" s="801"/>
      <c r="B31" s="790"/>
      <c r="C31" s="789"/>
      <c r="D31" s="800"/>
      <c r="E31" s="792"/>
      <c r="F31" s="727"/>
      <c r="G31" s="727"/>
      <c r="H31" s="692"/>
      <c r="I31" s="272" t="s">
        <v>618</v>
      </c>
      <c r="J31" s="287" t="s">
        <v>501</v>
      </c>
      <c r="K31" s="205" t="s">
        <v>391</v>
      </c>
      <c r="L31" s="210">
        <v>0</v>
      </c>
      <c r="M31" s="209" t="s">
        <v>434</v>
      </c>
      <c r="N31" s="193">
        <v>0.3</v>
      </c>
      <c r="O31" s="382">
        <f t="shared" si="4"/>
        <v>5.049E-2</v>
      </c>
      <c r="P31" s="209">
        <v>0</v>
      </c>
      <c r="Q31" s="209">
        <v>10</v>
      </c>
      <c r="R31" s="302">
        <f t="shared" si="0"/>
        <v>100</v>
      </c>
      <c r="S31" s="388">
        <f t="shared" si="1"/>
        <v>5.0490000000000004</v>
      </c>
      <c r="T31" s="211"/>
      <c r="U31" s="211"/>
      <c r="V31" s="302"/>
      <c r="W31" s="316"/>
    </row>
    <row r="32" spans="1:23" s="183" customFormat="1" ht="31.5" customHeight="1">
      <c r="A32" s="801"/>
      <c r="B32" s="790"/>
      <c r="C32" s="789">
        <v>0.05</v>
      </c>
      <c r="D32" s="255"/>
      <c r="E32" s="258" t="s">
        <v>451</v>
      </c>
      <c r="F32" s="755" t="s">
        <v>469</v>
      </c>
      <c r="G32" s="755"/>
      <c r="H32" s="755"/>
      <c r="I32" s="755"/>
      <c r="J32" s="755"/>
      <c r="K32" s="755"/>
      <c r="L32" s="755"/>
      <c r="M32" s="755"/>
      <c r="N32" s="193"/>
      <c r="O32" s="382"/>
      <c r="P32" s="209"/>
      <c r="Q32" s="209"/>
      <c r="R32" s="302"/>
      <c r="S32" s="316"/>
      <c r="T32" s="212"/>
      <c r="U32" s="212"/>
      <c r="V32" s="302"/>
      <c r="W32" s="316"/>
    </row>
    <row r="33" spans="1:23" s="183" customFormat="1" ht="173.25">
      <c r="A33" s="801"/>
      <c r="B33" s="790"/>
      <c r="C33" s="789"/>
      <c r="D33" s="255">
        <v>1</v>
      </c>
      <c r="E33" s="260" t="s">
        <v>247</v>
      </c>
      <c r="F33" s="282" t="s">
        <v>248</v>
      </c>
      <c r="G33" s="199" t="s">
        <v>584</v>
      </c>
      <c r="H33" s="282" t="s">
        <v>5</v>
      </c>
      <c r="I33" s="199" t="s">
        <v>636</v>
      </c>
      <c r="J33" s="282" t="s">
        <v>556</v>
      </c>
      <c r="K33" s="205" t="s">
        <v>391</v>
      </c>
      <c r="L33" s="210">
        <v>0</v>
      </c>
      <c r="M33" s="209" t="s">
        <v>434</v>
      </c>
      <c r="N33" s="193">
        <v>1</v>
      </c>
      <c r="O33" s="382">
        <f>N33*D33*C32*B16*A9</f>
        <v>3.7400000000000003E-2</v>
      </c>
      <c r="P33" s="209">
        <v>0</v>
      </c>
      <c r="Q33" s="209">
        <v>10</v>
      </c>
      <c r="R33" s="302">
        <f>100-(P33-L33)*Q33</f>
        <v>100</v>
      </c>
      <c r="S33" s="316">
        <f t="shared" si="1"/>
        <v>3.74</v>
      </c>
      <c r="T33" s="211"/>
      <c r="U33" s="211"/>
      <c r="V33" s="302"/>
      <c r="W33" s="316"/>
    </row>
    <row r="34" spans="1:23" s="195" customFormat="1">
      <c r="A34" s="801"/>
      <c r="B34" s="404"/>
      <c r="C34" s="429"/>
      <c r="D34" s="429"/>
      <c r="E34" s="406" t="s">
        <v>675</v>
      </c>
      <c r="F34" s="783" t="s">
        <v>693</v>
      </c>
      <c r="G34" s="783"/>
      <c r="H34" s="783"/>
      <c r="I34" s="783"/>
      <c r="J34" s="783"/>
      <c r="K34" s="783"/>
      <c r="L34" s="783"/>
      <c r="M34" s="783"/>
      <c r="N34" s="193"/>
      <c r="O34" s="382"/>
      <c r="P34" s="209"/>
      <c r="Q34" s="357"/>
      <c r="R34" s="310"/>
      <c r="S34" s="388"/>
      <c r="T34" s="209"/>
      <c r="U34" s="209"/>
      <c r="V34" s="302"/>
      <c r="W34" s="316"/>
    </row>
    <row r="35" spans="1:23" s="195" customFormat="1" ht="110.25">
      <c r="A35" s="801"/>
      <c r="B35" s="790">
        <v>0.12</v>
      </c>
      <c r="C35" s="392">
        <v>0.1</v>
      </c>
      <c r="D35" s="392">
        <v>1</v>
      </c>
      <c r="E35" s="196" t="s">
        <v>46</v>
      </c>
      <c r="F35" s="197" t="s">
        <v>155</v>
      </c>
      <c r="G35" s="197" t="s">
        <v>52</v>
      </c>
      <c r="H35" s="197" t="s">
        <v>155</v>
      </c>
      <c r="I35" s="198" t="s">
        <v>652</v>
      </c>
      <c r="J35" s="197" t="s">
        <v>517</v>
      </c>
      <c r="K35" s="199" t="s">
        <v>433</v>
      </c>
      <c r="L35" s="379">
        <v>0</v>
      </c>
      <c r="M35" s="199" t="s">
        <v>434</v>
      </c>
      <c r="N35" s="200">
        <v>1</v>
      </c>
      <c r="O35" s="380">
        <f>N35*D35*C35*$B$35*$A$9</f>
        <v>1.0200000000000001E-2</v>
      </c>
      <c r="P35" s="198">
        <v>0</v>
      </c>
      <c r="Q35" s="357">
        <v>10</v>
      </c>
      <c r="R35" s="310">
        <f t="shared" ref="R35:R42" si="5">100-(P35-L35)*Q35</f>
        <v>100</v>
      </c>
      <c r="S35" s="311">
        <f t="shared" ref="S35:S42" si="6">R35*O35</f>
        <v>1.02</v>
      </c>
      <c r="T35" s="209"/>
      <c r="U35" s="209"/>
      <c r="V35" s="302"/>
      <c r="W35" s="316"/>
    </row>
    <row r="36" spans="1:23" s="195" customFormat="1" ht="47.25">
      <c r="A36" s="801"/>
      <c r="B36" s="790"/>
      <c r="C36" s="392">
        <v>7.0000000000000007E-2</v>
      </c>
      <c r="D36" s="392">
        <v>1</v>
      </c>
      <c r="E36" s="165" t="s">
        <v>209</v>
      </c>
      <c r="F36" s="175" t="s">
        <v>210</v>
      </c>
      <c r="G36" s="158" t="s">
        <v>567</v>
      </c>
      <c r="H36" s="295" t="s">
        <v>14</v>
      </c>
      <c r="I36" s="158" t="s">
        <v>602</v>
      </c>
      <c r="J36" s="295" t="s">
        <v>540</v>
      </c>
      <c r="K36" s="205" t="s">
        <v>391</v>
      </c>
      <c r="L36" s="386">
        <v>0</v>
      </c>
      <c r="M36" s="209" t="s">
        <v>392</v>
      </c>
      <c r="N36" s="193">
        <v>1</v>
      </c>
      <c r="O36" s="380">
        <f t="shared" ref="O36:O38" si="7">N36*D36*C36*$B$35*$A$9</f>
        <v>7.1400000000000005E-3</v>
      </c>
      <c r="P36" s="209">
        <v>0</v>
      </c>
      <c r="Q36" s="357">
        <v>10</v>
      </c>
      <c r="R36" s="310">
        <f t="shared" si="5"/>
        <v>100</v>
      </c>
      <c r="S36" s="388">
        <f t="shared" si="6"/>
        <v>0.71400000000000008</v>
      </c>
      <c r="T36" s="209"/>
      <c r="U36" s="209"/>
      <c r="V36" s="302"/>
      <c r="W36" s="316"/>
    </row>
    <row r="37" spans="1:23" s="195" customFormat="1" ht="63">
      <c r="A37" s="801"/>
      <c r="B37" s="790"/>
      <c r="C37" s="392">
        <v>7.0000000000000007E-2</v>
      </c>
      <c r="D37" s="392">
        <v>1</v>
      </c>
      <c r="E37" s="165" t="s">
        <v>211</v>
      </c>
      <c r="F37" s="194" t="s">
        <v>212</v>
      </c>
      <c r="G37" s="158" t="s">
        <v>568</v>
      </c>
      <c r="H37" s="194" t="s">
        <v>213</v>
      </c>
      <c r="I37" s="158" t="s">
        <v>603</v>
      </c>
      <c r="J37" s="295" t="s">
        <v>541</v>
      </c>
      <c r="K37" s="205" t="s">
        <v>391</v>
      </c>
      <c r="L37" s="386">
        <v>0</v>
      </c>
      <c r="M37" s="209" t="s">
        <v>392</v>
      </c>
      <c r="N37" s="193">
        <v>1</v>
      </c>
      <c r="O37" s="380">
        <f t="shared" si="7"/>
        <v>7.1400000000000005E-3</v>
      </c>
      <c r="P37" s="209">
        <v>0</v>
      </c>
      <c r="Q37" s="357">
        <v>10</v>
      </c>
      <c r="R37" s="310">
        <f t="shared" si="5"/>
        <v>100</v>
      </c>
      <c r="S37" s="388">
        <f t="shared" si="6"/>
        <v>0.71400000000000008</v>
      </c>
      <c r="T37" s="209"/>
      <c r="U37" s="209"/>
      <c r="V37" s="302"/>
      <c r="W37" s="316"/>
    </row>
    <row r="38" spans="1:23" s="195" customFormat="1" ht="94.5">
      <c r="A38" s="801"/>
      <c r="B38" s="790"/>
      <c r="C38" s="392">
        <v>0.1</v>
      </c>
      <c r="D38" s="392">
        <v>1</v>
      </c>
      <c r="E38" s="192" t="s">
        <v>240</v>
      </c>
      <c r="F38" s="281" t="s">
        <v>241</v>
      </c>
      <c r="G38" s="208" t="s">
        <v>583</v>
      </c>
      <c r="H38" s="165" t="s">
        <v>414</v>
      </c>
      <c r="I38" s="171" t="s">
        <v>632</v>
      </c>
      <c r="J38" s="297" t="s">
        <v>546</v>
      </c>
      <c r="K38" s="205" t="s">
        <v>391</v>
      </c>
      <c r="L38" s="386">
        <v>0</v>
      </c>
      <c r="M38" s="209" t="s">
        <v>392</v>
      </c>
      <c r="N38" s="193">
        <v>1</v>
      </c>
      <c r="O38" s="380">
        <f t="shared" si="7"/>
        <v>1.0200000000000001E-2</v>
      </c>
      <c r="P38" s="209">
        <v>0</v>
      </c>
      <c r="Q38" s="357">
        <v>20</v>
      </c>
      <c r="R38" s="310">
        <f t="shared" si="5"/>
        <v>100</v>
      </c>
      <c r="S38" s="388">
        <f t="shared" si="6"/>
        <v>1.02</v>
      </c>
      <c r="T38" s="209"/>
      <c r="U38" s="209"/>
      <c r="V38" s="302"/>
      <c r="W38" s="316"/>
    </row>
    <row r="39" spans="1:23" s="195" customFormat="1" ht="63">
      <c r="A39" s="801"/>
      <c r="B39" s="790"/>
      <c r="C39" s="802">
        <v>0.2</v>
      </c>
      <c r="D39" s="753">
        <v>1</v>
      </c>
      <c r="E39" s="700" t="s">
        <v>244</v>
      </c>
      <c r="F39" s="700" t="s">
        <v>245</v>
      </c>
      <c r="G39" s="700" t="s">
        <v>646</v>
      </c>
      <c r="H39" s="700" t="s">
        <v>245</v>
      </c>
      <c r="I39" s="171" t="s">
        <v>634</v>
      </c>
      <c r="J39" s="281" t="s">
        <v>532</v>
      </c>
      <c r="K39" s="205" t="s">
        <v>391</v>
      </c>
      <c r="L39" s="386">
        <v>0</v>
      </c>
      <c r="M39" s="209" t="s">
        <v>392</v>
      </c>
      <c r="N39" s="193">
        <v>0.5</v>
      </c>
      <c r="O39" s="380">
        <f>N39*$D$39*$C$39*$B$35*$A$9</f>
        <v>1.0200000000000001E-2</v>
      </c>
      <c r="P39" s="209">
        <v>0</v>
      </c>
      <c r="Q39" s="357">
        <v>10</v>
      </c>
      <c r="R39" s="310">
        <f t="shared" si="5"/>
        <v>100</v>
      </c>
      <c r="S39" s="388">
        <f t="shared" si="6"/>
        <v>1.02</v>
      </c>
      <c r="T39" s="209"/>
      <c r="U39" s="209"/>
      <c r="V39" s="302"/>
      <c r="W39" s="316"/>
    </row>
    <row r="40" spans="1:23" s="195" customFormat="1" ht="47.25">
      <c r="A40" s="801"/>
      <c r="B40" s="790"/>
      <c r="C40" s="802"/>
      <c r="D40" s="756"/>
      <c r="E40" s="700"/>
      <c r="F40" s="700"/>
      <c r="G40" s="700"/>
      <c r="H40" s="700"/>
      <c r="I40" s="171" t="s">
        <v>635</v>
      </c>
      <c r="J40" s="281" t="s">
        <v>547</v>
      </c>
      <c r="K40" s="205" t="s">
        <v>391</v>
      </c>
      <c r="L40" s="386">
        <v>0</v>
      </c>
      <c r="M40" s="209" t="s">
        <v>392</v>
      </c>
      <c r="N40" s="193">
        <v>0.5</v>
      </c>
      <c r="O40" s="380">
        <f>N40*$D$39*$C$39*$B$35*$A$9</f>
        <v>1.0200000000000001E-2</v>
      </c>
      <c r="P40" s="209">
        <v>0</v>
      </c>
      <c r="Q40" s="357">
        <v>10</v>
      </c>
      <c r="R40" s="310">
        <f t="shared" si="5"/>
        <v>100</v>
      </c>
      <c r="S40" s="388">
        <f t="shared" si="6"/>
        <v>1.02</v>
      </c>
      <c r="T40" s="209"/>
      <c r="U40" s="209"/>
      <c r="V40" s="302"/>
      <c r="W40" s="316"/>
    </row>
    <row r="41" spans="1:23" s="195" customFormat="1" ht="63" customHeight="1">
      <c r="A41" s="801"/>
      <c r="B41" s="790"/>
      <c r="C41" s="392">
        <v>0.2</v>
      </c>
      <c r="D41" s="392">
        <v>1</v>
      </c>
      <c r="E41" s="171" t="s">
        <v>250</v>
      </c>
      <c r="F41" s="298" t="s">
        <v>251</v>
      </c>
      <c r="G41" s="171" t="s">
        <v>585</v>
      </c>
      <c r="H41" s="298" t="s">
        <v>6</v>
      </c>
      <c r="I41" s="171" t="s">
        <v>637</v>
      </c>
      <c r="J41" s="281" t="s">
        <v>549</v>
      </c>
      <c r="K41" s="205" t="s">
        <v>391</v>
      </c>
      <c r="L41" s="386">
        <v>0</v>
      </c>
      <c r="M41" s="209" t="s">
        <v>392</v>
      </c>
      <c r="N41" s="193">
        <v>1</v>
      </c>
      <c r="O41" s="380">
        <f t="shared" ref="O41:O43" si="8">N41*D41*C41*$B$35*$A$9</f>
        <v>2.0400000000000001E-2</v>
      </c>
      <c r="P41" s="209">
        <v>0</v>
      </c>
      <c r="Q41" s="357">
        <v>10</v>
      </c>
      <c r="R41" s="310">
        <f t="shared" si="5"/>
        <v>100</v>
      </c>
      <c r="S41" s="388">
        <f t="shared" si="6"/>
        <v>2.04</v>
      </c>
      <c r="T41" s="209"/>
      <c r="U41" s="209"/>
      <c r="V41" s="302"/>
      <c r="W41" s="316"/>
    </row>
    <row r="42" spans="1:23" s="195" customFormat="1" ht="47.25" customHeight="1">
      <c r="A42" s="801"/>
      <c r="B42" s="790"/>
      <c r="C42" s="392">
        <v>0.18</v>
      </c>
      <c r="D42" s="392">
        <v>1</v>
      </c>
      <c r="E42" s="171" t="s">
        <v>252</v>
      </c>
      <c r="F42" s="298" t="s">
        <v>253</v>
      </c>
      <c r="G42" s="171" t="s">
        <v>586</v>
      </c>
      <c r="H42" s="298" t="s">
        <v>7</v>
      </c>
      <c r="I42" s="171" t="s">
        <v>639</v>
      </c>
      <c r="J42" s="281" t="s">
        <v>550</v>
      </c>
      <c r="K42" s="205" t="s">
        <v>391</v>
      </c>
      <c r="L42" s="386">
        <v>0</v>
      </c>
      <c r="M42" s="209" t="s">
        <v>392</v>
      </c>
      <c r="N42" s="193">
        <v>1</v>
      </c>
      <c r="O42" s="380">
        <f t="shared" si="8"/>
        <v>1.8359999999999998E-2</v>
      </c>
      <c r="P42" s="209">
        <v>0</v>
      </c>
      <c r="Q42" s="357">
        <v>10</v>
      </c>
      <c r="R42" s="310">
        <f t="shared" si="5"/>
        <v>100</v>
      </c>
      <c r="S42" s="388">
        <f t="shared" si="6"/>
        <v>1.8359999999999999</v>
      </c>
      <c r="T42" s="209"/>
      <c r="U42" s="209"/>
      <c r="V42" s="302"/>
      <c r="W42" s="316"/>
    </row>
    <row r="43" spans="1:23" s="195" customFormat="1" ht="33">
      <c r="A43" s="801"/>
      <c r="B43" s="790"/>
      <c r="C43" s="407">
        <v>0.08</v>
      </c>
      <c r="D43" s="407">
        <v>1</v>
      </c>
      <c r="E43" s="192" t="s">
        <v>255</v>
      </c>
      <c r="F43" s="169" t="s">
        <v>256</v>
      </c>
      <c r="G43" s="171" t="s">
        <v>587</v>
      </c>
      <c r="H43" s="284" t="s">
        <v>672</v>
      </c>
      <c r="I43" s="171" t="s">
        <v>641</v>
      </c>
      <c r="J43" s="284" t="s">
        <v>672</v>
      </c>
      <c r="K43" s="205" t="s">
        <v>98</v>
      </c>
      <c r="L43" s="386"/>
      <c r="M43" s="199" t="s">
        <v>434</v>
      </c>
      <c r="N43" s="193">
        <v>1</v>
      </c>
      <c r="O43" s="380">
        <f t="shared" si="8"/>
        <v>8.1599999999999989E-3</v>
      </c>
      <c r="P43" s="209">
        <v>0</v>
      </c>
      <c r="Q43" s="357">
        <v>10</v>
      </c>
      <c r="R43" s="310">
        <f>100-(P43-L43)*Q43</f>
        <v>100</v>
      </c>
      <c r="S43" s="388">
        <f>R43*O43</f>
        <v>0.81599999999999984</v>
      </c>
      <c r="T43" s="209"/>
      <c r="U43" s="209"/>
      <c r="V43" s="302"/>
      <c r="W43" s="316"/>
    </row>
    <row r="44" spans="1:23" s="183" customFormat="1" ht="21" customHeight="1">
      <c r="A44" s="786">
        <v>0.15</v>
      </c>
      <c r="B44" s="236"/>
      <c r="C44" s="236"/>
      <c r="D44" s="236"/>
      <c r="E44" s="213" t="s">
        <v>415</v>
      </c>
      <c r="F44" s="787" t="s">
        <v>464</v>
      </c>
      <c r="G44" s="788"/>
      <c r="H44" s="788"/>
      <c r="I44" s="788"/>
      <c r="J44" s="788"/>
      <c r="K44" s="788"/>
      <c r="L44" s="788"/>
      <c r="M44" s="788"/>
      <c r="N44" s="299"/>
      <c r="O44" s="380"/>
      <c r="P44" s="209"/>
      <c r="Q44" s="357"/>
      <c r="R44" s="310"/>
      <c r="S44" s="388"/>
      <c r="T44" s="211"/>
      <c r="U44" s="211"/>
      <c r="V44" s="302"/>
      <c r="W44" s="318"/>
    </row>
    <row r="45" spans="1:23" s="183" customFormat="1" ht="49.7" customHeight="1">
      <c r="A45" s="786"/>
      <c r="B45" s="473">
        <v>0.7</v>
      </c>
      <c r="C45" s="255">
        <v>1</v>
      </c>
      <c r="D45" s="255">
        <v>1</v>
      </c>
      <c r="E45" s="217" t="s">
        <v>416</v>
      </c>
      <c r="F45" s="296" t="s">
        <v>417</v>
      </c>
      <c r="G45" s="215" t="s">
        <v>647</v>
      </c>
      <c r="H45" s="296" t="s">
        <v>417</v>
      </c>
      <c r="I45" s="297" t="s">
        <v>659</v>
      </c>
      <c r="J45" s="296" t="s">
        <v>417</v>
      </c>
      <c r="K45" s="205"/>
      <c r="L45" s="210"/>
      <c r="M45" s="211" t="s">
        <v>392</v>
      </c>
      <c r="N45" s="216">
        <v>1</v>
      </c>
      <c r="O45" s="380">
        <f>N45*D45*C45*B45*$A$44</f>
        <v>0.105</v>
      </c>
      <c r="P45" s="209">
        <v>0</v>
      </c>
      <c r="Q45" s="357">
        <v>10</v>
      </c>
      <c r="R45" s="310">
        <f>100-(P45-L45)*Q45</f>
        <v>100</v>
      </c>
      <c r="S45" s="388">
        <f>R45*O45</f>
        <v>10.5</v>
      </c>
      <c r="T45" s="212"/>
      <c r="U45" s="212"/>
      <c r="V45" s="302"/>
      <c r="W45" s="316"/>
    </row>
    <row r="46" spans="1:23" s="183" customFormat="1" ht="57" customHeight="1">
      <c r="A46" s="786"/>
      <c r="B46" s="474">
        <v>0.3</v>
      </c>
      <c r="C46" s="255">
        <v>1</v>
      </c>
      <c r="D46" s="255">
        <v>1</v>
      </c>
      <c r="E46" s="217" t="s">
        <v>418</v>
      </c>
      <c r="F46" s="296" t="s">
        <v>419</v>
      </c>
      <c r="G46" s="215" t="s">
        <v>648</v>
      </c>
      <c r="H46" s="296" t="s">
        <v>419</v>
      </c>
      <c r="I46" s="297" t="s">
        <v>660</v>
      </c>
      <c r="J46" s="296" t="s">
        <v>419</v>
      </c>
      <c r="K46" s="205"/>
      <c r="L46" s="210"/>
      <c r="M46" s="211" t="s">
        <v>392</v>
      </c>
      <c r="N46" s="216">
        <v>1</v>
      </c>
      <c r="O46" s="380">
        <f>N46*D46*C46*B46*$A$44</f>
        <v>4.4999999999999998E-2</v>
      </c>
      <c r="P46" s="209">
        <v>0</v>
      </c>
      <c r="Q46" s="357">
        <v>10</v>
      </c>
      <c r="R46" s="310">
        <f>100-(P46-L46)*Q46</f>
        <v>100</v>
      </c>
      <c r="S46" s="388">
        <f>R46*O46</f>
        <v>4.5</v>
      </c>
      <c r="T46" s="211"/>
      <c r="U46" s="211"/>
      <c r="V46" s="302"/>
      <c r="W46" s="316"/>
    </row>
    <row r="47" spans="1:23" s="183" customFormat="1" ht="29.25" customHeight="1">
      <c r="A47" s="254"/>
      <c r="B47" s="236"/>
      <c r="C47" s="236"/>
      <c r="D47" s="236"/>
      <c r="E47" s="464" t="s">
        <v>202</v>
      </c>
      <c r="F47" s="782" t="s">
        <v>420</v>
      </c>
      <c r="G47" s="782"/>
      <c r="H47" s="782"/>
      <c r="I47" s="782"/>
      <c r="J47" s="782"/>
      <c r="K47" s="782"/>
      <c r="L47" s="782"/>
      <c r="M47" s="782"/>
      <c r="N47" s="216"/>
      <c r="O47" s="216"/>
      <c r="P47" s="211"/>
      <c r="Q47" s="211"/>
      <c r="R47" s="302"/>
      <c r="S47" s="316"/>
      <c r="T47" s="211"/>
      <c r="U47" s="211"/>
      <c r="V47" s="302"/>
      <c r="W47" s="316"/>
    </row>
    <row r="48" spans="1:23" s="183" customFormat="1" ht="62.25" customHeight="1">
      <c r="A48" s="254"/>
      <c r="B48" s="236"/>
      <c r="C48" s="236"/>
      <c r="D48" s="236"/>
      <c r="E48" s="217" t="s">
        <v>421</v>
      </c>
      <c r="F48" s="306" t="s">
        <v>486</v>
      </c>
      <c r="G48" s="306" t="s">
        <v>649</v>
      </c>
      <c r="H48" s="306" t="s">
        <v>486</v>
      </c>
      <c r="I48" s="297" t="s">
        <v>652</v>
      </c>
      <c r="J48" s="306" t="s">
        <v>486</v>
      </c>
      <c r="K48" s="205" t="s">
        <v>712</v>
      </c>
      <c r="L48" s="210"/>
      <c r="M48" s="211" t="s">
        <v>392</v>
      </c>
      <c r="N48" s="216"/>
      <c r="O48" s="216"/>
      <c r="P48" s="158">
        <v>0</v>
      </c>
      <c r="Q48" s="165">
        <v>2</v>
      </c>
      <c r="R48" s="317"/>
      <c r="S48" s="319"/>
      <c r="T48" s="211"/>
      <c r="U48" s="211"/>
      <c r="V48" s="317"/>
      <c r="W48" s="319"/>
    </row>
    <row r="49" spans="1:23" s="183" customFormat="1" ht="62.25" customHeight="1">
      <c r="A49" s="254"/>
      <c r="B49" s="236"/>
      <c r="C49" s="236"/>
      <c r="D49" s="236"/>
      <c r="E49" s="217" t="s">
        <v>422</v>
      </c>
      <c r="F49" s="306" t="s">
        <v>487</v>
      </c>
      <c r="G49" s="306" t="s">
        <v>650</v>
      </c>
      <c r="H49" s="306" t="s">
        <v>487</v>
      </c>
      <c r="I49" s="297" t="s">
        <v>653</v>
      </c>
      <c r="J49" s="306" t="s">
        <v>487</v>
      </c>
      <c r="K49" s="205" t="s">
        <v>712</v>
      </c>
      <c r="L49" s="210"/>
      <c r="M49" s="211" t="s">
        <v>392</v>
      </c>
      <c r="N49" s="216"/>
      <c r="O49" s="216"/>
      <c r="P49" s="158">
        <v>0</v>
      </c>
      <c r="Q49" s="165">
        <v>0.5</v>
      </c>
      <c r="R49" s="317"/>
      <c r="S49" s="319"/>
      <c r="T49" s="211"/>
      <c r="U49" s="211"/>
      <c r="V49" s="317"/>
      <c r="W49" s="319"/>
    </row>
    <row r="50" spans="1:23" ht="57.95" customHeight="1">
      <c r="A50" s="254"/>
      <c r="B50" s="247"/>
      <c r="C50" s="247"/>
      <c r="D50" s="247"/>
      <c r="E50" s="217" t="s">
        <v>485</v>
      </c>
      <c r="F50" s="305" t="s">
        <v>423</v>
      </c>
      <c r="G50" s="307" t="s">
        <v>651</v>
      </c>
      <c r="H50" s="305" t="s">
        <v>423</v>
      </c>
      <c r="I50" s="308" t="s">
        <v>654</v>
      </c>
      <c r="J50" s="305" t="s">
        <v>423</v>
      </c>
      <c r="K50" s="205" t="s">
        <v>712</v>
      </c>
      <c r="L50" s="219"/>
      <c r="M50" s="220" t="s">
        <v>392</v>
      </c>
      <c r="N50" s="216"/>
      <c r="O50" s="216"/>
      <c r="P50" s="158">
        <v>0</v>
      </c>
      <c r="Q50" s="165">
        <v>0.2</v>
      </c>
      <c r="R50" s="317"/>
      <c r="S50" s="319"/>
      <c r="T50" s="211"/>
      <c r="U50" s="211"/>
      <c r="V50" s="317"/>
      <c r="W50" s="319"/>
    </row>
    <row r="51" spans="1:23" s="224" customFormat="1" ht="36.950000000000003" customHeight="1">
      <c r="A51" s="251"/>
      <c r="B51" s="249"/>
      <c r="C51" s="249"/>
      <c r="D51" s="249"/>
      <c r="E51" s="192"/>
      <c r="F51" s="785" t="s">
        <v>424</v>
      </c>
      <c r="G51" s="785"/>
      <c r="H51" s="785"/>
      <c r="I51" s="785"/>
      <c r="J51" s="785"/>
      <c r="K51" s="221"/>
      <c r="L51" s="221"/>
      <c r="M51" s="222"/>
      <c r="N51" s="299"/>
      <c r="O51" s="299">
        <f>SUM(O9:O50)</f>
        <v>1</v>
      </c>
      <c r="P51" s="223"/>
      <c r="Q51" s="223"/>
      <c r="R51" s="320"/>
      <c r="S51" s="321">
        <f>SUM(S9:S50)</f>
        <v>99.999999999999986</v>
      </c>
      <c r="T51" s="223"/>
      <c r="U51" s="223"/>
      <c r="V51" s="320"/>
      <c r="W51" s="321"/>
    </row>
    <row r="52" spans="1:23">
      <c r="E52" s="225"/>
      <c r="F52" s="226"/>
      <c r="G52" s="226"/>
      <c r="H52" s="227"/>
      <c r="I52" s="226"/>
      <c r="J52" s="228"/>
      <c r="K52" s="229"/>
      <c r="L52" s="229"/>
      <c r="M52" s="227"/>
      <c r="N52" s="300"/>
      <c r="O52" s="300"/>
      <c r="P52" s="230"/>
      <c r="Q52" s="230"/>
      <c r="R52" s="231"/>
    </row>
    <row r="54" spans="1:23" s="239" customFormat="1">
      <c r="E54" s="233"/>
      <c r="F54" s="764" t="s">
        <v>427</v>
      </c>
      <c r="G54" s="764"/>
      <c r="H54" s="764"/>
      <c r="I54" s="238"/>
      <c r="J54" s="238"/>
      <c r="M54" s="765" t="s">
        <v>428</v>
      </c>
      <c r="N54" s="765"/>
      <c r="O54" s="765"/>
      <c r="P54" s="765"/>
      <c r="Q54" s="765"/>
      <c r="R54" s="765"/>
      <c r="S54" s="765"/>
      <c r="T54" s="237"/>
      <c r="U54" s="237"/>
      <c r="V54" s="237"/>
      <c r="W54" s="237"/>
    </row>
  </sheetData>
  <mergeCells count="75">
    <mergeCell ref="B3:B6"/>
    <mergeCell ref="A9:A43"/>
    <mergeCell ref="B35:B43"/>
    <mergeCell ref="C39:C40"/>
    <mergeCell ref="B10:B15"/>
    <mergeCell ref="A3:A6"/>
    <mergeCell ref="E39:E40"/>
    <mergeCell ref="F39:F40"/>
    <mergeCell ref="C3:C6"/>
    <mergeCell ref="E3:F3"/>
    <mergeCell ref="D3:D6"/>
    <mergeCell ref="D20:D22"/>
    <mergeCell ref="D28:D31"/>
    <mergeCell ref="D39:D40"/>
    <mergeCell ref="A1:G2"/>
    <mergeCell ref="I1:R1"/>
    <mergeCell ref="S1:W1"/>
    <mergeCell ref="I2:L2"/>
    <mergeCell ref="M2:R2"/>
    <mergeCell ref="S2:W2"/>
    <mergeCell ref="M3:M6"/>
    <mergeCell ref="N3:N6"/>
    <mergeCell ref="G3:H3"/>
    <mergeCell ref="I3:J3"/>
    <mergeCell ref="E4:E6"/>
    <mergeCell ref="F4:F6"/>
    <mergeCell ref="G4:G6"/>
    <mergeCell ref="H4:H6"/>
    <mergeCell ref="I4:I6"/>
    <mergeCell ref="J4:J6"/>
    <mergeCell ref="P3:W4"/>
    <mergeCell ref="P5:S5"/>
    <mergeCell ref="T5:W5"/>
    <mergeCell ref="O3:O6"/>
    <mergeCell ref="C17:C18"/>
    <mergeCell ref="F17:M17"/>
    <mergeCell ref="C13:C14"/>
    <mergeCell ref="F13:M13"/>
    <mergeCell ref="F9:M9"/>
    <mergeCell ref="F10:M10"/>
    <mergeCell ref="F11:M11"/>
    <mergeCell ref="F15:M15"/>
    <mergeCell ref="F12:M12"/>
    <mergeCell ref="K4:K6"/>
    <mergeCell ref="L4:L6"/>
    <mergeCell ref="K3:L3"/>
    <mergeCell ref="A44:A46"/>
    <mergeCell ref="F44:M44"/>
    <mergeCell ref="C32:C33"/>
    <mergeCell ref="F32:M32"/>
    <mergeCell ref="B16:B33"/>
    <mergeCell ref="F19:M19"/>
    <mergeCell ref="C19:C22"/>
    <mergeCell ref="F16:M16"/>
    <mergeCell ref="E26:E27"/>
    <mergeCell ref="E28:E31"/>
    <mergeCell ref="E20:E22"/>
    <mergeCell ref="F20:F22"/>
    <mergeCell ref="E24:E25"/>
    <mergeCell ref="F23:M23"/>
    <mergeCell ref="C23:C31"/>
    <mergeCell ref="G20:G22"/>
    <mergeCell ref="H20:H22"/>
    <mergeCell ref="F51:J51"/>
    <mergeCell ref="F24:F25"/>
    <mergeCell ref="F26:F27"/>
    <mergeCell ref="F28:F31"/>
    <mergeCell ref="F54:H54"/>
    <mergeCell ref="M54:S54"/>
    <mergeCell ref="G28:G31"/>
    <mergeCell ref="H28:H31"/>
    <mergeCell ref="F47:M47"/>
    <mergeCell ref="H39:H40"/>
    <mergeCell ref="F34:M34"/>
    <mergeCell ref="G39:G40"/>
  </mergeCells>
  <phoneticPr fontId="33" type="noConversion"/>
  <pageMargins left="0" right="0" top="0.25" bottom="0.5" header="0.3" footer="0.3"/>
  <pageSetup paperSize="8" scale="90"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55"/>
  <sheetViews>
    <sheetView zoomScale="70" zoomScaleNormal="70" workbookViewId="0">
      <pane xSplit="15" ySplit="8" topLeftCell="P39" activePane="bottomRight" state="frozen"/>
      <selection pane="topRight" activeCell="P1" sqref="P1"/>
      <selection pane="bottomLeft" activeCell="A9" sqref="A9"/>
      <selection pane="bottomRight" activeCell="K46" sqref="K46:K47"/>
    </sheetView>
  </sheetViews>
  <sheetFormatPr defaultColWidth="8" defaultRowHeight="15.75"/>
  <cols>
    <col min="1" max="1" width="5.875" style="182" customWidth="1"/>
    <col min="2" max="2" width="6.875" style="182" customWidth="1"/>
    <col min="3" max="4" width="8" style="182"/>
    <col min="5" max="5" width="6.75" style="233" customWidth="1"/>
    <col min="6" max="6" width="19" style="234" customWidth="1"/>
    <col min="7" max="7" width="6.375" style="234" customWidth="1"/>
    <col min="8" max="8" width="21.125" style="234" customWidth="1"/>
    <col min="9" max="9" width="7.75" style="234" bestFit="1" customWidth="1"/>
    <col min="10" max="10" width="25.375" style="234" customWidth="1"/>
    <col min="11" max="11" width="7.5" style="182" customWidth="1"/>
    <col min="12" max="12" width="8.375" style="182" customWidth="1"/>
    <col min="13" max="13" width="8.875" style="182" customWidth="1"/>
    <col min="14" max="15" width="9" style="278" customWidth="1"/>
    <col min="16" max="17" width="7.625" style="184" customWidth="1"/>
    <col min="18" max="18" width="8.125" style="235" customWidth="1"/>
    <col min="19" max="21" width="7.5" style="183" customWidth="1"/>
    <col min="22" max="22" width="8" style="183"/>
    <col min="23" max="23" width="9.375" style="183" customWidth="1"/>
    <col min="24" max="16384" width="8" style="182"/>
  </cols>
  <sheetData>
    <row r="1" spans="1:23" ht="27" customHeight="1">
      <c r="A1" s="795" t="s">
        <v>425</v>
      </c>
      <c r="B1" s="795"/>
      <c r="C1" s="795"/>
      <c r="D1" s="795"/>
      <c r="E1" s="795"/>
      <c r="F1" s="795"/>
      <c r="G1" s="795"/>
      <c r="H1" s="181" t="s">
        <v>395</v>
      </c>
      <c r="I1" s="796"/>
      <c r="J1" s="796"/>
      <c r="K1" s="796"/>
      <c r="L1" s="796"/>
      <c r="M1" s="796"/>
      <c r="N1" s="796"/>
      <c r="O1" s="796"/>
      <c r="P1" s="796"/>
      <c r="Q1" s="796"/>
      <c r="R1" s="796"/>
      <c r="S1" s="797" t="s">
        <v>396</v>
      </c>
      <c r="T1" s="797"/>
      <c r="U1" s="797"/>
      <c r="V1" s="797"/>
      <c r="W1" s="797"/>
    </row>
    <row r="2" spans="1:23" ht="30" customHeight="1">
      <c r="A2" s="795"/>
      <c r="B2" s="795"/>
      <c r="C2" s="795"/>
      <c r="D2" s="795"/>
      <c r="E2" s="795"/>
      <c r="F2" s="795"/>
      <c r="G2" s="795"/>
      <c r="H2" s="181" t="s">
        <v>397</v>
      </c>
      <c r="I2" s="796" t="s">
        <v>192</v>
      </c>
      <c r="J2" s="796"/>
      <c r="K2" s="796"/>
      <c r="L2" s="796"/>
      <c r="M2" s="795" t="s">
        <v>393</v>
      </c>
      <c r="N2" s="795"/>
      <c r="O2" s="795"/>
      <c r="P2" s="795"/>
      <c r="Q2" s="795"/>
      <c r="R2" s="795"/>
      <c r="S2" s="797" t="s">
        <v>398</v>
      </c>
      <c r="T2" s="797"/>
      <c r="U2" s="797"/>
      <c r="V2" s="797"/>
      <c r="W2" s="797"/>
    </row>
    <row r="3" spans="1:23" s="183" customFormat="1" ht="28.5" customHeight="1">
      <c r="A3" s="718" t="s">
        <v>677</v>
      </c>
      <c r="B3" s="718" t="s">
        <v>729</v>
      </c>
      <c r="C3" s="718" t="s">
        <v>717</v>
      </c>
      <c r="D3" s="718" t="s">
        <v>718</v>
      </c>
      <c r="E3" s="718" t="s">
        <v>399</v>
      </c>
      <c r="F3" s="718"/>
      <c r="G3" s="718" t="s">
        <v>400</v>
      </c>
      <c r="H3" s="718"/>
      <c r="I3" s="718" t="s">
        <v>401</v>
      </c>
      <c r="J3" s="718"/>
      <c r="K3" s="718" t="s">
        <v>402</v>
      </c>
      <c r="L3" s="718"/>
      <c r="M3" s="718" t="s">
        <v>403</v>
      </c>
      <c r="N3" s="718" t="s">
        <v>465</v>
      </c>
      <c r="O3" s="718" t="s">
        <v>681</v>
      </c>
      <c r="P3" s="718" t="s">
        <v>404</v>
      </c>
      <c r="Q3" s="718"/>
      <c r="R3" s="718"/>
      <c r="S3" s="718"/>
      <c r="T3" s="718"/>
      <c r="U3" s="718"/>
      <c r="V3" s="718"/>
      <c r="W3" s="718"/>
    </row>
    <row r="4" spans="1:23" s="184" customFormat="1" ht="27.6" customHeight="1">
      <c r="A4" s="718"/>
      <c r="B4" s="718"/>
      <c r="C4" s="718"/>
      <c r="D4" s="718"/>
      <c r="E4" s="727" t="s">
        <v>457</v>
      </c>
      <c r="F4" s="718" t="s">
        <v>456</v>
      </c>
      <c r="G4" s="727" t="s">
        <v>458</v>
      </c>
      <c r="H4" s="718" t="s">
        <v>456</v>
      </c>
      <c r="I4" s="727" t="s">
        <v>459</v>
      </c>
      <c r="J4" s="718" t="s">
        <v>456</v>
      </c>
      <c r="K4" s="718" t="s">
        <v>390</v>
      </c>
      <c r="L4" s="718" t="s">
        <v>405</v>
      </c>
      <c r="M4" s="718"/>
      <c r="N4" s="718"/>
      <c r="O4" s="718"/>
      <c r="P4" s="718"/>
      <c r="Q4" s="718"/>
      <c r="R4" s="718"/>
      <c r="S4" s="718"/>
      <c r="T4" s="718"/>
      <c r="U4" s="718"/>
      <c r="V4" s="718"/>
      <c r="W4" s="718"/>
    </row>
    <row r="5" spans="1:23" s="183" customFormat="1" ht="21" customHeight="1">
      <c r="A5" s="718"/>
      <c r="B5" s="718"/>
      <c r="C5" s="718"/>
      <c r="D5" s="718"/>
      <c r="E5" s="727"/>
      <c r="F5" s="718"/>
      <c r="G5" s="727"/>
      <c r="H5" s="718"/>
      <c r="I5" s="727"/>
      <c r="J5" s="718"/>
      <c r="K5" s="718"/>
      <c r="L5" s="718"/>
      <c r="M5" s="718"/>
      <c r="N5" s="718"/>
      <c r="O5" s="718"/>
      <c r="P5" s="718" t="s">
        <v>406</v>
      </c>
      <c r="Q5" s="718"/>
      <c r="R5" s="718"/>
      <c r="S5" s="718"/>
      <c r="T5" s="718" t="s">
        <v>558</v>
      </c>
      <c r="U5" s="718"/>
      <c r="V5" s="718"/>
      <c r="W5" s="718"/>
    </row>
    <row r="6" spans="1:23" s="183" customFormat="1" ht="70.5" customHeight="1">
      <c r="A6" s="718"/>
      <c r="B6" s="718"/>
      <c r="C6" s="718"/>
      <c r="D6" s="718"/>
      <c r="E6" s="727"/>
      <c r="F6" s="718"/>
      <c r="G6" s="727"/>
      <c r="H6" s="718"/>
      <c r="I6" s="727"/>
      <c r="J6" s="718"/>
      <c r="K6" s="718"/>
      <c r="L6" s="718"/>
      <c r="M6" s="718"/>
      <c r="N6" s="718"/>
      <c r="O6" s="718"/>
      <c r="P6" s="185" t="s">
        <v>408</v>
      </c>
      <c r="Q6" s="185" t="s">
        <v>560</v>
      </c>
      <c r="R6" s="186" t="s">
        <v>409</v>
      </c>
      <c r="S6" s="186" t="s">
        <v>410</v>
      </c>
      <c r="T6" s="186" t="s">
        <v>408</v>
      </c>
      <c r="U6" s="185" t="s">
        <v>560</v>
      </c>
      <c r="V6" s="186" t="s">
        <v>409</v>
      </c>
      <c r="W6" s="186" t="s">
        <v>410</v>
      </c>
    </row>
    <row r="7" spans="1:23" s="187" customFormat="1" hidden="1">
      <c r="A7" s="256">
        <v>1</v>
      </c>
      <c r="B7" s="256">
        <v>2</v>
      </c>
      <c r="C7" s="256">
        <v>3</v>
      </c>
      <c r="D7" s="256">
        <v>4</v>
      </c>
      <c r="E7" s="256">
        <v>5</v>
      </c>
      <c r="F7" s="256">
        <v>6</v>
      </c>
      <c r="G7" s="256">
        <v>7</v>
      </c>
      <c r="H7" s="256">
        <v>8</v>
      </c>
      <c r="I7" s="256">
        <v>9</v>
      </c>
      <c r="J7" s="256">
        <v>10</v>
      </c>
      <c r="K7" s="256">
        <v>11</v>
      </c>
      <c r="L7" s="256">
        <v>12</v>
      </c>
      <c r="M7" s="256">
        <v>13</v>
      </c>
      <c r="N7" s="256">
        <v>14</v>
      </c>
      <c r="O7" s="256">
        <v>15</v>
      </c>
      <c r="P7" s="256">
        <v>16</v>
      </c>
      <c r="Q7" s="256">
        <v>17</v>
      </c>
      <c r="R7" s="256">
        <v>18</v>
      </c>
      <c r="S7" s="256">
        <v>19</v>
      </c>
      <c r="T7" s="256">
        <v>20</v>
      </c>
      <c r="U7" s="256">
        <v>21</v>
      </c>
      <c r="V7" s="256">
        <v>22</v>
      </c>
      <c r="W7" s="256">
        <v>23</v>
      </c>
    </row>
    <row r="8" spans="1:23" s="369" customFormat="1" ht="74.25" hidden="1" customHeight="1">
      <c r="A8" s="164" t="s">
        <v>683</v>
      </c>
      <c r="B8" s="164" t="s">
        <v>684</v>
      </c>
      <c r="C8" s="164" t="s">
        <v>685</v>
      </c>
      <c r="D8" s="164"/>
      <c r="E8" s="164"/>
      <c r="F8" s="370"/>
      <c r="G8" s="371"/>
      <c r="H8" s="370"/>
      <c r="I8" s="185"/>
      <c r="J8" s="370"/>
      <c r="K8" s="372" t="s">
        <v>92</v>
      </c>
      <c r="L8" s="185" t="s">
        <v>448</v>
      </c>
      <c r="M8" s="372" t="s">
        <v>686</v>
      </c>
      <c r="N8" s="185" t="s">
        <v>687</v>
      </c>
      <c r="O8" s="185" t="s">
        <v>688</v>
      </c>
      <c r="P8" s="185" t="s">
        <v>689</v>
      </c>
      <c r="Q8" s="185" t="s">
        <v>690</v>
      </c>
      <c r="R8" s="185" t="s">
        <v>691</v>
      </c>
      <c r="S8" s="185" t="s">
        <v>692</v>
      </c>
      <c r="T8" s="185" t="s">
        <v>689</v>
      </c>
      <c r="U8" s="185" t="s">
        <v>690</v>
      </c>
      <c r="V8" s="185" t="s">
        <v>691</v>
      </c>
      <c r="W8" s="185" t="s">
        <v>692</v>
      </c>
    </row>
    <row r="9" spans="1:23" s="183" customFormat="1" ht="23.25" customHeight="1">
      <c r="A9" s="801">
        <v>0.85</v>
      </c>
      <c r="B9" s="262"/>
      <c r="C9" s="262"/>
      <c r="D9" s="262"/>
      <c r="E9" s="188" t="s">
        <v>411</v>
      </c>
      <c r="F9" s="787" t="s">
        <v>453</v>
      </c>
      <c r="G9" s="787"/>
      <c r="H9" s="787"/>
      <c r="I9" s="787"/>
      <c r="J9" s="787"/>
      <c r="K9" s="787"/>
      <c r="L9" s="787"/>
      <c r="M9" s="787"/>
      <c r="N9" s="458"/>
      <c r="O9" s="458"/>
      <c r="P9" s="185"/>
      <c r="Q9" s="185"/>
      <c r="R9" s="312"/>
      <c r="S9" s="312"/>
      <c r="T9" s="186"/>
      <c r="U9" s="186"/>
      <c r="V9" s="312"/>
      <c r="W9" s="312"/>
    </row>
    <row r="10" spans="1:23" s="183" customFormat="1" ht="24.6" customHeight="1">
      <c r="A10" s="801"/>
      <c r="B10" s="790">
        <v>0</v>
      </c>
      <c r="C10" s="248"/>
      <c r="D10" s="248"/>
      <c r="E10" s="459" t="s">
        <v>412</v>
      </c>
      <c r="F10" s="794" t="s">
        <v>454</v>
      </c>
      <c r="G10" s="794"/>
      <c r="H10" s="794"/>
      <c r="I10" s="794"/>
      <c r="J10" s="794"/>
      <c r="K10" s="794"/>
      <c r="L10" s="794"/>
      <c r="M10" s="794"/>
      <c r="N10" s="460"/>
      <c r="O10" s="460"/>
      <c r="P10" s="185"/>
      <c r="Q10" s="185"/>
      <c r="R10" s="312"/>
      <c r="S10" s="312"/>
      <c r="T10" s="185"/>
      <c r="U10" s="185"/>
      <c r="V10" s="312"/>
      <c r="W10" s="312"/>
    </row>
    <row r="11" spans="1:23" s="183" customFormat="1" ht="27" customHeight="1">
      <c r="A11" s="801"/>
      <c r="B11" s="790"/>
      <c r="C11" s="253">
        <v>0</v>
      </c>
      <c r="D11" s="253"/>
      <c r="E11" s="258" t="s">
        <v>445</v>
      </c>
      <c r="F11" s="644" t="s">
        <v>455</v>
      </c>
      <c r="G11" s="644"/>
      <c r="H11" s="644"/>
      <c r="I11" s="644"/>
      <c r="J11" s="644"/>
      <c r="K11" s="644"/>
      <c r="L11" s="644"/>
      <c r="M11" s="644"/>
      <c r="N11" s="309"/>
      <c r="O11" s="309"/>
      <c r="P11" s="185"/>
      <c r="Q11" s="185"/>
      <c r="R11" s="312"/>
      <c r="S11" s="312"/>
      <c r="T11" s="185"/>
      <c r="U11" s="185"/>
      <c r="V11" s="312"/>
      <c r="W11" s="312"/>
    </row>
    <row r="12" spans="1:23" ht="24" customHeight="1">
      <c r="A12" s="801"/>
      <c r="B12" s="790"/>
      <c r="C12" s="294">
        <v>0</v>
      </c>
      <c r="D12" s="431"/>
      <c r="E12" s="258" t="s">
        <v>202</v>
      </c>
      <c r="F12" s="644" t="s">
        <v>460</v>
      </c>
      <c r="G12" s="644"/>
      <c r="H12" s="644"/>
      <c r="I12" s="644"/>
      <c r="J12" s="644"/>
      <c r="K12" s="644"/>
      <c r="L12" s="644"/>
      <c r="M12" s="644"/>
      <c r="N12" s="461"/>
      <c r="O12" s="461"/>
      <c r="P12" s="185"/>
      <c r="Q12" s="185"/>
      <c r="R12" s="312"/>
      <c r="S12" s="313"/>
      <c r="T12" s="185"/>
      <c r="U12" s="185"/>
      <c r="V12" s="312"/>
      <c r="W12" s="313"/>
    </row>
    <row r="13" spans="1:23">
      <c r="A13" s="801"/>
      <c r="B13" s="790"/>
      <c r="C13" s="793">
        <v>0</v>
      </c>
      <c r="D13" s="253"/>
      <c r="E13" s="258" t="s">
        <v>426</v>
      </c>
      <c r="F13" s="644" t="s">
        <v>461</v>
      </c>
      <c r="G13" s="644"/>
      <c r="H13" s="644"/>
      <c r="I13" s="644"/>
      <c r="J13" s="644"/>
      <c r="K13" s="644"/>
      <c r="L13" s="644"/>
      <c r="M13" s="644"/>
      <c r="N13" s="330"/>
      <c r="O13" s="330"/>
      <c r="P13" s="185"/>
      <c r="Q13" s="185"/>
      <c r="R13" s="310"/>
      <c r="S13" s="311"/>
      <c r="T13" s="185"/>
      <c r="U13" s="185"/>
      <c r="V13" s="310"/>
      <c r="W13" s="311"/>
    </row>
    <row r="14" spans="1:23" s="203" customFormat="1" ht="47.25">
      <c r="A14" s="801"/>
      <c r="B14" s="790"/>
      <c r="C14" s="793"/>
      <c r="D14" s="253">
        <v>1</v>
      </c>
      <c r="E14" s="197" t="s">
        <v>25</v>
      </c>
      <c r="F14" s="197" t="s">
        <v>28</v>
      </c>
      <c r="G14" s="197" t="s">
        <v>67</v>
      </c>
      <c r="H14" s="197" t="s">
        <v>435</v>
      </c>
      <c r="I14" s="197" t="s">
        <v>655</v>
      </c>
      <c r="J14" s="197" t="s">
        <v>435</v>
      </c>
      <c r="K14" s="199" t="s">
        <v>433</v>
      </c>
      <c r="L14" s="202">
        <v>0</v>
      </c>
      <c r="M14" s="199" t="s">
        <v>434</v>
      </c>
      <c r="N14" s="193">
        <v>1</v>
      </c>
      <c r="O14" s="193">
        <f>N14*D14*C13*B10*A9</f>
        <v>0</v>
      </c>
      <c r="P14" s="198">
        <v>0</v>
      </c>
      <c r="Q14" s="198">
        <v>10</v>
      </c>
      <c r="R14" s="310">
        <f>100-(P14-L14)*Q14</f>
        <v>100</v>
      </c>
      <c r="S14" s="311">
        <f>R14*O14</f>
        <v>0</v>
      </c>
      <c r="T14" s="198"/>
      <c r="U14" s="198"/>
      <c r="V14" s="310"/>
      <c r="W14" s="311"/>
    </row>
    <row r="15" spans="1:23" ht="29.25" customHeight="1">
      <c r="A15" s="801"/>
      <c r="B15" s="790"/>
      <c r="C15" s="793">
        <v>1</v>
      </c>
      <c r="D15" s="253"/>
      <c r="E15" s="258" t="s">
        <v>446</v>
      </c>
      <c r="F15" s="644" t="s">
        <v>462</v>
      </c>
      <c r="G15" s="652"/>
      <c r="H15" s="652"/>
      <c r="I15" s="652"/>
      <c r="J15" s="652"/>
      <c r="K15" s="652"/>
      <c r="L15" s="652"/>
      <c r="M15" s="652"/>
      <c r="N15" s="304"/>
      <c r="O15" s="193"/>
      <c r="P15" s="198"/>
      <c r="Q15" s="198"/>
      <c r="R15" s="310"/>
      <c r="S15" s="311"/>
      <c r="T15" s="185"/>
      <c r="U15" s="185"/>
      <c r="V15" s="310"/>
      <c r="W15" s="311"/>
    </row>
    <row r="16" spans="1:23" ht="54.75" customHeight="1">
      <c r="A16" s="801"/>
      <c r="B16" s="790"/>
      <c r="C16" s="793"/>
      <c r="D16" s="253">
        <v>1</v>
      </c>
      <c r="E16" s="196" t="s">
        <v>59</v>
      </c>
      <c r="F16" s="246" t="s">
        <v>163</v>
      </c>
      <c r="G16" s="246" t="s">
        <v>74</v>
      </c>
      <c r="H16" s="322" t="s">
        <v>159</v>
      </c>
      <c r="I16" s="246" t="s">
        <v>656</v>
      </c>
      <c r="J16" s="322" t="s">
        <v>186</v>
      </c>
      <c r="K16" s="246" t="s">
        <v>94</v>
      </c>
      <c r="L16" s="246">
        <v>0</v>
      </c>
      <c r="M16" s="246" t="s">
        <v>95</v>
      </c>
      <c r="N16" s="193">
        <v>1</v>
      </c>
      <c r="O16" s="193">
        <f>N16*D16*C15*B10*A9</f>
        <v>0</v>
      </c>
      <c r="P16" s="198">
        <v>0</v>
      </c>
      <c r="Q16" s="198"/>
      <c r="R16" s="310"/>
      <c r="S16" s="311"/>
      <c r="T16" s="185"/>
      <c r="U16" s="185"/>
      <c r="V16" s="310"/>
      <c r="W16" s="311"/>
    </row>
    <row r="17" spans="1:23" ht="20.25" customHeight="1">
      <c r="A17" s="801"/>
      <c r="B17" s="790">
        <v>0.88</v>
      </c>
      <c r="C17" s="328"/>
      <c r="D17" s="328"/>
      <c r="E17" s="462" t="s">
        <v>413</v>
      </c>
      <c r="F17" s="749" t="s">
        <v>463</v>
      </c>
      <c r="G17" s="791"/>
      <c r="H17" s="791"/>
      <c r="I17" s="791"/>
      <c r="J17" s="791"/>
      <c r="K17" s="791"/>
      <c r="L17" s="791"/>
      <c r="M17" s="791"/>
      <c r="N17" s="299"/>
      <c r="O17" s="299"/>
      <c r="P17" s="198"/>
      <c r="Q17" s="198"/>
      <c r="R17" s="310"/>
      <c r="S17" s="311"/>
      <c r="T17" s="207"/>
      <c r="U17" s="207"/>
      <c r="V17" s="302"/>
      <c r="W17" s="316"/>
    </row>
    <row r="18" spans="1:23" s="184" customFormat="1" ht="24" customHeight="1">
      <c r="A18" s="801"/>
      <c r="B18" s="790"/>
      <c r="C18" s="255">
        <v>0</v>
      </c>
      <c r="D18" s="255"/>
      <c r="E18" s="257" t="s">
        <v>447</v>
      </c>
      <c r="F18" s="644" t="s">
        <v>482</v>
      </c>
      <c r="G18" s="644"/>
      <c r="H18" s="644"/>
      <c r="I18" s="644"/>
      <c r="J18" s="644"/>
      <c r="K18" s="644"/>
      <c r="L18" s="644"/>
      <c r="M18" s="644"/>
      <c r="N18" s="329"/>
      <c r="O18" s="329"/>
      <c r="P18" s="198"/>
      <c r="Q18" s="198"/>
      <c r="R18" s="310"/>
      <c r="S18" s="311"/>
      <c r="T18" s="209"/>
      <c r="U18" s="209"/>
      <c r="V18" s="302"/>
      <c r="W18" s="316"/>
    </row>
    <row r="19" spans="1:23" s="184" customFormat="1" ht="15.75" customHeight="1">
      <c r="A19" s="801"/>
      <c r="B19" s="790"/>
      <c r="C19" s="789">
        <v>0.5</v>
      </c>
      <c r="D19" s="255"/>
      <c r="E19" s="257" t="s">
        <v>448</v>
      </c>
      <c r="F19" s="644" t="s">
        <v>466</v>
      </c>
      <c r="G19" s="644"/>
      <c r="H19" s="644"/>
      <c r="I19" s="644"/>
      <c r="J19" s="644"/>
      <c r="K19" s="644"/>
      <c r="L19" s="644"/>
      <c r="M19" s="644"/>
      <c r="N19" s="329"/>
      <c r="O19" s="329"/>
      <c r="P19" s="198"/>
      <c r="Q19" s="198"/>
      <c r="R19" s="310"/>
      <c r="S19" s="311"/>
      <c r="T19" s="209"/>
      <c r="U19" s="209"/>
      <c r="V19" s="302"/>
      <c r="W19" s="316"/>
    </row>
    <row r="20" spans="1:23" s="183" customFormat="1" ht="67.5" customHeight="1">
      <c r="A20" s="801"/>
      <c r="B20" s="790"/>
      <c r="C20" s="789"/>
      <c r="D20" s="255">
        <v>0.1</v>
      </c>
      <c r="E20" s="727" t="s">
        <v>204</v>
      </c>
      <c r="F20" s="692" t="s">
        <v>205</v>
      </c>
      <c r="G20" s="158" t="s">
        <v>562</v>
      </c>
      <c r="H20" s="163" t="s">
        <v>206</v>
      </c>
      <c r="I20" s="180" t="s">
        <v>592</v>
      </c>
      <c r="J20" s="163" t="s">
        <v>206</v>
      </c>
      <c r="K20" s="205" t="s">
        <v>391</v>
      </c>
      <c r="L20" s="205">
        <v>0</v>
      </c>
      <c r="M20" s="209" t="s">
        <v>392</v>
      </c>
      <c r="N20" s="193">
        <v>1</v>
      </c>
      <c r="O20" s="382">
        <f>N20*D20*C19*B17*A9</f>
        <v>3.7400000000000003E-2</v>
      </c>
      <c r="P20" s="198">
        <v>0</v>
      </c>
      <c r="Q20" s="198">
        <v>10</v>
      </c>
      <c r="R20" s="310">
        <f t="shared" ref="R20:R32" si="0">100-(P20-L20)*Q20</f>
        <v>100</v>
      </c>
      <c r="S20" s="311">
        <f t="shared" ref="S20:S32" si="1">R20*O20</f>
        <v>3.74</v>
      </c>
      <c r="T20" s="209"/>
      <c r="U20" s="209"/>
      <c r="V20" s="302"/>
      <c r="W20" s="316"/>
    </row>
    <row r="21" spans="1:23" s="183" customFormat="1" ht="60.75" customHeight="1">
      <c r="A21" s="801"/>
      <c r="B21" s="790"/>
      <c r="C21" s="789"/>
      <c r="D21" s="798">
        <v>0.45</v>
      </c>
      <c r="E21" s="727"/>
      <c r="F21" s="692"/>
      <c r="G21" s="676" t="s">
        <v>563</v>
      </c>
      <c r="H21" s="676" t="s">
        <v>522</v>
      </c>
      <c r="I21" s="180" t="s">
        <v>593</v>
      </c>
      <c r="J21" s="163" t="s">
        <v>524</v>
      </c>
      <c r="K21" s="205" t="s">
        <v>391</v>
      </c>
      <c r="L21" s="205">
        <v>0</v>
      </c>
      <c r="M21" s="209" t="s">
        <v>434</v>
      </c>
      <c r="N21" s="193">
        <v>0.35</v>
      </c>
      <c r="O21" s="382">
        <f>N21*$D$21*$C$19*$B$17*$A$9</f>
        <v>5.8904999999999999E-2</v>
      </c>
      <c r="P21" s="198">
        <v>0</v>
      </c>
      <c r="Q21" s="198">
        <v>10</v>
      </c>
      <c r="R21" s="310">
        <f t="shared" si="0"/>
        <v>100</v>
      </c>
      <c r="S21" s="311">
        <f t="shared" si="1"/>
        <v>5.8905000000000003</v>
      </c>
      <c r="T21" s="209"/>
      <c r="U21" s="209"/>
      <c r="V21" s="302"/>
      <c r="W21" s="316"/>
    </row>
    <row r="22" spans="1:23" s="183" customFormat="1" ht="60.75" customHeight="1">
      <c r="A22" s="801"/>
      <c r="B22" s="790"/>
      <c r="C22" s="789"/>
      <c r="D22" s="799"/>
      <c r="E22" s="727"/>
      <c r="F22" s="692"/>
      <c r="G22" s="676"/>
      <c r="H22" s="676"/>
      <c r="I22" s="180" t="s">
        <v>594</v>
      </c>
      <c r="J22" s="163" t="s">
        <v>523</v>
      </c>
      <c r="K22" s="205" t="s">
        <v>391</v>
      </c>
      <c r="L22" s="205">
        <v>0</v>
      </c>
      <c r="M22" s="209" t="s">
        <v>434</v>
      </c>
      <c r="N22" s="193">
        <v>0.5</v>
      </c>
      <c r="O22" s="382">
        <f t="shared" ref="O22:O23" si="2">N22*$D$21*$C$19*$B$17*$A$9</f>
        <v>8.4150000000000003E-2</v>
      </c>
      <c r="P22" s="198">
        <v>0</v>
      </c>
      <c r="Q22" s="198">
        <v>10</v>
      </c>
      <c r="R22" s="310">
        <f t="shared" si="0"/>
        <v>100</v>
      </c>
      <c r="S22" s="311">
        <f t="shared" si="1"/>
        <v>8.4150000000000009</v>
      </c>
      <c r="T22" s="209"/>
      <c r="U22" s="209"/>
      <c r="V22" s="302"/>
      <c r="W22" s="316"/>
    </row>
    <row r="23" spans="1:23" s="183" customFormat="1" ht="75.75" customHeight="1">
      <c r="A23" s="801"/>
      <c r="B23" s="790"/>
      <c r="C23" s="789"/>
      <c r="D23" s="800"/>
      <c r="E23" s="727"/>
      <c r="F23" s="692"/>
      <c r="G23" s="676"/>
      <c r="H23" s="676"/>
      <c r="I23" s="180" t="s">
        <v>595</v>
      </c>
      <c r="J23" s="163" t="s">
        <v>525</v>
      </c>
      <c r="K23" s="205" t="s">
        <v>391</v>
      </c>
      <c r="L23" s="205">
        <v>0</v>
      </c>
      <c r="M23" s="209" t="s">
        <v>434</v>
      </c>
      <c r="N23" s="193">
        <v>0.15</v>
      </c>
      <c r="O23" s="382">
        <f t="shared" si="2"/>
        <v>2.5245E-2</v>
      </c>
      <c r="P23" s="198">
        <v>0</v>
      </c>
      <c r="Q23" s="198">
        <v>10</v>
      </c>
      <c r="R23" s="310">
        <f t="shared" si="0"/>
        <v>100</v>
      </c>
      <c r="S23" s="311">
        <f t="shared" si="1"/>
        <v>2.5245000000000002</v>
      </c>
      <c r="T23" s="209"/>
      <c r="U23" s="209"/>
      <c r="V23" s="302"/>
      <c r="W23" s="316"/>
    </row>
    <row r="24" spans="1:23" s="183" customFormat="1" ht="60.75" customHeight="1">
      <c r="A24" s="801"/>
      <c r="B24" s="790"/>
      <c r="C24" s="789"/>
      <c r="D24" s="798">
        <v>0.35</v>
      </c>
      <c r="E24" s="727"/>
      <c r="F24" s="692"/>
      <c r="G24" s="676" t="s">
        <v>564</v>
      </c>
      <c r="H24" s="676" t="s">
        <v>234</v>
      </c>
      <c r="I24" s="180" t="s">
        <v>596</v>
      </c>
      <c r="J24" s="163" t="s">
        <v>489</v>
      </c>
      <c r="K24" s="205" t="s">
        <v>391</v>
      </c>
      <c r="L24" s="205">
        <v>0</v>
      </c>
      <c r="M24" s="209" t="s">
        <v>434</v>
      </c>
      <c r="N24" s="193">
        <v>0.3</v>
      </c>
      <c r="O24" s="382">
        <f>N24*$D$24*$C$19*$B$17*$A$9</f>
        <v>3.9269999999999999E-2</v>
      </c>
      <c r="P24" s="198">
        <v>0</v>
      </c>
      <c r="Q24" s="198">
        <v>10</v>
      </c>
      <c r="R24" s="310">
        <f t="shared" si="0"/>
        <v>100</v>
      </c>
      <c r="S24" s="311">
        <f t="shared" si="1"/>
        <v>3.927</v>
      </c>
      <c r="T24" s="209"/>
      <c r="U24" s="209"/>
      <c r="V24" s="302"/>
      <c r="W24" s="316"/>
    </row>
    <row r="25" spans="1:23" s="183" customFormat="1" ht="63.75" customHeight="1">
      <c r="A25" s="801"/>
      <c r="B25" s="790"/>
      <c r="C25" s="789"/>
      <c r="D25" s="800"/>
      <c r="E25" s="727"/>
      <c r="F25" s="692"/>
      <c r="G25" s="676"/>
      <c r="H25" s="676"/>
      <c r="I25" s="180" t="s">
        <v>597</v>
      </c>
      <c r="J25" s="163" t="s">
        <v>490</v>
      </c>
      <c r="K25" s="205" t="s">
        <v>391</v>
      </c>
      <c r="L25" s="205">
        <v>0</v>
      </c>
      <c r="M25" s="209" t="s">
        <v>434</v>
      </c>
      <c r="N25" s="193">
        <v>0.7</v>
      </c>
      <c r="O25" s="382">
        <f>N25*$D$24*$C$19*$B$17*$A$9</f>
        <v>9.1629999999999989E-2</v>
      </c>
      <c r="P25" s="198">
        <v>0</v>
      </c>
      <c r="Q25" s="198">
        <v>10</v>
      </c>
      <c r="R25" s="310">
        <f t="shared" si="0"/>
        <v>100</v>
      </c>
      <c r="S25" s="311">
        <f t="shared" si="1"/>
        <v>9.1629999999999985</v>
      </c>
      <c r="T25" s="209"/>
      <c r="U25" s="209"/>
      <c r="V25" s="302"/>
      <c r="W25" s="316"/>
    </row>
    <row r="26" spans="1:23" s="183" customFormat="1" ht="63.75" customHeight="1">
      <c r="A26" s="801"/>
      <c r="B26" s="790"/>
      <c r="C26" s="789"/>
      <c r="D26" s="255">
        <v>0.1</v>
      </c>
      <c r="E26" s="727"/>
      <c r="F26" s="692"/>
      <c r="G26" s="158" t="s">
        <v>566</v>
      </c>
      <c r="H26" s="194" t="s">
        <v>526</v>
      </c>
      <c r="I26" s="180" t="s">
        <v>601</v>
      </c>
      <c r="J26" s="163" t="s">
        <v>674</v>
      </c>
      <c r="K26" s="205" t="s">
        <v>391</v>
      </c>
      <c r="L26" s="205">
        <v>0</v>
      </c>
      <c r="M26" s="209" t="s">
        <v>434</v>
      </c>
      <c r="N26" s="193">
        <v>1</v>
      </c>
      <c r="O26" s="382">
        <f>N26*D26*C19*B17*A9</f>
        <v>3.7400000000000003E-2</v>
      </c>
      <c r="P26" s="198">
        <v>0</v>
      </c>
      <c r="Q26" s="198">
        <v>10</v>
      </c>
      <c r="R26" s="310">
        <f t="shared" si="0"/>
        <v>100</v>
      </c>
      <c r="S26" s="311">
        <f t="shared" si="1"/>
        <v>3.74</v>
      </c>
      <c r="T26" s="209"/>
      <c r="U26" s="209"/>
      <c r="V26" s="302"/>
      <c r="W26" s="316"/>
    </row>
    <row r="27" spans="1:23" s="183" customFormat="1">
      <c r="A27" s="801"/>
      <c r="B27" s="790"/>
      <c r="C27" s="789">
        <v>0.2</v>
      </c>
      <c r="D27" s="255"/>
      <c r="E27" s="258" t="s">
        <v>449</v>
      </c>
      <c r="F27" s="755" t="s">
        <v>467</v>
      </c>
      <c r="G27" s="755"/>
      <c r="H27" s="755"/>
      <c r="I27" s="755"/>
      <c r="J27" s="755"/>
      <c r="K27" s="755"/>
      <c r="L27" s="755"/>
      <c r="M27" s="755"/>
      <c r="N27" s="329"/>
      <c r="O27" s="329"/>
      <c r="P27" s="198"/>
      <c r="Q27" s="198"/>
      <c r="R27" s="310"/>
      <c r="S27" s="311"/>
      <c r="T27" s="211"/>
      <c r="U27" s="211"/>
      <c r="V27" s="302"/>
      <c r="W27" s="316"/>
    </row>
    <row r="28" spans="1:23" s="183" customFormat="1" ht="63">
      <c r="A28" s="801"/>
      <c r="B28" s="790"/>
      <c r="C28" s="789"/>
      <c r="D28" s="255">
        <v>1</v>
      </c>
      <c r="E28" s="208" t="s">
        <v>219</v>
      </c>
      <c r="F28" s="281" t="s">
        <v>220</v>
      </c>
      <c r="G28" s="208" t="s">
        <v>569</v>
      </c>
      <c r="H28" s="169" t="s">
        <v>220</v>
      </c>
      <c r="I28" s="169" t="s">
        <v>604</v>
      </c>
      <c r="J28" s="169" t="s">
        <v>492</v>
      </c>
      <c r="K28" s="205" t="s">
        <v>391</v>
      </c>
      <c r="L28" s="205">
        <v>0</v>
      </c>
      <c r="M28" s="158" t="s">
        <v>392</v>
      </c>
      <c r="N28" s="193">
        <v>1</v>
      </c>
      <c r="O28" s="382">
        <f>N28*D28*C27*B17*A9</f>
        <v>0.14960000000000001</v>
      </c>
      <c r="P28" s="198">
        <v>0</v>
      </c>
      <c r="Q28" s="198">
        <v>10</v>
      </c>
      <c r="R28" s="310">
        <f t="shared" si="0"/>
        <v>100</v>
      </c>
      <c r="S28" s="311">
        <f t="shared" si="1"/>
        <v>14.96</v>
      </c>
      <c r="T28" s="211"/>
      <c r="U28" s="211"/>
      <c r="V28" s="302"/>
      <c r="W28" s="316"/>
    </row>
    <row r="29" spans="1:23" s="183" customFormat="1" ht="15.75" customHeight="1">
      <c r="A29" s="801"/>
      <c r="B29" s="790"/>
      <c r="C29" s="789">
        <v>0.3</v>
      </c>
      <c r="D29" s="255"/>
      <c r="E29" s="463" t="s">
        <v>450</v>
      </c>
      <c r="F29" s="755" t="s">
        <v>468</v>
      </c>
      <c r="G29" s="755"/>
      <c r="H29" s="755"/>
      <c r="I29" s="755"/>
      <c r="J29" s="755"/>
      <c r="K29" s="755"/>
      <c r="L29" s="755"/>
      <c r="M29" s="755"/>
      <c r="N29" s="329"/>
      <c r="O29" s="329"/>
      <c r="P29" s="198"/>
      <c r="Q29" s="198"/>
      <c r="R29" s="310"/>
      <c r="S29" s="311"/>
      <c r="T29" s="211"/>
      <c r="U29" s="211"/>
      <c r="V29" s="302"/>
      <c r="W29" s="316"/>
    </row>
    <row r="30" spans="1:23" s="183" customFormat="1" ht="94.5">
      <c r="A30" s="801"/>
      <c r="B30" s="790"/>
      <c r="C30" s="789"/>
      <c r="D30" s="255">
        <v>0.2</v>
      </c>
      <c r="E30" s="192" t="s">
        <v>226</v>
      </c>
      <c r="F30" s="158" t="s">
        <v>227</v>
      </c>
      <c r="G30" s="165" t="s">
        <v>573</v>
      </c>
      <c r="H30" s="177" t="s">
        <v>1</v>
      </c>
      <c r="I30" s="168" t="s">
        <v>608</v>
      </c>
      <c r="J30" s="177" t="s">
        <v>494</v>
      </c>
      <c r="K30" s="205" t="s">
        <v>391</v>
      </c>
      <c r="L30" s="301">
        <v>0</v>
      </c>
      <c r="M30" s="209" t="s">
        <v>434</v>
      </c>
      <c r="N30" s="193">
        <v>1</v>
      </c>
      <c r="O30" s="382">
        <f>N30*D30*C29*B17*A9</f>
        <v>4.4879999999999996E-2</v>
      </c>
      <c r="P30" s="198">
        <v>0</v>
      </c>
      <c r="Q30" s="198">
        <v>10</v>
      </c>
      <c r="R30" s="310">
        <f t="shared" si="0"/>
        <v>100</v>
      </c>
      <c r="S30" s="413">
        <f t="shared" si="1"/>
        <v>4.4879999999999995</v>
      </c>
      <c r="T30" s="211"/>
      <c r="U30" s="211"/>
      <c r="V30" s="302"/>
      <c r="W30" s="316"/>
    </row>
    <row r="31" spans="1:23" s="183" customFormat="1" ht="78.75">
      <c r="A31" s="801"/>
      <c r="B31" s="790"/>
      <c r="C31" s="789"/>
      <c r="D31" s="798">
        <v>0.8</v>
      </c>
      <c r="E31" s="792" t="s">
        <v>235</v>
      </c>
      <c r="F31" s="727" t="s">
        <v>236</v>
      </c>
      <c r="G31" s="727" t="s">
        <v>576</v>
      </c>
      <c r="H31" s="692" t="s">
        <v>479</v>
      </c>
      <c r="I31" s="272" t="s">
        <v>613</v>
      </c>
      <c r="J31" s="281" t="s">
        <v>496</v>
      </c>
      <c r="K31" s="205" t="s">
        <v>391</v>
      </c>
      <c r="L31" s="301">
        <v>0</v>
      </c>
      <c r="M31" s="209" t="s">
        <v>434</v>
      </c>
      <c r="N31" s="193">
        <v>0.6</v>
      </c>
      <c r="O31" s="382">
        <f>N31*$D$31*$C$29*$B$17*$A$9</f>
        <v>0.107712</v>
      </c>
      <c r="P31" s="198">
        <v>0</v>
      </c>
      <c r="Q31" s="198">
        <v>10</v>
      </c>
      <c r="R31" s="310">
        <f t="shared" si="0"/>
        <v>100</v>
      </c>
      <c r="S31" s="413">
        <f t="shared" si="1"/>
        <v>10.7712</v>
      </c>
      <c r="T31" s="211"/>
      <c r="U31" s="211"/>
      <c r="V31" s="302"/>
      <c r="W31" s="316"/>
    </row>
    <row r="32" spans="1:23" s="183" customFormat="1" ht="47.25">
      <c r="A32" s="801"/>
      <c r="B32" s="790"/>
      <c r="C32" s="789"/>
      <c r="D32" s="800"/>
      <c r="E32" s="792"/>
      <c r="F32" s="727"/>
      <c r="G32" s="727"/>
      <c r="H32" s="692"/>
      <c r="I32" s="272" t="s">
        <v>615</v>
      </c>
      <c r="J32" s="281" t="s">
        <v>509</v>
      </c>
      <c r="K32" s="205" t="s">
        <v>391</v>
      </c>
      <c r="L32" s="210">
        <v>0</v>
      </c>
      <c r="M32" s="199" t="s">
        <v>434</v>
      </c>
      <c r="N32" s="193">
        <v>0.4</v>
      </c>
      <c r="O32" s="382">
        <f>N32*$D$31*$C$29*$B$17*$A$9</f>
        <v>7.1808000000000011E-2</v>
      </c>
      <c r="P32" s="198">
        <v>0</v>
      </c>
      <c r="Q32" s="198">
        <v>10</v>
      </c>
      <c r="R32" s="310">
        <f t="shared" si="0"/>
        <v>100</v>
      </c>
      <c r="S32" s="413">
        <f t="shared" si="1"/>
        <v>7.1808000000000014</v>
      </c>
      <c r="T32" s="211"/>
      <c r="U32" s="211"/>
      <c r="V32" s="302"/>
      <c r="W32" s="316"/>
    </row>
    <row r="33" spans="1:23" s="195" customFormat="1">
      <c r="A33" s="801"/>
      <c r="B33" s="417"/>
      <c r="C33" s="465"/>
      <c r="D33" s="465"/>
      <c r="E33" s="406" t="s">
        <v>675</v>
      </c>
      <c r="F33" s="783" t="s">
        <v>693</v>
      </c>
      <c r="G33" s="783"/>
      <c r="H33" s="783"/>
      <c r="I33" s="783"/>
      <c r="J33" s="783"/>
      <c r="K33" s="783"/>
      <c r="L33" s="783"/>
      <c r="M33" s="783"/>
      <c r="N33" s="193"/>
      <c r="O33" s="382"/>
      <c r="P33" s="209"/>
      <c r="Q33" s="357"/>
      <c r="R33" s="310"/>
      <c r="S33" s="388"/>
      <c r="T33" s="209"/>
      <c r="U33" s="209"/>
      <c r="V33" s="302"/>
      <c r="W33" s="316"/>
    </row>
    <row r="34" spans="1:23" s="195" customFormat="1" ht="110.25">
      <c r="A34" s="801"/>
      <c r="B34" s="790">
        <v>0.12</v>
      </c>
      <c r="C34" s="392">
        <v>0.1</v>
      </c>
      <c r="D34" s="392">
        <v>1</v>
      </c>
      <c r="E34" s="196" t="s">
        <v>46</v>
      </c>
      <c r="F34" s="197" t="s">
        <v>155</v>
      </c>
      <c r="G34" s="197" t="s">
        <v>52</v>
      </c>
      <c r="H34" s="197" t="s">
        <v>155</v>
      </c>
      <c r="I34" s="198" t="s">
        <v>652</v>
      </c>
      <c r="J34" s="197" t="s">
        <v>517</v>
      </c>
      <c r="K34" s="199" t="s">
        <v>433</v>
      </c>
      <c r="L34" s="379">
        <v>0</v>
      </c>
      <c r="M34" s="199" t="s">
        <v>434</v>
      </c>
      <c r="N34" s="200">
        <v>1</v>
      </c>
      <c r="O34" s="380">
        <f>N34*D34*C34*$B$34*$A$9</f>
        <v>1.0200000000000001E-2</v>
      </c>
      <c r="P34" s="198">
        <v>0</v>
      </c>
      <c r="Q34" s="357">
        <v>10</v>
      </c>
      <c r="R34" s="310">
        <f t="shared" ref="R34:R43" si="3">100-(P34-L34)*Q34</f>
        <v>100</v>
      </c>
      <c r="S34" s="311">
        <f t="shared" ref="S34:S43" si="4">R34*O34</f>
        <v>1.02</v>
      </c>
      <c r="T34" s="209"/>
      <c r="U34" s="209"/>
      <c r="V34" s="302"/>
      <c r="W34" s="316"/>
    </row>
    <row r="35" spans="1:23" s="195" customFormat="1" ht="47.25">
      <c r="A35" s="801"/>
      <c r="B35" s="790"/>
      <c r="C35" s="392">
        <v>7.0000000000000007E-2</v>
      </c>
      <c r="D35" s="392">
        <v>1</v>
      </c>
      <c r="E35" s="165" t="s">
        <v>209</v>
      </c>
      <c r="F35" s="175" t="s">
        <v>210</v>
      </c>
      <c r="G35" s="158" t="s">
        <v>567</v>
      </c>
      <c r="H35" s="295" t="s">
        <v>14</v>
      </c>
      <c r="I35" s="158" t="s">
        <v>602</v>
      </c>
      <c r="J35" s="295" t="s">
        <v>540</v>
      </c>
      <c r="K35" s="205" t="s">
        <v>391</v>
      </c>
      <c r="L35" s="386">
        <v>0</v>
      </c>
      <c r="M35" s="209" t="s">
        <v>392</v>
      </c>
      <c r="N35" s="193">
        <v>1</v>
      </c>
      <c r="O35" s="380">
        <f t="shared" ref="O35:O44" si="5">N35*D35*C35*$B$34*$A$9</f>
        <v>7.1400000000000005E-3</v>
      </c>
      <c r="P35" s="209">
        <v>0</v>
      </c>
      <c r="Q35" s="357">
        <v>10</v>
      </c>
      <c r="R35" s="310">
        <f t="shared" si="3"/>
        <v>100</v>
      </c>
      <c r="S35" s="388">
        <f t="shared" si="4"/>
        <v>0.71400000000000008</v>
      </c>
      <c r="T35" s="209"/>
      <c r="U35" s="209"/>
      <c r="V35" s="302"/>
      <c r="W35" s="316"/>
    </row>
    <row r="36" spans="1:23" s="195" customFormat="1" ht="63">
      <c r="A36" s="801"/>
      <c r="B36" s="790"/>
      <c r="C36" s="392">
        <v>7.0000000000000007E-2</v>
      </c>
      <c r="D36" s="392">
        <v>1</v>
      </c>
      <c r="E36" s="165" t="s">
        <v>211</v>
      </c>
      <c r="F36" s="194" t="s">
        <v>212</v>
      </c>
      <c r="G36" s="158" t="s">
        <v>568</v>
      </c>
      <c r="H36" s="194" t="s">
        <v>213</v>
      </c>
      <c r="I36" s="158" t="s">
        <v>603</v>
      </c>
      <c r="J36" s="295" t="s">
        <v>541</v>
      </c>
      <c r="K36" s="205" t="s">
        <v>391</v>
      </c>
      <c r="L36" s="386">
        <v>0</v>
      </c>
      <c r="M36" s="209" t="s">
        <v>392</v>
      </c>
      <c r="N36" s="193">
        <v>1</v>
      </c>
      <c r="O36" s="380">
        <f t="shared" si="5"/>
        <v>7.1400000000000005E-3</v>
      </c>
      <c r="P36" s="209">
        <v>0</v>
      </c>
      <c r="Q36" s="357">
        <v>10</v>
      </c>
      <c r="R36" s="310">
        <f t="shared" si="3"/>
        <v>100</v>
      </c>
      <c r="S36" s="388">
        <f t="shared" si="4"/>
        <v>0.71400000000000008</v>
      </c>
      <c r="T36" s="209"/>
      <c r="U36" s="209"/>
      <c r="V36" s="302"/>
      <c r="W36" s="316"/>
    </row>
    <row r="37" spans="1:23" s="195" customFormat="1" ht="94.5">
      <c r="A37" s="801"/>
      <c r="B37" s="790"/>
      <c r="C37" s="392">
        <v>0.1</v>
      </c>
      <c r="D37" s="392">
        <v>1</v>
      </c>
      <c r="E37" s="192" t="s">
        <v>240</v>
      </c>
      <c r="F37" s="281" t="s">
        <v>241</v>
      </c>
      <c r="G37" s="208" t="s">
        <v>583</v>
      </c>
      <c r="H37" s="165" t="s">
        <v>414</v>
      </c>
      <c r="I37" s="171" t="s">
        <v>632</v>
      </c>
      <c r="J37" s="297" t="s">
        <v>546</v>
      </c>
      <c r="K37" s="205" t="s">
        <v>391</v>
      </c>
      <c r="L37" s="386">
        <v>0</v>
      </c>
      <c r="M37" s="209" t="s">
        <v>392</v>
      </c>
      <c r="N37" s="193">
        <v>1</v>
      </c>
      <c r="O37" s="380">
        <f t="shared" si="5"/>
        <v>1.0200000000000001E-2</v>
      </c>
      <c r="P37" s="209">
        <v>0</v>
      </c>
      <c r="Q37" s="357">
        <v>20</v>
      </c>
      <c r="R37" s="310">
        <f t="shared" si="3"/>
        <v>100</v>
      </c>
      <c r="S37" s="388">
        <f t="shared" si="4"/>
        <v>1.02</v>
      </c>
      <c r="T37" s="209"/>
      <c r="U37" s="209"/>
      <c r="V37" s="302"/>
      <c r="W37" s="316"/>
    </row>
    <row r="38" spans="1:23" s="195" customFormat="1" ht="63">
      <c r="A38" s="801"/>
      <c r="B38" s="790"/>
      <c r="C38" s="802">
        <v>0.2</v>
      </c>
      <c r="D38" s="753">
        <v>1</v>
      </c>
      <c r="E38" s="700" t="s">
        <v>244</v>
      </c>
      <c r="F38" s="700" t="s">
        <v>245</v>
      </c>
      <c r="G38" s="700" t="s">
        <v>646</v>
      </c>
      <c r="H38" s="700" t="s">
        <v>245</v>
      </c>
      <c r="I38" s="171" t="s">
        <v>634</v>
      </c>
      <c r="J38" s="281" t="s">
        <v>532</v>
      </c>
      <c r="K38" s="205" t="s">
        <v>391</v>
      </c>
      <c r="L38" s="386">
        <v>0</v>
      </c>
      <c r="M38" s="209" t="s">
        <v>392</v>
      </c>
      <c r="N38" s="193">
        <v>0.5</v>
      </c>
      <c r="O38" s="380">
        <f>N38*$D$38*$C$38*$B$34*$A$9</f>
        <v>1.0200000000000001E-2</v>
      </c>
      <c r="P38" s="209">
        <v>0</v>
      </c>
      <c r="Q38" s="357">
        <v>10</v>
      </c>
      <c r="R38" s="310">
        <f t="shared" si="3"/>
        <v>100</v>
      </c>
      <c r="S38" s="388">
        <f t="shared" si="4"/>
        <v>1.02</v>
      </c>
      <c r="T38" s="209"/>
      <c r="U38" s="209"/>
      <c r="V38" s="302"/>
      <c r="W38" s="316"/>
    </row>
    <row r="39" spans="1:23" s="195" customFormat="1" ht="47.25">
      <c r="A39" s="801"/>
      <c r="B39" s="790"/>
      <c r="C39" s="802"/>
      <c r="D39" s="756"/>
      <c r="E39" s="700"/>
      <c r="F39" s="700"/>
      <c r="G39" s="700"/>
      <c r="H39" s="700"/>
      <c r="I39" s="171" t="s">
        <v>635</v>
      </c>
      <c r="J39" s="281" t="s">
        <v>547</v>
      </c>
      <c r="K39" s="205" t="s">
        <v>391</v>
      </c>
      <c r="L39" s="386">
        <v>0</v>
      </c>
      <c r="M39" s="209" t="s">
        <v>392</v>
      </c>
      <c r="N39" s="193">
        <v>0.5</v>
      </c>
      <c r="O39" s="380">
        <f>N39*$D$38*$C$38*$B$34*$A$9</f>
        <v>1.0200000000000001E-2</v>
      </c>
      <c r="P39" s="209">
        <v>0</v>
      </c>
      <c r="Q39" s="357">
        <v>10</v>
      </c>
      <c r="R39" s="310">
        <f t="shared" si="3"/>
        <v>100</v>
      </c>
      <c r="S39" s="388">
        <f t="shared" si="4"/>
        <v>1.02</v>
      </c>
      <c r="T39" s="209"/>
      <c r="U39" s="209"/>
      <c r="V39" s="302"/>
      <c r="W39" s="316"/>
    </row>
    <row r="40" spans="1:23" s="195" customFormat="1" ht="63">
      <c r="A40" s="801"/>
      <c r="B40" s="790"/>
      <c r="C40" s="802">
        <v>0.2</v>
      </c>
      <c r="D40" s="753">
        <v>1</v>
      </c>
      <c r="E40" s="700" t="s">
        <v>250</v>
      </c>
      <c r="F40" s="709" t="s">
        <v>251</v>
      </c>
      <c r="G40" s="700" t="s">
        <v>585</v>
      </c>
      <c r="H40" s="709" t="s">
        <v>6</v>
      </c>
      <c r="I40" s="171" t="s">
        <v>637</v>
      </c>
      <c r="J40" s="281" t="s">
        <v>549</v>
      </c>
      <c r="K40" s="205" t="s">
        <v>391</v>
      </c>
      <c r="L40" s="386">
        <v>0</v>
      </c>
      <c r="M40" s="209" t="s">
        <v>392</v>
      </c>
      <c r="N40" s="193">
        <v>0.5</v>
      </c>
      <c r="O40" s="380">
        <f>N40*$D$40*$C$40*$B$34*$A$9</f>
        <v>1.0200000000000001E-2</v>
      </c>
      <c r="P40" s="209">
        <v>0</v>
      </c>
      <c r="Q40" s="357">
        <v>10</v>
      </c>
      <c r="R40" s="310">
        <f t="shared" si="3"/>
        <v>100</v>
      </c>
      <c r="S40" s="388">
        <f t="shared" si="4"/>
        <v>1.02</v>
      </c>
      <c r="T40" s="209"/>
      <c r="U40" s="209"/>
      <c r="V40" s="302"/>
      <c r="W40" s="316"/>
    </row>
    <row r="41" spans="1:23" s="195" customFormat="1" ht="47.25">
      <c r="A41" s="801"/>
      <c r="B41" s="790"/>
      <c r="C41" s="802"/>
      <c r="D41" s="756"/>
      <c r="E41" s="700"/>
      <c r="F41" s="709"/>
      <c r="G41" s="700"/>
      <c r="H41" s="709"/>
      <c r="I41" s="171" t="s">
        <v>638</v>
      </c>
      <c r="J41" s="281" t="s">
        <v>709</v>
      </c>
      <c r="K41" s="205" t="s">
        <v>391</v>
      </c>
      <c r="L41" s="386">
        <v>0</v>
      </c>
      <c r="M41" s="209" t="s">
        <v>392</v>
      </c>
      <c r="N41" s="193">
        <v>0.5</v>
      </c>
      <c r="O41" s="380">
        <f>N41*$D$40*$C$40*$B$34*$A$9</f>
        <v>1.0200000000000001E-2</v>
      </c>
      <c r="P41" s="209">
        <v>0</v>
      </c>
      <c r="Q41" s="357">
        <v>10</v>
      </c>
      <c r="R41" s="310">
        <f t="shared" si="3"/>
        <v>100</v>
      </c>
      <c r="S41" s="388">
        <f t="shared" si="4"/>
        <v>1.02</v>
      </c>
      <c r="T41" s="209"/>
      <c r="U41" s="209"/>
      <c r="V41" s="302"/>
      <c r="W41" s="316"/>
    </row>
    <row r="42" spans="1:23" s="195" customFormat="1" ht="47.25">
      <c r="A42" s="801"/>
      <c r="B42" s="790"/>
      <c r="C42" s="802">
        <v>0.18</v>
      </c>
      <c r="D42" s="753">
        <v>1</v>
      </c>
      <c r="E42" s="700" t="s">
        <v>252</v>
      </c>
      <c r="F42" s="709" t="s">
        <v>253</v>
      </c>
      <c r="G42" s="700" t="s">
        <v>586</v>
      </c>
      <c r="H42" s="709" t="s">
        <v>7</v>
      </c>
      <c r="I42" s="171" t="s">
        <v>639</v>
      </c>
      <c r="J42" s="281" t="s">
        <v>550</v>
      </c>
      <c r="K42" s="205" t="s">
        <v>391</v>
      </c>
      <c r="L42" s="386">
        <v>0</v>
      </c>
      <c r="M42" s="209" t="s">
        <v>392</v>
      </c>
      <c r="N42" s="193">
        <v>0.5</v>
      </c>
      <c r="O42" s="380">
        <f>N42*$D$42*$C$42*$B$34*$A$9</f>
        <v>9.1799999999999989E-3</v>
      </c>
      <c r="P42" s="209">
        <v>0</v>
      </c>
      <c r="Q42" s="357">
        <v>10</v>
      </c>
      <c r="R42" s="310">
        <f t="shared" si="3"/>
        <v>100</v>
      </c>
      <c r="S42" s="388">
        <f t="shared" si="4"/>
        <v>0.91799999999999993</v>
      </c>
      <c r="T42" s="209"/>
      <c r="U42" s="209"/>
      <c r="V42" s="302"/>
      <c r="W42" s="316"/>
    </row>
    <row r="43" spans="1:23" s="195" customFormat="1" ht="47.25">
      <c r="A43" s="801"/>
      <c r="B43" s="790"/>
      <c r="C43" s="802"/>
      <c r="D43" s="756"/>
      <c r="E43" s="700"/>
      <c r="F43" s="709"/>
      <c r="G43" s="700"/>
      <c r="H43" s="709"/>
      <c r="I43" s="171" t="s">
        <v>640</v>
      </c>
      <c r="J43" s="281" t="s">
        <v>708</v>
      </c>
      <c r="K43" s="205" t="s">
        <v>391</v>
      </c>
      <c r="L43" s="386">
        <v>0</v>
      </c>
      <c r="M43" s="209" t="s">
        <v>392</v>
      </c>
      <c r="N43" s="193">
        <v>0.5</v>
      </c>
      <c r="O43" s="380">
        <f>N43*$D$42*$C$42*$B$34*$A$9</f>
        <v>9.1799999999999989E-3</v>
      </c>
      <c r="P43" s="209">
        <v>0</v>
      </c>
      <c r="Q43" s="357">
        <v>10</v>
      </c>
      <c r="R43" s="310">
        <f t="shared" si="3"/>
        <v>100</v>
      </c>
      <c r="S43" s="388">
        <f t="shared" si="4"/>
        <v>0.91799999999999993</v>
      </c>
      <c r="T43" s="209"/>
      <c r="U43" s="209"/>
      <c r="V43" s="302"/>
      <c r="W43" s="316"/>
    </row>
    <row r="44" spans="1:23" s="195" customFormat="1" ht="43.5" customHeight="1">
      <c r="A44" s="801"/>
      <c r="B44" s="790"/>
      <c r="C44" s="407">
        <v>0.08</v>
      </c>
      <c r="D44" s="407">
        <v>1</v>
      </c>
      <c r="E44" s="192" t="s">
        <v>255</v>
      </c>
      <c r="F44" s="169" t="s">
        <v>256</v>
      </c>
      <c r="G44" s="171" t="s">
        <v>587</v>
      </c>
      <c r="H44" s="284" t="s">
        <v>672</v>
      </c>
      <c r="I44" s="171" t="s">
        <v>641</v>
      </c>
      <c r="J44" s="284" t="s">
        <v>672</v>
      </c>
      <c r="K44" s="199" t="s">
        <v>433</v>
      </c>
      <c r="L44" s="205" t="s">
        <v>98</v>
      </c>
      <c r="M44" s="386"/>
      <c r="N44" s="193">
        <v>1</v>
      </c>
      <c r="O44" s="380">
        <f t="shared" si="5"/>
        <v>8.1599999999999989E-3</v>
      </c>
      <c r="P44" s="209">
        <v>0</v>
      </c>
      <c r="Q44" s="209">
        <v>10</v>
      </c>
      <c r="R44" s="302">
        <v>100</v>
      </c>
      <c r="S44" s="410">
        <f>R44*O44</f>
        <v>0.81599999999999984</v>
      </c>
      <c r="T44" s="209"/>
      <c r="U44" s="209"/>
      <c r="V44" s="302"/>
      <c r="W44" s="316"/>
    </row>
    <row r="45" spans="1:23" s="183" customFormat="1" ht="21" customHeight="1">
      <c r="A45" s="786">
        <v>0.15</v>
      </c>
      <c r="B45" s="466"/>
      <c r="C45" s="466"/>
      <c r="D45" s="466"/>
      <c r="E45" s="213" t="s">
        <v>415</v>
      </c>
      <c r="F45" s="787" t="s">
        <v>464</v>
      </c>
      <c r="G45" s="788"/>
      <c r="H45" s="788"/>
      <c r="I45" s="788"/>
      <c r="J45" s="788"/>
      <c r="K45" s="788"/>
      <c r="L45" s="788"/>
      <c r="M45" s="788"/>
      <c r="N45" s="299"/>
      <c r="O45" s="299"/>
      <c r="P45" s="209"/>
      <c r="Q45" s="209"/>
      <c r="R45" s="302"/>
      <c r="S45" s="410"/>
      <c r="T45" s="211"/>
      <c r="U45" s="211"/>
      <c r="V45" s="302"/>
      <c r="W45" s="318"/>
    </row>
    <row r="46" spans="1:23" s="183" customFormat="1" ht="49.7" customHeight="1">
      <c r="A46" s="786"/>
      <c r="B46" s="473">
        <v>0.7</v>
      </c>
      <c r="C46" s="255">
        <v>1</v>
      </c>
      <c r="D46" s="255">
        <v>1</v>
      </c>
      <c r="E46" s="217" t="s">
        <v>416</v>
      </c>
      <c r="F46" s="296" t="s">
        <v>417</v>
      </c>
      <c r="G46" s="215" t="s">
        <v>647</v>
      </c>
      <c r="H46" s="296" t="s">
        <v>417</v>
      </c>
      <c r="I46" s="297" t="s">
        <v>659</v>
      </c>
      <c r="J46" s="296" t="s">
        <v>417</v>
      </c>
      <c r="K46" s="205"/>
      <c r="L46" s="210"/>
      <c r="M46" s="211"/>
      <c r="N46" s="216">
        <v>1</v>
      </c>
      <c r="O46" s="393">
        <f>N46*D46*C46*B46*$A$45</f>
        <v>0.105</v>
      </c>
      <c r="P46" s="209">
        <v>0</v>
      </c>
      <c r="Q46" s="209">
        <v>10</v>
      </c>
      <c r="R46" s="302">
        <v>100</v>
      </c>
      <c r="S46" s="410">
        <f>R46*O46</f>
        <v>10.5</v>
      </c>
      <c r="T46" s="212"/>
      <c r="U46" s="212"/>
      <c r="V46" s="302"/>
      <c r="W46" s="316"/>
    </row>
    <row r="47" spans="1:23" s="183" customFormat="1" ht="57" customHeight="1">
      <c r="A47" s="786"/>
      <c r="B47" s="473">
        <v>0.3</v>
      </c>
      <c r="C47" s="255">
        <v>1</v>
      </c>
      <c r="D47" s="255">
        <v>1</v>
      </c>
      <c r="E47" s="217" t="s">
        <v>418</v>
      </c>
      <c r="F47" s="296" t="s">
        <v>419</v>
      </c>
      <c r="G47" s="215" t="s">
        <v>648</v>
      </c>
      <c r="H47" s="296" t="s">
        <v>419</v>
      </c>
      <c r="I47" s="297" t="s">
        <v>660</v>
      </c>
      <c r="J47" s="296" t="s">
        <v>419</v>
      </c>
      <c r="K47" s="205"/>
      <c r="L47" s="210"/>
      <c r="M47" s="211"/>
      <c r="N47" s="216">
        <v>1</v>
      </c>
      <c r="O47" s="393">
        <f>N47*D47*C47*B47*$A$45</f>
        <v>4.4999999999999998E-2</v>
      </c>
      <c r="P47" s="209">
        <v>0</v>
      </c>
      <c r="Q47" s="209">
        <v>10</v>
      </c>
      <c r="R47" s="302">
        <v>100</v>
      </c>
      <c r="S47" s="410">
        <f>R47*O47</f>
        <v>4.5</v>
      </c>
      <c r="T47" s="211"/>
      <c r="U47" s="211"/>
      <c r="V47" s="302"/>
      <c r="W47" s="316"/>
    </row>
    <row r="48" spans="1:23" s="183" customFormat="1" ht="29.25" customHeight="1">
      <c r="A48" s="254"/>
      <c r="B48" s="236"/>
      <c r="C48" s="236"/>
      <c r="D48" s="236"/>
      <c r="E48" s="464" t="s">
        <v>202</v>
      </c>
      <c r="F48" s="782" t="s">
        <v>420</v>
      </c>
      <c r="G48" s="782"/>
      <c r="H48" s="782"/>
      <c r="I48" s="782"/>
      <c r="J48" s="782"/>
      <c r="K48" s="782"/>
      <c r="L48" s="782"/>
      <c r="M48" s="782"/>
      <c r="N48" s="216"/>
      <c r="O48" s="216"/>
      <c r="P48" s="211"/>
      <c r="Q48" s="211"/>
      <c r="R48" s="302"/>
      <c r="S48" s="316"/>
      <c r="T48" s="211"/>
      <c r="U48" s="211"/>
      <c r="V48" s="302"/>
      <c r="W48" s="316"/>
    </row>
    <row r="49" spans="1:23" s="183" customFormat="1" ht="62.25" customHeight="1">
      <c r="A49" s="254"/>
      <c r="B49" s="236"/>
      <c r="C49" s="236"/>
      <c r="D49" s="236"/>
      <c r="E49" s="217" t="s">
        <v>421</v>
      </c>
      <c r="F49" s="306" t="s">
        <v>486</v>
      </c>
      <c r="G49" s="306" t="s">
        <v>649</v>
      </c>
      <c r="H49" s="306" t="s">
        <v>486</v>
      </c>
      <c r="I49" s="297" t="s">
        <v>652</v>
      </c>
      <c r="J49" s="306" t="s">
        <v>486</v>
      </c>
      <c r="K49" s="205" t="s">
        <v>712</v>
      </c>
      <c r="L49" s="210"/>
      <c r="M49" s="211" t="s">
        <v>392</v>
      </c>
      <c r="N49" s="216"/>
      <c r="O49" s="216"/>
      <c r="P49" s="158">
        <v>0</v>
      </c>
      <c r="Q49" s="165">
        <v>2</v>
      </c>
      <c r="R49" s="317"/>
      <c r="S49" s="319"/>
      <c r="T49" s="211"/>
      <c r="U49" s="211"/>
      <c r="V49" s="317"/>
      <c r="W49" s="319"/>
    </row>
    <row r="50" spans="1:23" s="183" customFormat="1" ht="62.25" customHeight="1">
      <c r="A50" s="254"/>
      <c r="B50" s="236"/>
      <c r="C50" s="236"/>
      <c r="D50" s="236"/>
      <c r="E50" s="217" t="s">
        <v>422</v>
      </c>
      <c r="F50" s="306" t="s">
        <v>487</v>
      </c>
      <c r="G50" s="306" t="s">
        <v>650</v>
      </c>
      <c r="H50" s="306" t="s">
        <v>487</v>
      </c>
      <c r="I50" s="297" t="s">
        <v>653</v>
      </c>
      <c r="J50" s="306" t="s">
        <v>487</v>
      </c>
      <c r="K50" s="205" t="s">
        <v>712</v>
      </c>
      <c r="L50" s="210"/>
      <c r="M50" s="211" t="s">
        <v>392</v>
      </c>
      <c r="N50" s="216"/>
      <c r="O50" s="216"/>
      <c r="P50" s="158">
        <v>0</v>
      </c>
      <c r="Q50" s="165">
        <v>0.5</v>
      </c>
      <c r="R50" s="317"/>
      <c r="S50" s="319"/>
      <c r="T50" s="211"/>
      <c r="U50" s="211"/>
      <c r="V50" s="317"/>
      <c r="W50" s="319"/>
    </row>
    <row r="51" spans="1:23" ht="57.95" customHeight="1">
      <c r="A51" s="254"/>
      <c r="B51" s="247"/>
      <c r="C51" s="247"/>
      <c r="D51" s="247"/>
      <c r="E51" s="217" t="s">
        <v>485</v>
      </c>
      <c r="F51" s="305" t="s">
        <v>423</v>
      </c>
      <c r="G51" s="307" t="s">
        <v>651</v>
      </c>
      <c r="H51" s="305" t="s">
        <v>423</v>
      </c>
      <c r="I51" s="308" t="s">
        <v>654</v>
      </c>
      <c r="J51" s="305" t="s">
        <v>423</v>
      </c>
      <c r="K51" s="205" t="s">
        <v>712</v>
      </c>
      <c r="L51" s="219"/>
      <c r="M51" s="220" t="s">
        <v>392</v>
      </c>
      <c r="N51" s="216"/>
      <c r="O51" s="216"/>
      <c r="P51" s="158">
        <v>0</v>
      </c>
      <c r="Q51" s="165">
        <v>0.2</v>
      </c>
      <c r="R51" s="317"/>
      <c r="S51" s="319"/>
      <c r="T51" s="211"/>
      <c r="U51" s="211"/>
      <c r="V51" s="317"/>
      <c r="W51" s="319"/>
    </row>
    <row r="52" spans="1:23" s="224" customFormat="1" ht="36.950000000000003" customHeight="1">
      <c r="A52" s="251"/>
      <c r="B52" s="249"/>
      <c r="C52" s="249"/>
      <c r="D52" s="249"/>
      <c r="E52" s="192"/>
      <c r="F52" s="785" t="s">
        <v>424</v>
      </c>
      <c r="G52" s="785"/>
      <c r="H52" s="785"/>
      <c r="I52" s="785"/>
      <c r="J52" s="785"/>
      <c r="K52" s="221"/>
      <c r="L52" s="221"/>
      <c r="M52" s="222"/>
      <c r="N52" s="299"/>
      <c r="O52" s="299">
        <f>SUM(O9:O51)</f>
        <v>1</v>
      </c>
      <c r="P52" s="223"/>
      <c r="Q52" s="223"/>
      <c r="R52" s="320"/>
      <c r="S52" s="321">
        <f>SUM(S14:S51)</f>
        <v>100</v>
      </c>
      <c r="T52" s="223"/>
      <c r="U52" s="223"/>
      <c r="V52" s="320"/>
      <c r="W52" s="321"/>
    </row>
    <row r="53" spans="1:23">
      <c r="E53" s="225"/>
      <c r="F53" s="226"/>
      <c r="G53" s="226"/>
      <c r="H53" s="227"/>
      <c r="I53" s="226"/>
      <c r="J53" s="228"/>
      <c r="K53" s="229"/>
      <c r="L53" s="229"/>
      <c r="M53" s="227"/>
      <c r="N53" s="300"/>
      <c r="O53" s="300"/>
      <c r="P53" s="230"/>
      <c r="Q53" s="230"/>
      <c r="R53" s="231"/>
    </row>
    <row r="55" spans="1:23" s="239" customFormat="1">
      <c r="E55" s="233"/>
      <c r="F55" s="764" t="s">
        <v>427</v>
      </c>
      <c r="G55" s="764"/>
      <c r="H55" s="764"/>
      <c r="I55" s="238"/>
      <c r="J55" s="238"/>
      <c r="M55" s="765" t="s">
        <v>428</v>
      </c>
      <c r="N55" s="765"/>
      <c r="O55" s="765"/>
      <c r="P55" s="765"/>
      <c r="Q55" s="765"/>
      <c r="R55" s="765"/>
      <c r="S55" s="765"/>
      <c r="T55" s="237"/>
      <c r="U55" s="237"/>
      <c r="V55" s="237"/>
      <c r="W55" s="237"/>
    </row>
  </sheetData>
  <mergeCells count="86">
    <mergeCell ref="D42:D43"/>
    <mergeCell ref="F42:F43"/>
    <mergeCell ref="C42:C43"/>
    <mergeCell ref="F29:M29"/>
    <mergeCell ref="E20:E26"/>
    <mergeCell ref="F20:F26"/>
    <mergeCell ref="F27:M27"/>
    <mergeCell ref="H21:H23"/>
    <mergeCell ref="D3:D6"/>
    <mergeCell ref="D21:D23"/>
    <mergeCell ref="D24:D25"/>
    <mergeCell ref="D31:D32"/>
    <mergeCell ref="E40:E41"/>
    <mergeCell ref="C13:C14"/>
    <mergeCell ref="F13:M13"/>
    <mergeCell ref="F15:M15"/>
    <mergeCell ref="F40:F41"/>
    <mergeCell ref="D38:D39"/>
    <mergeCell ref="D40:D41"/>
    <mergeCell ref="G38:G39"/>
    <mergeCell ref="F33:M33"/>
    <mergeCell ref="F18:M18"/>
    <mergeCell ref="C19:C26"/>
    <mergeCell ref="F19:M19"/>
    <mergeCell ref="C27:C28"/>
    <mergeCell ref="F31:F32"/>
    <mergeCell ref="G31:G32"/>
    <mergeCell ref="H31:H32"/>
    <mergeCell ref="G21:G23"/>
    <mergeCell ref="A9:A44"/>
    <mergeCell ref="A45:A47"/>
    <mergeCell ref="F45:M45"/>
    <mergeCell ref="G42:G43"/>
    <mergeCell ref="C29:C32"/>
    <mergeCell ref="E31:E32"/>
    <mergeCell ref="C40:C41"/>
    <mergeCell ref="E42:E43"/>
    <mergeCell ref="H40:H41"/>
    <mergeCell ref="B17:B32"/>
    <mergeCell ref="F17:M17"/>
    <mergeCell ref="G24:G25"/>
    <mergeCell ref="H24:H25"/>
    <mergeCell ref="B34:B44"/>
    <mergeCell ref="C38:C39"/>
    <mergeCell ref="E38:E39"/>
    <mergeCell ref="F55:H55"/>
    <mergeCell ref="M55:S55"/>
    <mergeCell ref="F48:M48"/>
    <mergeCell ref="F52:J52"/>
    <mergeCell ref="F38:F39"/>
    <mergeCell ref="G40:G41"/>
    <mergeCell ref="H42:H43"/>
    <mergeCell ref="H38:H39"/>
    <mergeCell ref="P5:S5"/>
    <mergeCell ref="T5:W5"/>
    <mergeCell ref="F9:M9"/>
    <mergeCell ref="N3:N6"/>
    <mergeCell ref="P3:W4"/>
    <mergeCell ref="H4:H6"/>
    <mergeCell ref="I4:I6"/>
    <mergeCell ref="O3:O6"/>
    <mergeCell ref="F12:M12"/>
    <mergeCell ref="K3:L3"/>
    <mergeCell ref="M3:M6"/>
    <mergeCell ref="E4:E6"/>
    <mergeCell ref="F4:F6"/>
    <mergeCell ref="G4:G6"/>
    <mergeCell ref="K4:K6"/>
    <mergeCell ref="L4:L6"/>
    <mergeCell ref="F10:M10"/>
    <mergeCell ref="C15:C16"/>
    <mergeCell ref="B10:B16"/>
    <mergeCell ref="A1:G2"/>
    <mergeCell ref="I1:R1"/>
    <mergeCell ref="S1:W1"/>
    <mergeCell ref="I2:L2"/>
    <mergeCell ref="M2:R2"/>
    <mergeCell ref="S2:W2"/>
    <mergeCell ref="J4:J6"/>
    <mergeCell ref="A3:A6"/>
    <mergeCell ref="B3:B6"/>
    <mergeCell ref="C3:C6"/>
    <mergeCell ref="E3:F3"/>
    <mergeCell ref="G3:H3"/>
    <mergeCell ref="I3:J3"/>
    <mergeCell ref="F11:M11"/>
  </mergeCells>
  <pageMargins left="0" right="0" top="0.25" bottom="0.5" header="0.3" footer="0.3"/>
  <pageSetup paperSize="8" scale="9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6</vt:i4>
      </vt:variant>
    </vt:vector>
  </HeadingPairs>
  <TitlesOfParts>
    <vt:vector size="19" baseType="lpstr">
      <vt:lpstr>Ban do chien luoc PCYB</vt:lpstr>
      <vt:lpstr>BSC PCYB</vt:lpstr>
      <vt:lpstr>Ma tran chuc năng PCYB</vt:lpstr>
      <vt:lpstr>BSC P3</vt:lpstr>
      <vt:lpstr>Ma tran chuc năng P3</vt:lpstr>
      <vt:lpstr>BANG CHAM DIEM P3</vt:lpstr>
      <vt:lpstr>TP</vt:lpstr>
      <vt:lpstr>PTP ĐỨC</vt:lpstr>
      <vt:lpstr>PTP SƠN</vt:lpstr>
      <vt:lpstr>CB LĐ-TL</vt:lpstr>
      <vt:lpstr>CBVHDN-KT</vt:lpstr>
      <vt:lpstr>CB Tong hop</vt:lpstr>
      <vt:lpstr>CB SXK</vt:lpstr>
      <vt:lpstr>'CB LĐ-TL'!Print_Titles</vt:lpstr>
      <vt:lpstr>'CB Tong hop'!Print_Titles</vt:lpstr>
      <vt:lpstr>'CBVHDN-KT'!Print_Titles</vt:lpstr>
      <vt:lpstr>'PTP ĐỨC'!Print_Titles</vt:lpstr>
      <vt:lpstr>'PTP SƠN'!Print_Titles</vt:lpstr>
      <vt:lpstr>TP!Print_Titles</vt:lpstr>
    </vt:vector>
  </TitlesOfParts>
  <Company>FTU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2018-05-23T00:29:49Z</cp:lastPrinted>
  <dcterms:created xsi:type="dcterms:W3CDTF">2016-11-18T02:13:24Z</dcterms:created>
  <dcterms:modified xsi:type="dcterms:W3CDTF">2018-07-27T04:06:25Z</dcterms:modified>
</cp:coreProperties>
</file>