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75" yWindow="90" windowWidth="10755" windowHeight="8190" tabRatio="888" firstSheet="1" activeTab="1"/>
  </bookViews>
  <sheets>
    <sheet name="Phó Phòng" sheetId="47" state="hidden" r:id="rId1"/>
    <sheet name="TP ( Cuong)" sheetId="50" r:id="rId2"/>
    <sheet name="CV-SCL" sheetId="46" state="hidden" r:id="rId3"/>
    <sheet name="Sheet2" sheetId="49" state="hidden" r:id="rId4"/>
  </sheets>
  <externalReferences>
    <externalReference r:id="rId5"/>
  </externalReferences>
  <definedNames>
    <definedName name="_Fill" hidden="1">#REF!</definedName>
    <definedName name="_xlnm._FilterDatabase" localSheetId="0" hidden="1">'Phó Phòng'!$E$1:$E$44</definedName>
    <definedName name="Company2013" hidden="1">#REF!</definedName>
    <definedName name="_xlnm.Print_Titles" localSheetId="1">'TP ( Cuong)'!$1:$8</definedName>
    <definedName name="SFF" hidden="1">#REF!</definedName>
  </definedNames>
  <calcPr calcId="124519"/>
</workbook>
</file>

<file path=xl/calcChain.xml><?xml version="1.0" encoding="utf-8"?>
<calcChain xmlns="http://schemas.openxmlformats.org/spreadsheetml/2006/main">
  <c r="O26" i="50"/>
  <c r="O28"/>
  <c r="O55" l="1"/>
  <c r="O54"/>
  <c r="O52"/>
  <c r="O51"/>
  <c r="O50"/>
  <c r="O49"/>
  <c r="O48"/>
  <c r="O47"/>
  <c r="O46"/>
  <c r="O44"/>
  <c r="O45"/>
  <c r="O43"/>
  <c r="O41"/>
  <c r="O39"/>
  <c r="O37"/>
  <c r="O36"/>
  <c r="O34"/>
  <c r="O35"/>
  <c r="O33"/>
  <c r="O31"/>
  <c r="O30"/>
  <c r="O27"/>
  <c r="O25"/>
  <c r="O23"/>
  <c r="O22"/>
  <c r="O21" l="1"/>
  <c r="O20"/>
  <c r="O14"/>
  <c r="O13"/>
  <c r="O12"/>
  <c r="O60" l="1"/>
  <c r="C42"/>
  <c r="B53"/>
  <c r="J13"/>
  <c r="J12"/>
  <c r="H13"/>
  <c r="H12"/>
  <c r="W53"/>
  <c r="E14" i="49"/>
  <c r="B12"/>
  <c r="C21"/>
  <c r="Q19" i="46"/>
  <c r="Q20"/>
  <c r="Q21"/>
  <c r="Q22"/>
  <c r="Q23"/>
  <c r="Q24"/>
  <c r="Q25"/>
  <c r="Q26"/>
  <c r="Q27"/>
  <c r="Q28"/>
  <c r="Q29"/>
  <c r="Q30"/>
  <c r="Q18"/>
  <c r="Q14"/>
  <c r="Q16"/>
  <c r="Q12"/>
  <c r="Q8" s="1"/>
  <c r="M19"/>
  <c r="M20"/>
  <c r="M21"/>
  <c r="M22"/>
  <c r="M23"/>
  <c r="M24"/>
  <c r="M25"/>
  <c r="M26"/>
  <c r="M27"/>
  <c r="M28"/>
  <c r="M29"/>
  <c r="M30"/>
  <c r="M18"/>
  <c r="M12"/>
  <c r="M14"/>
  <c r="M16"/>
  <c r="M32"/>
  <c r="M31" s="1"/>
  <c r="M33"/>
  <c r="Q48" i="47"/>
  <c r="Q12"/>
  <c r="Q14"/>
  <c r="Q16"/>
  <c r="Q21"/>
  <c r="Q22"/>
  <c r="Q23"/>
  <c r="Q24"/>
  <c r="Q25"/>
  <c r="Q26"/>
  <c r="Q27"/>
  <c r="Q28"/>
  <c r="Q29"/>
  <c r="Q30"/>
  <c r="Q31"/>
  <c r="Q32"/>
  <c r="Q33"/>
  <c r="Q34"/>
  <c r="Q35"/>
  <c r="Q36"/>
  <c r="Q37"/>
  <c r="Q38"/>
  <c r="Q39"/>
  <c r="Q40"/>
  <c r="Q41"/>
  <c r="Q42"/>
  <c r="Q43"/>
  <c r="Q44"/>
  <c r="Q46"/>
  <c r="Q47"/>
  <c r="N14"/>
  <c r="N16"/>
  <c r="N12"/>
  <c r="N21"/>
  <c r="N22"/>
  <c r="N23"/>
  <c r="N24"/>
  <c r="N25"/>
  <c r="N26"/>
  <c r="N27"/>
  <c r="N28"/>
  <c r="N29"/>
  <c r="N30"/>
  <c r="N31"/>
  <c r="N32"/>
  <c r="N33"/>
  <c r="N34"/>
  <c r="N35"/>
  <c r="N36"/>
  <c r="N37"/>
  <c r="N38"/>
  <c r="N39"/>
  <c r="N40"/>
  <c r="N41"/>
  <c r="N42"/>
  <c r="N43"/>
  <c r="N44"/>
  <c r="N47"/>
  <c r="N46"/>
  <c r="N45" s="1"/>
  <c r="N24" i="46"/>
  <c r="N22"/>
  <c r="N21"/>
  <c r="N12"/>
  <c r="N14"/>
  <c r="N16"/>
  <c r="N18"/>
  <c r="N19"/>
  <c r="N20"/>
  <c r="N23"/>
  <c r="N25"/>
  <c r="N26"/>
  <c r="N27"/>
  <c r="N28"/>
  <c r="N29"/>
  <c r="N30"/>
  <c r="N32"/>
  <c r="Q32"/>
  <c r="N33"/>
  <c r="Q33"/>
  <c r="Q35"/>
  <c r="N35"/>
  <c r="N36"/>
  <c r="Q31"/>
  <c r="Q36"/>
  <c r="M35"/>
  <c r="M34" s="1"/>
  <c r="M36"/>
  <c r="N49" i="47"/>
  <c r="N48" s="1"/>
  <c r="N50"/>
  <c r="Q34" i="46" l="1"/>
  <c r="M8"/>
  <c r="M37" s="1"/>
  <c r="Q7" i="47"/>
  <c r="W60" i="50"/>
  <c r="N7" i="47"/>
  <c r="N51" s="1"/>
  <c r="Q45"/>
  <c r="Q37" i="46"/>
  <c r="B13" i="49"/>
  <c r="B14" s="1"/>
  <c r="B15" s="1"/>
  <c r="Q51" i="47" l="1"/>
  <c r="B16" i="49"/>
  <c r="B17" s="1"/>
</calcChain>
</file>

<file path=xl/sharedStrings.xml><?xml version="1.0" encoding="utf-8"?>
<sst xmlns="http://schemas.openxmlformats.org/spreadsheetml/2006/main" count="767" uniqueCount="409">
  <si>
    <t>F4</t>
  </si>
  <si>
    <t>Trọng số chung</t>
  </si>
  <si>
    <t>%</t>
  </si>
  <si>
    <t>Năm</t>
  </si>
  <si>
    <t>Tăng hiệu quả sử dụng vốn</t>
  </si>
  <si>
    <t>Kết quả</t>
  </si>
  <si>
    <t>Số lượng sai sót</t>
  </si>
  <si>
    <t>Khi phát sinh</t>
  </si>
  <si>
    <t>Tháng</t>
  </si>
  <si>
    <t>STT</t>
  </si>
  <si>
    <t>Mục tiêu trong kỳ</t>
  </si>
  <si>
    <t>Kết quả thực hiện</t>
  </si>
  <si>
    <t>I</t>
  </si>
  <si>
    <t>C</t>
  </si>
  <si>
    <t>A</t>
  </si>
  <si>
    <t>B</t>
  </si>
  <si>
    <t>Trưởng phòng KHVT</t>
  </si>
  <si>
    <t>Số lần vi phạm</t>
  </si>
  <si>
    <t>Quý</t>
  </si>
  <si>
    <t>F3</t>
  </si>
  <si>
    <t>C1</t>
  </si>
  <si>
    <t>C11</t>
  </si>
  <si>
    <t>I4</t>
  </si>
  <si>
    <t>Cải tiến công nghệ</t>
  </si>
  <si>
    <t>I41</t>
  </si>
  <si>
    <t>Kiểm soát chi phí hiệu quả</t>
  </si>
  <si>
    <t>L2</t>
  </si>
  <si>
    <t>Quản lý vận hành hệ thông CNTT</t>
  </si>
  <si>
    <t>L23</t>
  </si>
  <si>
    <t>Lập kế hoạch, triển khai công tác SCTX</t>
  </si>
  <si>
    <t>Quản lý, phân bổ chi phí biến động</t>
  </si>
  <si>
    <t>Lập kế hoạch SXKD</t>
  </si>
  <si>
    <t>Công tác bảo vệ môi trường</t>
  </si>
  <si>
    <t>Tổ chức phòng chống và khắc phục thiên tai</t>
  </si>
  <si>
    <t>Sửa chữa lớn</t>
  </si>
  <si>
    <t>Lập kế hoạch SCL</t>
  </si>
  <si>
    <t>Công tác văn thư</t>
  </si>
  <si>
    <t>Số T/T</t>
  </si>
  <si>
    <t>CL. Quản trị chiến lược</t>
  </si>
  <si>
    <t>CL1</t>
  </si>
  <si>
    <t xml:space="preserve">Lập kế hoạch SXKD dài hạn của Công ty </t>
  </si>
  <si>
    <t>TG</t>
  </si>
  <si>
    <t>T</t>
  </si>
  <si>
    <t>KH2</t>
  </si>
  <si>
    <t>KH3</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</si>
  <si>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</si>
  <si>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</si>
  <si>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</si>
  <si>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</si>
  <si>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</si>
  <si>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VT1</t>
  </si>
  <si>
    <t>Tổ chức mua sắm tài sản, VTTB phục vụ SXKD, ĐTXD, SCL, SCTX, Khắc phục thiên tai</t>
  </si>
  <si>
    <t>VT2</t>
  </si>
  <si>
    <t>Quản lý, phân bổ VTTB, tài sản của công ty</t>
  </si>
  <si>
    <t>VT3</t>
  </si>
  <si>
    <t>Thanh lý tài sản, vật tư ứ đọng kém mất phẩm chất không có nhu cầu sử dụng.</t>
  </si>
  <si>
    <t>TC5</t>
  </si>
  <si>
    <t>Thẩm tra quyết toán, xin vốn và giải ngân công trình XDCB, SCL, khắc phục thiên tai</t>
  </si>
  <si>
    <t>AT3</t>
  </si>
  <si>
    <t>Quản lý trang thiết bị, dụng cụ an toàn, phòng cháy chữa cháy.</t>
  </si>
  <si>
    <t>AT4</t>
  </si>
  <si>
    <t>AT5</t>
  </si>
  <si>
    <t>SC1</t>
  </si>
  <si>
    <t>SC2</t>
  </si>
  <si>
    <t>Triển khai lập, thẩm định phương án, dự toán các công trình SCL</t>
  </si>
  <si>
    <t>SC3</t>
  </si>
  <si>
    <t>Thực hiện nghiệm thu công trình SCL</t>
  </si>
  <si>
    <t>SX.Dịch vụ SXK</t>
  </si>
  <si>
    <t>SX1</t>
  </si>
  <si>
    <t>Tổ chức, thực hiện các hoạt động SXK</t>
  </si>
  <si>
    <t>HC.Quản trị hành chính, quan hệ cộng đồng</t>
  </si>
  <si>
    <t>Quản lý, điều phối và sử dụng xe ô tô</t>
  </si>
  <si>
    <t>CN3</t>
  </si>
  <si>
    <t>Khai thác hiệu quả các phần mềm được trang bị</t>
  </si>
  <si>
    <t>KS3</t>
  </si>
  <si>
    <t>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</si>
  <si>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</si>
  <si>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</si>
  <si>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</si>
  <si>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</si>
  <si>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</si>
  <si>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NC.Nghiên cứu và phát triển</t>
  </si>
  <si>
    <t>NC1</t>
  </si>
  <si>
    <t xml:space="preserve">Nghiên cứu phát triển công nghệ và sáng kiến  cải tiến </t>
  </si>
  <si>
    <t>RR.Quản lý rủi ro</t>
  </si>
  <si>
    <t>RR1</t>
  </si>
  <si>
    <t xml:space="preserve">Nhận diện và đánh giá rủi ro </t>
  </si>
  <si>
    <t>RR2</t>
  </si>
  <si>
    <t>Lập  kế hoạch giảm thiểu rủi ro</t>
  </si>
  <si>
    <t>RR3</t>
  </si>
  <si>
    <t>Theo dõi, kiểm soát và xử lý rủi ro</t>
  </si>
  <si>
    <t>VH.Văn hóa doanh nghiệp</t>
  </si>
  <si>
    <t>VH1</t>
  </si>
  <si>
    <t>Công tác văn hóa doanh nghiệp</t>
  </si>
  <si>
    <t>Quản trị tài chính - kế toán</t>
  </si>
  <si>
    <t>ATLĐ - Môi trường</t>
  </si>
  <si>
    <t>Công nghệ thông tin</t>
  </si>
  <si>
    <t>BẢNG KPIs CHO VỊ TRÍ CÔNG VIỆC</t>
  </si>
  <si>
    <t xml:space="preserve">Bộ phận: </t>
  </si>
  <si>
    <t>Mã chức danh:</t>
  </si>
  <si>
    <t xml:space="preserve">KPI cấp công ty </t>
  </si>
  <si>
    <t>KPI của Phòng</t>
  </si>
  <si>
    <t xml:space="preserve">Kế hoạch hành động của phòng </t>
  </si>
  <si>
    <t>KPI cá nhân</t>
  </si>
  <si>
    <t xml:space="preserve">Tần suất </t>
  </si>
  <si>
    <t>Trọng số</t>
  </si>
  <si>
    <t>Đơn vị đo</t>
  </si>
  <si>
    <t>Chỉ tiêu kế hoạch</t>
  </si>
  <si>
    <t>Cá nhân tự chấm</t>
  </si>
  <si>
    <t>Trưởng, Phó Phòng chấm</t>
  </si>
  <si>
    <t>Điểm chấm</t>
  </si>
  <si>
    <t>Điểm qui đổi</t>
  </si>
  <si>
    <t>NHÓM CÁC CHỈ TIÊU THỰC HIỆN NHIỆM VỤ</t>
  </si>
  <si>
    <t>A.1</t>
  </si>
  <si>
    <t>NHÓM KPI THEO MỤC TIÊU</t>
  </si>
  <si>
    <t>Viễn cảnh tài chính</t>
  </si>
  <si>
    <t>Viễn cảnh quan hệ khách hàng</t>
  </si>
  <si>
    <t>Cải thiện sự hài lòng của khách hàng về chất lượng điện, chất lượng dịch vụ và hình ảnh thương hiệu EVN  trách nhiệm &amp; minh bạch</t>
  </si>
  <si>
    <t xml:space="preserve">Thực hiện có hiệu quả các giải pháp để nâng cao chất lượng dịch vụ và thương hiệu EVN trách nhiệm và minh bạch </t>
  </si>
  <si>
    <t>Viễn cảnh hoạt động nội bộ</t>
  </si>
  <si>
    <t>Viễn cảnh học hỏi và phát triển</t>
  </si>
  <si>
    <t>Theo KH</t>
  </si>
  <si>
    <t>A.2</t>
  </si>
  <si>
    <t>NHÓM KPI THEO MTCV</t>
  </si>
  <si>
    <t>A.2.2</t>
  </si>
  <si>
    <t>Khi Phát sinh</t>
  </si>
  <si>
    <t>Triển khai thực hiện Công tác văn hóa doanh nghiệp</t>
  </si>
  <si>
    <t>Ý THỨC, TRÁCH NHIỆM VỚI CÔNG VIỆC</t>
  </si>
  <si>
    <t>B.1</t>
  </si>
  <si>
    <t>B.2</t>
  </si>
  <si>
    <t>ĐIỂM THƯỜNG</t>
  </si>
  <si>
    <t>C.1</t>
  </si>
  <si>
    <t>Có sáng kiến, cải tiến, hợp lý hóa sản xuất được công nhận</t>
  </si>
  <si>
    <t>Sáng kiến, cải tiến, HLHSX</t>
  </si>
  <si>
    <t>C.2</t>
  </si>
  <si>
    <t>Hoàn thành tốt các công việc được giao bổ xung khi có phát sinh</t>
  </si>
  <si>
    <t>Tổng điểm</t>
  </si>
  <si>
    <t>Ghi Chú:</t>
  </si>
  <si>
    <t>1. Đối với các Trưởng, phó Phòng; Quản đốc, Phó Quản đốc Bước 1 cá nhân tự chấm; Bước 2 Ban Giám đốc Công ty chấm</t>
  </si>
  <si>
    <t>2. Đối với nhân viên các phòng; Bước 1 cá nhân tự chấm; Bước 2 Trưởng, phó phòng chấm.</t>
  </si>
  <si>
    <t>3. Đối với công nhân của 2 Phân xưởng; Quản đốc và phó quản đốc chấm. ( Phần cá nhân tự chấm không áp dụng với công nhân ở 2 Phân xưởng )</t>
  </si>
  <si>
    <t xml:space="preserve">Người lập </t>
  </si>
  <si>
    <t>Người duyệt</t>
  </si>
  <si>
    <t>Phòng: KHVT</t>
  </si>
  <si>
    <t>Vị trí: Chuyên viên Sửa chữa lớn</t>
  </si>
  <si>
    <t>F</t>
  </si>
  <si>
    <t>L</t>
  </si>
  <si>
    <t>Khai thác hiệu quả các phần mềm CNN được trang bị</t>
  </si>
  <si>
    <t>A2.1</t>
  </si>
  <si>
    <t>Lập kế hoạch SCL của Công ty</t>
  </si>
  <si>
    <t xml:space="preserve"> Triển khai duy trì áp dụng và cải tiến hệ thống quản lý chất lượng ISO 9001:2015 trong toàn Công ty</t>
  </si>
  <si>
    <t>A2.5</t>
  </si>
  <si>
    <t>KHVT 03</t>
  </si>
  <si>
    <t>Số lỗi</t>
  </si>
  <si>
    <t>HC1</t>
  </si>
  <si>
    <t>A2.3</t>
  </si>
  <si>
    <t>Công tác quản trị,  hành chính</t>
  </si>
  <si>
    <t>A2.7</t>
  </si>
  <si>
    <t>A.2.8</t>
  </si>
  <si>
    <t xml:space="preserve">Số lượng </t>
  </si>
  <si>
    <t>tỷ lệ thực hiện</t>
  </si>
  <si>
    <t>Kết quả thực hiện công việc</t>
  </si>
  <si>
    <t>Thực hiện các nội quy, quy chế của Công ty</t>
  </si>
  <si>
    <t>Ý thức, trách nhiệm với công việc được giao theo kế hoạch</t>
  </si>
  <si>
    <t>Công việc được giao theo kế hoạch</t>
  </si>
  <si>
    <t>Thực hiện tốt các nội quy, quy chế của Công ty</t>
  </si>
  <si>
    <t>Công việc được giao bổ xung khi có phát sinh</t>
  </si>
  <si>
    <t>Hoàn thiện hồ sơ quyết toán, xin vốn và giải ngân công trình SCL</t>
  </si>
  <si>
    <t>Nghiên cứu áp dụng công nghệ mới vào SXKD</t>
  </si>
  <si>
    <t>Khai thác hiệu quả các phần mềm CNN được trang bị trong SXKD</t>
  </si>
  <si>
    <t>Lập dự toán, trình thẩm định, phê duyệt dự toán các công trình SCL</t>
  </si>
  <si>
    <t>Triển khai lập, thẩm định dự toán các công trình SCL</t>
  </si>
  <si>
    <t>Lựa chọn danh mục, lập kế hoạch danh mục, vốn SCL của Công ty</t>
  </si>
  <si>
    <t>Chậm tiến độ giải ngân</t>
  </si>
  <si>
    <t>Chậm tiến độ theo KH</t>
  </si>
  <si>
    <t>Triển khai các thủ tục Đấu thầu, lựa chọn nhà thầu theo đúng các quy định hiện hành</t>
  </si>
  <si>
    <t>Triển khai các thủ tục Đấu thầu, lựa chọn nhà thầu.</t>
  </si>
  <si>
    <t>Lập HSĐX, HSYC trình thẩm định, phê duyệt, đăng báo, mạng chào thầu, tổ chức đấu thầu, LCNT theo đúng các quy định hiện hành</t>
  </si>
  <si>
    <t>Theo dõi tiến độ, lập kế hoạch, tổ chức kiểm tra chất lượng, kỹ thuật, đôn đốc tiến độ các công trình SCL đang thi công</t>
  </si>
  <si>
    <t>Theo dõi tiến độ, kiểm tra chất lượng và kỹ thuật, đôn đốc tiến độ công trình SCL đang thi công</t>
  </si>
  <si>
    <t>Lên kế hoạch, tổ chức thực hiện nghiệm thu kỹ thuật, nghiệm thu hoàn thành công trình SCL</t>
  </si>
  <si>
    <t>Thực hiện nghiệm thu  thu kỹ thuật, nghiệm thu hoàn thành  công trình SCL</t>
  </si>
  <si>
    <t xml:space="preserve">Thực hiện đúng các Quy trình Kinh doanh, Quy trình Giao tiếp khách hàng và các Quy định khác có liên quan khi làm việc với khách hàng và đối tác. </t>
  </si>
  <si>
    <t xml:space="preserve">Triển khai thi công, kiểm tra chất lượng và kỹ thuật công trình SCL </t>
  </si>
  <si>
    <t>Thực hiện công việc được giao với ý thức, trách nhiệm cao, hoàn đúng kế hoạch đạt kết quả tốt</t>
  </si>
  <si>
    <t>Thực hiện, duy trì áp dụng và cải tiến hệ thống quản lý chất lượng ISO 9001:2015 trong các công việc được giao</t>
  </si>
  <si>
    <t>Thực hiện triển khai duy trì áp dụng và cải tiến công cụ 5Scác công việc được giao</t>
  </si>
  <si>
    <t>Lập kế hoạch, triển khai duy trì áp dụng và cải tiến hệ thống quản lý chất lượng ISO 9001:2015 trong toàn Công ty</t>
  </si>
  <si>
    <t xml:space="preserve">Nghiên cứu, tìm hiểu, học hỏi, áp dụng các công nghệ mới vào SXKD </t>
  </si>
  <si>
    <t>Ngày 07 tháng 5 năm 2018</t>
  </si>
  <si>
    <t>A.1.1</t>
  </si>
  <si>
    <t>.....</t>
  </si>
  <si>
    <t>A.1.2</t>
  </si>
  <si>
    <t>A.1.3</t>
  </si>
  <si>
    <t>A.1.4</t>
  </si>
  <si>
    <t>Quản lý vận hành hệ thống CNTT</t>
  </si>
  <si>
    <t>Tham gia 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</si>
  <si>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KPIs cá nhân</t>
  </si>
  <si>
    <t>KPIs và hình  giao phụ trách</t>
  </si>
  <si>
    <t>KS.Thanh tra-kiểm soát nội bộ</t>
  </si>
  <si>
    <t>Mã chức danh: KHVT 02</t>
  </si>
  <si>
    <t>Bộ phận: Gián tiếp</t>
  </si>
  <si>
    <t>Vị trí: Phó phòng phụ trách sửa chữa lớn</t>
  </si>
  <si>
    <t>Thực hiện các công việc được giao bổ xung khi có phát sinh</t>
  </si>
  <si>
    <t>Thực hiện công việc được giao theo kế hoạch</t>
  </si>
  <si>
    <t>Thực hiện công việc được giao bổ sung, phát sinh</t>
  </si>
  <si>
    <t>Theo kế hoạch của PCYB và EVNNPC</t>
  </si>
  <si>
    <t>Thực hiện soạn thảo các Công văn, Quyết định, Hợp đồng, Biên bản. Sắp xếp và chuyển lưu trữ hồ sơ theo đúng mẫu và quy định hiện hành</t>
  </si>
  <si>
    <t>Số lượng</t>
  </si>
  <si>
    <t>Tham gia lập kế hoạch, tổ chức thực hiện phòng chống và khắc phục thiên tai khi có yêu cầu của Công ty</t>
  </si>
  <si>
    <t>Thực hiện triển khai thi công, nghiệm thu công trình SCL</t>
  </si>
  <si>
    <t>Chỉ đạo việc lựa chọn danh mục, lập kế hoạch phê duyệt danh mục, vốn SCL của Công ty</t>
  </si>
  <si>
    <t>Chỉ đạo việc lập, thẩm định dự toán, kế hoạch LCNT, HSĐX, HSYC, kết quả LCNT chỉ đạo việc đăng báo, mạng chào thầu, tổ chức đấu thầu, LCNT thương thảo hợp đồng theo đúng các quy định hiện hành.</t>
  </si>
  <si>
    <t>Chỉ đạo, theo dõi đôn đốc tiến độ, kiểm tra chất lượng và kỹ thuật, công trình SCL đang thi công. Thực hiện nghiệm thu  thu kỹ thuật, nghiệm thu hoàn thành  công trình SCL</t>
  </si>
  <si>
    <t>Phòng: Kế hoạch và vật tư</t>
  </si>
  <si>
    <t>Thẩm định dự toán, kế hoạch LCNT, HSĐX, HSYC, kết quả LCNT các gói thầu mua sắm tài sản, VTTB phục vụ SXKD, ĐTXD, SCL, SCTX, Khắc phục thiên tai</t>
  </si>
  <si>
    <t>Chỉ đạo việc thực hiện thu gom chất thải nguy hiểm độc hại, chất thải rắn theo đúng các quy địnhvề  công tác bảo vệ môi trường</t>
  </si>
  <si>
    <t>Quản lý trang thiết bị, dụng cụ an toàn, phòng cháy chữa cháy khu vực kho Đầm Hồng.</t>
  </si>
  <si>
    <t>Chỉ đạo viết lệnh điều hành xe ô tô,  quyết toán xe ô tô tải và xe cẩu thuộc PXXLĐ quản lý</t>
  </si>
  <si>
    <t>Thực hiện soạn thảo, kiểm tra các Công văn, Quyết định, Hợp đồng, Biên bản. Sắp xếp và chuyển lưu trữ hồ sơ theo đúng mẫu và quy định hiện hành</t>
  </si>
  <si>
    <t>Thẩm định, hoàn thiện hồ sơ quyết toán, phối hợp xin vốn giải ngân công trình SCL, SCTX, Khắc phục thiên tai</t>
  </si>
  <si>
    <t>KPIs cấp Công ty</t>
  </si>
  <si>
    <t>KPIs cấp phòng</t>
  </si>
  <si>
    <t>1 sáng kiến, cải tiến được duyệt /quý</t>
  </si>
  <si>
    <t>Số lượng sáng kiến, cải tiến hiệu suất hoạt động hoặc giảm chi phí vận hành được áp dụng</t>
  </si>
  <si>
    <t>Ngày 08 tháng 5 năm 2018</t>
  </si>
  <si>
    <t>Mã KPIs</t>
  </si>
  <si>
    <t>A.2.3</t>
  </si>
  <si>
    <t>A.2.5</t>
  </si>
  <si>
    <t>A.2.6</t>
  </si>
  <si>
    <t>A.2.9</t>
  </si>
  <si>
    <t>A.2.12</t>
  </si>
  <si>
    <t>A.2.14</t>
  </si>
  <si>
    <t>A.2.15</t>
  </si>
  <si>
    <t>A.2.16</t>
  </si>
  <si>
    <t>A.2.17</t>
  </si>
  <si>
    <t>A.2.18</t>
  </si>
  <si>
    <t>A.2.19</t>
  </si>
  <si>
    <t>Mã cấp 1</t>
  </si>
  <si>
    <t>KPI</t>
  </si>
  <si>
    <t>Mã cấp 2</t>
  </si>
  <si>
    <t>Mã cấp 3</t>
  </si>
  <si>
    <t>Tỷ lệ thực hiện</t>
  </si>
  <si>
    <t>NHÓM CÁC CHỈ TIÊU THỰC HIỆN NHIỆM VỤ (Cấp 1)</t>
  </si>
  <si>
    <t>NHÓM KPI THEO MỤC TIÊU (Cấp 2)</t>
  </si>
  <si>
    <t>Viễn cảnh tài chính (Cấp 3)</t>
  </si>
  <si>
    <t>Viễn cảnh quan hệ khách hàng (Cấp 3)</t>
  </si>
  <si>
    <t>NHÓM KPI THEO MTCV (Cấp 2)</t>
  </si>
  <si>
    <t>Ý THỨC, TRÁCH NHIỆM VỚI CÔNG VIỆC (Cấp 1)</t>
  </si>
  <si>
    <t>SC11</t>
  </si>
  <si>
    <t>SC21</t>
  </si>
  <si>
    <t>SC31</t>
  </si>
  <si>
    <t>Thực hiện lựa chọn nhà thầu đúng quy định</t>
  </si>
  <si>
    <t>SC4</t>
  </si>
  <si>
    <t>Quy trình nội bộ (Cấp 3)</t>
  </si>
  <si>
    <t>Chỉ đạo, thực hiện lập kế hoạch lựa chọn nhà thầu thực hiện SCL đúng quy đinh</t>
  </si>
  <si>
    <t>Hạch toán chi phí SCL vào giá thành đúng kế hoạch</t>
  </si>
  <si>
    <t>Thực hiện hạch toán chi phí SCL vào giá thành đúng kế hoạch</t>
  </si>
  <si>
    <t>Tr.đ</t>
  </si>
  <si>
    <t>Mã chức danh: KHVT 01</t>
  </si>
  <si>
    <t>đ/kWh</t>
  </si>
  <si>
    <t>Ban Giám Đốc Chấm</t>
  </si>
  <si>
    <t>KH</t>
  </si>
  <si>
    <t>VT</t>
  </si>
  <si>
    <t>Lập KH triển khai công tác SCTX</t>
  </si>
  <si>
    <t>Lập KH và triển khai công tác SCTX quý</t>
  </si>
  <si>
    <t>KH31</t>
  </si>
  <si>
    <t>Quản lý, pân bổ VTTB tài sản của công ty</t>
  </si>
  <si>
    <t>Thanh lý tài sản vật tư ứ đọng kém mất phẩm chất không có nhu cầu sử dụng</t>
  </si>
  <si>
    <t>Chỉ đạo việc thực hiện quản lý chất thải tại kho Đầm Hồng</t>
  </si>
  <si>
    <t>SX</t>
  </si>
  <si>
    <t>KH311</t>
  </si>
  <si>
    <t>CÔNG TY ĐIỆN LỰC YÊN BÁI</t>
  </si>
  <si>
    <t>SC111</t>
  </si>
  <si>
    <t>SC211</t>
  </si>
  <si>
    <t>SC311</t>
  </si>
  <si>
    <t>Thực hiện quản lý chất thải tại kho Đầm Hồng</t>
  </si>
  <si>
    <t>Thực hiện lựa chọn nhà thầu  SCL đúng quy định</t>
  </si>
  <si>
    <t>Thực hiện kế hoạch thanh tra, kiểm tra định kỳ hoặc đột xuất trong toàn Công ty về việc thực hiện các chính sách, pháp luật của Nhà nước, quy chế phân cấp quản lý, quy định của Công ty và Tổng công ty</t>
  </si>
  <si>
    <t>Quản lý, phân bổ VTTB tài sản của công ty</t>
  </si>
  <si>
    <t>AT</t>
  </si>
  <si>
    <t>SC</t>
  </si>
  <si>
    <t>Sửa chữa lớn ( Cấp 3)</t>
  </si>
  <si>
    <t>KS</t>
  </si>
  <si>
    <t>C21</t>
  </si>
  <si>
    <t>CL</t>
  </si>
  <si>
    <t xml:space="preserve">Tham gia thanh kiểm tra đột xuất, định kỳ theo kế hoạch của công ty trong lĩnh vực được phân công </t>
  </si>
  <si>
    <t xml:space="preserve">Hoàn thành kế hoạch SCL theo kế hoach </t>
  </si>
  <si>
    <t>Hoàn thành kế hoạch SCL theo kế hoạch</t>
  </si>
  <si>
    <t>Chỉ đạo việc thực hiện các hạng mục SCL hoàn thành đúng kế hoạch.</t>
  </si>
  <si>
    <t>Theo dõi, kiểm soát việc thực hiện chi phí biến động công ty, phân bổ chi phí cho các đơn vị</t>
  </si>
  <si>
    <t>KH1</t>
  </si>
  <si>
    <t>Lập kế hoạch SXKD hàng năm của công ty</t>
  </si>
  <si>
    <t>Lập báo cáo SXKD hàng tháng, quý, năm</t>
  </si>
  <si>
    <t>Thực hiện tốt công tác dịch vụ khách hàng không vi phạm về quy định giao tiếp khách hàng</t>
  </si>
  <si>
    <t>Lập và triển khai KH SXKD điện năng</t>
  </si>
  <si>
    <t>KPI phòng</t>
  </si>
  <si>
    <t>Mua sắm quản lý VTTB, tài sản ( cấp 3)</t>
  </si>
  <si>
    <t>Lập kế hoạch SXKD ( cấp 3)</t>
  </si>
  <si>
    <t>Quản trị chuến lược ( Cấp 3)</t>
  </si>
  <si>
    <t>ATLĐ - Môi trường ( cấp 3)</t>
  </si>
  <si>
    <t>Dịch vụ SXK ( Cấp 3)</t>
  </si>
  <si>
    <t>Thanh tra-kiểm soát nội bộ ( cấp 3)</t>
  </si>
  <si>
    <t>Thực hiện công tác văn thư của phòng</t>
  </si>
  <si>
    <t>Tổ chức kiểm tra, giám sát và theo dõi đánh giá việc thực hiện công tác ISO của phòng</t>
  </si>
  <si>
    <t>Tổ chức kiểm tra, giám sát và theo dõi đánh giá việc thực hiện công tác 5S của phòng</t>
  </si>
  <si>
    <t>Thực hiện tiết kiệm chi phí SCL đúng quy định</t>
  </si>
  <si>
    <t>Giá trị hàng tồn kho hàng tháng</t>
  </si>
  <si>
    <t>C1.1</t>
  </si>
  <si>
    <t>F3.1</t>
  </si>
  <si>
    <t>F3.2</t>
  </si>
  <si>
    <t>VT2.1</t>
  </si>
  <si>
    <t>SX1.1</t>
  </si>
  <si>
    <t>CN3.1</t>
  </si>
  <si>
    <t>HC1.1</t>
  </si>
  <si>
    <t>QT1.1</t>
  </si>
  <si>
    <t>QT2.1</t>
  </si>
  <si>
    <t>VT1.1</t>
  </si>
  <si>
    <t>Thực hiện công việc được giao với ý thức, trách nhiệm cao, hoàn thành đúng kế hoạch đạt kết quả tốt</t>
  </si>
  <si>
    <t>Tổ chức, thực hiện các hoạt động SXK(theo hợp đồng ký kết với khách hàng)</t>
  </si>
  <si>
    <t>QT1.1.1</t>
  </si>
  <si>
    <t>QT2.1.1</t>
  </si>
  <si>
    <t>C1.2</t>
  </si>
  <si>
    <t>Có sáng kiến được công nhận</t>
  </si>
  <si>
    <t>Có cải tiến hợp lý hóa sản xuất</t>
  </si>
  <si>
    <t>a1</t>
  </si>
  <si>
    <t>a2</t>
  </si>
  <si>
    <t>a3</t>
  </si>
  <si>
    <t>a4</t>
  </si>
  <si>
    <t xml:space="preserve">Trọng số chỉ tiêu </t>
  </si>
  <si>
    <t xml:space="preserve">Trọng số cấp 3 </t>
  </si>
  <si>
    <t xml:space="preserve">Trọng số cấp 2 </t>
  </si>
  <si>
    <t xml:space="preserve">Trọng số cấp 1 </t>
  </si>
  <si>
    <t>Gqd = G*a</t>
  </si>
  <si>
    <t>G</t>
  </si>
  <si>
    <t>F3.1.1</t>
  </si>
  <si>
    <t>F3.2.1</t>
  </si>
  <si>
    <t>F4.2.1</t>
  </si>
  <si>
    <t>F4.2</t>
  </si>
  <si>
    <t>C1.1.1</t>
  </si>
  <si>
    <t>VT1.1.1</t>
  </si>
  <si>
    <t>AT5.1</t>
  </si>
  <si>
    <t>AT5.1.1</t>
  </si>
  <si>
    <t>HC1.1.1</t>
  </si>
  <si>
    <t>CN3.1.1</t>
  </si>
  <si>
    <t>KS3.1.1</t>
  </si>
  <si>
    <t>KS3.1</t>
  </si>
  <si>
    <t>VH1.1</t>
  </si>
  <si>
    <t>B1.1</t>
  </si>
  <si>
    <t>B1.1.1</t>
  </si>
  <si>
    <t>B2.1</t>
  </si>
  <si>
    <t>B2.1.1</t>
  </si>
  <si>
    <t>C2.1.1</t>
  </si>
  <si>
    <t>KH1.1</t>
  </si>
  <si>
    <t>KH1.1.1</t>
  </si>
  <si>
    <t>KH1.2</t>
  </si>
  <si>
    <t>KH1.2.1</t>
  </si>
  <si>
    <t>KH2.1</t>
  </si>
  <si>
    <t>KH2.1.1</t>
  </si>
  <si>
    <t>VT2.1.1</t>
  </si>
  <si>
    <t>VT3.1</t>
  </si>
  <si>
    <t>VT3.1.1</t>
  </si>
  <si>
    <t>AT4.1</t>
  </si>
  <si>
    <t>AT4.1.1</t>
  </si>
  <si>
    <t>SC4.1.1</t>
  </si>
  <si>
    <t>SC4.1</t>
  </si>
  <si>
    <t>SC4.1.2</t>
  </si>
  <si>
    <t>SX1.1.1</t>
  </si>
  <si>
    <t>C1.2.1</t>
  </si>
  <si>
    <t>VH1.1.1</t>
  </si>
  <si>
    <t>A3</t>
  </si>
  <si>
    <t>Các chỉ tiêu chung ( KPI chung)</t>
  </si>
  <si>
    <t>Soạn thảo và soát kỹ các văn bản, quy trình, quy định… của phòng trước khi trình ký đảm bảo đúng đủ nội dung và thể thức trình bầy</t>
  </si>
  <si>
    <t>Khai thác hiệu quả các phần mềm dùng chung được trang bị như Eoffice; Microsoft Office; visio</t>
  </si>
  <si>
    <t>Khai thác hiệu quả các phần mềm chuyên môn được trang bị</t>
  </si>
  <si>
    <t>Xây dựng, triển khai duy trì áp dụng và cải tiến hệ thống quản lý chất lượng ISO 9001:2015 của phòng</t>
  </si>
  <si>
    <t>Thực hiện, duy trì áp dụng và cải tiến hệ thống quản lý chất lượng ISO 9001:2015 trong phòng, lập báo cáo.</t>
  </si>
  <si>
    <t>Triển khai duy trì áp dụng  5S trong phòng</t>
  </si>
  <si>
    <t>Thực hiện, duy trì áp dụng  5S trong phòng, lập báo cáo.</t>
  </si>
  <si>
    <t>Thực hiện VHDN theo quy định</t>
  </si>
  <si>
    <t>CN3.2</t>
  </si>
  <si>
    <t>CN3.2.1</t>
  </si>
  <si>
    <t xml:space="preserve"> Số lượng sai sót </t>
  </si>
  <si>
    <t>QT1.2</t>
  </si>
  <si>
    <t>QT1.2.1</t>
  </si>
  <si>
    <t>QT2.2</t>
  </si>
  <si>
    <t>QT2.2.1</t>
  </si>
  <si>
    <t>HC4</t>
  </si>
  <si>
    <t>Công tác Quan hệ cộng đồng</t>
  </si>
  <si>
    <t>Thực hiện viết bài cho trang website của Công ty theo quy định</t>
  </si>
  <si>
    <t>Số lượng bài viết</t>
  </si>
  <si>
    <t>HC4.1.1</t>
  </si>
  <si>
    <t>HC4.1</t>
  </si>
  <si>
    <t xml:space="preserve">Số lượng sai sót </t>
  </si>
  <si>
    <t>Số lần thanh lý</t>
  </si>
  <si>
    <t>Số CBCNV biết khai thác hiệu quả các phần mềm  được trang bị: Microsoft Office (Word, Excel, Power Point); Eoffice; Visio.</t>
  </si>
  <si>
    <t>Số lượng phiếu NC</t>
  </si>
  <si>
    <t>Số lần kiểm tra nội bộ</t>
  </si>
  <si>
    <t>Điểm</t>
  </si>
  <si>
    <t>≥70</t>
  </si>
  <si>
    <t>a = a1*a2*a3*a4*a5</t>
  </si>
  <si>
    <t>a5</t>
  </si>
  <si>
    <t>Trọng số cấp 4</t>
  </si>
  <si>
    <t>ĐIỂM THƯỞNG</t>
  </si>
  <si>
    <t>VT1.1.5</t>
  </si>
  <si>
    <t>Thực hiện tiết kiệm trong đấu thầu đối với gói thầu mua sắm VTTB theo quy định</t>
  </si>
  <si>
    <t>KHVT: 01</t>
  </si>
  <si>
    <t>7,5%</t>
  </si>
  <si>
    <t>Ngày 29 tháng 8 năm 2018</t>
  </si>
</sst>
</file>

<file path=xl/styles.xml><?xml version="1.0" encoding="utf-8"?>
<styleSheet xmlns="http://schemas.openxmlformats.org/spreadsheetml/2006/main">
  <numFmts count="15">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0_);_(* \(#,##0.0\);_(* &quot;-&quot;??_);_(@_)"/>
    <numFmt numFmtId="174" formatCode="_(* #,##0.0_);_(* \(#,##0.0\);_(* &quot;-&quot;?_);_(@_)"/>
    <numFmt numFmtId="175" formatCode="0.0"/>
  </numFmts>
  <fonts count="59">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charset val="163"/>
    </font>
    <font>
      <sz val="14"/>
      <name val="Times New Roman"/>
      <family val="1"/>
      <charset val="1"/>
    </font>
    <font>
      <sz val="11"/>
      <color indexed="8"/>
      <name val="Calibri"/>
      <family val="2"/>
      <charset val="1"/>
    </font>
    <font>
      <b/>
      <sz val="12"/>
      <name val="Times New Roman"/>
      <family val="1"/>
    </font>
    <font>
      <sz val="12"/>
      <name val="Times New Roman"/>
      <family val="1"/>
    </font>
    <font>
      <sz val="11"/>
      <name val="Times New Roman"/>
      <family val="1"/>
    </font>
    <font>
      <b/>
      <sz val="11"/>
      <name val="Times New Roman"/>
      <family val="1"/>
    </font>
    <font>
      <sz val="11"/>
      <color indexed="10"/>
      <name val="Times New Roman"/>
      <family val="1"/>
    </font>
    <font>
      <sz val="11"/>
      <color indexed="8"/>
      <name val="Times New Roman"/>
      <family val="1"/>
      <charset val="163"/>
    </font>
    <font>
      <b/>
      <sz val="11"/>
      <name val="Times New Roman"/>
      <family val="1"/>
      <charset val="163"/>
    </font>
    <font>
      <sz val="11"/>
      <name val="Times New Roman"/>
      <family val="1"/>
      <charset val="163"/>
    </font>
    <font>
      <b/>
      <i/>
      <sz val="11"/>
      <name val="Times New Roman"/>
      <family val="1"/>
      <charset val="163"/>
    </font>
    <font>
      <i/>
      <sz val="11"/>
      <name val="Times New Roman"/>
      <family val="1"/>
    </font>
    <font>
      <i/>
      <sz val="11"/>
      <color indexed="8"/>
      <name val="Times New Roman"/>
      <family val="1"/>
    </font>
    <font>
      <b/>
      <sz val="11"/>
      <color indexed="8"/>
      <name val="Times New Roman"/>
      <family val="1"/>
    </font>
    <font>
      <b/>
      <sz val="11"/>
      <color indexed="8"/>
      <name val="Times New Roman"/>
      <family val="1"/>
      <charset val="163"/>
    </font>
    <font>
      <sz val="11"/>
      <color indexed="8"/>
      <name val="Times New Roman"/>
      <family val="1"/>
    </font>
    <font>
      <b/>
      <sz val="14"/>
      <name val="Times New Roman"/>
      <family val="1"/>
    </font>
    <font>
      <sz val="13"/>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b/>
      <i/>
      <sz val="11"/>
      <color rgb="FFFF0000"/>
      <name val="Times New Roman"/>
      <family val="1"/>
      <charset val="163"/>
    </font>
    <font>
      <sz val="11"/>
      <color theme="1"/>
      <name val="Cambria"/>
      <family val="1"/>
      <charset val="163"/>
      <scheme val="major"/>
    </font>
    <font>
      <i/>
      <sz val="11"/>
      <color theme="1"/>
      <name val="Cambria"/>
      <family val="1"/>
      <charset val="163"/>
      <scheme val="major"/>
    </font>
    <font>
      <b/>
      <sz val="11"/>
      <color rgb="FFFF0000"/>
      <name val="Times New Roman"/>
      <family val="1"/>
    </font>
    <font>
      <sz val="11"/>
      <name val="Cambria"/>
      <family val="1"/>
      <charset val="163"/>
      <scheme val="major"/>
    </font>
    <font>
      <b/>
      <sz val="11"/>
      <color rgb="FFFF0000"/>
      <name val="Cambria"/>
      <family val="1"/>
      <charset val="163"/>
      <scheme val="major"/>
    </font>
    <font>
      <sz val="11"/>
      <color rgb="FFFF0000"/>
      <name val="Cambria"/>
      <family val="1"/>
      <charset val="163"/>
      <scheme val="major"/>
    </font>
    <font>
      <sz val="11"/>
      <color rgb="FFFF0000"/>
      <name val="Times New Roman"/>
      <family val="1"/>
      <charset val="163"/>
    </font>
    <font>
      <b/>
      <i/>
      <sz val="11"/>
      <name val="Cambria"/>
      <family val="1"/>
      <charset val="163"/>
      <scheme val="major"/>
    </font>
    <font>
      <sz val="14"/>
      <color theme="1"/>
      <name val="Times New Roman"/>
      <family val="1"/>
      <charset val="163"/>
    </font>
    <font>
      <sz val="12"/>
      <color rgb="FFFF0000"/>
      <name val="Times New Roman"/>
      <family val="1"/>
    </font>
    <font>
      <sz val="11"/>
      <color rgb="FFFF0000"/>
      <name val="Times New Roman"/>
      <family val="1"/>
    </font>
    <font>
      <b/>
      <sz val="11"/>
      <color rgb="FFFF0000"/>
      <name val="Times New Roman"/>
      <family val="1"/>
      <charset val="163"/>
    </font>
    <font>
      <sz val="11"/>
      <name val="Cambria"/>
      <family val="1"/>
      <scheme val="major"/>
    </font>
    <font>
      <sz val="12"/>
      <name val="Calibri"/>
      <family val="2"/>
      <scheme val="minor"/>
    </font>
    <font>
      <sz val="12"/>
      <color rgb="FFFF0000"/>
      <name val="Calibri"/>
      <family val="2"/>
    </font>
    <font>
      <sz val="11"/>
      <color rgb="FFC00000"/>
      <name val="Cambria"/>
      <family val="1"/>
      <charset val="163"/>
      <scheme val="major"/>
    </font>
    <font>
      <sz val="11"/>
      <color rgb="FFC00000"/>
      <name val="Times New Roman"/>
      <family val="1"/>
    </font>
    <font>
      <b/>
      <sz val="11"/>
      <color rgb="FFC00000"/>
      <name val="Times New Roman"/>
      <family val="1"/>
    </font>
    <font>
      <b/>
      <sz val="12"/>
      <color rgb="FFFF0000"/>
      <name val="Times New Roman"/>
      <family val="1"/>
    </font>
    <font>
      <sz val="11"/>
      <color theme="1"/>
      <name val="Times New Roman"/>
      <family val="1"/>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8"/>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s>
  <cellStyleXfs count="113">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6"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6" fillId="0" borderId="0" applyBorder="0" applyProtection="0"/>
    <xf numFmtId="0" fontId="12" fillId="0" borderId="0"/>
    <xf numFmtId="0" fontId="15" fillId="0" borderId="0"/>
    <xf numFmtId="0" fontId="12" fillId="0" borderId="0"/>
    <xf numFmtId="0" fontId="13" fillId="0" borderId="0">
      <alignment vertical="center"/>
    </xf>
    <xf numFmtId="9" fontId="8" fillId="0" borderId="0" applyBorder="0" applyProtection="0"/>
    <xf numFmtId="9" fontId="16" fillId="0" borderId="0" applyBorder="0" applyProtection="0"/>
    <xf numFmtId="9" fontId="8" fillId="0" borderId="0" applyBorder="0" applyProtection="0"/>
    <xf numFmtId="9" fontId="1" fillId="0" borderId="0" applyBorder="0" applyProtection="0"/>
    <xf numFmtId="9" fontId="8" fillId="0" borderId="0" applyBorder="0" applyProtection="0"/>
    <xf numFmtId="9" fontId="8" fillId="0" borderId="0" applyBorder="0" applyProtection="0"/>
    <xf numFmtId="9" fontId="8" fillId="0" borderId="0" applyBorder="0" applyProtection="0"/>
    <xf numFmtId="9" fontId="16" fillId="0" borderId="0" applyBorder="0" applyProtection="0"/>
    <xf numFmtId="0" fontId="14" fillId="0" borderId="0">
      <alignment vertical="center"/>
    </xf>
    <xf numFmtId="0" fontId="4"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34" fillId="0" borderId="0" applyNumberFormat="0" applyFill="0" applyBorder="0" applyAlignment="0" applyProtection="0"/>
    <xf numFmtId="0" fontId="4" fillId="0" borderId="0"/>
    <xf numFmtId="0" fontId="4" fillId="0" borderId="0"/>
    <xf numFmtId="0" fontId="4" fillId="0" borderId="0"/>
    <xf numFmtId="0" fontId="35" fillId="0" borderId="0"/>
    <xf numFmtId="0" fontId="36" fillId="0" borderId="0"/>
    <xf numFmtId="0" fontId="33" fillId="0" borderId="0"/>
    <xf numFmtId="0" fontId="33" fillId="0" borderId="0"/>
    <xf numFmtId="0" fontId="33" fillId="0" borderId="0"/>
    <xf numFmtId="0" fontId="7" fillId="0" borderId="0"/>
    <xf numFmtId="0" fontId="4" fillId="0" borderId="0"/>
    <xf numFmtId="0" fontId="37" fillId="0" borderId="0"/>
    <xf numFmtId="0" fontId="13" fillId="0" borderId="0">
      <alignment vertical="center"/>
    </xf>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7" fillId="0" borderId="0"/>
    <xf numFmtId="0" fontId="4" fillId="0" borderId="0"/>
    <xf numFmtId="0" fontId="37"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22">
    <xf numFmtId="0" fontId="0" fillId="0" borderId="0" xfId="0"/>
    <xf numFmtId="0" fontId="18" fillId="3" borderId="3" xfId="0" applyFont="1" applyFill="1" applyBorder="1" applyAlignment="1">
      <alignment horizontal="center" vertical="center"/>
    </xf>
    <xf numFmtId="0" fontId="19" fillId="3" borderId="3" xfId="0" applyNumberFormat="1" applyFont="1" applyFill="1" applyBorder="1" applyAlignment="1">
      <alignment vertical="center" wrapText="1"/>
    </xf>
    <xf numFmtId="0" fontId="21" fillId="3" borderId="3" xfId="0" applyNumberFormat="1" applyFont="1" applyFill="1" applyBorder="1" applyAlignment="1">
      <alignment vertical="center" wrapText="1"/>
    </xf>
    <xf numFmtId="0" fontId="21" fillId="3" borderId="3" xfId="0" applyFont="1" applyFill="1" applyBorder="1" applyAlignment="1">
      <alignment wrapText="1"/>
    </xf>
    <xf numFmtId="0" fontId="38" fillId="3" borderId="3" xfId="0" applyNumberFormat="1" applyFont="1" applyFill="1" applyBorder="1" applyAlignment="1">
      <alignment horizontal="center" vertical="center" wrapText="1"/>
    </xf>
    <xf numFmtId="0" fontId="38" fillId="3" borderId="3" xfId="0" applyNumberFormat="1" applyFont="1" applyFill="1" applyBorder="1" applyAlignment="1">
      <alignment horizontal="center" vertical="center"/>
    </xf>
    <xf numFmtId="0" fontId="19" fillId="3" borderId="3" xfId="0" applyNumberFormat="1" applyFont="1" applyFill="1" applyBorder="1" applyAlignment="1">
      <alignment horizontal="left" vertical="top" wrapText="1"/>
    </xf>
    <xf numFmtId="0" fontId="21" fillId="3" borderId="3" xfId="0" applyNumberFormat="1" applyFont="1" applyFill="1" applyBorder="1" applyAlignment="1">
      <alignment horizontal="left" vertical="top" wrapText="1"/>
    </xf>
    <xf numFmtId="0" fontId="21" fillId="3" borderId="3" xfId="0" applyFont="1" applyFill="1" applyBorder="1" applyAlignment="1">
      <alignment horizontal="left" vertical="top" wrapText="1"/>
    </xf>
    <xf numFmtId="0" fontId="21" fillId="3" borderId="4" xfId="0" applyNumberFormat="1" applyFont="1" applyFill="1" applyBorder="1" applyAlignment="1">
      <alignment horizontal="left" vertical="center" wrapText="1"/>
    </xf>
    <xf numFmtId="0" fontId="33" fillId="3" borderId="0" xfId="0" applyFont="1" applyFill="1"/>
    <xf numFmtId="0" fontId="20" fillId="3" borderId="3" xfId="0" applyFont="1" applyFill="1" applyBorder="1" applyAlignment="1">
      <alignment horizontal="left" vertical="center" wrapText="1"/>
    </xf>
    <xf numFmtId="0" fontId="39" fillId="3" borderId="0" xfId="0" applyFont="1" applyFill="1"/>
    <xf numFmtId="0" fontId="25" fillId="3" borderId="3" xfId="0" applyFont="1" applyFill="1" applyBorder="1" applyAlignment="1">
      <alignment horizontal="center" vertical="center" wrapText="1"/>
    </xf>
    <xf numFmtId="0" fontId="40" fillId="3" borderId="0" xfId="0" applyFont="1" applyFill="1"/>
    <xf numFmtId="0" fontId="20" fillId="3" borderId="3" xfId="0" applyFont="1" applyFill="1" applyBorder="1" applyAlignment="1">
      <alignment vertical="center" wrapText="1"/>
    </xf>
    <xf numFmtId="9" fontId="20" fillId="3" borderId="3" xfId="0" applyNumberFormat="1" applyFont="1" applyFill="1" applyBorder="1" applyAlignment="1">
      <alignment horizontal="center" vertical="center" wrapText="1"/>
    </xf>
    <xf numFmtId="0" fontId="19" fillId="3" borderId="3" xfId="0" applyNumberFormat="1" applyFont="1" applyFill="1" applyBorder="1" applyAlignment="1">
      <alignment horizontal="center" vertical="center" wrapText="1"/>
    </xf>
    <xf numFmtId="4" fontId="20" fillId="3" borderId="3" xfId="8" applyNumberFormat="1" applyFont="1" applyFill="1" applyBorder="1" applyAlignment="1">
      <alignment horizontal="center" vertical="center" wrapText="1"/>
    </xf>
    <xf numFmtId="43" fontId="20" fillId="3" borderId="3" xfId="8" applyFont="1" applyFill="1" applyBorder="1" applyAlignment="1">
      <alignment horizontal="center" vertical="center" wrapText="1"/>
    </xf>
    <xf numFmtId="43" fontId="22" fillId="3" borderId="3" xfId="8" applyFont="1" applyFill="1" applyBorder="1" applyAlignment="1">
      <alignment horizontal="center" vertical="center" wrapText="1"/>
    </xf>
    <xf numFmtId="0" fontId="19" fillId="3" borderId="3" xfId="0" applyFont="1" applyFill="1" applyBorder="1" applyAlignment="1">
      <alignment horizontal="center" vertical="center"/>
    </xf>
    <xf numFmtId="0" fontId="39" fillId="3" borderId="3" xfId="0" applyFont="1" applyFill="1" applyBorder="1"/>
    <xf numFmtId="4" fontId="39" fillId="3" borderId="3" xfId="8" applyNumberFormat="1" applyFont="1" applyFill="1" applyBorder="1" applyAlignment="1">
      <alignment horizontal="center"/>
    </xf>
    <xf numFmtId="43" fontId="39" fillId="3" borderId="3" xfId="8" applyFont="1" applyFill="1" applyBorder="1" applyAlignment="1">
      <alignment horizontal="center"/>
    </xf>
    <xf numFmtId="9" fontId="24" fillId="3" borderId="3" xfId="0" applyNumberFormat="1" applyFont="1" applyFill="1" applyBorder="1" applyAlignment="1">
      <alignment horizontal="center" vertical="center" wrapText="1"/>
    </xf>
    <xf numFmtId="3" fontId="39" fillId="3" borderId="3" xfId="8" applyNumberFormat="1" applyFont="1" applyFill="1" applyBorder="1" applyAlignment="1">
      <alignment horizontal="center" vertical="center"/>
    </xf>
    <xf numFmtId="0" fontId="19" fillId="3" borderId="4" xfId="0" applyNumberFormat="1" applyFont="1" applyFill="1" applyBorder="1" applyAlignment="1">
      <alignment horizontal="center" vertical="center" wrapText="1"/>
    </xf>
    <xf numFmtId="0" fontId="23" fillId="3" borderId="2" xfId="0" applyFont="1" applyFill="1" applyBorder="1" applyAlignment="1">
      <alignment vertical="center" wrapText="1"/>
    </xf>
    <xf numFmtId="3" fontId="23" fillId="3" borderId="5" xfId="8" applyNumberFormat="1" applyFont="1" applyFill="1" applyBorder="1" applyAlignment="1">
      <alignment horizontal="center" vertical="center" wrapText="1"/>
    </xf>
    <xf numFmtId="43" fontId="26" fillId="3" borderId="3" xfId="8" applyFont="1" applyFill="1" applyBorder="1" applyAlignment="1" applyProtection="1">
      <alignment horizontal="center" vertical="center" wrapText="1"/>
    </xf>
    <xf numFmtId="43" fontId="27" fillId="3" borderId="3" xfId="8" applyFont="1" applyFill="1" applyBorder="1" applyAlignment="1" applyProtection="1">
      <alignment horizontal="center" vertical="center" wrapText="1"/>
    </xf>
    <xf numFmtId="0" fontId="28" fillId="3" borderId="3" xfId="0" applyFont="1" applyFill="1" applyBorder="1" applyAlignment="1">
      <alignment vertical="center" wrapText="1"/>
    </xf>
    <xf numFmtId="0" fontId="19" fillId="3" borderId="3" xfId="0" applyNumberFormat="1" applyFont="1" applyFill="1" applyBorder="1" applyAlignment="1">
      <alignment horizontal="left" vertical="center" wrapText="1"/>
    </xf>
    <xf numFmtId="43" fontId="26" fillId="4" borderId="3" xfId="8" applyFont="1" applyFill="1" applyBorder="1" applyAlignment="1" applyProtection="1">
      <alignment horizontal="center" vertical="center" wrapText="1"/>
    </xf>
    <xf numFmtId="43" fontId="19" fillId="4" borderId="3" xfId="8" applyFont="1" applyFill="1" applyBorder="1" applyAlignment="1">
      <alignment horizontal="center" vertical="center" wrapText="1"/>
    </xf>
    <xf numFmtId="0" fontId="28" fillId="3" borderId="2" xfId="0" applyFont="1" applyFill="1" applyBorder="1" applyAlignment="1">
      <alignment vertical="center" wrapText="1"/>
    </xf>
    <xf numFmtId="3" fontId="28" fillId="3" borderId="2" xfId="8" applyNumberFormat="1" applyFont="1" applyFill="1" applyBorder="1" applyAlignment="1">
      <alignment horizontal="center" vertical="center" wrapText="1"/>
    </xf>
    <xf numFmtId="43" fontId="28" fillId="3" borderId="5" xfId="8" applyFont="1" applyFill="1" applyBorder="1" applyAlignment="1">
      <alignment horizontal="center" vertical="center" wrapText="1"/>
    </xf>
    <xf numFmtId="0" fontId="29" fillId="3" borderId="3" xfId="0" applyFont="1" applyFill="1" applyBorder="1" applyAlignment="1">
      <alignment horizontal="left" vertical="center" wrapText="1"/>
    </xf>
    <xf numFmtId="0" fontId="22" fillId="3" borderId="3" xfId="0" applyFont="1" applyFill="1" applyBorder="1" applyAlignment="1">
      <alignment horizontal="left" vertical="center" wrapText="1"/>
    </xf>
    <xf numFmtId="0" fontId="41" fillId="3" borderId="3" xfId="0" applyFont="1" applyFill="1" applyBorder="1" applyAlignment="1">
      <alignment horizontal="center" vertical="center"/>
    </xf>
    <xf numFmtId="0" fontId="41" fillId="3" borderId="6" xfId="0" applyFont="1" applyFill="1" applyBorder="1" applyAlignment="1">
      <alignment vertical="center" wrapText="1"/>
    </xf>
    <xf numFmtId="0" fontId="41" fillId="3" borderId="2" xfId="0" applyFont="1" applyFill="1" applyBorder="1" applyAlignment="1">
      <alignment vertical="center" wrapText="1"/>
    </xf>
    <xf numFmtId="0" fontId="41" fillId="3" borderId="5" xfId="0" applyFont="1" applyFill="1" applyBorder="1" applyAlignment="1">
      <alignment vertical="center" wrapText="1"/>
    </xf>
    <xf numFmtId="0" fontId="41" fillId="3" borderId="3" xfId="99" applyFont="1" applyFill="1" applyBorder="1" applyAlignment="1">
      <alignment horizontal="center" vertical="center" wrapText="1"/>
    </xf>
    <xf numFmtId="0" fontId="41" fillId="3" borderId="3" xfId="0" applyFont="1" applyFill="1" applyBorder="1" applyAlignment="1">
      <alignment horizontal="center" vertical="center" wrapText="1"/>
    </xf>
    <xf numFmtId="9" fontId="41" fillId="3" borderId="3" xfId="0" applyNumberFormat="1" applyFont="1" applyFill="1" applyBorder="1" applyAlignment="1">
      <alignment horizontal="center" vertical="center" wrapText="1"/>
    </xf>
    <xf numFmtId="0" fontId="41" fillId="3" borderId="3" xfId="0" applyFont="1" applyFill="1" applyBorder="1" applyAlignment="1">
      <alignment horizontal="right" vertical="center"/>
    </xf>
    <xf numFmtId="1" fontId="41" fillId="3" borderId="3" xfId="0" applyNumberFormat="1" applyFont="1" applyFill="1" applyBorder="1" applyAlignment="1">
      <alignment horizontal="right" vertical="center"/>
    </xf>
    <xf numFmtId="2" fontId="41" fillId="3" borderId="3" xfId="0" applyNumberFormat="1" applyFont="1" applyFill="1" applyBorder="1" applyAlignment="1">
      <alignment horizontal="right"/>
    </xf>
    <xf numFmtId="0" fontId="19" fillId="3" borderId="3" xfId="0" applyNumberFormat="1" applyFont="1" applyFill="1" applyBorder="1" applyAlignment="1">
      <alignment horizontal="center" vertical="center"/>
    </xf>
    <xf numFmtId="0" fontId="39" fillId="3" borderId="3" xfId="0" applyFont="1" applyFill="1" applyBorder="1" applyAlignment="1">
      <alignment vertical="center"/>
    </xf>
    <xf numFmtId="0" fontId="19" fillId="3" borderId="3" xfId="99" applyFont="1" applyFill="1" applyBorder="1" applyAlignment="1">
      <alignment horizontal="center" vertical="center" wrapText="1"/>
    </xf>
    <xf numFmtId="43" fontId="39" fillId="3" borderId="3" xfId="8" applyFont="1" applyFill="1" applyBorder="1" applyAlignment="1">
      <alignment horizontal="center" vertical="center"/>
    </xf>
    <xf numFmtId="0" fontId="39" fillId="3" borderId="3" xfId="0" applyFont="1" applyFill="1" applyBorder="1" applyAlignment="1">
      <alignment horizontal="center" vertical="center" wrapText="1"/>
    </xf>
    <xf numFmtId="3" fontId="24" fillId="3" borderId="3" xfId="8" applyNumberFormat="1" applyFont="1" applyFill="1" applyBorder="1" applyAlignment="1">
      <alignment horizontal="center" vertical="center" wrapText="1"/>
    </xf>
    <xf numFmtId="0" fontId="22" fillId="3" borderId="3" xfId="0" applyFont="1" applyFill="1" applyBorder="1" applyAlignment="1">
      <alignment horizontal="center" vertical="center" wrapText="1"/>
    </xf>
    <xf numFmtId="9" fontId="23" fillId="4" borderId="3" xfId="0" applyNumberFormat="1" applyFont="1" applyFill="1" applyBorder="1" applyAlignment="1">
      <alignment horizontal="center" vertical="center" wrapText="1"/>
    </xf>
    <xf numFmtId="0" fontId="20" fillId="3" borderId="3" xfId="0" applyFont="1" applyFill="1" applyBorder="1" applyAlignment="1">
      <alignment horizontal="center" vertical="center"/>
    </xf>
    <xf numFmtId="0" fontId="20" fillId="3" borderId="3" xfId="0" applyFont="1" applyFill="1" applyBorder="1" applyAlignment="1">
      <alignment horizontal="center" vertical="center" wrapText="1"/>
    </xf>
    <xf numFmtId="0" fontId="20" fillId="3" borderId="3" xfId="0" applyNumberFormat="1" applyFont="1" applyFill="1" applyBorder="1" applyAlignment="1">
      <alignment horizontal="center" vertical="center" wrapText="1"/>
    </xf>
    <xf numFmtId="0" fontId="20" fillId="3" borderId="6" xfId="0" applyFont="1" applyFill="1" applyBorder="1" applyAlignment="1">
      <alignment horizontal="center" vertical="center" wrapText="1"/>
    </xf>
    <xf numFmtId="43" fontId="19" fillId="3" borderId="3" xfId="8" applyFont="1" applyFill="1" applyBorder="1" applyAlignment="1">
      <alignment horizontal="center" vertical="center" wrapText="1"/>
    </xf>
    <xf numFmtId="9" fontId="24" fillId="4" borderId="3" xfId="0" applyNumberFormat="1" applyFont="1" applyFill="1" applyBorder="1" applyAlignment="1">
      <alignment horizontal="center" vertical="center" wrapText="1"/>
    </xf>
    <xf numFmtId="3" fontId="23" fillId="4" borderId="5" xfId="8" applyNumberFormat="1" applyFont="1" applyFill="1" applyBorder="1" applyAlignment="1">
      <alignment horizontal="center" vertical="center" wrapText="1"/>
    </xf>
    <xf numFmtId="43" fontId="39" fillId="4" borderId="3" xfId="8" applyFont="1" applyFill="1" applyBorder="1" applyAlignment="1">
      <alignment horizontal="center" vertical="center"/>
    </xf>
    <xf numFmtId="43" fontId="24" fillId="4" borderId="3" xfId="8" applyFont="1" applyFill="1" applyBorder="1" applyAlignment="1">
      <alignment horizontal="center" vertical="center" wrapText="1"/>
    </xf>
    <xf numFmtId="3" fontId="28" fillId="4" borderId="2" xfId="8" applyNumberFormat="1" applyFont="1" applyFill="1" applyBorder="1" applyAlignment="1">
      <alignment horizontal="center" vertical="center" wrapText="1"/>
    </xf>
    <xf numFmtId="0" fontId="23" fillId="3" borderId="3" xfId="62" applyFont="1" applyFill="1" applyBorder="1" applyAlignment="1">
      <alignment vertical="center" wrapText="1"/>
    </xf>
    <xf numFmtId="0" fontId="23" fillId="3" borderId="4" xfId="62" applyFont="1" applyFill="1" applyBorder="1" applyAlignment="1">
      <alignment horizontal="center" vertical="center" wrapText="1"/>
    </xf>
    <xf numFmtId="9" fontId="20" fillId="3" borderId="7" xfId="0" applyNumberFormat="1" applyFont="1" applyFill="1" applyBorder="1" applyAlignment="1">
      <alignment horizontal="center" vertical="center" wrapText="1"/>
    </xf>
    <xf numFmtId="9" fontId="20" fillId="4" borderId="7" xfId="0" applyNumberFormat="1" applyFont="1" applyFill="1" applyBorder="1" applyAlignment="1">
      <alignment horizontal="center" vertical="center" wrapText="1"/>
    </xf>
    <xf numFmtId="43" fontId="20" fillId="4" borderId="3" xfId="0" applyNumberFormat="1" applyFont="1" applyFill="1" applyBorder="1" applyAlignment="1">
      <alignment horizontal="left" vertical="center" wrapText="1"/>
    </xf>
    <xf numFmtId="0" fontId="19" fillId="3" borderId="0" xfId="0" applyFont="1" applyFill="1"/>
    <xf numFmtId="0" fontId="20" fillId="3" borderId="8" xfId="0" applyNumberFormat="1" applyFont="1" applyFill="1" applyBorder="1" applyAlignment="1">
      <alignment horizontal="center" vertical="center"/>
    </xf>
    <xf numFmtId="0" fontId="20" fillId="3" borderId="8" xfId="0" applyNumberFormat="1" applyFont="1" applyFill="1" applyBorder="1" applyAlignment="1">
      <alignment horizontal="left" vertical="center"/>
    </xf>
    <xf numFmtId="0" fontId="20" fillId="3" borderId="9" xfId="0" applyNumberFormat="1" applyFont="1" applyFill="1" applyBorder="1" applyAlignment="1">
      <alignment horizontal="left" vertical="center"/>
    </xf>
    <xf numFmtId="0" fontId="20" fillId="3" borderId="10" xfId="0" applyNumberFormat="1" applyFont="1" applyFill="1" applyBorder="1" applyAlignment="1">
      <alignment horizontal="left" vertical="center"/>
    </xf>
    <xf numFmtId="9" fontId="20" fillId="3" borderId="11" xfId="100" applyFont="1" applyFill="1" applyBorder="1" applyAlignment="1">
      <alignment horizontal="center" vertical="center" wrapText="1"/>
    </xf>
    <xf numFmtId="9" fontId="20" fillId="5" borderId="11" xfId="100" applyFont="1" applyFill="1" applyBorder="1" applyAlignment="1">
      <alignment horizontal="center" vertical="center" wrapText="1"/>
    </xf>
    <xf numFmtId="0" fontId="20" fillId="3" borderId="6" xfId="0" applyFont="1" applyFill="1" applyBorder="1" applyAlignment="1">
      <alignment horizontal="center" vertical="center"/>
    </xf>
    <xf numFmtId="0" fontId="20" fillId="3" borderId="6" xfId="0" applyFont="1" applyFill="1" applyBorder="1" applyAlignment="1">
      <alignment vertical="center"/>
    </xf>
    <xf numFmtId="0" fontId="20" fillId="3" borderId="2" xfId="0" applyFont="1" applyFill="1" applyBorder="1" applyAlignment="1">
      <alignment vertical="center"/>
    </xf>
    <xf numFmtId="0" fontId="20" fillId="3" borderId="5" xfId="0" applyFont="1" applyFill="1" applyBorder="1" applyAlignment="1">
      <alignment vertical="center"/>
    </xf>
    <xf numFmtId="0" fontId="19" fillId="3" borderId="6" xfId="0" applyFont="1" applyFill="1" applyBorder="1" applyAlignment="1">
      <alignment vertical="center"/>
    </xf>
    <xf numFmtId="0" fontId="19" fillId="3" borderId="3" xfId="0" applyFont="1" applyFill="1" applyBorder="1" applyAlignment="1">
      <alignment vertical="center"/>
    </xf>
    <xf numFmtId="0" fontId="19" fillId="3" borderId="2" xfId="0" applyFont="1" applyFill="1" applyBorder="1" applyAlignment="1">
      <alignment vertical="center"/>
    </xf>
    <xf numFmtId="9" fontId="19" fillId="3" borderId="3" xfId="100" applyFont="1" applyFill="1" applyBorder="1" applyAlignment="1">
      <alignment horizontal="center" vertical="center" wrapText="1"/>
    </xf>
    <xf numFmtId="0" fontId="19" fillId="3" borderId="3" xfId="0" applyFont="1" applyFill="1" applyBorder="1" applyAlignment="1">
      <alignment horizontal="center" vertical="center" wrapText="1"/>
    </xf>
    <xf numFmtId="0" fontId="19" fillId="3" borderId="3" xfId="0" applyFont="1" applyFill="1" applyBorder="1" applyAlignment="1">
      <alignment horizontal="left" vertical="center" wrapText="1"/>
    </xf>
    <xf numFmtId="10" fontId="19" fillId="3" borderId="3" xfId="0" applyNumberFormat="1" applyFont="1" applyFill="1" applyBorder="1"/>
    <xf numFmtId="9" fontId="42" fillId="3" borderId="3" xfId="84" applyNumberFormat="1" applyFont="1" applyFill="1" applyBorder="1" applyAlignment="1">
      <alignment horizontal="center" vertical="center"/>
    </xf>
    <xf numFmtId="0" fontId="19" fillId="3" borderId="3" xfId="62" applyFont="1" applyFill="1" applyBorder="1" applyAlignment="1">
      <alignment vertical="center" wrapText="1"/>
    </xf>
    <xf numFmtId="0" fontId="19" fillId="3" borderId="3" xfId="62" applyFont="1" applyFill="1" applyBorder="1" applyAlignment="1">
      <alignment horizontal="center" vertical="center" wrapText="1"/>
    </xf>
    <xf numFmtId="9" fontId="19" fillId="3" borderId="3" xfId="104" applyFont="1" applyFill="1" applyBorder="1" applyAlignment="1">
      <alignment horizontal="center" vertical="center" wrapText="1"/>
    </xf>
    <xf numFmtId="9" fontId="26" fillId="3" borderId="3" xfId="111" applyFont="1" applyFill="1" applyBorder="1" applyAlignment="1" applyProtection="1">
      <alignment horizontal="center" vertical="center" wrapText="1"/>
    </xf>
    <xf numFmtId="0" fontId="43" fillId="3" borderId="4" xfId="84" applyFont="1" applyFill="1" applyBorder="1" applyAlignment="1">
      <alignment horizontal="left" vertical="center" wrapText="1"/>
    </xf>
    <xf numFmtId="9" fontId="44" fillId="3" borderId="3" xfId="84" applyNumberFormat="1" applyFont="1" applyFill="1" applyBorder="1" applyAlignment="1">
      <alignment horizontal="center" vertical="center"/>
    </xf>
    <xf numFmtId="0" fontId="44" fillId="3" borderId="3" xfId="84" applyFont="1" applyFill="1" applyBorder="1" applyAlignment="1">
      <alignment horizontal="left" vertical="center" wrapText="1"/>
    </xf>
    <xf numFmtId="0" fontId="42" fillId="3" borderId="3" xfId="84" applyFont="1" applyFill="1" applyBorder="1" applyAlignment="1">
      <alignment horizontal="center" vertical="center" wrapText="1"/>
    </xf>
    <xf numFmtId="0" fontId="45" fillId="3" borderId="0" xfId="0" applyFont="1" applyFill="1"/>
    <xf numFmtId="0" fontId="20" fillId="3" borderId="4" xfId="0" applyNumberFormat="1" applyFont="1" applyFill="1" applyBorder="1" applyAlignment="1">
      <alignment horizontal="center" vertical="center" wrapText="1"/>
    </xf>
    <xf numFmtId="9" fontId="46" fillId="3" borderId="4" xfId="104" applyFont="1" applyFill="1" applyBorder="1" applyAlignment="1">
      <alignment horizontal="center" vertical="center" wrapText="1"/>
    </xf>
    <xf numFmtId="0" fontId="44" fillId="3" borderId="3" xfId="84" applyFont="1" applyFill="1" applyBorder="1" applyAlignment="1">
      <alignment horizontal="justify" vertical="center" wrapText="1"/>
    </xf>
    <xf numFmtId="0" fontId="44" fillId="3" borderId="3" xfId="84" applyFont="1" applyFill="1" applyBorder="1" applyAlignment="1">
      <alignment horizontal="center" vertical="center" wrapText="1"/>
    </xf>
    <xf numFmtId="9" fontId="20" fillId="5" borderId="3" xfId="0" applyNumberFormat="1" applyFont="1" applyFill="1" applyBorder="1" applyAlignment="1">
      <alignment horizontal="center" vertical="center" wrapText="1"/>
    </xf>
    <xf numFmtId="173" fontId="19" fillId="3" borderId="3" xfId="0" applyNumberFormat="1" applyFont="1" applyFill="1" applyBorder="1"/>
    <xf numFmtId="9" fontId="27" fillId="3" borderId="3" xfId="111" applyFont="1" applyFill="1" applyBorder="1" applyAlignment="1" applyProtection="1">
      <alignment horizontal="center" vertical="center" wrapText="1"/>
    </xf>
    <xf numFmtId="173" fontId="27" fillId="3" borderId="3" xfId="10" applyNumberFormat="1" applyFont="1" applyFill="1" applyBorder="1" applyAlignment="1" applyProtection="1">
      <alignment horizontal="center" vertical="center" wrapText="1"/>
    </xf>
    <xf numFmtId="0" fontId="20" fillId="3" borderId="3" xfId="0" applyFont="1" applyFill="1" applyBorder="1" applyAlignment="1">
      <alignment horizontal="center" vertical="center"/>
    </xf>
    <xf numFmtId="0" fontId="20" fillId="3" borderId="3" xfId="0" applyFont="1" applyFill="1" applyBorder="1" applyAlignment="1">
      <alignment horizontal="center" vertical="center" wrapText="1"/>
    </xf>
    <xf numFmtId="0" fontId="20" fillId="3" borderId="3" xfId="0" applyNumberFormat="1" applyFont="1" applyFill="1" applyBorder="1" applyAlignment="1">
      <alignment horizontal="center" vertical="center" wrapText="1"/>
    </xf>
    <xf numFmtId="0" fontId="20" fillId="3" borderId="11" xfId="55" applyNumberFormat="1" applyFont="1" applyFill="1" applyBorder="1" applyAlignment="1" applyProtection="1">
      <alignment horizontal="center" vertical="center" wrapText="1"/>
    </xf>
    <xf numFmtId="0" fontId="19" fillId="3" borderId="12" xfId="55" applyFont="1" applyFill="1" applyBorder="1" applyAlignment="1" applyProtection="1">
      <alignment horizontal="left" vertical="center" wrapText="1"/>
    </xf>
    <xf numFmtId="0" fontId="20" fillId="3" borderId="4" xfId="55" applyFont="1" applyFill="1" applyBorder="1" applyAlignment="1" applyProtection="1">
      <alignment horizontal="left" vertical="center" wrapText="1"/>
    </xf>
    <xf numFmtId="0" fontId="20" fillId="3" borderId="3" xfId="55" applyNumberFormat="1" applyFont="1" applyFill="1" applyBorder="1" applyAlignment="1" applyProtection="1">
      <alignment horizontal="center" vertical="center" wrapText="1"/>
    </xf>
    <xf numFmtId="0" fontId="19" fillId="3" borderId="3" xfId="55" applyFont="1" applyFill="1" applyBorder="1" applyAlignment="1" applyProtection="1">
      <alignment horizontal="left" vertical="center" wrapText="1"/>
    </xf>
    <xf numFmtId="0" fontId="20" fillId="3" borderId="3" xfId="55" applyFont="1" applyFill="1" applyBorder="1" applyAlignment="1" applyProtection="1">
      <alignment horizontal="left" vertical="center" wrapText="1"/>
    </xf>
    <xf numFmtId="9" fontId="20" fillId="4" borderId="3" xfId="0" applyNumberFormat="1" applyFont="1" applyFill="1" applyBorder="1" applyAlignment="1">
      <alignment horizontal="center" vertical="center" wrapText="1"/>
    </xf>
    <xf numFmtId="4" fontId="20" fillId="4" borderId="3" xfId="8" applyNumberFormat="1" applyFont="1" applyFill="1" applyBorder="1" applyAlignment="1">
      <alignment horizontal="right" vertical="center" wrapText="1"/>
    </xf>
    <xf numFmtId="10" fontId="20" fillId="4" borderId="3" xfId="0" applyNumberFormat="1" applyFont="1" applyFill="1" applyBorder="1" applyAlignment="1">
      <alignment horizontal="right" vertical="center" wrapText="1"/>
    </xf>
    <xf numFmtId="4" fontId="20" fillId="4" borderId="3" xfId="8" applyNumberFormat="1" applyFont="1" applyFill="1" applyBorder="1" applyAlignment="1">
      <alignment vertical="center" wrapText="1"/>
    </xf>
    <xf numFmtId="2" fontId="20" fillId="4" borderId="3" xfId="0" applyNumberFormat="1" applyFont="1" applyFill="1" applyBorder="1" applyAlignment="1">
      <alignment horizontal="right" vertical="center" wrapText="1"/>
    </xf>
    <xf numFmtId="0" fontId="20" fillId="4" borderId="3" xfId="0" applyFont="1" applyFill="1" applyBorder="1" applyAlignment="1">
      <alignment horizontal="left" vertical="center" wrapText="1"/>
    </xf>
    <xf numFmtId="0" fontId="20" fillId="3" borderId="3" xfId="0" applyNumberFormat="1" applyFont="1" applyFill="1" applyBorder="1" applyAlignment="1">
      <alignment horizontal="center" vertical="center"/>
    </xf>
    <xf numFmtId="0" fontId="20" fillId="3" borderId="3" xfId="0" applyNumberFormat="1" applyFont="1" applyFill="1" applyBorder="1" applyAlignment="1">
      <alignment horizontal="left" vertical="center"/>
    </xf>
    <xf numFmtId="9" fontId="20" fillId="5" borderId="3" xfId="100" applyFont="1" applyFill="1" applyBorder="1" applyAlignment="1">
      <alignment horizontal="center" vertical="center" wrapText="1"/>
    </xf>
    <xf numFmtId="4" fontId="20" fillId="3" borderId="3" xfId="8" applyNumberFormat="1" applyFont="1" applyFill="1" applyBorder="1" applyAlignment="1">
      <alignment horizontal="right" vertical="center" wrapText="1"/>
    </xf>
    <xf numFmtId="10" fontId="20" fillId="3" borderId="3" xfId="0" applyNumberFormat="1" applyFont="1" applyFill="1" applyBorder="1" applyAlignment="1">
      <alignment horizontal="right" vertical="center" wrapText="1"/>
    </xf>
    <xf numFmtId="4" fontId="20" fillId="3" borderId="3" xfId="8" applyNumberFormat="1" applyFont="1" applyFill="1" applyBorder="1" applyAlignment="1">
      <alignment vertical="center" wrapText="1"/>
    </xf>
    <xf numFmtId="2" fontId="20" fillId="3" borderId="3" xfId="0" applyNumberFormat="1" applyFont="1" applyFill="1" applyBorder="1" applyAlignment="1">
      <alignment horizontal="right" vertical="center" wrapText="1"/>
    </xf>
    <xf numFmtId="0" fontId="20" fillId="3" borderId="3" xfId="0" applyFont="1" applyFill="1" applyBorder="1" applyAlignment="1">
      <alignment vertical="center"/>
    </xf>
    <xf numFmtId="9" fontId="20" fillId="3" borderId="3" xfId="100" applyFont="1" applyFill="1" applyBorder="1" applyAlignment="1">
      <alignment horizontal="center" vertical="center" wrapText="1"/>
    </xf>
    <xf numFmtId="9" fontId="20" fillId="3" borderId="3" xfId="0" applyNumberFormat="1" applyFont="1" applyFill="1" applyBorder="1" applyAlignment="1">
      <alignment horizontal="center" vertical="center"/>
    </xf>
    <xf numFmtId="2" fontId="19" fillId="3" borderId="3" xfId="0" applyNumberFormat="1" applyFont="1" applyFill="1" applyBorder="1" applyAlignment="1">
      <alignment horizontal="right"/>
    </xf>
    <xf numFmtId="4" fontId="19" fillId="3" borderId="3" xfId="8" applyNumberFormat="1" applyFont="1" applyFill="1" applyBorder="1" applyAlignment="1">
      <alignment horizontal="right" vertical="center" wrapText="1"/>
    </xf>
    <xf numFmtId="9" fontId="30" fillId="3" borderId="3" xfId="0" applyNumberFormat="1" applyFont="1" applyFill="1" applyBorder="1" applyAlignment="1">
      <alignment horizontal="right" vertical="center" wrapText="1"/>
    </xf>
    <xf numFmtId="43" fontId="27" fillId="3" borderId="3" xfId="8" applyFont="1" applyFill="1" applyBorder="1" applyAlignment="1" applyProtection="1">
      <alignment vertical="center" wrapText="1"/>
    </xf>
    <xf numFmtId="43" fontId="26" fillId="3" borderId="3" xfId="8" applyFont="1" applyFill="1" applyBorder="1" applyAlignment="1" applyProtection="1">
      <alignment horizontal="right" vertical="center" wrapText="1"/>
    </xf>
    <xf numFmtId="43" fontId="26" fillId="3" borderId="3" xfId="8" applyFont="1" applyFill="1" applyBorder="1" applyAlignment="1" applyProtection="1">
      <alignment vertical="center" wrapText="1"/>
    </xf>
    <xf numFmtId="0" fontId="43" fillId="3" borderId="3" xfId="84" applyFont="1" applyFill="1" applyBorder="1" applyAlignment="1">
      <alignment horizontal="left" vertical="center" wrapText="1"/>
    </xf>
    <xf numFmtId="0" fontId="45" fillId="3" borderId="3" xfId="0" applyFont="1" applyFill="1" applyBorder="1" applyAlignment="1">
      <alignment horizontal="left" vertical="center" wrapText="1"/>
    </xf>
    <xf numFmtId="9" fontId="19" fillId="5" borderId="3" xfId="100" applyFont="1" applyFill="1" applyBorder="1" applyAlignment="1">
      <alignment horizontal="center" vertical="center" wrapText="1"/>
    </xf>
    <xf numFmtId="4" fontId="24" fillId="3" borderId="3" xfId="8" applyNumberFormat="1" applyFont="1" applyFill="1" applyBorder="1" applyAlignment="1">
      <alignment horizontal="right" vertical="center" wrapText="1"/>
    </xf>
    <xf numFmtId="10" fontId="24" fillId="3" borderId="3" xfId="0" applyNumberFormat="1" applyFont="1" applyFill="1" applyBorder="1" applyAlignment="1">
      <alignment horizontal="right" vertical="center" wrapText="1"/>
    </xf>
    <xf numFmtId="43" fontId="24" fillId="3" borderId="3" xfId="8" applyFont="1" applyFill="1" applyBorder="1" applyAlignment="1">
      <alignment vertical="center" wrapText="1"/>
    </xf>
    <xf numFmtId="43" fontId="27" fillId="3" borderId="3" xfId="8" applyFont="1" applyFill="1" applyBorder="1" applyAlignment="1" applyProtection="1">
      <alignment horizontal="right" vertical="center" wrapText="1"/>
    </xf>
    <xf numFmtId="0" fontId="30" fillId="3" borderId="3" xfId="0" applyFont="1" applyFill="1" applyBorder="1" applyAlignment="1">
      <alignment horizontal="center" vertical="center" wrapText="1"/>
    </xf>
    <xf numFmtId="4" fontId="30" fillId="3" borderId="3" xfId="8" applyNumberFormat="1" applyFont="1" applyFill="1" applyBorder="1" applyAlignment="1">
      <alignment horizontal="right" vertical="center" wrapText="1"/>
    </xf>
    <xf numFmtId="0" fontId="24" fillId="3" borderId="3" xfId="99" applyFont="1" applyFill="1" applyBorder="1" applyAlignment="1">
      <alignment horizontal="center" vertical="center" wrapText="1"/>
    </xf>
    <xf numFmtId="4" fontId="22" fillId="3" borderId="3" xfId="8" applyNumberFormat="1" applyFont="1" applyFill="1" applyBorder="1" applyAlignment="1">
      <alignment horizontal="right" vertical="center" wrapText="1"/>
    </xf>
    <xf numFmtId="9" fontId="22" fillId="3" borderId="3" xfId="0" applyNumberFormat="1" applyFont="1" applyFill="1" applyBorder="1" applyAlignment="1">
      <alignment horizontal="right" vertical="center" wrapText="1"/>
    </xf>
    <xf numFmtId="0" fontId="20" fillId="3" borderId="4" xfId="0" applyFont="1" applyFill="1" applyBorder="1" applyAlignment="1">
      <alignment horizontal="center" vertical="center"/>
    </xf>
    <xf numFmtId="4" fontId="22" fillId="4" borderId="3" xfId="8" applyNumberFormat="1" applyFont="1" applyFill="1" applyBorder="1" applyAlignment="1">
      <alignment horizontal="right" vertical="center" wrapText="1"/>
    </xf>
    <xf numFmtId="10" fontId="22" fillId="4" borderId="3" xfId="0" applyNumberFormat="1" applyFont="1" applyFill="1" applyBorder="1" applyAlignment="1">
      <alignment horizontal="right" vertical="center" wrapText="1"/>
    </xf>
    <xf numFmtId="43" fontId="22" fillId="4" borderId="3" xfId="8" applyFont="1" applyFill="1" applyBorder="1" applyAlignment="1">
      <alignment vertical="center" wrapText="1"/>
    </xf>
    <xf numFmtId="43" fontId="26" fillId="4" borderId="3" xfId="8" applyFont="1" applyFill="1" applyBorder="1" applyAlignment="1" applyProtection="1">
      <alignment horizontal="right" vertical="center" wrapText="1"/>
    </xf>
    <xf numFmtId="43" fontId="27" fillId="4" borderId="3" xfId="8" applyFont="1" applyFill="1" applyBorder="1" applyAlignment="1" applyProtection="1">
      <alignment horizontal="right" vertical="center" wrapText="1"/>
    </xf>
    <xf numFmtId="168" fontId="19" fillId="3" borderId="3" xfId="0" applyNumberFormat="1" applyFont="1" applyFill="1" applyBorder="1" applyAlignment="1">
      <alignment horizontal="center" vertical="center" wrapText="1"/>
    </xf>
    <xf numFmtId="43" fontId="27" fillId="4" borderId="3" xfId="8" applyFont="1" applyFill="1" applyBorder="1" applyAlignment="1" applyProtection="1">
      <alignment vertical="center" wrapText="1"/>
    </xf>
    <xf numFmtId="9" fontId="19" fillId="3" borderId="3" xfId="0" applyNumberFormat="1" applyFont="1" applyFill="1" applyBorder="1" applyAlignment="1">
      <alignment horizontal="center" vertical="center" wrapText="1"/>
    </xf>
    <xf numFmtId="43" fontId="22" fillId="3" borderId="3" xfId="8" applyFont="1" applyFill="1" applyBorder="1" applyAlignment="1">
      <alignment vertical="center" wrapText="1"/>
    </xf>
    <xf numFmtId="43" fontId="22" fillId="3" borderId="3" xfId="8" applyFont="1" applyFill="1" applyBorder="1" applyAlignment="1">
      <alignment horizontal="right" vertical="center" wrapText="1"/>
    </xf>
    <xf numFmtId="0" fontId="20" fillId="3" borderId="0" xfId="0" applyFont="1" applyFill="1" applyBorder="1" applyAlignment="1">
      <alignment horizontal="center" vertical="center"/>
    </xf>
    <xf numFmtId="0" fontId="22" fillId="3" borderId="0" xfId="0" applyFont="1" applyFill="1" applyBorder="1" applyAlignment="1">
      <alignment horizontal="left" vertical="center" wrapText="1"/>
    </xf>
    <xf numFmtId="0" fontId="22" fillId="3" borderId="0" xfId="0" applyFont="1" applyFill="1" applyBorder="1" applyAlignment="1">
      <alignment horizontal="center" vertical="center" wrapText="1"/>
    </xf>
    <xf numFmtId="0" fontId="24" fillId="3" borderId="0" xfId="99" quotePrefix="1" applyFont="1" applyFill="1" applyBorder="1" applyAlignment="1">
      <alignment vertical="center" wrapText="1"/>
    </xf>
    <xf numFmtId="0" fontId="24" fillId="3" borderId="0" xfId="99" applyFont="1" applyFill="1" applyBorder="1" applyAlignment="1">
      <alignment horizontal="center" vertical="center" wrapText="1"/>
    </xf>
    <xf numFmtId="9" fontId="23" fillId="3" borderId="0" xfId="0" applyNumberFormat="1" applyFont="1" applyFill="1" applyBorder="1" applyAlignment="1">
      <alignment horizontal="center" vertical="center" wrapText="1"/>
    </xf>
    <xf numFmtId="0" fontId="22" fillId="3" borderId="0" xfId="0" applyFont="1" applyFill="1" applyBorder="1" applyAlignment="1">
      <alignment horizontal="center" vertical="center"/>
    </xf>
    <xf numFmtId="0" fontId="22" fillId="3" borderId="0" xfId="0" applyFont="1" applyFill="1" applyBorder="1" applyAlignment="1">
      <alignment horizontal="left" vertical="center"/>
    </xf>
    <xf numFmtId="0" fontId="24" fillId="3" borderId="0" xfId="0" applyFont="1" applyFill="1"/>
    <xf numFmtId="0" fontId="28" fillId="3" borderId="0" xfId="0" applyFont="1" applyFill="1" applyBorder="1" applyAlignment="1">
      <alignment horizontal="left" vertical="center" wrapText="1"/>
    </xf>
    <xf numFmtId="0" fontId="20" fillId="3" borderId="0" xfId="0" applyNumberFormat="1" applyFont="1" applyFill="1" applyAlignment="1">
      <alignment horizontal="center" vertical="center"/>
    </xf>
    <xf numFmtId="0" fontId="24" fillId="3" borderId="0" xfId="0" applyFont="1" applyFill="1" applyAlignment="1">
      <alignment horizontal="left"/>
    </xf>
    <xf numFmtId="0" fontId="23" fillId="3" borderId="0" xfId="0" applyFont="1" applyFill="1" applyAlignment="1">
      <alignment horizontal="center"/>
    </xf>
    <xf numFmtId="0" fontId="24" fillId="3" borderId="0" xfId="0" applyFont="1" applyFill="1" applyAlignment="1">
      <alignment horizontal="center"/>
    </xf>
    <xf numFmtId="0" fontId="20" fillId="3" borderId="0" xfId="0" applyFont="1" applyFill="1" applyAlignment="1">
      <alignment horizontal="left"/>
    </xf>
    <xf numFmtId="0" fontId="20" fillId="3" borderId="0" xfId="0" applyFont="1" applyFill="1"/>
    <xf numFmtId="0" fontId="33" fillId="3" borderId="0" xfId="0" applyFont="1" applyFill="1" applyAlignment="1">
      <alignment horizontal="center" vertical="center"/>
    </xf>
    <xf numFmtId="43" fontId="24" fillId="4" borderId="3" xfId="8" applyFont="1" applyFill="1" applyBorder="1" applyAlignment="1" applyProtection="1">
      <alignment horizontal="center" vertical="center" wrapText="1"/>
    </xf>
    <xf numFmtId="3" fontId="0" fillId="0" borderId="0" xfId="0" applyNumberFormat="1"/>
    <xf numFmtId="3" fontId="47" fillId="0" borderId="13" xfId="0" applyNumberFormat="1" applyFont="1" applyBorder="1" applyAlignment="1">
      <alignment horizontal="right" vertical="top" wrapText="1"/>
    </xf>
    <xf numFmtId="3" fontId="47" fillId="0" borderId="14" xfId="0" applyNumberFormat="1" applyFont="1" applyBorder="1" applyAlignment="1">
      <alignment horizontal="right" vertical="top" wrapText="1"/>
    </xf>
    <xf numFmtId="3" fontId="47" fillId="0" borderId="3" xfId="0" applyNumberFormat="1" applyFont="1" applyBorder="1" applyAlignment="1">
      <alignment horizontal="right" vertical="top" wrapText="1"/>
    </xf>
    <xf numFmtId="3" fontId="47" fillId="0" borderId="0" xfId="0" applyNumberFormat="1" applyFont="1" applyAlignment="1">
      <alignment horizontal="right" vertical="top" wrapText="1" indent="1"/>
    </xf>
    <xf numFmtId="0" fontId="47" fillId="0" borderId="0" xfId="0" applyFont="1" applyAlignment="1">
      <alignment horizontal="right" vertical="top" wrapText="1" indent="1"/>
    </xf>
    <xf numFmtId="0" fontId="47" fillId="0" borderId="0" xfId="0" applyFont="1" applyAlignment="1">
      <alignment horizontal="left" vertical="top" wrapText="1" indent="1"/>
    </xf>
    <xf numFmtId="3" fontId="47" fillId="0" borderId="0" xfId="0" applyNumberFormat="1" applyFont="1"/>
    <xf numFmtId="0" fontId="28" fillId="3" borderId="6" xfId="0" applyFont="1" applyFill="1" applyBorder="1" applyAlignment="1">
      <alignment vertical="center" wrapText="1"/>
    </xf>
    <xf numFmtId="0" fontId="17" fillId="3" borderId="3" xfId="0" applyFont="1" applyFill="1" applyBorder="1" applyAlignment="1">
      <alignment horizontal="left" vertical="center" wrapText="1"/>
    </xf>
    <xf numFmtId="0" fontId="17" fillId="3" borderId="3" xfId="0" applyFont="1" applyFill="1" applyBorder="1" applyAlignment="1">
      <alignment horizontal="center"/>
    </xf>
    <xf numFmtId="9" fontId="18" fillId="3" borderId="3" xfId="0" applyNumberFormat="1" applyFont="1" applyFill="1" applyBorder="1" applyAlignment="1"/>
    <xf numFmtId="9" fontId="18" fillId="3" borderId="3" xfId="0" applyNumberFormat="1" applyFont="1" applyFill="1" applyBorder="1" applyAlignment="1">
      <alignment horizontal="center" vertical="center" textRotation="90"/>
    </xf>
    <xf numFmtId="0" fontId="20" fillId="3" borderId="3" xfId="0" applyFont="1" applyFill="1" applyBorder="1" applyAlignment="1">
      <alignment horizontal="center" wrapText="1"/>
    </xf>
    <xf numFmtId="0" fontId="32" fillId="3" borderId="3" xfId="0" applyNumberFormat="1" applyFont="1" applyFill="1" applyBorder="1" applyAlignment="1">
      <alignment horizontal="center" vertical="center" wrapText="1"/>
    </xf>
    <xf numFmtId="0" fontId="32" fillId="3" borderId="3" xfId="0" applyNumberFormat="1" applyFont="1" applyFill="1" applyBorder="1" applyAlignment="1">
      <alignment vertical="center" wrapText="1"/>
    </xf>
    <xf numFmtId="0" fontId="19" fillId="3" borderId="3" xfId="0" applyNumberFormat="1" applyFont="1" applyFill="1" applyBorder="1" applyAlignment="1">
      <alignment horizontal="center" vertical="center" wrapText="1"/>
    </xf>
    <xf numFmtId="0" fontId="19" fillId="3" borderId="3" xfId="84" applyFont="1" applyFill="1" applyBorder="1" applyAlignment="1">
      <alignment vertical="center" wrapText="1"/>
    </xf>
    <xf numFmtId="9" fontId="19" fillId="3" borderId="3" xfId="84" applyNumberFormat="1" applyFont="1" applyFill="1" applyBorder="1" applyAlignment="1">
      <alignment horizontal="center" vertical="center" wrapText="1"/>
    </xf>
    <xf numFmtId="0" fontId="17" fillId="3" borderId="3" xfId="55" applyFont="1" applyFill="1" applyBorder="1" applyAlignment="1" applyProtection="1">
      <alignment horizontal="left" vertical="center" wrapText="1"/>
    </xf>
    <xf numFmtId="0" fontId="17" fillId="3" borderId="3" xfId="0" applyFont="1" applyFill="1" applyBorder="1" applyAlignment="1">
      <alignment horizontal="center" vertical="center"/>
    </xf>
    <xf numFmtId="0" fontId="18" fillId="3" borderId="3" xfId="0" applyFont="1" applyFill="1" applyBorder="1"/>
    <xf numFmtId="9" fontId="18" fillId="3" borderId="3" xfId="0" applyNumberFormat="1" applyFont="1" applyFill="1" applyBorder="1" applyAlignment="1">
      <alignment horizontal="center" vertical="center"/>
    </xf>
    <xf numFmtId="9" fontId="42" fillId="3" borderId="3" xfId="84" applyNumberFormat="1" applyFont="1" applyFill="1" applyBorder="1" applyAlignment="1">
      <alignment horizontal="center" vertical="center" wrapText="1"/>
    </xf>
    <xf numFmtId="9" fontId="42" fillId="3" borderId="3" xfId="104" applyFont="1" applyFill="1" applyBorder="1" applyAlignment="1">
      <alignment horizontal="center" vertical="center" wrapText="1"/>
    </xf>
    <xf numFmtId="0" fontId="42" fillId="3" borderId="3" xfId="84" applyFont="1" applyFill="1" applyBorder="1" applyAlignment="1">
      <alignment vertical="center" wrapText="1"/>
    </xf>
    <xf numFmtId="0" fontId="19" fillId="3" borderId="3" xfId="0" applyFont="1" applyFill="1" applyBorder="1" applyAlignment="1">
      <alignment horizontal="right" vertical="center" wrapText="1"/>
    </xf>
    <xf numFmtId="0" fontId="24" fillId="3" borderId="3" xfId="0" applyFont="1" applyFill="1" applyBorder="1" applyAlignment="1">
      <alignment horizontal="center" vertical="center" wrapText="1"/>
    </xf>
    <xf numFmtId="43" fontId="19" fillId="3" borderId="3" xfId="8" applyFont="1" applyFill="1" applyBorder="1" applyAlignment="1">
      <alignment horizontal="right" vertical="center" wrapText="1"/>
    </xf>
    <xf numFmtId="0" fontId="20" fillId="3" borderId="3" xfId="0" applyFont="1" applyFill="1" applyBorder="1" applyAlignment="1">
      <alignment horizontal="center"/>
    </xf>
    <xf numFmtId="9" fontId="19" fillId="3" borderId="3" xfId="0" applyNumberFormat="1" applyFont="1" applyFill="1" applyBorder="1" applyAlignment="1">
      <alignment horizontal="center" vertical="center" textRotation="90"/>
    </xf>
    <xf numFmtId="10" fontId="24" fillId="3" borderId="3" xfId="0" applyNumberFormat="1" applyFont="1" applyFill="1" applyBorder="1" applyAlignment="1">
      <alignment horizontal="center" vertical="center" wrapText="1"/>
    </xf>
    <xf numFmtId="2" fontId="19" fillId="3" borderId="3" xfId="0" applyNumberFormat="1" applyFont="1" applyFill="1" applyBorder="1" applyAlignment="1">
      <alignment horizontal="center" vertical="center" wrapText="1"/>
    </xf>
    <xf numFmtId="10" fontId="19" fillId="3" borderId="3" xfId="0" applyNumberFormat="1" applyFont="1" applyFill="1" applyBorder="1" applyAlignment="1">
      <alignment horizontal="center" vertical="center" wrapText="1"/>
    </xf>
    <xf numFmtId="9" fontId="17" fillId="3" borderId="3" xfId="0" applyNumberFormat="1" applyFont="1" applyFill="1" applyBorder="1" applyAlignment="1">
      <alignment horizontal="center" vertical="center" textRotation="90"/>
    </xf>
    <xf numFmtId="0" fontId="19" fillId="2" borderId="3" xfId="0" applyFont="1" applyFill="1" applyBorder="1" applyAlignment="1">
      <alignment horizontal="justify" vertical="center"/>
    </xf>
    <xf numFmtId="0" fontId="19" fillId="0" borderId="3" xfId="0" applyFont="1" applyFill="1" applyBorder="1" applyAlignment="1">
      <alignment horizontal="center" vertical="center"/>
    </xf>
    <xf numFmtId="0" fontId="17" fillId="3" borderId="3" xfId="0" applyNumberFormat="1" applyFont="1" applyFill="1" applyBorder="1" applyAlignment="1">
      <alignment horizontal="center" vertical="center" wrapText="1"/>
    </xf>
    <xf numFmtId="0" fontId="49" fillId="3" borderId="3" xfId="99" applyFont="1" applyFill="1" applyBorder="1" applyAlignment="1">
      <alignment horizontal="center" vertical="center" wrapText="1"/>
    </xf>
    <xf numFmtId="0" fontId="44" fillId="3" borderId="3" xfId="0" applyFont="1" applyFill="1" applyBorder="1" applyAlignment="1">
      <alignment horizontal="center" vertical="center" wrapText="1"/>
    </xf>
    <xf numFmtId="175" fontId="19" fillId="3" borderId="3" xfId="0" applyNumberFormat="1" applyFont="1" applyFill="1" applyBorder="1" applyAlignment="1">
      <alignment horizontal="center" vertical="center" wrapText="1"/>
    </xf>
    <xf numFmtId="0" fontId="48" fillId="2" borderId="3" xfId="0" applyFont="1" applyFill="1" applyBorder="1" applyAlignment="1">
      <alignment horizontal="center" vertical="center" wrapText="1"/>
    </xf>
    <xf numFmtId="0" fontId="52" fillId="3" borderId="0" xfId="0" applyFont="1" applyFill="1"/>
    <xf numFmtId="168" fontId="42" fillId="3" borderId="3" xfId="104" applyNumberFormat="1" applyFont="1" applyFill="1" applyBorder="1" applyAlignment="1">
      <alignment horizontal="center" vertical="center" wrapText="1"/>
    </xf>
    <xf numFmtId="0" fontId="42" fillId="3" borderId="3" xfId="0" applyFont="1" applyFill="1" applyBorder="1" applyAlignment="1">
      <alignment horizontal="center" vertical="center" wrapText="1"/>
    </xf>
    <xf numFmtId="0" fontId="19" fillId="3" borderId="3" xfId="0" applyFont="1" applyFill="1" applyBorder="1" applyAlignment="1">
      <alignment vertical="center" wrapText="1"/>
    </xf>
    <xf numFmtId="0" fontId="19" fillId="0" borderId="3" xfId="0" applyFont="1" applyBorder="1" applyAlignment="1">
      <alignment vertical="center" wrapText="1"/>
    </xf>
    <xf numFmtId="10" fontId="19" fillId="0" borderId="3" xfId="0" applyNumberFormat="1" applyFont="1" applyFill="1" applyBorder="1" applyAlignment="1">
      <alignment horizontal="center" vertical="center" wrapText="1"/>
    </xf>
    <xf numFmtId="9" fontId="17" fillId="4" borderId="3" xfId="0" applyNumberFormat="1" applyFont="1" applyFill="1" applyBorder="1" applyAlignment="1">
      <alignment horizontal="center" vertical="center" textRotation="90"/>
    </xf>
    <xf numFmtId="0" fontId="18" fillId="2" borderId="3" xfId="0" applyFont="1" applyFill="1" applyBorder="1" applyAlignment="1">
      <alignment horizontal="center" vertical="center" wrapText="1"/>
    </xf>
    <xf numFmtId="173" fontId="26" fillId="3" borderId="3" xfId="10" applyNumberFormat="1" applyFont="1" applyFill="1" applyBorder="1" applyAlignment="1" applyProtection="1">
      <alignment horizontal="center" vertical="center" wrapText="1"/>
    </xf>
    <xf numFmtId="0" fontId="24" fillId="3" borderId="3" xfId="0" applyFont="1" applyFill="1" applyBorder="1" applyAlignment="1">
      <alignment horizontal="left" vertical="center" wrapText="1"/>
    </xf>
    <xf numFmtId="9" fontId="17" fillId="3" borderId="3" xfId="0" applyNumberFormat="1" applyFont="1" applyFill="1" applyBorder="1"/>
    <xf numFmtId="0" fontId="17" fillId="3" borderId="3" xfId="0" applyFont="1" applyFill="1" applyBorder="1"/>
    <xf numFmtId="0" fontId="20" fillId="3" borderId="3" xfId="99" applyFont="1" applyFill="1" applyBorder="1" applyAlignment="1">
      <alignment horizontal="center" vertical="center" wrapText="1"/>
    </xf>
    <xf numFmtId="0" fontId="20" fillId="3" borderId="3" xfId="0" applyFont="1" applyFill="1" applyBorder="1" applyAlignment="1">
      <alignment horizontal="left" vertical="center"/>
    </xf>
    <xf numFmtId="174" fontId="20" fillId="3" borderId="3" xfId="0" applyNumberFormat="1" applyFont="1" applyFill="1" applyBorder="1" applyAlignment="1">
      <alignment vertical="center"/>
    </xf>
    <xf numFmtId="0" fontId="52" fillId="3" borderId="0" xfId="0" applyFont="1" applyFill="1" applyAlignment="1">
      <alignment vertical="center"/>
    </xf>
    <xf numFmtId="0" fontId="52" fillId="3" borderId="0" xfId="0" applyFont="1" applyFill="1" applyAlignment="1">
      <alignment vertical="center" wrapText="1"/>
    </xf>
    <xf numFmtId="0" fontId="49" fillId="3" borderId="3" xfId="0" applyNumberFormat="1" applyFont="1" applyFill="1" applyBorder="1" applyAlignment="1">
      <alignment horizontal="center" vertical="center"/>
    </xf>
    <xf numFmtId="0" fontId="42" fillId="3" borderId="3" xfId="84" applyFont="1" applyFill="1" applyBorder="1" applyAlignment="1">
      <alignment horizontal="left" vertical="center" wrapText="1"/>
    </xf>
    <xf numFmtId="0" fontId="53" fillId="2" borderId="3" xfId="0" applyFont="1" applyFill="1" applyBorder="1" applyAlignment="1">
      <alignment horizontal="center" vertical="center" wrapText="1"/>
    </xf>
    <xf numFmtId="0" fontId="20" fillId="3" borderId="3" xfId="0" applyFont="1" applyFill="1" applyBorder="1" applyAlignment="1">
      <alignment horizontal="center" vertical="center"/>
    </xf>
    <xf numFmtId="0" fontId="20" fillId="3" borderId="3" xfId="0" applyFont="1" applyFill="1" applyBorder="1" applyAlignment="1">
      <alignment horizontal="center" vertical="center" wrapText="1"/>
    </xf>
    <xf numFmtId="0" fontId="17" fillId="3" borderId="3" xfId="0" applyFont="1" applyFill="1" applyBorder="1" applyAlignment="1">
      <alignment horizontal="center" vertical="center" wrapText="1"/>
    </xf>
    <xf numFmtId="0" fontId="20" fillId="3" borderId="3" xfId="0" applyFont="1" applyFill="1" applyBorder="1" applyAlignment="1">
      <alignment horizontal="left" vertical="center" wrapText="1"/>
    </xf>
    <xf numFmtId="0" fontId="19" fillId="3" borderId="3" xfId="84" applyFont="1" applyFill="1" applyBorder="1" applyAlignment="1">
      <alignment horizontal="left" vertical="center" wrapText="1"/>
    </xf>
    <xf numFmtId="0" fontId="17" fillId="3" borderId="3" xfId="55" applyNumberFormat="1" applyFont="1" applyFill="1" applyBorder="1" applyAlignment="1" applyProtection="1">
      <alignment horizontal="center" wrapText="1"/>
    </xf>
    <xf numFmtId="0" fontId="18" fillId="3" borderId="3" xfId="55" applyFont="1" applyFill="1" applyBorder="1" applyAlignment="1" applyProtection="1">
      <alignment horizontal="left" vertical="center" wrapText="1"/>
    </xf>
    <xf numFmtId="0" fontId="18" fillId="3" borderId="3" xfId="0" applyFont="1" applyFill="1" applyBorder="1" applyAlignment="1">
      <alignment horizontal="center" vertical="center"/>
    </xf>
    <xf numFmtId="9" fontId="17" fillId="3" borderId="3" xfId="0" applyNumberFormat="1" applyFont="1" applyFill="1" applyBorder="1" applyAlignment="1">
      <alignment horizontal="center" vertical="center" textRotation="90"/>
    </xf>
    <xf numFmtId="0" fontId="49" fillId="3" borderId="3" xfId="0" applyFont="1" applyFill="1" applyBorder="1" applyAlignment="1">
      <alignment horizontal="center" vertical="center" wrapText="1"/>
    </xf>
    <xf numFmtId="10" fontId="19" fillId="3" borderId="3" xfId="100" applyNumberFormat="1" applyFont="1" applyFill="1" applyBorder="1" applyAlignment="1">
      <alignment horizontal="center" vertical="center" wrapText="1"/>
    </xf>
    <xf numFmtId="0" fontId="19" fillId="3" borderId="3" xfId="0" applyNumberFormat="1" applyFont="1" applyFill="1" applyBorder="1" applyAlignment="1">
      <alignment horizontal="center" vertical="center" wrapText="1"/>
    </xf>
    <xf numFmtId="0" fontId="19" fillId="0" borderId="3" xfId="99" applyFont="1" applyFill="1" applyBorder="1" applyAlignment="1">
      <alignment horizontal="center" vertical="center" wrapText="1"/>
    </xf>
    <xf numFmtId="9" fontId="19" fillId="0" borderId="3" xfId="100" applyFont="1" applyFill="1" applyBorder="1" applyAlignment="1">
      <alignment horizontal="center" vertical="center" wrapText="1"/>
    </xf>
    <xf numFmtId="0" fontId="49" fillId="0" borderId="3" xfId="99" applyFont="1" applyFill="1" applyBorder="1" applyAlignment="1">
      <alignment horizontal="center" vertical="center" wrapText="1"/>
    </xf>
    <xf numFmtId="0" fontId="19" fillId="3" borderId="3" xfId="0" applyFont="1" applyFill="1" applyBorder="1" applyAlignment="1">
      <alignment horizontal="center" vertical="center" wrapText="1"/>
    </xf>
    <xf numFmtId="0" fontId="18" fillId="6" borderId="3" xfId="0" applyFont="1" applyFill="1" applyBorder="1"/>
    <xf numFmtId="0" fontId="18" fillId="6" borderId="3" xfId="0" applyFont="1" applyFill="1" applyBorder="1" applyAlignment="1">
      <alignment horizontal="center" vertical="center"/>
    </xf>
    <xf numFmtId="0" fontId="17" fillId="6" borderId="3" xfId="0" applyNumberFormat="1" applyFont="1" applyFill="1" applyBorder="1" applyAlignment="1">
      <alignment horizontal="center" wrapText="1"/>
    </xf>
    <xf numFmtId="9" fontId="17" fillId="6" borderId="3" xfId="0" applyNumberFormat="1" applyFont="1" applyFill="1" applyBorder="1" applyAlignment="1">
      <alignment horizontal="center" vertical="center" wrapText="1"/>
    </xf>
    <xf numFmtId="0" fontId="17" fillId="6" borderId="3" xfId="0" applyFont="1" applyFill="1" applyBorder="1" applyAlignment="1">
      <alignment horizontal="center" vertical="center" wrapText="1"/>
    </xf>
    <xf numFmtId="0" fontId="17" fillId="6" borderId="3" xfId="0" applyFont="1" applyFill="1" applyBorder="1" applyAlignment="1">
      <alignment horizontal="left" vertical="center" wrapText="1"/>
    </xf>
    <xf numFmtId="0" fontId="17" fillId="6" borderId="3" xfId="0" applyFont="1" applyFill="1" applyBorder="1" applyAlignment="1">
      <alignment horizontal="right" vertical="center" wrapText="1"/>
    </xf>
    <xf numFmtId="9" fontId="54" fillId="3" borderId="3" xfId="84" applyNumberFormat="1" applyFont="1" applyFill="1" applyBorder="1" applyAlignment="1">
      <alignment horizontal="center" vertical="center" wrapText="1"/>
    </xf>
    <xf numFmtId="0" fontId="55" fillId="3" borderId="3" xfId="84" applyFont="1" applyFill="1" applyBorder="1" applyAlignment="1">
      <alignment horizontal="left" vertical="center" wrapText="1"/>
    </xf>
    <xf numFmtId="168" fontId="54" fillId="3" borderId="3" xfId="104" applyNumberFormat="1" applyFont="1" applyFill="1" applyBorder="1" applyAlignment="1">
      <alignment horizontal="center" vertical="center" wrapText="1"/>
    </xf>
    <xf numFmtId="9" fontId="54" fillId="3" borderId="3" xfId="104" applyFont="1" applyFill="1" applyBorder="1" applyAlignment="1">
      <alignment horizontal="center" vertical="center" wrapText="1"/>
    </xf>
    <xf numFmtId="0" fontId="54" fillId="3" borderId="3" xfId="84" applyFont="1" applyFill="1" applyBorder="1" applyAlignment="1">
      <alignment horizontal="left" vertical="center" wrapText="1"/>
    </xf>
    <xf numFmtId="0" fontId="55" fillId="3" borderId="3" xfId="0" applyFont="1" applyFill="1" applyBorder="1" applyAlignment="1">
      <alignment horizontal="center" vertical="center" wrapText="1"/>
    </xf>
    <xf numFmtId="0" fontId="55" fillId="3" borderId="3" xfId="0" applyNumberFormat="1" applyFont="1" applyFill="1" applyBorder="1" applyAlignment="1">
      <alignment horizontal="center" vertical="center" wrapText="1"/>
    </xf>
    <xf numFmtId="0" fontId="56" fillId="3" borderId="3" xfId="0" applyFont="1" applyFill="1" applyBorder="1" applyAlignment="1">
      <alignment horizontal="center" vertical="center" wrapText="1"/>
    </xf>
    <xf numFmtId="0" fontId="56" fillId="3" borderId="3" xfId="0" applyFont="1" applyFill="1" applyBorder="1" applyAlignment="1">
      <alignment horizontal="left" vertical="center" wrapText="1"/>
    </xf>
    <xf numFmtId="9" fontId="18" fillId="4" borderId="3" xfId="0" applyNumberFormat="1" applyFont="1" applyFill="1" applyBorder="1" applyAlignment="1">
      <alignment horizontal="center" vertical="center"/>
    </xf>
    <xf numFmtId="0" fontId="17" fillId="4" borderId="3" xfId="0" applyFont="1" applyFill="1" applyBorder="1" applyAlignment="1">
      <alignment horizontal="center" vertical="center" wrapText="1"/>
    </xf>
    <xf numFmtId="0" fontId="17" fillId="4" borderId="3" xfId="0" applyFont="1" applyFill="1" applyBorder="1" applyAlignment="1">
      <alignment horizontal="left" vertical="center" wrapText="1"/>
    </xf>
    <xf numFmtId="9" fontId="18" fillId="7" borderId="3" xfId="0" applyNumberFormat="1" applyFont="1" applyFill="1" applyBorder="1" applyAlignment="1">
      <alignment horizontal="center" vertical="center"/>
    </xf>
    <xf numFmtId="0" fontId="17" fillId="7" borderId="3" xfId="0" applyNumberFormat="1" applyFont="1" applyFill="1" applyBorder="1" applyAlignment="1">
      <alignment horizontal="center"/>
    </xf>
    <xf numFmtId="9" fontId="17" fillId="7" borderId="3" xfId="0" applyNumberFormat="1" applyFont="1" applyFill="1" applyBorder="1" applyAlignment="1">
      <alignment horizontal="center" vertical="center" wrapText="1"/>
    </xf>
    <xf numFmtId="0" fontId="17" fillId="7" borderId="3" xfId="0" applyFont="1" applyFill="1" applyBorder="1" applyAlignment="1">
      <alignment horizontal="center" vertical="center" wrapText="1"/>
    </xf>
    <xf numFmtId="0" fontId="17" fillId="7" borderId="3" xfId="0" applyFont="1" applyFill="1" applyBorder="1" applyAlignment="1">
      <alignment horizontal="left" vertical="center" wrapText="1"/>
    </xf>
    <xf numFmtId="9" fontId="31" fillId="7" borderId="3" xfId="0" applyNumberFormat="1" applyFont="1" applyFill="1" applyBorder="1" applyAlignment="1">
      <alignment horizontal="center" vertical="center" textRotation="90"/>
    </xf>
    <xf numFmtId="9" fontId="18" fillId="7" borderId="3" xfId="0" applyNumberFormat="1" applyFont="1" applyFill="1" applyBorder="1"/>
    <xf numFmtId="9" fontId="19" fillId="7" borderId="3" xfId="0" applyNumberFormat="1" applyFont="1" applyFill="1" applyBorder="1" applyAlignment="1">
      <alignment horizontal="center" vertical="center" textRotation="90"/>
    </xf>
    <xf numFmtId="9" fontId="17" fillId="4" borderId="3" xfId="0" applyNumberFormat="1" applyFont="1" applyFill="1" applyBorder="1" applyAlignment="1">
      <alignment vertical="center" textRotation="90"/>
    </xf>
    <xf numFmtId="9" fontId="18" fillId="4" borderId="3" xfId="0" applyNumberFormat="1" applyFont="1" applyFill="1" applyBorder="1" applyAlignment="1">
      <alignment horizontal="center" vertical="center" textRotation="90"/>
    </xf>
    <xf numFmtId="9" fontId="19" fillId="4" borderId="3" xfId="0" applyNumberFormat="1" applyFont="1" applyFill="1" applyBorder="1" applyAlignment="1">
      <alignment horizontal="center" vertical="center" textRotation="90"/>
    </xf>
    <xf numFmtId="0" fontId="17" fillId="4" borderId="3" xfId="0" applyFont="1" applyFill="1" applyBorder="1" applyAlignment="1">
      <alignment horizontal="center"/>
    </xf>
    <xf numFmtId="9" fontId="17" fillId="4" borderId="3" xfId="100" applyFont="1" applyFill="1" applyBorder="1" applyAlignment="1">
      <alignment horizontal="center" vertical="center" wrapText="1"/>
    </xf>
    <xf numFmtId="0" fontId="20" fillId="4" borderId="3" xfId="0" applyFont="1" applyFill="1" applyBorder="1" applyAlignment="1">
      <alignment horizontal="center"/>
    </xf>
    <xf numFmtId="0" fontId="20" fillId="4" borderId="3" xfId="0" applyFont="1" applyFill="1" applyBorder="1" applyAlignment="1">
      <alignment vertical="center"/>
    </xf>
    <xf numFmtId="0" fontId="20" fillId="4" borderId="3" xfId="0" applyFont="1" applyFill="1" applyBorder="1" applyAlignment="1">
      <alignment horizontal="center" vertical="center" wrapText="1"/>
    </xf>
    <xf numFmtId="0" fontId="19" fillId="4" borderId="3" xfId="0" applyFont="1" applyFill="1" applyBorder="1" applyAlignment="1">
      <alignment horizontal="center" vertical="center" wrapText="1"/>
    </xf>
    <xf numFmtId="10" fontId="19" fillId="4" borderId="3" xfId="0" applyNumberFormat="1" applyFont="1" applyFill="1" applyBorder="1" applyAlignment="1">
      <alignment vertical="center"/>
    </xf>
    <xf numFmtId="0" fontId="20" fillId="4" borderId="3" xfId="0" applyFont="1" applyFill="1" applyBorder="1" applyAlignment="1">
      <alignment horizontal="center" wrapText="1"/>
    </xf>
    <xf numFmtId="9" fontId="19" fillId="4" borderId="3" xfId="0" applyNumberFormat="1" applyFont="1" applyFill="1" applyBorder="1" applyAlignment="1">
      <alignment horizontal="center" vertical="center" wrapText="1"/>
    </xf>
    <xf numFmtId="0" fontId="19" fillId="4" borderId="3" xfId="0" applyFont="1" applyFill="1" applyBorder="1" applyAlignment="1">
      <alignment horizontal="left" vertical="center" wrapText="1"/>
    </xf>
    <xf numFmtId="0" fontId="19" fillId="4" borderId="3" xfId="0" applyFont="1" applyFill="1" applyBorder="1" applyAlignment="1">
      <alignment horizontal="right" vertical="center" wrapText="1"/>
    </xf>
    <xf numFmtId="0" fontId="20" fillId="4" borderId="3" xfId="0" applyNumberFormat="1" applyFont="1" applyFill="1" applyBorder="1" applyAlignment="1">
      <alignment horizontal="center" wrapText="1"/>
    </xf>
    <xf numFmtId="0" fontId="42" fillId="4" borderId="3" xfId="0" applyFont="1" applyFill="1" applyBorder="1" applyAlignment="1">
      <alignment horizontal="center" vertical="center" wrapText="1"/>
    </xf>
    <xf numFmtId="0" fontId="20" fillId="4" borderId="3" xfId="0" applyNumberFormat="1" applyFont="1" applyFill="1" applyBorder="1" applyAlignment="1">
      <alignment horizontal="center" vertical="center" wrapText="1"/>
    </xf>
    <xf numFmtId="0" fontId="19" fillId="4" borderId="3" xfId="99" applyFont="1" applyFill="1" applyBorder="1" applyAlignment="1">
      <alignment horizontal="center" vertical="center" wrapText="1"/>
    </xf>
    <xf numFmtId="0" fontId="24" fillId="4" borderId="3" xfId="0" applyFont="1" applyFill="1" applyBorder="1" applyAlignment="1">
      <alignment horizontal="center" vertical="center" wrapText="1"/>
    </xf>
    <xf numFmtId="0" fontId="19" fillId="4" borderId="3" xfId="62" applyFont="1" applyFill="1" applyBorder="1" applyAlignment="1">
      <alignment horizontal="center" vertical="center" wrapText="1"/>
    </xf>
    <xf numFmtId="10" fontId="24" fillId="4" borderId="3" xfId="0" applyNumberFormat="1" applyFont="1" applyFill="1" applyBorder="1" applyAlignment="1">
      <alignment horizontal="center" vertical="center" wrapText="1"/>
    </xf>
    <xf numFmtId="165" fontId="20" fillId="4" borderId="3" xfId="0" applyNumberFormat="1" applyFont="1" applyFill="1" applyBorder="1" applyAlignment="1">
      <alignment vertical="center" wrapText="1"/>
    </xf>
    <xf numFmtId="165" fontId="19" fillId="4" borderId="3" xfId="0" applyNumberFormat="1" applyFont="1" applyFill="1" applyBorder="1" applyAlignment="1">
      <alignment horizontal="right" vertical="center" wrapText="1"/>
    </xf>
    <xf numFmtId="0" fontId="49" fillId="3" borderId="3" xfId="0" applyNumberFormat="1" applyFont="1" applyFill="1" applyBorder="1" applyAlignment="1">
      <alignment horizontal="left" vertical="center" wrapText="1"/>
    </xf>
    <xf numFmtId="0" fontId="45" fillId="3" borderId="3" xfId="0" applyFont="1" applyFill="1" applyBorder="1" applyAlignment="1">
      <alignment horizontal="center" vertical="center" wrapText="1"/>
    </xf>
    <xf numFmtId="9" fontId="49" fillId="3" borderId="3" xfId="0" applyNumberFormat="1" applyFont="1" applyFill="1" applyBorder="1" applyAlignment="1">
      <alignment horizontal="center" vertical="center" wrapText="1"/>
    </xf>
    <xf numFmtId="10" fontId="49" fillId="3" borderId="3" xfId="0" applyNumberFormat="1" applyFont="1" applyFill="1" applyBorder="1" applyAlignment="1">
      <alignment horizontal="center" vertical="center" wrapText="1"/>
    </xf>
    <xf numFmtId="9" fontId="45" fillId="3" borderId="3" xfId="0" applyNumberFormat="1" applyFont="1" applyFill="1" applyBorder="1" applyAlignment="1">
      <alignment horizontal="center" vertical="center" wrapText="1"/>
    </xf>
    <xf numFmtId="2" fontId="49" fillId="3" borderId="3" xfId="0" applyNumberFormat="1" applyFont="1" applyFill="1" applyBorder="1" applyAlignment="1">
      <alignment horizontal="center" vertical="center" wrapText="1"/>
    </xf>
    <xf numFmtId="0" fontId="49" fillId="3" borderId="3" xfId="0" applyFont="1" applyFill="1" applyBorder="1" applyAlignment="1">
      <alignment horizontal="left" vertical="center" wrapText="1"/>
    </xf>
    <xf numFmtId="0" fontId="49" fillId="3" borderId="3" xfId="0" applyFont="1" applyFill="1" applyBorder="1" applyAlignment="1">
      <alignment horizontal="right" vertical="center" wrapText="1"/>
    </xf>
    <xf numFmtId="0" fontId="20" fillId="3" borderId="2" xfId="0" applyFont="1" applyFill="1" applyBorder="1" applyAlignment="1">
      <alignment vertical="center" wrapText="1"/>
    </xf>
    <xf numFmtId="0" fontId="20" fillId="3" borderId="5" xfId="0" applyFont="1" applyFill="1" applyBorder="1" applyAlignment="1">
      <alignment vertical="center" wrapText="1"/>
    </xf>
    <xf numFmtId="9" fontId="57" fillId="3" borderId="3" xfId="0" applyNumberFormat="1" applyFont="1" applyFill="1" applyBorder="1" applyAlignment="1">
      <alignment horizontal="center" vertical="center" textRotation="90"/>
    </xf>
    <xf numFmtId="0" fontId="49" fillId="3" borderId="3" xfId="0" applyNumberFormat="1" applyFont="1" applyFill="1" applyBorder="1" applyAlignment="1">
      <alignment horizontal="center" vertical="center" wrapText="1"/>
    </xf>
    <xf numFmtId="0" fontId="49" fillId="3" borderId="3" xfId="0" applyNumberFormat="1" applyFont="1" applyFill="1" applyBorder="1" applyAlignment="1">
      <alignment vertical="center" wrapText="1"/>
    </xf>
    <xf numFmtId="0" fontId="48" fillId="3" borderId="3" xfId="0" applyNumberFormat="1" applyFont="1" applyFill="1" applyBorder="1" applyAlignment="1">
      <alignment vertical="center" wrapText="1"/>
    </xf>
    <xf numFmtId="0" fontId="57" fillId="3" borderId="3" xfId="0" applyNumberFormat="1" applyFont="1" applyFill="1" applyBorder="1" applyAlignment="1">
      <alignment vertical="center" wrapText="1"/>
    </xf>
    <xf numFmtId="0" fontId="48" fillId="2" borderId="3" xfId="0" applyFont="1" applyFill="1" applyBorder="1" applyAlignment="1">
      <alignment horizontal="justify" vertical="center"/>
    </xf>
    <xf numFmtId="9" fontId="48" fillId="0" borderId="3" xfId="100" applyFont="1" applyFill="1" applyBorder="1" applyAlignment="1">
      <alignment horizontal="center" vertical="center" wrapText="1"/>
    </xf>
    <xf numFmtId="0" fontId="49" fillId="3" borderId="3" xfId="62" applyFont="1" applyFill="1" applyBorder="1" applyAlignment="1">
      <alignment horizontal="center" vertical="center" wrapText="1"/>
    </xf>
    <xf numFmtId="9" fontId="18" fillId="4" borderId="4" xfId="0" applyNumberFormat="1" applyFont="1" applyFill="1" applyBorder="1" applyAlignment="1">
      <alignment horizontal="center" vertical="center"/>
    </xf>
    <xf numFmtId="9" fontId="57" fillId="4" borderId="3" xfId="0" applyNumberFormat="1" applyFont="1" applyFill="1" applyBorder="1" applyAlignment="1">
      <alignment horizontal="center" vertical="center" textRotation="90"/>
    </xf>
    <xf numFmtId="0" fontId="4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0" fontId="19" fillId="3" borderId="3" xfId="0" applyNumberFormat="1" applyFont="1" applyFill="1" applyBorder="1" applyAlignment="1">
      <alignment horizontal="left" vertical="center" wrapText="1"/>
    </xf>
    <xf numFmtId="0" fontId="19" fillId="3" borderId="3" xfId="0" applyNumberFormat="1" applyFont="1" applyFill="1" applyBorder="1" applyAlignment="1">
      <alignment horizontal="center" vertical="center" wrapText="1"/>
    </xf>
    <xf numFmtId="0" fontId="20" fillId="3" borderId="3" xfId="0" applyFont="1" applyFill="1" applyBorder="1" applyAlignment="1">
      <alignment horizontal="center" vertical="center"/>
    </xf>
    <xf numFmtId="0" fontId="20" fillId="3" borderId="3" xfId="0" applyFont="1" applyFill="1" applyBorder="1" applyAlignment="1">
      <alignment horizontal="center" vertical="center" wrapText="1"/>
    </xf>
    <xf numFmtId="0" fontId="17" fillId="3" borderId="3" xfId="0" applyNumberFormat="1" applyFont="1" applyFill="1" applyBorder="1" applyAlignment="1">
      <alignment horizontal="center" vertical="center" wrapText="1"/>
    </xf>
    <xf numFmtId="0" fontId="19" fillId="3" borderId="3" xfId="0" applyNumberFormat="1" applyFont="1" applyFill="1" applyBorder="1" applyAlignment="1">
      <alignment horizontal="center" vertical="center" wrapText="1"/>
    </xf>
    <xf numFmtId="0" fontId="19" fillId="3" borderId="3" xfId="0" applyFont="1" applyFill="1" applyBorder="1" applyAlignment="1">
      <alignment horizontal="center" vertical="center" wrapText="1"/>
    </xf>
    <xf numFmtId="0" fontId="19" fillId="3" borderId="3" xfId="0" applyFont="1" applyFill="1" applyBorder="1" applyAlignment="1">
      <alignment horizontal="center"/>
    </xf>
    <xf numFmtId="9" fontId="44" fillId="3" borderId="3" xfId="8" applyNumberFormat="1" applyFont="1" applyFill="1" applyBorder="1" applyAlignment="1">
      <alignment horizontal="center" vertical="center"/>
    </xf>
    <xf numFmtId="10" fontId="45" fillId="3" borderId="3" xfId="0" applyNumberFormat="1" applyFont="1" applyFill="1" applyBorder="1" applyAlignment="1">
      <alignment horizontal="center" vertical="center" wrapText="1"/>
    </xf>
    <xf numFmtId="0" fontId="58" fillId="3" borderId="3" xfId="0" applyFont="1" applyFill="1" applyBorder="1" applyAlignment="1">
      <alignment horizontal="center" vertical="center" wrapText="1"/>
    </xf>
    <xf numFmtId="0" fontId="49" fillId="2" borderId="3" xfId="0" applyFont="1" applyFill="1" applyBorder="1" applyAlignment="1">
      <alignment horizontal="justify" vertical="center"/>
    </xf>
    <xf numFmtId="0" fontId="49" fillId="2" borderId="3" xfId="0" applyNumberFormat="1" applyFont="1" applyFill="1" applyBorder="1" applyAlignment="1">
      <alignment horizontal="center" vertical="center" wrapText="1"/>
    </xf>
    <xf numFmtId="9" fontId="48" fillId="3" borderId="3" xfId="0" applyNumberFormat="1" applyFont="1" applyFill="1" applyBorder="1" applyAlignment="1">
      <alignment horizontal="center" vertical="center" textRotation="90"/>
    </xf>
    <xf numFmtId="9" fontId="48" fillId="4" borderId="3" xfId="0" applyNumberFormat="1" applyFont="1" applyFill="1" applyBorder="1" applyAlignment="1">
      <alignment horizontal="center" vertical="center" textRotation="90"/>
    </xf>
    <xf numFmtId="0" fontId="49" fillId="2" borderId="3"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48" fillId="3" borderId="3" xfId="0" applyNumberFormat="1" applyFont="1" applyFill="1" applyBorder="1" applyAlignment="1">
      <alignment horizontal="center" vertical="center" wrapText="1"/>
    </xf>
    <xf numFmtId="0" fontId="52" fillId="3" borderId="0" xfId="0" applyFont="1" applyFill="1" applyAlignment="1">
      <alignment horizontal="center"/>
    </xf>
    <xf numFmtId="0" fontId="19" fillId="2" borderId="3" xfId="0" applyFont="1" applyFill="1" applyBorder="1" applyAlignment="1">
      <alignment horizontal="left" vertical="center" wrapText="1"/>
    </xf>
    <xf numFmtId="0" fontId="55" fillId="3" borderId="3" xfId="18" applyNumberFormat="1" applyFont="1" applyFill="1" applyBorder="1" applyAlignment="1">
      <alignment horizontal="center" vertical="center" wrapText="1"/>
    </xf>
    <xf numFmtId="9" fontId="55" fillId="3" borderId="3" xfId="84" applyNumberFormat="1" applyFont="1" applyFill="1" applyBorder="1" applyAlignment="1">
      <alignment horizontal="center" vertical="center" wrapText="1"/>
    </xf>
    <xf numFmtId="0" fontId="19" fillId="3" borderId="3" xfId="18" applyNumberFormat="1" applyFont="1" applyFill="1" applyBorder="1" applyAlignment="1">
      <alignment horizontal="center" vertical="center" wrapText="1"/>
    </xf>
    <xf numFmtId="10" fontId="55" fillId="3" borderId="3" xfId="84" applyNumberFormat="1" applyFont="1" applyFill="1" applyBorder="1" applyAlignment="1">
      <alignment horizontal="center" vertical="center" wrapText="1"/>
    </xf>
    <xf numFmtId="10" fontId="19" fillId="3" borderId="3" xfId="84" applyNumberFormat="1" applyFont="1" applyFill="1" applyBorder="1" applyAlignment="1">
      <alignment horizontal="center" vertical="center" wrapText="1"/>
    </xf>
    <xf numFmtId="0" fontId="50" fillId="3" borderId="4" xfId="0" applyNumberFormat="1" applyFont="1" applyFill="1" applyBorder="1" applyAlignment="1">
      <alignment horizontal="center" vertical="center" wrapText="1"/>
    </xf>
    <xf numFmtId="0" fontId="50" fillId="3" borderId="16" xfId="0" applyNumberFormat="1" applyFont="1" applyFill="1" applyBorder="1" applyAlignment="1">
      <alignment horizontal="center" vertical="center" wrapText="1"/>
    </xf>
    <xf numFmtId="0" fontId="20" fillId="3" borderId="6" xfId="0" applyFont="1" applyFill="1" applyBorder="1" applyAlignment="1">
      <alignment horizontal="center" vertical="center" wrapText="1"/>
    </xf>
    <xf numFmtId="0" fontId="20" fillId="3" borderId="2" xfId="0" applyFont="1" applyFill="1" applyBorder="1" applyAlignment="1">
      <alignment horizontal="center" vertical="center" wrapText="1"/>
    </xf>
    <xf numFmtId="0" fontId="20" fillId="3" borderId="5" xfId="0" applyFont="1" applyFill="1" applyBorder="1" applyAlignment="1">
      <alignment horizontal="center" vertical="center" wrapText="1"/>
    </xf>
    <xf numFmtId="0" fontId="23" fillId="3" borderId="6" xfId="0" applyFont="1" applyFill="1" applyBorder="1" applyAlignment="1">
      <alignment horizontal="left" vertical="center" wrapText="1"/>
    </xf>
    <xf numFmtId="0" fontId="23" fillId="3" borderId="2" xfId="0" applyFont="1" applyFill="1" applyBorder="1" applyAlignment="1">
      <alignment horizontal="left" vertical="center" wrapText="1"/>
    </xf>
    <xf numFmtId="0" fontId="23" fillId="3" borderId="6"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5" xfId="0" applyFont="1" applyFill="1" applyBorder="1" applyAlignment="1">
      <alignment horizontal="center" vertical="center"/>
    </xf>
    <xf numFmtId="0" fontId="20" fillId="3" borderId="3" xfId="55" applyFont="1" applyFill="1" applyBorder="1" applyAlignment="1" applyProtection="1">
      <alignment horizontal="center" vertical="center" wrapText="1"/>
    </xf>
    <xf numFmtId="0" fontId="20" fillId="3" borderId="3" xfId="0" applyFont="1" applyFill="1" applyBorder="1" applyAlignment="1">
      <alignment horizontal="center" vertical="center"/>
    </xf>
    <xf numFmtId="0" fontId="20" fillId="3" borderId="4" xfId="0" applyFont="1" applyFill="1" applyBorder="1" applyAlignment="1">
      <alignment horizontal="center" vertical="center" wrapText="1"/>
    </xf>
    <xf numFmtId="0" fontId="20" fillId="3" borderId="15" xfId="0" applyFont="1" applyFill="1" applyBorder="1" applyAlignment="1">
      <alignment horizontal="center" vertical="center" wrapText="1"/>
    </xf>
    <xf numFmtId="0" fontId="20" fillId="3" borderId="3" xfId="0" applyFont="1" applyFill="1" applyBorder="1" applyAlignment="1">
      <alignment horizontal="center" vertical="center" wrapText="1"/>
    </xf>
    <xf numFmtId="0" fontId="20" fillId="3" borderId="16" xfId="0" applyFont="1" applyFill="1" applyBorder="1" applyAlignment="1">
      <alignment horizontal="center" vertical="center" wrapText="1"/>
    </xf>
    <xf numFmtId="0" fontId="20" fillId="3" borderId="3" xfId="0" applyNumberFormat="1" applyFont="1" applyFill="1" applyBorder="1" applyAlignment="1">
      <alignment horizontal="center" vertical="center" wrapText="1"/>
    </xf>
    <xf numFmtId="0" fontId="20" fillId="3" borderId="2" xfId="0" applyFont="1" applyFill="1" applyBorder="1" applyAlignment="1">
      <alignment horizontal="left" vertical="center" wrapText="1"/>
    </xf>
    <xf numFmtId="0" fontId="20" fillId="3" borderId="5" xfId="0" applyFont="1" applyFill="1" applyBorder="1" applyAlignment="1">
      <alignment horizontal="left" vertical="center" wrapText="1"/>
    </xf>
    <xf numFmtId="0" fontId="20" fillId="3" borderId="6" xfId="0" applyFont="1" applyFill="1" applyBorder="1" applyAlignment="1">
      <alignment horizontal="left" vertical="center" wrapText="1"/>
    </xf>
    <xf numFmtId="0" fontId="20" fillId="3" borderId="9" xfId="0" applyFont="1" applyFill="1" applyBorder="1" applyAlignment="1">
      <alignment horizontal="center" vertical="center" wrapText="1"/>
    </xf>
    <xf numFmtId="0" fontId="20" fillId="3" borderId="9" xfId="55" applyFont="1" applyFill="1" applyBorder="1" applyAlignment="1" applyProtection="1">
      <alignment horizontal="center" vertical="center" wrapText="1"/>
    </xf>
    <xf numFmtId="0" fontId="50" fillId="3" borderId="4" xfId="0" applyNumberFormat="1" applyFont="1" applyFill="1" applyBorder="1" applyAlignment="1">
      <alignment horizontal="center" vertical="center"/>
    </xf>
    <xf numFmtId="0" fontId="50" fillId="3" borderId="16" xfId="0" applyNumberFormat="1" applyFont="1" applyFill="1" applyBorder="1" applyAlignment="1">
      <alignment horizontal="center" vertical="center"/>
    </xf>
    <xf numFmtId="0" fontId="20" fillId="3" borderId="11" xfId="0" applyFont="1" applyFill="1" applyBorder="1" applyAlignment="1">
      <alignment horizontal="center" vertical="center" wrapText="1"/>
    </xf>
    <xf numFmtId="0" fontId="20" fillId="3" borderId="12" xfId="0" applyFont="1" applyFill="1" applyBorder="1" applyAlignment="1">
      <alignment horizontal="center" vertical="center" wrapText="1"/>
    </xf>
    <xf numFmtId="0" fontId="20" fillId="3" borderId="17" xfId="0" applyFont="1" applyFill="1" applyBorder="1" applyAlignment="1">
      <alignment horizontal="center" vertical="center" wrapText="1"/>
    </xf>
    <xf numFmtId="0" fontId="18" fillId="3" borderId="3" xfId="0" applyFont="1" applyFill="1" applyBorder="1" applyAlignment="1">
      <alignment horizontal="center" vertical="center"/>
    </xf>
    <xf numFmtId="0" fontId="18" fillId="3" borderId="3" xfId="0" applyFont="1" applyFill="1" applyBorder="1" applyAlignment="1">
      <alignment horizontal="center"/>
    </xf>
    <xf numFmtId="9" fontId="18" fillId="4" borderId="3" xfId="0" applyNumberFormat="1" applyFont="1" applyFill="1" applyBorder="1" applyAlignment="1">
      <alignment horizontal="center" vertical="center" textRotation="90"/>
    </xf>
    <xf numFmtId="9" fontId="17" fillId="3" borderId="4" xfId="0" applyNumberFormat="1" applyFont="1" applyFill="1" applyBorder="1" applyAlignment="1">
      <alignment horizontal="center" vertical="center" textRotation="90"/>
    </xf>
    <xf numFmtId="9" fontId="17" fillId="3" borderId="15" xfId="0" applyNumberFormat="1" applyFont="1" applyFill="1" applyBorder="1" applyAlignment="1">
      <alignment horizontal="center" vertical="center" textRotation="90"/>
    </xf>
    <xf numFmtId="9" fontId="31" fillId="7" borderId="3" xfId="0" applyNumberFormat="1" applyFont="1" applyFill="1" applyBorder="1" applyAlignment="1">
      <alignment horizontal="center" vertical="center" textRotation="90"/>
    </xf>
    <xf numFmtId="0" fontId="20" fillId="4" borderId="3" xfId="0" applyFont="1" applyFill="1" applyBorder="1" applyAlignment="1">
      <alignment horizontal="left" vertical="center" wrapText="1"/>
    </xf>
    <xf numFmtId="9" fontId="17" fillId="4" borderId="3" xfId="0" applyNumberFormat="1" applyFont="1" applyFill="1" applyBorder="1" applyAlignment="1">
      <alignment horizontal="center" vertical="center" textRotation="90"/>
    </xf>
    <xf numFmtId="0" fontId="19" fillId="3" borderId="3" xfId="0" applyNumberFormat="1" applyFont="1" applyFill="1" applyBorder="1" applyAlignment="1">
      <alignment horizontal="left" vertical="center" wrapText="1"/>
    </xf>
    <xf numFmtId="0" fontId="20" fillId="4" borderId="3" xfId="0" applyNumberFormat="1" applyFont="1" applyFill="1" applyBorder="1" applyAlignment="1">
      <alignment horizontal="left" vertical="center" wrapText="1"/>
    </xf>
    <xf numFmtId="0" fontId="20" fillId="3" borderId="3" xfId="0" applyFont="1" applyFill="1" applyBorder="1" applyAlignment="1">
      <alignment horizontal="left" vertical="center" wrapText="1"/>
    </xf>
    <xf numFmtId="0" fontId="17" fillId="3" borderId="3" xfId="0" applyFont="1" applyFill="1" applyBorder="1" applyAlignment="1">
      <alignment horizontal="center" vertical="center" wrapText="1"/>
    </xf>
    <xf numFmtId="0" fontId="17" fillId="3" borderId="3" xfId="0" applyFont="1" applyFill="1" applyBorder="1" applyAlignment="1">
      <alignment horizontal="center" vertical="center"/>
    </xf>
    <xf numFmtId="0" fontId="17" fillId="3" borderId="3" xfId="0" applyNumberFormat="1" applyFont="1" applyFill="1" applyBorder="1" applyAlignment="1">
      <alignment horizontal="center" vertical="center" wrapText="1"/>
    </xf>
    <xf numFmtId="0" fontId="17" fillId="4" borderId="3" xfId="0" applyFont="1" applyFill="1" applyBorder="1" applyAlignment="1">
      <alignment horizontal="left" vertical="center"/>
    </xf>
    <xf numFmtId="0" fontId="17" fillId="6" borderId="3" xfId="0" applyFont="1" applyFill="1" applyBorder="1" applyAlignment="1">
      <alignment horizontal="left" vertical="center" wrapText="1"/>
    </xf>
    <xf numFmtId="0" fontId="17" fillId="7" borderId="3" xfId="0" applyNumberFormat="1" applyFont="1" applyFill="1" applyBorder="1" applyAlignment="1">
      <alignment horizontal="left" vertical="center"/>
    </xf>
    <xf numFmtId="0" fontId="19" fillId="3" borderId="3" xfId="84" applyFont="1" applyFill="1" applyBorder="1" applyAlignment="1">
      <alignment horizontal="center" vertical="center" wrapText="1"/>
    </xf>
    <xf numFmtId="0" fontId="20" fillId="3" borderId="3" xfId="0" applyFont="1" applyFill="1" applyBorder="1" applyAlignment="1">
      <alignment horizontal="left" vertical="center"/>
    </xf>
    <xf numFmtId="0" fontId="20" fillId="4" borderId="3" xfId="0" applyFont="1" applyFill="1" applyBorder="1" applyAlignment="1">
      <alignment horizontal="left" vertical="center"/>
    </xf>
    <xf numFmtId="9" fontId="51" fillId="3" borderId="3" xfId="84" applyNumberFormat="1" applyFont="1" applyFill="1" applyBorder="1" applyAlignment="1">
      <alignment horizontal="center" vertical="center" textRotation="90"/>
    </xf>
    <xf numFmtId="0" fontId="19" fillId="3" borderId="3" xfId="0" applyNumberFormat="1" applyFont="1" applyFill="1" applyBorder="1" applyAlignment="1">
      <alignment horizontal="center" vertical="center" wrapText="1"/>
    </xf>
    <xf numFmtId="0" fontId="19" fillId="3" borderId="4" xfId="0" applyNumberFormat="1" applyFont="1" applyFill="1" applyBorder="1" applyAlignment="1">
      <alignment horizontal="center" vertical="center" wrapText="1"/>
    </xf>
    <xf numFmtId="0" fontId="19" fillId="3" borderId="15" xfId="0" applyNumberFormat="1" applyFont="1" applyFill="1" applyBorder="1" applyAlignment="1">
      <alignment horizontal="center" vertical="center" wrapText="1"/>
    </xf>
    <xf numFmtId="0" fontId="19" fillId="3" borderId="3" xfId="0" applyFont="1" applyFill="1" applyBorder="1" applyAlignment="1">
      <alignment horizontal="center" vertical="center" wrapText="1"/>
    </xf>
    <xf numFmtId="9" fontId="18" fillId="6" borderId="3" xfId="0" applyNumberFormat="1" applyFont="1" applyFill="1" applyBorder="1" applyAlignment="1">
      <alignment horizontal="center" vertical="center" textRotation="90"/>
    </xf>
    <xf numFmtId="9" fontId="18" fillId="7" borderId="3" xfId="0" applyNumberFormat="1" applyFont="1" applyFill="1" applyBorder="1" applyAlignment="1">
      <alignment horizontal="center" vertical="center" textRotation="90"/>
    </xf>
    <xf numFmtId="9" fontId="31" fillId="6" borderId="3" xfId="0" applyNumberFormat="1" applyFont="1" applyFill="1" applyBorder="1" applyAlignment="1">
      <alignment horizontal="center" vertical="center" textRotation="90"/>
    </xf>
    <xf numFmtId="0" fontId="41" fillId="3" borderId="3" xfId="0" applyFont="1" applyFill="1" applyBorder="1" applyAlignment="1">
      <alignment horizontal="center" vertical="center" wrapText="1"/>
    </xf>
    <xf numFmtId="0" fontId="22" fillId="3" borderId="0" xfId="0" applyFont="1" applyFill="1" applyBorder="1" applyAlignment="1">
      <alignment horizontal="left" vertical="center" wrapText="1"/>
    </xf>
    <xf numFmtId="0" fontId="20" fillId="3" borderId="0" xfId="0" applyFont="1" applyFill="1" applyAlignment="1">
      <alignment horizontal="center"/>
    </xf>
    <xf numFmtId="0" fontId="23" fillId="3" borderId="3" xfId="0" applyFont="1" applyFill="1" applyBorder="1" applyAlignment="1">
      <alignment horizontal="left" vertical="center" wrapText="1"/>
    </xf>
    <xf numFmtId="0" fontId="28" fillId="3" borderId="3" xfId="0" applyFont="1" applyFill="1" applyBorder="1" applyAlignment="1">
      <alignment horizontal="left" vertical="center" wrapText="1"/>
    </xf>
    <xf numFmtId="0" fontId="19" fillId="3" borderId="11" xfId="0" applyFont="1" applyFill="1" applyBorder="1" applyAlignment="1">
      <alignment horizontal="center"/>
    </xf>
    <xf numFmtId="0" fontId="19" fillId="3" borderId="12" xfId="0" applyFont="1" applyFill="1" applyBorder="1" applyAlignment="1">
      <alignment horizontal="center"/>
    </xf>
    <xf numFmtId="0" fontId="19" fillId="3" borderId="17" xfId="0" applyFont="1" applyFill="1" applyBorder="1" applyAlignment="1">
      <alignment horizontal="center"/>
    </xf>
    <xf numFmtId="0" fontId="19" fillId="3" borderId="3" xfId="0" applyFont="1" applyFill="1" applyBorder="1" applyAlignment="1">
      <alignment horizontal="center"/>
    </xf>
  </cellXfs>
  <cellStyles count="113">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2" xfId="12"/>
    <cellStyle name="Comma 2 2" xfId="13"/>
    <cellStyle name="Comma 3" xfId="14"/>
    <cellStyle name="Comma 3 2" xfId="15"/>
    <cellStyle name="Comma 4" xfId="16"/>
    <cellStyle name="Comma 5" xfId="17"/>
    <cellStyle name="Comma 6" xfId="18"/>
    <cellStyle name="Comma 6 2" xfId="19"/>
    <cellStyle name="Comma 6 2 2" xfId="20"/>
    <cellStyle name="Comma 6 3" xfId="21"/>
    <cellStyle name="Comma 7" xfId="22"/>
    <cellStyle name="Comma 7 2" xfId="23"/>
    <cellStyle name="Comma 8" xfId="24"/>
    <cellStyle name="Comma 8 2" xfId="25"/>
    <cellStyle name="Comma 9" xfId="26"/>
    <cellStyle name="Comma0" xfId="27"/>
    <cellStyle name="Currency 2" xfId="28"/>
    <cellStyle name="Currency 2 2" xfId="29"/>
    <cellStyle name="Currency0" xfId="30"/>
    <cellStyle name="Date" xfId="31"/>
    <cellStyle name="Excel Built-in Excel Built-in Excel Built-in Comma 7 2" xfId="32"/>
    <cellStyle name="Excel Built-in Excel Built-in Excel Built-in Comma 7 2 2" xfId="33"/>
    <cellStyle name="Excel Built-in Excel Built-in Excel Built-in Comma 8" xfId="34"/>
    <cellStyle name="Excel Built-in Excel Built-in Excel Built-in Comma 8 2" xfId="35"/>
    <cellStyle name="Excel Built-in Excel Built-in Excel Built-in Comma 8 2 2" xfId="36"/>
    <cellStyle name="Excel Built-in Excel Built-in Excel Built-in Comma 8 3" xfId="37"/>
    <cellStyle name="Excel Built-in Excel Built-in Excel Built-in Normal 8" xfId="38"/>
    <cellStyle name="Excel Built-in Excel Built-in Excel Built-in Normal 8 2" xfId="39"/>
    <cellStyle name="Excel Built-in Excel Built-in Excel Built-in Normal 8 2 2" xfId="40"/>
    <cellStyle name="Excel Built-in Excel Built-in Excel Built-in Normal_Sheet1" xfId="41"/>
    <cellStyle name="Excel Built-in Excel Built-in Excel Built-in Percent 3 2" xfId="42"/>
    <cellStyle name="Excel Built-in Excel Built-in Excel Built-in Percent 3 2 2" xfId="43"/>
    <cellStyle name="Excel Built-in Excel Built-in Excel Built-in Percent 3 2 2 2" xfId="44"/>
    <cellStyle name="Excel Built-in Excel Built-in Excel Built-in Percent 3 2 2 2 2" xfId="45"/>
    <cellStyle name="Excel Built-in Excel Built-in Excel Built-in Percent 5 2" xfId="46"/>
    <cellStyle name="Excel Built-in Excel Built-in Excel Built-in Percent 5 3" xfId="47"/>
    <cellStyle name="Excel Built-in Excel Built-in Excel Built-in Percent 6" xfId="48"/>
    <cellStyle name="Excel Built-in Excel Built-in Excel Built-in Percent 6 2" xfId="49"/>
    <cellStyle name="Excel Built-in Normal" xfId="50"/>
    <cellStyle name="Excel Built-in Normal 2" xfId="51"/>
    <cellStyle name="Fixed" xfId="52"/>
    <cellStyle name="Header1" xfId="53"/>
    <cellStyle name="Header2" xfId="54"/>
    <cellStyle name="Hyperlink" xfId="55" builtinId="8"/>
    <cellStyle name="Normal" xfId="0" builtinId="0"/>
    <cellStyle name="Normal - Style1" xfId="56"/>
    <cellStyle name="Normal 10" xfId="57"/>
    <cellStyle name="Normal 10 2" xfId="58"/>
    <cellStyle name="Normal 11" xfId="59"/>
    <cellStyle name="Normal 12" xfId="60"/>
    <cellStyle name="Normal 13" xfId="61"/>
    <cellStyle name="Normal 2" xfId="62"/>
    <cellStyle name="Normal 2 11 2 2" xfId="63"/>
    <cellStyle name="Normal 2 2" xfId="64"/>
    <cellStyle name="Normal 2 2 2" xfId="65"/>
    <cellStyle name="Normal 2 2 3" xfId="66"/>
    <cellStyle name="Normal 2 3" xfId="67"/>
    <cellStyle name="Normal 2 4" xfId="68"/>
    <cellStyle name="Normal 2 5" xfId="69"/>
    <cellStyle name="Normal 2 5 2" xfId="70"/>
    <cellStyle name="Normal 2 5 3" xfId="71"/>
    <cellStyle name="Normal 2 5 5 2" xfId="72"/>
    <cellStyle name="Normal 2 6" xfId="73"/>
    <cellStyle name="Normal 2 6 2" xfId="74"/>
    <cellStyle name="Normal 2 7" xfId="75"/>
    <cellStyle name="Normal 2 7 2" xfId="76"/>
    <cellStyle name="Normal 2_2_Template for BSC-KPI planning_PayNet 11.12.09 KTTC" xfId="77"/>
    <cellStyle name="Normal 3" xfId="78"/>
    <cellStyle name="Normal 3 2" xfId="79"/>
    <cellStyle name="Normal 4" xfId="80"/>
    <cellStyle name="Normal 5" xfId="81"/>
    <cellStyle name="Normal 5 4" xfId="82"/>
    <cellStyle name="Normal 6" xfId="83"/>
    <cellStyle name="Normal 7" xfId="84"/>
    <cellStyle name="Normal 7 2" xfId="85"/>
    <cellStyle name="Normal 7 2 2" xfId="86"/>
    <cellStyle name="Normal 7 3" xfId="87"/>
    <cellStyle name="Normal 7 3 2" xfId="88"/>
    <cellStyle name="Normal 7 3 3" xfId="89"/>
    <cellStyle name="Normal 7 3 4" xfId="90"/>
    <cellStyle name="Normal 7 4" xfId="91"/>
    <cellStyle name="Normal 7 5" xfId="92"/>
    <cellStyle name="Normal 7 5 2" xfId="93"/>
    <cellStyle name="Normal 7 6" xfId="94"/>
    <cellStyle name="Normal 7 7" xfId="95"/>
    <cellStyle name="Normal 8" xfId="96"/>
    <cellStyle name="Normal 9" xfId="97"/>
    <cellStyle name="Normal 9 2" xfId="98"/>
    <cellStyle name="Normal_VTU" xfId="99"/>
    <cellStyle name="Percent" xfId="100" builtinId="5"/>
    <cellStyle name="Percent 2" xfId="101"/>
    <cellStyle name="Percent 2 2" xfId="102"/>
    <cellStyle name="Percent 2 3" xfId="103"/>
    <cellStyle name="Percent 3" xfId="104"/>
    <cellStyle name="Percent 3 2" xfId="105"/>
    <cellStyle name="Percent 4" xfId="106"/>
    <cellStyle name="Percent 5" xfId="107"/>
    <cellStyle name="Percent 5 2" xfId="108"/>
    <cellStyle name="Percent 5 3" xfId="109"/>
    <cellStyle name="Percent 6" xfId="110"/>
    <cellStyle name="Percent 7" xfId="111"/>
    <cellStyle name="Percent 7 2" xfId="11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247829</xdr:colOff>
      <xdr:row>2</xdr:row>
      <xdr:rowOff>7468</xdr:rowOff>
    </xdr:from>
    <xdr:to>
      <xdr:col>1</xdr:col>
      <xdr:colOff>1091901</xdr:colOff>
      <xdr:row>2</xdr:row>
      <xdr:rowOff>7468</xdr:rowOff>
    </xdr:to>
    <xdr:cxnSp macro="">
      <xdr:nvCxnSpPr>
        <xdr:cNvPr id="2" name="Straight Connector 1"/>
        <xdr:cNvCxnSpPr/>
      </xdr:nvCxnSpPr>
      <xdr:spPr>
        <a:xfrm flipV="1">
          <a:off x="714554" y="1159993"/>
          <a:ext cx="99659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pi/KPI%2019-4-2018/1.B&#7843;n%20&#273;&#7891;%20chi&#7871;n%20l&#432;&#7907;c%20v&#224;%20BSC-KPI%20Cty%20%20s&#7917;a%20ng&#224;y%2020-4%20-201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an do chien luoc "/>
      <sheetName val="BSC-KPI Cong ty"/>
    </sheetNames>
    <sheetDataSet>
      <sheetData sheetId="0" refreshError="1"/>
      <sheetData sheetId="1" refreshError="1">
        <row r="9">
          <cell r="G9" t="str">
            <v>Chi phí/ kWh điện thương phẩm</v>
          </cell>
        </row>
        <row r="10">
          <cell r="G10" t="str">
            <v>Tiết kiệm chi phí / kế hoạch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Q51"/>
  <sheetViews>
    <sheetView topLeftCell="A11" zoomScale="85" zoomScaleNormal="85" workbookViewId="0">
      <selection activeCell="J21" sqref="J21:J44"/>
    </sheetView>
  </sheetViews>
  <sheetFormatPr defaultColWidth="8.875" defaultRowHeight="14.25"/>
  <cols>
    <col min="1" max="1" width="5.125" style="13" customWidth="1"/>
    <col min="2" max="2" width="14.375" style="13" customWidth="1"/>
    <col min="3" max="3" width="8.5" style="13" customWidth="1"/>
    <col min="4" max="4" width="19.875" style="13" customWidth="1"/>
    <col min="5" max="5" width="7.375" style="13" customWidth="1"/>
    <col min="6" max="6" width="24.625" style="13" customWidth="1"/>
    <col min="7" max="12" width="7.5" style="13" customWidth="1"/>
    <col min="13" max="13" width="9.25" style="13" customWidth="1"/>
    <col min="14" max="14" width="7.875" style="13" customWidth="1"/>
    <col min="15" max="16" width="7.5" style="13" customWidth="1"/>
    <col min="17" max="17" width="8.5" style="13" customWidth="1"/>
    <col min="18" max="226" width="8.875" style="13"/>
    <col min="227" max="227" width="6" style="13" customWidth="1"/>
    <col min="228" max="228" width="8.875" style="13"/>
    <col min="229" max="229" width="22.625" style="13" customWidth="1"/>
    <col min="230" max="231" width="7" style="13" customWidth="1"/>
    <col min="232" max="16384" width="8.875" style="13"/>
  </cols>
  <sheetData>
    <row r="1" spans="1:17" s="11" customFormat="1" ht="40.5" customHeight="1">
      <c r="A1" s="379" t="s">
        <v>214</v>
      </c>
      <c r="B1" s="379"/>
      <c r="C1" s="379"/>
      <c r="D1" s="378" t="s">
        <v>97</v>
      </c>
      <c r="E1" s="378"/>
      <c r="F1" s="378"/>
      <c r="G1" s="378"/>
      <c r="H1" s="378"/>
      <c r="I1" s="378"/>
      <c r="J1" s="378"/>
      <c r="K1" s="378"/>
      <c r="L1" s="378"/>
      <c r="M1" s="378"/>
      <c r="N1" s="378"/>
      <c r="O1" s="378"/>
      <c r="P1" s="378"/>
      <c r="Q1" s="378"/>
    </row>
    <row r="2" spans="1:17" s="11" customFormat="1" ht="26.25" customHeight="1">
      <c r="A2" s="368" t="s">
        <v>201</v>
      </c>
      <c r="B2" s="368"/>
      <c r="C2" s="368"/>
      <c r="D2" s="372" t="s">
        <v>202</v>
      </c>
      <c r="E2" s="372"/>
      <c r="F2" s="372"/>
      <c r="G2" s="369" t="s">
        <v>200</v>
      </c>
      <c r="H2" s="369"/>
      <c r="I2" s="369"/>
      <c r="J2" s="369"/>
      <c r="K2" s="369"/>
      <c r="L2" s="365" t="s">
        <v>225</v>
      </c>
      <c r="M2" s="366"/>
      <c r="N2" s="366"/>
      <c r="O2" s="366"/>
      <c r="P2" s="366"/>
      <c r="Q2" s="367"/>
    </row>
    <row r="3" spans="1:17" s="11" customFormat="1" ht="26.25" customHeight="1">
      <c r="A3" s="358" t="s">
        <v>37</v>
      </c>
      <c r="B3" s="358" t="s">
        <v>221</v>
      </c>
      <c r="C3" s="358" t="s">
        <v>226</v>
      </c>
      <c r="D3" s="358" t="s">
        <v>222</v>
      </c>
      <c r="E3" s="358" t="s">
        <v>198</v>
      </c>
      <c r="F3" s="380" t="s">
        <v>197</v>
      </c>
      <c r="G3" s="360" t="s">
        <v>10</v>
      </c>
      <c r="H3" s="361"/>
      <c r="I3" s="361"/>
      <c r="J3" s="361"/>
      <c r="K3" s="362"/>
      <c r="L3" s="382" t="s">
        <v>11</v>
      </c>
      <c r="M3" s="383"/>
      <c r="N3" s="383"/>
      <c r="O3" s="383"/>
      <c r="P3" s="383"/>
      <c r="Q3" s="384"/>
    </row>
    <row r="4" spans="1:17" s="11" customFormat="1" ht="26.25" customHeight="1">
      <c r="A4" s="359"/>
      <c r="B4" s="359"/>
      <c r="C4" s="359"/>
      <c r="D4" s="359"/>
      <c r="E4" s="359"/>
      <c r="F4" s="381"/>
      <c r="G4" s="370" t="s">
        <v>106</v>
      </c>
      <c r="H4" s="370" t="s">
        <v>107</v>
      </c>
      <c r="I4" s="370" t="s">
        <v>104</v>
      </c>
      <c r="J4" s="370" t="s">
        <v>105</v>
      </c>
      <c r="K4" s="370" t="s">
        <v>160</v>
      </c>
      <c r="L4" s="372" t="s">
        <v>108</v>
      </c>
      <c r="M4" s="372"/>
      <c r="N4" s="372"/>
      <c r="O4" s="372" t="s">
        <v>109</v>
      </c>
      <c r="P4" s="372"/>
      <c r="Q4" s="372"/>
    </row>
    <row r="5" spans="1:17" ht="45" customHeight="1">
      <c r="A5" s="359"/>
      <c r="B5" s="359"/>
      <c r="C5" s="359"/>
      <c r="D5" s="359"/>
      <c r="E5" s="359"/>
      <c r="F5" s="381"/>
      <c r="G5" s="373"/>
      <c r="H5" s="373"/>
      <c r="I5" s="371"/>
      <c r="J5" s="371"/>
      <c r="K5" s="371"/>
      <c r="L5" s="61" t="s">
        <v>5</v>
      </c>
      <c r="M5" s="12" t="s">
        <v>110</v>
      </c>
      <c r="N5" s="12" t="s">
        <v>111</v>
      </c>
      <c r="O5" s="12" t="s">
        <v>5</v>
      </c>
      <c r="P5" s="12" t="s">
        <v>110</v>
      </c>
      <c r="Q5" s="12" t="s">
        <v>111</v>
      </c>
    </row>
    <row r="6" spans="1:17" s="15" customFormat="1" ht="18" customHeight="1">
      <c r="A6" s="5">
        <v>1</v>
      </c>
      <c r="B6" s="5">
        <v>2</v>
      </c>
      <c r="C6" s="5">
        <v>3</v>
      </c>
      <c r="D6" s="5">
        <v>4</v>
      </c>
      <c r="E6" s="5">
        <v>5</v>
      </c>
      <c r="F6" s="6">
        <v>6</v>
      </c>
      <c r="G6" s="14">
        <v>7</v>
      </c>
      <c r="H6" s="14">
        <v>8</v>
      </c>
      <c r="I6" s="14">
        <v>9</v>
      </c>
      <c r="J6" s="14">
        <v>10</v>
      </c>
      <c r="K6" s="14">
        <v>11</v>
      </c>
      <c r="L6" s="14">
        <v>12</v>
      </c>
      <c r="M6" s="14">
        <v>13</v>
      </c>
      <c r="N6" s="14">
        <v>14</v>
      </c>
      <c r="O6" s="14">
        <v>15</v>
      </c>
      <c r="P6" s="14">
        <v>16</v>
      </c>
      <c r="Q6" s="14">
        <v>17</v>
      </c>
    </row>
    <row r="7" spans="1:17" s="75" customFormat="1" ht="23.25" customHeight="1">
      <c r="A7" s="62" t="s">
        <v>14</v>
      </c>
      <c r="B7" s="375" t="s">
        <v>112</v>
      </c>
      <c r="C7" s="375"/>
      <c r="D7" s="375"/>
      <c r="E7" s="375"/>
      <c r="F7" s="375"/>
      <c r="G7" s="375"/>
      <c r="H7" s="376"/>
      <c r="I7" s="72"/>
      <c r="J7" s="73">
        <v>0.85</v>
      </c>
      <c r="K7" s="61"/>
      <c r="L7" s="12"/>
      <c r="M7" s="12"/>
      <c r="N7" s="74">
        <f>SUM(N12:N44)</f>
        <v>85.000000000000028</v>
      </c>
      <c r="O7" s="12"/>
      <c r="P7" s="12"/>
      <c r="Q7" s="74">
        <f>SUM(Q12:Q44)</f>
        <v>85.000000000000028</v>
      </c>
    </row>
    <row r="8" spans="1:17" s="75" customFormat="1" ht="24.6" customHeight="1">
      <c r="A8" s="76" t="s">
        <v>113</v>
      </c>
      <c r="B8" s="77" t="s">
        <v>114</v>
      </c>
      <c r="C8" s="78"/>
      <c r="D8" s="78"/>
      <c r="E8" s="78"/>
      <c r="F8" s="78"/>
      <c r="G8" s="78"/>
      <c r="H8" s="79"/>
      <c r="I8" s="80"/>
      <c r="J8" s="81">
        <v>0.1</v>
      </c>
      <c r="K8" s="61"/>
      <c r="L8" s="12"/>
      <c r="M8" s="12"/>
      <c r="N8" s="61"/>
      <c r="O8" s="61"/>
      <c r="P8" s="12"/>
      <c r="Q8" s="12"/>
    </row>
    <row r="9" spans="1:17" s="75" customFormat="1" ht="21" customHeight="1">
      <c r="A9" s="82" t="s">
        <v>190</v>
      </c>
      <c r="B9" s="83" t="s">
        <v>115</v>
      </c>
      <c r="C9" s="84"/>
      <c r="D9" s="84"/>
      <c r="E9" s="84"/>
      <c r="F9" s="84"/>
      <c r="G9" s="84"/>
      <c r="H9" s="85"/>
      <c r="I9" s="80"/>
      <c r="J9" s="61"/>
      <c r="K9" s="61"/>
      <c r="L9" s="12"/>
      <c r="M9" s="12"/>
      <c r="N9" s="61"/>
      <c r="O9" s="61"/>
      <c r="P9" s="12"/>
      <c r="Q9" s="12"/>
    </row>
    <row r="10" spans="1:17" s="75" customFormat="1" ht="21" customHeight="1">
      <c r="A10" s="60">
        <v>1</v>
      </c>
      <c r="B10" s="86" t="s">
        <v>191</v>
      </c>
      <c r="C10" s="87"/>
      <c r="D10" s="87"/>
      <c r="E10" s="87"/>
      <c r="F10" s="88"/>
      <c r="G10" s="87"/>
      <c r="H10" s="88"/>
      <c r="I10" s="89"/>
      <c r="J10" s="90"/>
      <c r="K10" s="90"/>
      <c r="L10" s="91"/>
      <c r="M10" s="91"/>
      <c r="N10" s="90"/>
      <c r="O10" s="90"/>
      <c r="P10" s="91"/>
      <c r="Q10" s="91"/>
    </row>
    <row r="11" spans="1:17" s="75" customFormat="1" ht="15">
      <c r="A11" s="82" t="s">
        <v>192</v>
      </c>
      <c r="B11" s="83" t="s">
        <v>116</v>
      </c>
      <c r="C11" s="84"/>
      <c r="D11" s="84"/>
      <c r="E11" s="84"/>
      <c r="F11" s="84"/>
      <c r="G11" s="84"/>
      <c r="H11" s="84"/>
      <c r="I11" s="85"/>
      <c r="J11" s="61"/>
      <c r="K11" s="61"/>
      <c r="L11" s="12"/>
      <c r="M11" s="92"/>
      <c r="N11" s="61"/>
      <c r="O11" s="61"/>
      <c r="P11" s="12"/>
      <c r="Q11" s="92"/>
    </row>
    <row r="12" spans="1:17" s="11" customFormat="1" ht="116.25" customHeight="1">
      <c r="A12" s="62">
        <v>1</v>
      </c>
      <c r="B12" s="70" t="s">
        <v>117</v>
      </c>
      <c r="C12" s="93" t="s">
        <v>21</v>
      </c>
      <c r="D12" s="94" t="s">
        <v>117</v>
      </c>
      <c r="E12" s="95" t="s">
        <v>42</v>
      </c>
      <c r="F12" s="94" t="s">
        <v>182</v>
      </c>
      <c r="G12" s="54" t="s">
        <v>153</v>
      </c>
      <c r="H12" s="90">
        <v>0</v>
      </c>
      <c r="I12" s="96" t="s">
        <v>3</v>
      </c>
      <c r="J12" s="80">
        <v>0.4</v>
      </c>
      <c r="K12" s="26">
        <v>1</v>
      </c>
      <c r="L12" s="90">
        <v>0</v>
      </c>
      <c r="M12" s="55">
        <v>100</v>
      </c>
      <c r="N12" s="64">
        <f>M12*J12*$J$8*$J$7</f>
        <v>3.4</v>
      </c>
      <c r="O12" s="90">
        <v>0</v>
      </c>
      <c r="P12" s="55">
        <v>100</v>
      </c>
      <c r="Q12" s="31">
        <f>P12*J12*$J$8*$J$7</f>
        <v>3.4</v>
      </c>
    </row>
    <row r="13" spans="1:17" s="75" customFormat="1" ht="15">
      <c r="A13" s="82" t="s">
        <v>193</v>
      </c>
      <c r="B13" s="83" t="s">
        <v>119</v>
      </c>
      <c r="C13" s="84"/>
      <c r="D13" s="84"/>
      <c r="E13" s="84"/>
      <c r="F13" s="84"/>
      <c r="G13" s="84"/>
      <c r="H13" s="85"/>
      <c r="I13" s="80"/>
      <c r="J13" s="61"/>
      <c r="K13" s="61"/>
      <c r="L13" s="85"/>
      <c r="M13" s="85"/>
      <c r="N13" s="64"/>
      <c r="O13" s="85"/>
      <c r="P13" s="97"/>
      <c r="Q13" s="31"/>
    </row>
    <row r="14" spans="1:17" s="102" customFormat="1" ht="78" customHeight="1">
      <c r="A14" s="62">
        <v>1</v>
      </c>
      <c r="B14" s="98" t="s">
        <v>23</v>
      </c>
      <c r="C14" s="99" t="s">
        <v>24</v>
      </c>
      <c r="D14" s="100" t="s">
        <v>224</v>
      </c>
      <c r="E14" s="95" t="s">
        <v>42</v>
      </c>
      <c r="F14" s="101" t="s">
        <v>223</v>
      </c>
      <c r="G14" s="54" t="s">
        <v>208</v>
      </c>
      <c r="H14" s="54">
        <v>1</v>
      </c>
      <c r="I14" s="89" t="s">
        <v>18</v>
      </c>
      <c r="J14" s="80">
        <v>0.3</v>
      </c>
      <c r="K14" s="26">
        <v>1</v>
      </c>
      <c r="L14" s="54">
        <v>1</v>
      </c>
      <c r="M14" s="55">
        <v>100</v>
      </c>
      <c r="N14" s="64">
        <f>M14*J14*$J$8*$J$7</f>
        <v>2.5499999999999998</v>
      </c>
      <c r="O14" s="54">
        <v>1</v>
      </c>
      <c r="P14" s="55">
        <v>100</v>
      </c>
      <c r="Q14" s="31">
        <f>P14*J14*$J$8*$J$7</f>
        <v>2.5499999999999998</v>
      </c>
    </row>
    <row r="15" spans="1:17" s="75" customFormat="1" ht="15">
      <c r="A15" s="82" t="s">
        <v>194</v>
      </c>
      <c r="B15" s="83" t="s">
        <v>120</v>
      </c>
      <c r="C15" s="84"/>
      <c r="D15" s="84"/>
      <c r="E15" s="84"/>
      <c r="F15" s="84"/>
      <c r="G15" s="84"/>
      <c r="H15" s="85"/>
      <c r="I15" s="80"/>
      <c r="J15" s="61"/>
      <c r="K15" s="61"/>
      <c r="L15" s="85"/>
      <c r="M15" s="85"/>
      <c r="N15" s="64"/>
      <c r="O15" s="85"/>
      <c r="P15" s="97"/>
      <c r="Q15" s="31"/>
    </row>
    <row r="16" spans="1:17" s="11" customFormat="1" ht="78" customHeight="1">
      <c r="A16" s="103">
        <v>1</v>
      </c>
      <c r="B16" s="71" t="s">
        <v>195</v>
      </c>
      <c r="C16" s="104" t="s">
        <v>28</v>
      </c>
      <c r="D16" s="105" t="s">
        <v>168</v>
      </c>
      <c r="E16" s="106" t="s">
        <v>42</v>
      </c>
      <c r="F16" s="106" t="s">
        <v>188</v>
      </c>
      <c r="G16" s="54" t="s">
        <v>153</v>
      </c>
      <c r="H16" s="58">
        <v>0</v>
      </c>
      <c r="I16" s="89" t="s">
        <v>18</v>
      </c>
      <c r="J16" s="80">
        <v>0.3</v>
      </c>
      <c r="K16" s="26">
        <v>1</v>
      </c>
      <c r="L16" s="58">
        <v>0</v>
      </c>
      <c r="M16" s="55">
        <v>100</v>
      </c>
      <c r="N16" s="64">
        <f>M16*J16*$J$8*$J$7</f>
        <v>2.5499999999999998</v>
      </c>
      <c r="O16" s="58">
        <v>0</v>
      </c>
      <c r="P16" s="55">
        <v>100</v>
      </c>
      <c r="Q16" s="31">
        <f>P16*J16*$J$8*$J$7</f>
        <v>2.5499999999999998</v>
      </c>
    </row>
    <row r="17" spans="1:17" s="75" customFormat="1" ht="20.25" customHeight="1">
      <c r="A17" s="63" t="s">
        <v>122</v>
      </c>
      <c r="B17" s="377" t="s">
        <v>123</v>
      </c>
      <c r="C17" s="375"/>
      <c r="D17" s="375"/>
      <c r="E17" s="375"/>
      <c r="F17" s="375"/>
      <c r="G17" s="375"/>
      <c r="H17" s="376"/>
      <c r="I17" s="17"/>
      <c r="J17" s="107">
        <v>0.9</v>
      </c>
      <c r="K17" s="90"/>
      <c r="L17" s="91"/>
      <c r="M17" s="108"/>
      <c r="N17" s="90"/>
      <c r="O17" s="90"/>
      <c r="P17" s="109"/>
      <c r="Q17" s="110"/>
    </row>
    <row r="18" spans="1:17" ht="39.75" hidden="1" customHeight="1">
      <c r="A18" s="62">
        <v>1</v>
      </c>
      <c r="B18" s="62" t="s">
        <v>38</v>
      </c>
      <c r="C18" s="18" t="s">
        <v>39</v>
      </c>
      <c r="D18" s="7" t="s">
        <v>40</v>
      </c>
      <c r="E18" s="18"/>
      <c r="F18" s="2"/>
      <c r="G18" s="16"/>
      <c r="H18" s="19"/>
      <c r="I18" s="20"/>
      <c r="J18" s="20"/>
      <c r="K18" s="21"/>
      <c r="L18" s="20"/>
      <c r="M18" s="20"/>
      <c r="N18" s="20"/>
      <c r="O18" s="20"/>
      <c r="P18" s="20"/>
      <c r="Q18" s="20"/>
    </row>
    <row r="19" spans="1:17" ht="39.75" hidden="1" customHeight="1">
      <c r="A19" s="374" t="s">
        <v>124</v>
      </c>
      <c r="B19" s="374" t="s">
        <v>31</v>
      </c>
      <c r="C19" s="18" t="s">
        <v>43</v>
      </c>
      <c r="D19" s="8" t="s">
        <v>29</v>
      </c>
      <c r="E19" s="22"/>
      <c r="F19" s="3"/>
      <c r="G19" s="23"/>
      <c r="H19" s="24"/>
      <c r="I19" s="25"/>
      <c r="J19" s="25"/>
      <c r="K19" s="21"/>
      <c r="L19" s="25"/>
      <c r="M19" s="25"/>
      <c r="N19" s="25"/>
      <c r="O19" s="25"/>
      <c r="P19" s="25"/>
      <c r="Q19" s="25"/>
    </row>
    <row r="20" spans="1:17" ht="39.75" hidden="1" customHeight="1">
      <c r="A20" s="374"/>
      <c r="B20" s="374"/>
      <c r="C20" s="18" t="s">
        <v>44</v>
      </c>
      <c r="D20" s="9" t="s">
        <v>30</v>
      </c>
      <c r="E20" s="22"/>
      <c r="F20" s="4"/>
      <c r="G20" s="23"/>
      <c r="H20" s="24"/>
      <c r="I20" s="25"/>
      <c r="J20" s="25"/>
      <c r="K20" s="21"/>
      <c r="L20" s="25"/>
      <c r="M20" s="25"/>
      <c r="N20" s="25"/>
      <c r="O20" s="25"/>
      <c r="P20" s="25"/>
      <c r="Q20" s="25"/>
    </row>
    <row r="21" spans="1:17" ht="39.75" customHeight="1">
      <c r="A21" s="374"/>
      <c r="B21" s="374"/>
      <c r="C21" s="18" t="s">
        <v>45</v>
      </c>
      <c r="D21" s="9" t="s">
        <v>46</v>
      </c>
      <c r="E21" s="52" t="s">
        <v>42</v>
      </c>
      <c r="F21" s="9" t="s">
        <v>46</v>
      </c>
      <c r="G21" s="53" t="s">
        <v>208</v>
      </c>
      <c r="H21" s="27">
        <v>1</v>
      </c>
      <c r="I21" s="27" t="s">
        <v>18</v>
      </c>
      <c r="J21" s="26">
        <v>0.03</v>
      </c>
      <c r="K21" s="26">
        <v>1</v>
      </c>
      <c r="L21" s="27">
        <v>1</v>
      </c>
      <c r="M21" s="55">
        <v>100</v>
      </c>
      <c r="N21" s="55">
        <f t="shared" ref="N21:N44" si="0">M21*J21*$J$17*$J$7</f>
        <v>2.2949999999999999</v>
      </c>
      <c r="O21" s="27">
        <v>1</v>
      </c>
      <c r="P21" s="55">
        <v>100</v>
      </c>
      <c r="Q21" s="55">
        <f>P21*J21*$J$17*$J$7</f>
        <v>2.2949999999999999</v>
      </c>
    </row>
    <row r="22" spans="1:17" ht="49.5" customHeight="1">
      <c r="A22" s="374"/>
      <c r="B22" s="374"/>
      <c r="C22" s="18" t="s">
        <v>47</v>
      </c>
      <c r="D22" s="9" t="s">
        <v>48</v>
      </c>
      <c r="E22" s="52" t="s">
        <v>42</v>
      </c>
      <c r="F22" s="9" t="s">
        <v>48</v>
      </c>
      <c r="G22" s="53" t="s">
        <v>208</v>
      </c>
      <c r="H22" s="27">
        <v>1</v>
      </c>
      <c r="I22" s="27" t="s">
        <v>18</v>
      </c>
      <c r="J22" s="26">
        <v>0.03</v>
      </c>
      <c r="K22" s="26">
        <v>1</v>
      </c>
      <c r="L22" s="27">
        <v>1</v>
      </c>
      <c r="M22" s="55">
        <v>100</v>
      </c>
      <c r="N22" s="55">
        <f t="shared" si="0"/>
        <v>2.2949999999999999</v>
      </c>
      <c r="O22" s="27">
        <v>1</v>
      </c>
      <c r="P22" s="55">
        <v>100</v>
      </c>
      <c r="Q22" s="55">
        <f t="shared" ref="Q22:Q44" si="1">P22*J22*$J$17*$J$7</f>
        <v>2.2949999999999999</v>
      </c>
    </row>
    <row r="23" spans="1:17" ht="87.75" customHeight="1">
      <c r="A23" s="374" t="s">
        <v>227</v>
      </c>
      <c r="B23" s="374" t="s">
        <v>49</v>
      </c>
      <c r="C23" s="18" t="s">
        <v>50</v>
      </c>
      <c r="D23" s="7" t="s">
        <v>51</v>
      </c>
      <c r="E23" s="18" t="s">
        <v>42</v>
      </c>
      <c r="F23" s="2" t="s">
        <v>215</v>
      </c>
      <c r="G23" s="53" t="s">
        <v>208</v>
      </c>
      <c r="H23" s="27">
        <v>10</v>
      </c>
      <c r="I23" s="27" t="s">
        <v>8</v>
      </c>
      <c r="J23" s="26">
        <v>0.1</v>
      </c>
      <c r="K23" s="26">
        <v>1</v>
      </c>
      <c r="L23" s="27">
        <v>10</v>
      </c>
      <c r="M23" s="55">
        <v>100</v>
      </c>
      <c r="N23" s="55">
        <f t="shared" si="0"/>
        <v>7.6499999999999995</v>
      </c>
      <c r="O23" s="27">
        <v>10</v>
      </c>
      <c r="P23" s="55">
        <v>100</v>
      </c>
      <c r="Q23" s="55">
        <f t="shared" si="1"/>
        <v>7.6499999999999995</v>
      </c>
    </row>
    <row r="24" spans="1:17" ht="39.75" hidden="1" customHeight="1">
      <c r="A24" s="374"/>
      <c r="B24" s="374"/>
      <c r="C24" s="18" t="s">
        <v>52</v>
      </c>
      <c r="D24" s="7" t="s">
        <v>53</v>
      </c>
      <c r="E24" s="18"/>
      <c r="F24" s="2"/>
      <c r="G24" s="23"/>
      <c r="H24" s="27"/>
      <c r="I24" s="25"/>
      <c r="J24" s="25"/>
      <c r="K24" s="26"/>
      <c r="L24" s="27"/>
      <c r="M24" s="55">
        <v>100</v>
      </c>
      <c r="N24" s="55">
        <f t="shared" si="0"/>
        <v>0</v>
      </c>
      <c r="O24" s="27"/>
      <c r="P24" s="55">
        <v>100</v>
      </c>
      <c r="Q24" s="55">
        <f t="shared" si="1"/>
        <v>0</v>
      </c>
    </row>
    <row r="25" spans="1:17" ht="48.75" hidden="1" customHeight="1">
      <c r="A25" s="374"/>
      <c r="B25" s="374"/>
      <c r="C25" s="18" t="s">
        <v>54</v>
      </c>
      <c r="D25" s="7" t="s">
        <v>55</v>
      </c>
      <c r="E25" s="18"/>
      <c r="F25" s="2"/>
      <c r="G25" s="23"/>
      <c r="H25" s="27"/>
      <c r="I25" s="25"/>
      <c r="J25" s="25"/>
      <c r="K25" s="26"/>
      <c r="L25" s="27"/>
      <c r="M25" s="55">
        <v>100</v>
      </c>
      <c r="N25" s="55">
        <f t="shared" si="0"/>
        <v>0</v>
      </c>
      <c r="O25" s="27"/>
      <c r="P25" s="55">
        <v>100</v>
      </c>
      <c r="Q25" s="55">
        <f t="shared" si="1"/>
        <v>0</v>
      </c>
    </row>
    <row r="26" spans="1:17" ht="59.25" customHeight="1">
      <c r="A26" s="112" t="s">
        <v>228</v>
      </c>
      <c r="B26" s="62" t="s">
        <v>94</v>
      </c>
      <c r="C26" s="18" t="s">
        <v>56</v>
      </c>
      <c r="D26" s="7" t="s">
        <v>57</v>
      </c>
      <c r="E26" s="18" t="s">
        <v>42</v>
      </c>
      <c r="F26" s="2" t="s">
        <v>220</v>
      </c>
      <c r="G26" s="53" t="s">
        <v>208</v>
      </c>
      <c r="H26" s="27">
        <v>8</v>
      </c>
      <c r="I26" s="27" t="s">
        <v>18</v>
      </c>
      <c r="J26" s="26">
        <v>0.08</v>
      </c>
      <c r="K26" s="26">
        <v>1</v>
      </c>
      <c r="L26" s="27">
        <v>10</v>
      </c>
      <c r="M26" s="55">
        <v>100</v>
      </c>
      <c r="N26" s="55">
        <f t="shared" si="0"/>
        <v>6.12</v>
      </c>
      <c r="O26" s="27">
        <v>10</v>
      </c>
      <c r="P26" s="55">
        <v>100</v>
      </c>
      <c r="Q26" s="55">
        <f t="shared" si="1"/>
        <v>6.12</v>
      </c>
    </row>
    <row r="27" spans="1:17" ht="50.25" customHeight="1">
      <c r="A27" s="372" t="s">
        <v>229</v>
      </c>
      <c r="B27" s="374" t="s">
        <v>95</v>
      </c>
      <c r="C27" s="18" t="s">
        <v>58</v>
      </c>
      <c r="D27" s="7" t="s">
        <v>59</v>
      </c>
      <c r="E27" s="18" t="s">
        <v>13</v>
      </c>
      <c r="F27" s="7" t="s">
        <v>217</v>
      </c>
      <c r="G27" s="53" t="s">
        <v>208</v>
      </c>
      <c r="H27" s="27">
        <v>1</v>
      </c>
      <c r="I27" s="27" t="s">
        <v>18</v>
      </c>
      <c r="J27" s="26">
        <v>0.03</v>
      </c>
      <c r="K27" s="26">
        <v>1</v>
      </c>
      <c r="L27" s="27">
        <v>1</v>
      </c>
      <c r="M27" s="55">
        <v>100</v>
      </c>
      <c r="N27" s="55">
        <f t="shared" si="0"/>
        <v>2.2949999999999999</v>
      </c>
      <c r="O27" s="27">
        <v>1</v>
      </c>
      <c r="P27" s="55">
        <v>100</v>
      </c>
      <c r="Q27" s="55">
        <f t="shared" si="1"/>
        <v>2.2949999999999999</v>
      </c>
    </row>
    <row r="28" spans="1:17" ht="53.25" customHeight="1">
      <c r="A28" s="372"/>
      <c r="B28" s="374"/>
      <c r="C28" s="18" t="s">
        <v>60</v>
      </c>
      <c r="D28" s="7" t="s">
        <v>33</v>
      </c>
      <c r="E28" s="18" t="s">
        <v>41</v>
      </c>
      <c r="F28" s="7" t="s">
        <v>209</v>
      </c>
      <c r="G28" s="53" t="s">
        <v>208</v>
      </c>
      <c r="H28" s="27">
        <v>1</v>
      </c>
      <c r="I28" s="27" t="s">
        <v>18</v>
      </c>
      <c r="J28" s="26">
        <v>0.02</v>
      </c>
      <c r="K28" s="26">
        <v>1</v>
      </c>
      <c r="L28" s="27">
        <v>1</v>
      </c>
      <c r="M28" s="55">
        <v>100</v>
      </c>
      <c r="N28" s="55">
        <f t="shared" si="0"/>
        <v>1.53</v>
      </c>
      <c r="O28" s="27">
        <v>1</v>
      </c>
      <c r="P28" s="55">
        <v>100</v>
      </c>
      <c r="Q28" s="55">
        <f t="shared" si="1"/>
        <v>1.53</v>
      </c>
    </row>
    <row r="29" spans="1:17" ht="68.25" customHeight="1">
      <c r="A29" s="372"/>
      <c r="B29" s="374"/>
      <c r="C29" s="18" t="s">
        <v>61</v>
      </c>
      <c r="D29" s="7" t="s">
        <v>32</v>
      </c>
      <c r="E29" s="18" t="s">
        <v>13</v>
      </c>
      <c r="F29" s="2" t="s">
        <v>216</v>
      </c>
      <c r="G29" s="54" t="s">
        <v>6</v>
      </c>
      <c r="H29" s="27">
        <v>0</v>
      </c>
      <c r="I29" s="27" t="s">
        <v>18</v>
      </c>
      <c r="J29" s="26">
        <v>0.05</v>
      </c>
      <c r="K29" s="26">
        <v>1</v>
      </c>
      <c r="L29" s="27">
        <v>0</v>
      </c>
      <c r="M29" s="55">
        <v>100</v>
      </c>
      <c r="N29" s="55">
        <f t="shared" si="0"/>
        <v>3.8249999999999997</v>
      </c>
      <c r="O29" s="27">
        <v>0</v>
      </c>
      <c r="P29" s="55">
        <v>100</v>
      </c>
      <c r="Q29" s="55">
        <f t="shared" si="1"/>
        <v>3.8249999999999997</v>
      </c>
    </row>
    <row r="30" spans="1:17" ht="51" customHeight="1">
      <c r="A30" s="372" t="s">
        <v>230</v>
      </c>
      <c r="B30" s="374" t="s">
        <v>34</v>
      </c>
      <c r="C30" s="18" t="s">
        <v>62</v>
      </c>
      <c r="D30" s="8" t="s">
        <v>35</v>
      </c>
      <c r="E30" s="18" t="s">
        <v>13</v>
      </c>
      <c r="F30" s="2" t="s">
        <v>211</v>
      </c>
      <c r="G30" s="53" t="s">
        <v>208</v>
      </c>
      <c r="H30" s="27">
        <v>1</v>
      </c>
      <c r="I30" s="55" t="s">
        <v>18</v>
      </c>
      <c r="J30" s="26">
        <v>0.03</v>
      </c>
      <c r="K30" s="26">
        <v>1</v>
      </c>
      <c r="L30" s="27">
        <v>1</v>
      </c>
      <c r="M30" s="55">
        <v>100</v>
      </c>
      <c r="N30" s="55">
        <f t="shared" si="0"/>
        <v>2.2949999999999999</v>
      </c>
      <c r="O30" s="27">
        <v>1</v>
      </c>
      <c r="P30" s="55">
        <v>100</v>
      </c>
      <c r="Q30" s="55">
        <f t="shared" si="1"/>
        <v>2.2949999999999999</v>
      </c>
    </row>
    <row r="31" spans="1:17" ht="99.75" customHeight="1">
      <c r="A31" s="372"/>
      <c r="B31" s="374"/>
      <c r="C31" s="18" t="s">
        <v>63</v>
      </c>
      <c r="D31" s="8" t="s">
        <v>64</v>
      </c>
      <c r="E31" s="18" t="s">
        <v>13</v>
      </c>
      <c r="F31" s="2" t="s">
        <v>212</v>
      </c>
      <c r="G31" s="53" t="s">
        <v>208</v>
      </c>
      <c r="H31" s="27">
        <v>10</v>
      </c>
      <c r="I31" s="55" t="s">
        <v>8</v>
      </c>
      <c r="J31" s="26">
        <v>0.1</v>
      </c>
      <c r="K31" s="26">
        <v>1</v>
      </c>
      <c r="L31" s="27">
        <v>10</v>
      </c>
      <c r="M31" s="55">
        <v>100</v>
      </c>
      <c r="N31" s="55">
        <f t="shared" si="0"/>
        <v>7.6499999999999995</v>
      </c>
      <c r="O31" s="27">
        <v>10</v>
      </c>
      <c r="P31" s="55">
        <v>100</v>
      </c>
      <c r="Q31" s="55">
        <f t="shared" si="1"/>
        <v>7.6499999999999995</v>
      </c>
    </row>
    <row r="32" spans="1:17" ht="91.5" customHeight="1">
      <c r="A32" s="372"/>
      <c r="B32" s="374"/>
      <c r="C32" s="28" t="s">
        <v>65</v>
      </c>
      <c r="D32" s="10" t="s">
        <v>210</v>
      </c>
      <c r="E32" s="28" t="s">
        <v>13</v>
      </c>
      <c r="F32" s="2" t="s">
        <v>213</v>
      </c>
      <c r="G32" s="53" t="s">
        <v>208</v>
      </c>
      <c r="H32" s="27">
        <v>10</v>
      </c>
      <c r="I32" s="55" t="s">
        <v>8</v>
      </c>
      <c r="J32" s="26">
        <v>0.15</v>
      </c>
      <c r="K32" s="26">
        <v>1</v>
      </c>
      <c r="L32" s="27">
        <v>10</v>
      </c>
      <c r="M32" s="55">
        <v>100</v>
      </c>
      <c r="N32" s="55">
        <f t="shared" si="0"/>
        <v>11.475</v>
      </c>
      <c r="O32" s="27">
        <v>10</v>
      </c>
      <c r="P32" s="55">
        <v>100</v>
      </c>
      <c r="Q32" s="55">
        <f t="shared" si="1"/>
        <v>11.475</v>
      </c>
    </row>
    <row r="33" spans="1:17" ht="39.75" hidden="1" customHeight="1">
      <c r="A33" s="61">
        <v>10</v>
      </c>
      <c r="B33" s="62" t="s">
        <v>67</v>
      </c>
      <c r="C33" s="18" t="s">
        <v>68</v>
      </c>
      <c r="D33" s="8" t="s">
        <v>69</v>
      </c>
      <c r="E33" s="18"/>
      <c r="F33" s="3"/>
      <c r="G33" s="23"/>
      <c r="H33" s="27"/>
      <c r="I33" s="25"/>
      <c r="J33" s="26"/>
      <c r="K33" s="26"/>
      <c r="L33" s="27"/>
      <c r="M33" s="55">
        <v>100</v>
      </c>
      <c r="N33" s="55">
        <f t="shared" si="0"/>
        <v>0</v>
      </c>
      <c r="O33" s="27"/>
      <c r="P33" s="55">
        <v>100</v>
      </c>
      <c r="Q33" s="55">
        <f t="shared" si="1"/>
        <v>0</v>
      </c>
    </row>
    <row r="34" spans="1:17" ht="64.5" customHeight="1">
      <c r="A34" s="372" t="s">
        <v>231</v>
      </c>
      <c r="B34" s="374" t="s">
        <v>70</v>
      </c>
      <c r="C34" s="28" t="s">
        <v>154</v>
      </c>
      <c r="D34" s="8" t="s">
        <v>36</v>
      </c>
      <c r="E34" s="18" t="s">
        <v>42</v>
      </c>
      <c r="F34" s="2" t="s">
        <v>219</v>
      </c>
      <c r="G34" s="54" t="s">
        <v>6</v>
      </c>
      <c r="H34" s="27">
        <v>0</v>
      </c>
      <c r="I34" s="55" t="s">
        <v>8</v>
      </c>
      <c r="J34" s="26">
        <v>0.05</v>
      </c>
      <c r="K34" s="26">
        <v>1</v>
      </c>
      <c r="L34" s="27">
        <v>0</v>
      </c>
      <c r="M34" s="55">
        <v>100</v>
      </c>
      <c r="N34" s="55">
        <f t="shared" si="0"/>
        <v>3.8249999999999997</v>
      </c>
      <c r="O34" s="27">
        <v>0</v>
      </c>
      <c r="P34" s="55">
        <v>100</v>
      </c>
      <c r="Q34" s="55">
        <f t="shared" si="1"/>
        <v>3.8249999999999997</v>
      </c>
    </row>
    <row r="35" spans="1:17" ht="45" customHeight="1">
      <c r="A35" s="372"/>
      <c r="B35" s="374"/>
      <c r="C35" s="18"/>
      <c r="D35" s="8" t="s">
        <v>71</v>
      </c>
      <c r="E35" s="18" t="s">
        <v>13</v>
      </c>
      <c r="F35" s="3" t="s">
        <v>218</v>
      </c>
      <c r="G35" s="54" t="s">
        <v>6</v>
      </c>
      <c r="H35" s="27">
        <v>0</v>
      </c>
      <c r="I35" s="55" t="s">
        <v>8</v>
      </c>
      <c r="J35" s="26">
        <v>0.05</v>
      </c>
      <c r="K35" s="26">
        <v>1</v>
      </c>
      <c r="L35" s="27">
        <v>0</v>
      </c>
      <c r="M35" s="55">
        <v>100</v>
      </c>
      <c r="N35" s="55">
        <f t="shared" si="0"/>
        <v>3.8249999999999997</v>
      </c>
      <c r="O35" s="27">
        <v>0</v>
      </c>
      <c r="P35" s="55">
        <v>100</v>
      </c>
      <c r="Q35" s="55">
        <f t="shared" si="1"/>
        <v>3.8249999999999997</v>
      </c>
    </row>
    <row r="36" spans="1:17" ht="39.75" customHeight="1">
      <c r="A36" s="112" t="s">
        <v>232</v>
      </c>
      <c r="B36" s="62" t="s">
        <v>96</v>
      </c>
      <c r="C36" s="18" t="s">
        <v>72</v>
      </c>
      <c r="D36" s="7" t="s">
        <v>73</v>
      </c>
      <c r="E36" s="18" t="s">
        <v>42</v>
      </c>
      <c r="F36" s="2" t="s">
        <v>169</v>
      </c>
      <c r="G36" s="54" t="s">
        <v>6</v>
      </c>
      <c r="H36" s="27">
        <v>0</v>
      </c>
      <c r="I36" s="55" t="s">
        <v>8</v>
      </c>
      <c r="J36" s="26">
        <v>0.05</v>
      </c>
      <c r="K36" s="26">
        <v>1</v>
      </c>
      <c r="L36" s="27">
        <v>0</v>
      </c>
      <c r="M36" s="55">
        <v>100</v>
      </c>
      <c r="N36" s="55">
        <f t="shared" si="0"/>
        <v>3.8249999999999997</v>
      </c>
      <c r="O36" s="27">
        <v>0</v>
      </c>
      <c r="P36" s="55">
        <v>100</v>
      </c>
      <c r="Q36" s="55">
        <f t="shared" si="1"/>
        <v>3.8249999999999997</v>
      </c>
    </row>
    <row r="37" spans="1:17" ht="119.25" customHeight="1">
      <c r="A37" s="112" t="s">
        <v>233</v>
      </c>
      <c r="B37" s="62" t="s">
        <v>199</v>
      </c>
      <c r="C37" s="22" t="s">
        <v>74</v>
      </c>
      <c r="D37" s="9" t="s">
        <v>75</v>
      </c>
      <c r="E37" s="22" t="s">
        <v>41</v>
      </c>
      <c r="F37" s="4" t="s">
        <v>196</v>
      </c>
      <c r="G37" s="56" t="s">
        <v>206</v>
      </c>
      <c r="H37" s="27">
        <v>1</v>
      </c>
      <c r="I37" s="55" t="s">
        <v>18</v>
      </c>
      <c r="J37" s="26">
        <v>0.02</v>
      </c>
      <c r="K37" s="26">
        <v>1</v>
      </c>
      <c r="L37" s="27">
        <v>1</v>
      </c>
      <c r="M37" s="55">
        <v>100</v>
      </c>
      <c r="N37" s="55">
        <f t="shared" si="0"/>
        <v>1.53</v>
      </c>
      <c r="O37" s="27">
        <v>1</v>
      </c>
      <c r="P37" s="55">
        <v>100</v>
      </c>
      <c r="Q37" s="55">
        <f t="shared" si="1"/>
        <v>1.53</v>
      </c>
    </row>
    <row r="38" spans="1:17" ht="78.75" customHeight="1">
      <c r="A38" s="372" t="s">
        <v>234</v>
      </c>
      <c r="B38" s="374" t="s">
        <v>76</v>
      </c>
      <c r="C38" s="18" t="s">
        <v>77</v>
      </c>
      <c r="D38" s="7" t="s">
        <v>78</v>
      </c>
      <c r="E38" s="18" t="s">
        <v>42</v>
      </c>
      <c r="F38" s="2" t="s">
        <v>185</v>
      </c>
      <c r="G38" s="54" t="s">
        <v>6</v>
      </c>
      <c r="H38" s="27">
        <v>0</v>
      </c>
      <c r="I38" s="25"/>
      <c r="J38" s="26">
        <v>0.05</v>
      </c>
      <c r="K38" s="26">
        <v>1</v>
      </c>
      <c r="L38" s="27">
        <v>0</v>
      </c>
      <c r="M38" s="55">
        <v>100</v>
      </c>
      <c r="N38" s="55">
        <f t="shared" si="0"/>
        <v>3.8249999999999997</v>
      </c>
      <c r="O38" s="27">
        <v>0</v>
      </c>
      <c r="P38" s="55">
        <v>100</v>
      </c>
      <c r="Q38" s="55">
        <f t="shared" si="1"/>
        <v>3.8249999999999997</v>
      </c>
    </row>
    <row r="39" spans="1:17" ht="63.75" customHeight="1">
      <c r="A39" s="372"/>
      <c r="B39" s="374"/>
      <c r="C39" s="18" t="s">
        <v>79</v>
      </c>
      <c r="D39" s="7" t="s">
        <v>80</v>
      </c>
      <c r="E39" s="18" t="s">
        <v>42</v>
      </c>
      <c r="F39" s="2" t="s">
        <v>186</v>
      </c>
      <c r="G39" s="54" t="s">
        <v>6</v>
      </c>
      <c r="H39" s="27">
        <v>0</v>
      </c>
      <c r="I39" s="25"/>
      <c r="J39" s="26">
        <v>0.05</v>
      </c>
      <c r="K39" s="26">
        <v>1</v>
      </c>
      <c r="L39" s="27">
        <v>0</v>
      </c>
      <c r="M39" s="55">
        <v>100</v>
      </c>
      <c r="N39" s="55">
        <f t="shared" si="0"/>
        <v>3.8249999999999997</v>
      </c>
      <c r="O39" s="27">
        <v>0</v>
      </c>
      <c r="P39" s="55">
        <v>100</v>
      </c>
      <c r="Q39" s="55">
        <f t="shared" si="1"/>
        <v>3.8249999999999997</v>
      </c>
    </row>
    <row r="40" spans="1:17" ht="39.75" customHeight="1">
      <c r="A40" s="112" t="s">
        <v>235</v>
      </c>
      <c r="B40" s="62" t="s">
        <v>81</v>
      </c>
      <c r="C40" s="18" t="s">
        <v>82</v>
      </c>
      <c r="D40" s="8" t="s">
        <v>83</v>
      </c>
      <c r="E40" s="18" t="s">
        <v>42</v>
      </c>
      <c r="F40" s="3" t="s">
        <v>188</v>
      </c>
      <c r="G40" s="54" t="s">
        <v>6</v>
      </c>
      <c r="H40" s="27">
        <v>0</v>
      </c>
      <c r="I40" s="25"/>
      <c r="J40" s="26">
        <v>0.03</v>
      </c>
      <c r="K40" s="26">
        <v>1</v>
      </c>
      <c r="L40" s="27">
        <v>0</v>
      </c>
      <c r="M40" s="55">
        <v>100</v>
      </c>
      <c r="N40" s="55">
        <f t="shared" si="0"/>
        <v>2.2949999999999999</v>
      </c>
      <c r="O40" s="27">
        <v>0</v>
      </c>
      <c r="P40" s="55">
        <v>100</v>
      </c>
      <c r="Q40" s="55">
        <f t="shared" si="1"/>
        <v>2.2949999999999999</v>
      </c>
    </row>
    <row r="41" spans="1:17" ht="39.75" customHeight="1">
      <c r="A41" s="372" t="s">
        <v>236</v>
      </c>
      <c r="B41" s="374" t="s">
        <v>84</v>
      </c>
      <c r="C41" s="18" t="s">
        <v>85</v>
      </c>
      <c r="D41" s="7" t="s">
        <v>86</v>
      </c>
      <c r="E41" s="18" t="s">
        <v>42</v>
      </c>
      <c r="F41" s="2" t="s">
        <v>86</v>
      </c>
      <c r="G41" s="54" t="s">
        <v>6</v>
      </c>
      <c r="H41" s="27">
        <v>0</v>
      </c>
      <c r="I41" s="25"/>
      <c r="J41" s="26">
        <v>0.02</v>
      </c>
      <c r="K41" s="26">
        <v>1</v>
      </c>
      <c r="L41" s="27">
        <v>0</v>
      </c>
      <c r="M41" s="55">
        <v>100</v>
      </c>
      <c r="N41" s="55">
        <f t="shared" si="0"/>
        <v>1.53</v>
      </c>
      <c r="O41" s="27">
        <v>0</v>
      </c>
      <c r="P41" s="55">
        <v>100</v>
      </c>
      <c r="Q41" s="55">
        <f t="shared" si="1"/>
        <v>1.53</v>
      </c>
    </row>
    <row r="42" spans="1:17" ht="39.75" customHeight="1">
      <c r="A42" s="372"/>
      <c r="B42" s="374"/>
      <c r="C42" s="18" t="s">
        <v>87</v>
      </c>
      <c r="D42" s="7" t="s">
        <v>88</v>
      </c>
      <c r="E42" s="18" t="s">
        <v>42</v>
      </c>
      <c r="F42" s="2" t="s">
        <v>88</v>
      </c>
      <c r="G42" s="54" t="s">
        <v>6</v>
      </c>
      <c r="H42" s="27">
        <v>0</v>
      </c>
      <c r="I42" s="25"/>
      <c r="J42" s="26">
        <v>0.02</v>
      </c>
      <c r="K42" s="26">
        <v>1</v>
      </c>
      <c r="L42" s="27">
        <v>0</v>
      </c>
      <c r="M42" s="55">
        <v>100</v>
      </c>
      <c r="N42" s="55">
        <f t="shared" si="0"/>
        <v>1.53</v>
      </c>
      <c r="O42" s="27">
        <v>0</v>
      </c>
      <c r="P42" s="55">
        <v>100</v>
      </c>
      <c r="Q42" s="55">
        <f t="shared" si="1"/>
        <v>1.53</v>
      </c>
    </row>
    <row r="43" spans="1:17" ht="39.75" customHeight="1">
      <c r="A43" s="372"/>
      <c r="B43" s="374"/>
      <c r="C43" s="18" t="s">
        <v>89</v>
      </c>
      <c r="D43" s="7" t="s">
        <v>90</v>
      </c>
      <c r="E43" s="18" t="s">
        <v>42</v>
      </c>
      <c r="F43" s="2" t="s">
        <v>90</v>
      </c>
      <c r="G43" s="54" t="s">
        <v>6</v>
      </c>
      <c r="H43" s="27">
        <v>0</v>
      </c>
      <c r="I43" s="25"/>
      <c r="J43" s="26">
        <v>0.02</v>
      </c>
      <c r="K43" s="26">
        <v>1</v>
      </c>
      <c r="L43" s="27">
        <v>0</v>
      </c>
      <c r="M43" s="55">
        <v>100</v>
      </c>
      <c r="N43" s="55">
        <f t="shared" si="0"/>
        <v>1.53</v>
      </c>
      <c r="O43" s="27">
        <v>0</v>
      </c>
      <c r="P43" s="55">
        <v>100</v>
      </c>
      <c r="Q43" s="55">
        <f t="shared" si="1"/>
        <v>1.53</v>
      </c>
    </row>
    <row r="44" spans="1:17" ht="39.75" customHeight="1">
      <c r="A44" s="112" t="s">
        <v>237</v>
      </c>
      <c r="B44" s="62" t="s">
        <v>91</v>
      </c>
      <c r="C44" s="18" t="s">
        <v>92</v>
      </c>
      <c r="D44" s="7" t="s">
        <v>93</v>
      </c>
      <c r="E44" s="18" t="s">
        <v>42</v>
      </c>
      <c r="F44" s="2" t="s">
        <v>126</v>
      </c>
      <c r="G44" s="54" t="s">
        <v>6</v>
      </c>
      <c r="H44" s="27">
        <v>0</v>
      </c>
      <c r="I44" s="25"/>
      <c r="J44" s="26">
        <v>0.02</v>
      </c>
      <c r="K44" s="26">
        <v>1</v>
      </c>
      <c r="L44" s="27">
        <v>0</v>
      </c>
      <c r="M44" s="55">
        <v>100</v>
      </c>
      <c r="N44" s="55">
        <f t="shared" si="0"/>
        <v>1.53</v>
      </c>
      <c r="O44" s="27">
        <v>0</v>
      </c>
      <c r="P44" s="55">
        <v>100</v>
      </c>
      <c r="Q44" s="55">
        <f t="shared" si="1"/>
        <v>1.53</v>
      </c>
    </row>
    <row r="45" spans="1:17" s="11" customFormat="1" ht="39.75" customHeight="1">
      <c r="A45" s="61" t="s">
        <v>15</v>
      </c>
      <c r="B45" s="363" t="s">
        <v>127</v>
      </c>
      <c r="C45" s="364"/>
      <c r="D45" s="364"/>
      <c r="E45" s="364"/>
      <c r="F45" s="364"/>
      <c r="G45" s="29"/>
      <c r="H45" s="30"/>
      <c r="I45" s="20"/>
      <c r="J45" s="59">
        <v>0.15</v>
      </c>
      <c r="K45" s="65"/>
      <c r="L45" s="66"/>
      <c r="M45" s="67"/>
      <c r="N45" s="36">
        <f>N46+N47</f>
        <v>15</v>
      </c>
      <c r="O45" s="66"/>
      <c r="P45" s="67"/>
      <c r="Q45" s="182">
        <f>Q46+Q47</f>
        <v>15</v>
      </c>
    </row>
    <row r="46" spans="1:17" s="11" customFormat="1" ht="85.5" customHeight="1">
      <c r="A46" s="111" t="s">
        <v>128</v>
      </c>
      <c r="B46" s="33" t="s">
        <v>204</v>
      </c>
      <c r="C46" s="34"/>
      <c r="D46" s="34" t="s">
        <v>163</v>
      </c>
      <c r="E46" s="18" t="s">
        <v>42</v>
      </c>
      <c r="F46" s="34" t="s">
        <v>184</v>
      </c>
      <c r="G46" s="54" t="s">
        <v>161</v>
      </c>
      <c r="H46" s="57">
        <v>100</v>
      </c>
      <c r="I46" s="21" t="s">
        <v>8</v>
      </c>
      <c r="J46" s="26">
        <v>0.5</v>
      </c>
      <c r="K46" s="26">
        <v>1</v>
      </c>
      <c r="L46" s="57">
        <v>100</v>
      </c>
      <c r="M46" s="55">
        <v>100</v>
      </c>
      <c r="N46" s="31">
        <f>M46*J46*$J$45</f>
        <v>7.5</v>
      </c>
      <c r="O46" s="57">
        <v>100</v>
      </c>
      <c r="P46" s="55">
        <v>100</v>
      </c>
      <c r="Q46" s="32">
        <f>P46*J46*$J$45</f>
        <v>7.5</v>
      </c>
    </row>
    <row r="47" spans="1:17" s="11" customFormat="1" ht="54" customHeight="1">
      <c r="A47" s="111" t="s">
        <v>129</v>
      </c>
      <c r="B47" s="33" t="s">
        <v>162</v>
      </c>
      <c r="C47" s="34"/>
      <c r="D47" s="34" t="s">
        <v>165</v>
      </c>
      <c r="E47" s="18" t="s">
        <v>42</v>
      </c>
      <c r="F47" s="34" t="s">
        <v>165</v>
      </c>
      <c r="G47" s="54" t="s">
        <v>17</v>
      </c>
      <c r="H47" s="57">
        <v>0</v>
      </c>
      <c r="I47" s="21" t="s">
        <v>8</v>
      </c>
      <c r="J47" s="26">
        <v>0.5</v>
      </c>
      <c r="K47" s="26">
        <v>1</v>
      </c>
      <c r="L47" s="57">
        <v>0</v>
      </c>
      <c r="M47" s="55">
        <v>100</v>
      </c>
      <c r="N47" s="31">
        <f>M47*J47*$J$45</f>
        <v>7.5</v>
      </c>
      <c r="O47" s="57">
        <v>0</v>
      </c>
      <c r="P47" s="55">
        <v>100</v>
      </c>
      <c r="Q47" s="32">
        <f>P47*J47*$J$45</f>
        <v>7.5</v>
      </c>
    </row>
    <row r="48" spans="1:17" s="11" customFormat="1" ht="25.5" customHeight="1">
      <c r="A48" s="60" t="s">
        <v>13</v>
      </c>
      <c r="B48" s="191" t="s">
        <v>130</v>
      </c>
      <c r="C48" s="37"/>
      <c r="D48" s="37"/>
      <c r="E48" s="37"/>
      <c r="F48" s="37"/>
      <c r="G48" s="37"/>
      <c r="H48" s="38"/>
      <c r="I48" s="39"/>
      <c r="J48" s="68"/>
      <c r="K48" s="65"/>
      <c r="L48" s="69"/>
      <c r="M48" s="67"/>
      <c r="N48" s="35">
        <f>N49+N50</f>
        <v>0</v>
      </c>
      <c r="O48" s="69"/>
      <c r="P48" s="67"/>
      <c r="Q48" s="35">
        <f>Q49+Q50</f>
        <v>0</v>
      </c>
    </row>
    <row r="49" spans="1:17" s="11" customFormat="1" ht="73.5" customHeight="1">
      <c r="A49" s="111" t="s">
        <v>131</v>
      </c>
      <c r="B49" s="40" t="s">
        <v>132</v>
      </c>
      <c r="C49" s="41"/>
      <c r="D49" s="41" t="s">
        <v>132</v>
      </c>
      <c r="E49" s="58" t="s">
        <v>42</v>
      </c>
      <c r="F49" s="41" t="s">
        <v>132</v>
      </c>
      <c r="G49" s="54" t="s">
        <v>133</v>
      </c>
      <c r="H49" s="57"/>
      <c r="I49" s="21" t="s">
        <v>18</v>
      </c>
      <c r="J49" s="26">
        <v>1</v>
      </c>
      <c r="K49" s="26">
        <v>1</v>
      </c>
      <c r="L49" s="57"/>
      <c r="M49" s="55"/>
      <c r="N49" s="31">
        <f>M49</f>
        <v>0</v>
      </c>
      <c r="O49" s="57"/>
      <c r="P49" s="55"/>
      <c r="Q49" s="21"/>
    </row>
    <row r="50" spans="1:17" s="11" customFormat="1" ht="73.5" customHeight="1">
      <c r="A50" s="111" t="s">
        <v>134</v>
      </c>
      <c r="B50" s="33" t="s">
        <v>205</v>
      </c>
      <c r="C50" s="41"/>
      <c r="D50" s="41" t="s">
        <v>203</v>
      </c>
      <c r="E50" s="58" t="s">
        <v>42</v>
      </c>
      <c r="F50" s="41" t="s">
        <v>135</v>
      </c>
      <c r="G50" s="54" t="s">
        <v>159</v>
      </c>
      <c r="H50" s="57"/>
      <c r="I50" s="21" t="s">
        <v>8</v>
      </c>
      <c r="J50" s="26">
        <v>1</v>
      </c>
      <c r="K50" s="26">
        <v>1</v>
      </c>
      <c r="L50" s="57"/>
      <c r="M50" s="55"/>
      <c r="N50" s="31">
        <f>M50</f>
        <v>0</v>
      </c>
      <c r="O50" s="57"/>
      <c r="P50" s="55"/>
      <c r="Q50" s="21"/>
    </row>
    <row r="51" spans="1:17" s="11" customFormat="1" ht="24" customHeight="1">
      <c r="A51" s="42"/>
      <c r="B51" s="43" t="s">
        <v>136</v>
      </c>
      <c r="C51" s="44"/>
      <c r="D51" s="44"/>
      <c r="E51" s="44"/>
      <c r="F51" s="45"/>
      <c r="G51" s="46"/>
      <c r="H51" s="46"/>
      <c r="I51" s="47"/>
      <c r="J51" s="48"/>
      <c r="K51" s="49"/>
      <c r="L51" s="50"/>
      <c r="M51" s="49"/>
      <c r="N51" s="51">
        <f>N7+N45+N48</f>
        <v>100.00000000000003</v>
      </c>
      <c r="O51" s="51"/>
      <c r="P51" s="51"/>
      <c r="Q51" s="51">
        <f>Q7+Q45+Q48</f>
        <v>100.00000000000003</v>
      </c>
    </row>
  </sheetData>
  <mergeCells count="38">
    <mergeCell ref="A3:A5"/>
    <mergeCell ref="A34:A35"/>
    <mergeCell ref="D1:Q1"/>
    <mergeCell ref="B34:B35"/>
    <mergeCell ref="A19:A22"/>
    <mergeCell ref="B19:B22"/>
    <mergeCell ref="A23:A25"/>
    <mergeCell ref="B23:B25"/>
    <mergeCell ref="A1:C1"/>
    <mergeCell ref="F3:F5"/>
    <mergeCell ref="H4:H5"/>
    <mergeCell ref="L3:Q3"/>
    <mergeCell ref="L4:N4"/>
    <mergeCell ref="B3:B5"/>
    <mergeCell ref="C3:C5"/>
    <mergeCell ref="D3:D5"/>
    <mergeCell ref="A41:A43"/>
    <mergeCell ref="B41:B43"/>
    <mergeCell ref="A27:A29"/>
    <mergeCell ref="B27:B29"/>
    <mergeCell ref="A30:A32"/>
    <mergeCell ref="B30:B32"/>
    <mergeCell ref="E3:E5"/>
    <mergeCell ref="G3:K3"/>
    <mergeCell ref="B45:F45"/>
    <mergeCell ref="L2:Q2"/>
    <mergeCell ref="A2:C2"/>
    <mergeCell ref="G2:K2"/>
    <mergeCell ref="I4:I5"/>
    <mergeCell ref="J4:J5"/>
    <mergeCell ref="K4:K5"/>
    <mergeCell ref="O4:Q4"/>
    <mergeCell ref="D2:F2"/>
    <mergeCell ref="G4:G5"/>
    <mergeCell ref="A38:A39"/>
    <mergeCell ref="B38:B39"/>
    <mergeCell ref="B7:H7"/>
    <mergeCell ref="B17:H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W60"/>
  <sheetViews>
    <sheetView tabSelected="1" topLeftCell="A29" zoomScale="85" zoomScaleNormal="85" zoomScaleSheetLayoutView="100" workbookViewId="0">
      <selection activeCell="P37" sqref="P37"/>
    </sheetView>
  </sheetViews>
  <sheetFormatPr defaultRowHeight="15.75"/>
  <cols>
    <col min="1" max="1" width="5.375" style="225" customWidth="1"/>
    <col min="2" max="2" width="6.875" style="225" customWidth="1"/>
    <col min="3" max="3" width="6.375" style="225" customWidth="1"/>
    <col min="4" max="4" width="7.625" style="225" customWidth="1"/>
    <col min="5" max="5" width="5.75" style="351" customWidth="1"/>
    <col min="6" max="6" width="20.75" style="240" hidden="1" customWidth="1"/>
    <col min="7" max="7" width="7" style="240" hidden="1" customWidth="1"/>
    <col min="8" max="8" width="19.875" style="240" hidden="1" customWidth="1"/>
    <col min="9" max="9" width="8.75" style="240" customWidth="1"/>
    <col min="10" max="10" width="22.625" style="240" customWidth="1"/>
    <col min="11" max="11" width="9" style="241"/>
    <col min="12" max="14" width="9" style="240"/>
    <col min="15" max="15" width="8.75" style="240" customWidth="1"/>
    <col min="16" max="16" width="7.75" style="240" customWidth="1"/>
    <col min="17" max="17" width="10.875" style="240" bestFit="1" customWidth="1"/>
    <col min="18" max="18" width="9" style="240" customWidth="1"/>
    <col min="19" max="19" width="8.75" style="240" customWidth="1"/>
    <col min="20" max="20" width="8" style="240" customWidth="1"/>
    <col min="21" max="23" width="9" style="240"/>
    <col min="24" max="16384" width="9" style="225"/>
  </cols>
  <sheetData>
    <row r="1" spans="1:23" ht="30" customHeight="1">
      <c r="A1" s="204"/>
      <c r="B1" s="204"/>
      <c r="C1" s="1"/>
      <c r="D1" s="1"/>
      <c r="E1" s="250"/>
      <c r="F1" s="251" t="s">
        <v>272</v>
      </c>
      <c r="G1" s="251"/>
      <c r="H1" s="202" t="s">
        <v>143</v>
      </c>
      <c r="I1" s="396"/>
      <c r="J1" s="396"/>
      <c r="K1" s="396"/>
      <c r="L1" s="396"/>
      <c r="M1" s="396"/>
      <c r="N1" s="396"/>
      <c r="O1" s="396"/>
      <c r="P1" s="396"/>
      <c r="Q1" s="396"/>
      <c r="R1" s="396"/>
      <c r="S1" s="397" t="s">
        <v>408</v>
      </c>
      <c r="T1" s="397"/>
      <c r="U1" s="397"/>
      <c r="V1" s="397"/>
      <c r="W1" s="397"/>
    </row>
    <row r="2" spans="1:23" ht="15.75" customHeight="1">
      <c r="A2" s="204"/>
      <c r="B2" s="204"/>
      <c r="C2" s="1"/>
      <c r="D2" s="1"/>
      <c r="E2" s="250"/>
      <c r="F2" s="251"/>
      <c r="G2" s="251"/>
      <c r="H2" s="202" t="s">
        <v>98</v>
      </c>
      <c r="I2" s="396" t="s">
        <v>16</v>
      </c>
      <c r="J2" s="396"/>
      <c r="K2" s="396"/>
      <c r="L2" s="396"/>
      <c r="M2" s="397" t="s">
        <v>259</v>
      </c>
      <c r="N2" s="397"/>
      <c r="O2" s="397"/>
      <c r="P2" s="397"/>
      <c r="Q2" s="397"/>
      <c r="R2" s="397"/>
      <c r="S2" s="385" t="s">
        <v>406</v>
      </c>
      <c r="T2" s="385"/>
      <c r="U2" s="385"/>
      <c r="V2" s="385"/>
      <c r="W2" s="385"/>
    </row>
    <row r="3" spans="1:23" ht="15.75" customHeight="1">
      <c r="A3" s="396" t="s">
        <v>332</v>
      </c>
      <c r="B3" s="396" t="s">
        <v>331</v>
      </c>
      <c r="C3" s="396" t="s">
        <v>330</v>
      </c>
      <c r="D3" s="396" t="s">
        <v>402</v>
      </c>
      <c r="E3" s="396" t="s">
        <v>100</v>
      </c>
      <c r="F3" s="396"/>
      <c r="G3" s="396" t="s">
        <v>101</v>
      </c>
      <c r="H3" s="396"/>
      <c r="I3" s="396" t="s">
        <v>103</v>
      </c>
      <c r="J3" s="396"/>
      <c r="K3" s="396" t="s">
        <v>10</v>
      </c>
      <c r="L3" s="396"/>
      <c r="M3" s="396" t="s">
        <v>104</v>
      </c>
      <c r="N3" s="396" t="s">
        <v>329</v>
      </c>
      <c r="O3" s="396" t="s">
        <v>1</v>
      </c>
      <c r="P3" s="396" t="s">
        <v>11</v>
      </c>
      <c r="Q3" s="396"/>
      <c r="R3" s="396"/>
      <c r="S3" s="396"/>
      <c r="T3" s="396"/>
      <c r="U3" s="396"/>
      <c r="V3" s="396"/>
      <c r="W3" s="396"/>
    </row>
    <row r="4" spans="1:23" ht="15.75" customHeight="1">
      <c r="A4" s="396"/>
      <c r="B4" s="396"/>
      <c r="C4" s="396"/>
      <c r="D4" s="396"/>
      <c r="E4" s="398" t="s">
        <v>238</v>
      </c>
      <c r="F4" s="396" t="s">
        <v>239</v>
      </c>
      <c r="G4" s="398" t="s">
        <v>240</v>
      </c>
      <c r="H4" s="396" t="s">
        <v>296</v>
      </c>
      <c r="I4" s="398" t="s">
        <v>241</v>
      </c>
      <c r="J4" s="396" t="s">
        <v>103</v>
      </c>
      <c r="K4" s="396" t="s">
        <v>106</v>
      </c>
      <c r="L4" s="396" t="s">
        <v>107</v>
      </c>
      <c r="M4" s="396"/>
      <c r="N4" s="396"/>
      <c r="O4" s="396"/>
      <c r="P4" s="396"/>
      <c r="Q4" s="396"/>
      <c r="R4" s="396"/>
      <c r="S4" s="396"/>
      <c r="T4" s="396"/>
      <c r="U4" s="396"/>
      <c r="V4" s="396"/>
      <c r="W4" s="396"/>
    </row>
    <row r="5" spans="1:23" ht="15.75" customHeight="1">
      <c r="A5" s="396"/>
      <c r="B5" s="396"/>
      <c r="C5" s="396"/>
      <c r="D5" s="396"/>
      <c r="E5" s="398"/>
      <c r="F5" s="396"/>
      <c r="G5" s="398"/>
      <c r="H5" s="396"/>
      <c r="I5" s="398"/>
      <c r="J5" s="396"/>
      <c r="K5" s="396"/>
      <c r="L5" s="396"/>
      <c r="M5" s="396"/>
      <c r="N5" s="396"/>
      <c r="O5" s="396"/>
      <c r="P5" s="396" t="s">
        <v>108</v>
      </c>
      <c r="Q5" s="396"/>
      <c r="R5" s="396"/>
      <c r="S5" s="396"/>
      <c r="T5" s="396" t="s">
        <v>261</v>
      </c>
      <c r="U5" s="396"/>
      <c r="V5" s="396"/>
      <c r="W5" s="396"/>
    </row>
    <row r="6" spans="1:23" ht="42.75" customHeight="1">
      <c r="A6" s="396"/>
      <c r="B6" s="396"/>
      <c r="C6" s="396"/>
      <c r="D6" s="396"/>
      <c r="E6" s="398"/>
      <c r="F6" s="396"/>
      <c r="G6" s="398"/>
      <c r="H6" s="396"/>
      <c r="I6" s="398"/>
      <c r="J6" s="396"/>
      <c r="K6" s="396"/>
      <c r="L6" s="396"/>
      <c r="M6" s="396"/>
      <c r="N6" s="396"/>
      <c r="O6" s="396"/>
      <c r="P6" s="247" t="s">
        <v>5</v>
      </c>
      <c r="Q6" s="247" t="s">
        <v>242</v>
      </c>
      <c r="R6" s="247" t="s">
        <v>110</v>
      </c>
      <c r="S6" s="247" t="s">
        <v>111</v>
      </c>
      <c r="T6" s="192" t="s">
        <v>5</v>
      </c>
      <c r="U6" s="247" t="s">
        <v>242</v>
      </c>
      <c r="V6" s="247" t="s">
        <v>110</v>
      </c>
      <c r="W6" s="247" t="s">
        <v>111</v>
      </c>
    </row>
    <row r="7" spans="1:23" ht="47.25" hidden="1">
      <c r="A7" s="247" t="s">
        <v>325</v>
      </c>
      <c r="B7" s="247" t="s">
        <v>326</v>
      </c>
      <c r="C7" s="247" t="s">
        <v>327</v>
      </c>
      <c r="D7" s="247" t="s">
        <v>328</v>
      </c>
      <c r="E7" s="337"/>
      <c r="F7" s="247"/>
      <c r="G7" s="220"/>
      <c r="H7" s="247"/>
      <c r="I7" s="220"/>
      <c r="J7" s="247"/>
      <c r="K7" s="247"/>
      <c r="L7" s="247"/>
      <c r="M7" s="247"/>
      <c r="N7" s="247" t="s">
        <v>401</v>
      </c>
      <c r="O7" s="247" t="s">
        <v>400</v>
      </c>
      <c r="P7" s="247"/>
      <c r="Q7" s="247"/>
      <c r="R7" s="247" t="s">
        <v>334</v>
      </c>
      <c r="S7" s="247" t="s">
        <v>333</v>
      </c>
      <c r="T7" s="192"/>
      <c r="U7" s="247"/>
      <c r="V7" s="247"/>
      <c r="W7" s="247"/>
    </row>
    <row r="8" spans="1:23" hidden="1">
      <c r="A8" s="193">
        <v>1</v>
      </c>
      <c r="B8" s="193">
        <v>2</v>
      </c>
      <c r="C8" s="193">
        <v>3</v>
      </c>
      <c r="D8" s="193">
        <v>4</v>
      </c>
      <c r="E8" s="193">
        <v>5</v>
      </c>
      <c r="F8" s="193">
        <v>6</v>
      </c>
      <c r="G8" s="193">
        <v>7</v>
      </c>
      <c r="H8" s="193">
        <v>8</v>
      </c>
      <c r="I8" s="193">
        <v>9</v>
      </c>
      <c r="J8" s="193">
        <v>10</v>
      </c>
      <c r="K8" s="193">
        <v>11</v>
      </c>
      <c r="L8" s="193">
        <v>12</v>
      </c>
      <c r="M8" s="193">
        <v>13</v>
      </c>
      <c r="N8" s="193">
        <v>14</v>
      </c>
      <c r="O8" s="193">
        <v>15</v>
      </c>
      <c r="P8" s="193">
        <v>16</v>
      </c>
      <c r="Q8" s="193">
        <v>17</v>
      </c>
      <c r="R8" s="193">
        <v>18</v>
      </c>
      <c r="S8" s="193">
        <v>19</v>
      </c>
      <c r="T8" s="193">
        <v>20</v>
      </c>
      <c r="U8" s="193">
        <v>21</v>
      </c>
      <c r="V8" s="193">
        <v>22</v>
      </c>
      <c r="W8" s="193">
        <v>23</v>
      </c>
    </row>
    <row r="9" spans="1:23" ht="15.75" customHeight="1">
      <c r="A9" s="412">
        <v>0.85</v>
      </c>
      <c r="B9" s="261"/>
      <c r="C9" s="262"/>
      <c r="D9" s="262"/>
      <c r="E9" s="263" t="s">
        <v>14</v>
      </c>
      <c r="F9" s="400" t="s">
        <v>243</v>
      </c>
      <c r="G9" s="400"/>
      <c r="H9" s="400"/>
      <c r="I9" s="400"/>
      <c r="J9" s="400"/>
      <c r="K9" s="400"/>
      <c r="L9" s="400"/>
      <c r="M9" s="400"/>
      <c r="N9" s="264"/>
      <c r="O9" s="264"/>
      <c r="P9" s="265"/>
      <c r="Q9" s="265"/>
      <c r="R9" s="266"/>
      <c r="S9" s="267"/>
      <c r="T9" s="266"/>
      <c r="U9" s="266"/>
      <c r="V9" s="266"/>
      <c r="W9" s="267"/>
    </row>
    <row r="10" spans="1:23">
      <c r="A10" s="412"/>
      <c r="B10" s="390">
        <v>0.1</v>
      </c>
      <c r="C10" s="280"/>
      <c r="D10" s="280"/>
      <c r="E10" s="281" t="s">
        <v>113</v>
      </c>
      <c r="F10" s="401" t="s">
        <v>244</v>
      </c>
      <c r="G10" s="401"/>
      <c r="H10" s="401"/>
      <c r="I10" s="401"/>
      <c r="J10" s="401"/>
      <c r="K10" s="401"/>
      <c r="L10" s="401"/>
      <c r="M10" s="401"/>
      <c r="N10" s="282"/>
      <c r="O10" s="282"/>
      <c r="P10" s="283"/>
      <c r="Q10" s="283"/>
      <c r="R10" s="284"/>
      <c r="S10" s="283"/>
      <c r="T10" s="283"/>
      <c r="U10" s="283"/>
      <c r="V10" s="284"/>
      <c r="W10" s="284"/>
    </row>
    <row r="11" spans="1:23">
      <c r="A11" s="412"/>
      <c r="B11" s="390"/>
      <c r="C11" s="392">
        <v>1</v>
      </c>
      <c r="D11" s="231"/>
      <c r="E11" s="291" t="s">
        <v>145</v>
      </c>
      <c r="F11" s="399" t="s">
        <v>245</v>
      </c>
      <c r="G11" s="399"/>
      <c r="H11" s="399"/>
      <c r="I11" s="399"/>
      <c r="J11" s="399"/>
      <c r="K11" s="399"/>
      <c r="L11" s="399"/>
      <c r="M11" s="399"/>
      <c r="N11" s="292"/>
      <c r="O11" s="292"/>
      <c r="P11" s="278"/>
      <c r="Q11" s="278"/>
      <c r="R11" s="279"/>
      <c r="S11" s="278"/>
      <c r="T11" s="278"/>
      <c r="U11" s="278"/>
      <c r="V11" s="279"/>
      <c r="W11" s="279"/>
    </row>
    <row r="12" spans="1:23" ht="30">
      <c r="A12" s="412"/>
      <c r="B12" s="390"/>
      <c r="C12" s="392"/>
      <c r="D12" s="388">
        <v>0.5</v>
      </c>
      <c r="E12" s="405" t="s">
        <v>19</v>
      </c>
      <c r="F12" s="402" t="s">
        <v>25</v>
      </c>
      <c r="G12" s="201" t="s">
        <v>309</v>
      </c>
      <c r="H12" s="249" t="str">
        <f>+'[1]BSC-KPI Cong ty'!$G$9</f>
        <v>Chi phí/ kWh điện thương phẩm</v>
      </c>
      <c r="I12" s="268" t="s">
        <v>335</v>
      </c>
      <c r="J12" s="269" t="str">
        <f>+'[1]BSC-KPI Cong ty'!$G$9</f>
        <v>Chi phí/ kWh điện thương phẩm</v>
      </c>
      <c r="K12" s="270" t="s">
        <v>260</v>
      </c>
      <c r="L12" s="271"/>
      <c r="M12" s="353" t="s">
        <v>3</v>
      </c>
      <c r="N12" s="354">
        <v>0</v>
      </c>
      <c r="O12" s="356">
        <f>N12*$D$12*$C$11*$B$10*$A$9</f>
        <v>0</v>
      </c>
      <c r="P12" s="272"/>
      <c r="Q12" s="273"/>
      <c r="R12" s="273"/>
      <c r="S12" s="274"/>
      <c r="T12" s="275"/>
      <c r="U12" s="275"/>
      <c r="V12" s="276"/>
      <c r="W12" s="276"/>
    </row>
    <row r="13" spans="1:23" ht="30">
      <c r="A13" s="412"/>
      <c r="B13" s="390"/>
      <c r="C13" s="392"/>
      <c r="D13" s="389"/>
      <c r="E13" s="405"/>
      <c r="F13" s="402"/>
      <c r="G13" s="201" t="s">
        <v>310</v>
      </c>
      <c r="H13" s="200" t="str">
        <f>+'[1]BSC-KPI Cong ty'!$G$10</f>
        <v>Tiết kiệm chi phí / kế hoạch</v>
      </c>
      <c r="I13" s="206" t="s">
        <v>336</v>
      </c>
      <c r="J13" s="200" t="str">
        <f>+'[1]BSC-KPI Cong ty'!$G$10</f>
        <v>Tiết kiệm chi phí / kế hoạch</v>
      </c>
      <c r="K13" s="226" t="s">
        <v>2</v>
      </c>
      <c r="L13" s="207" t="s">
        <v>407</v>
      </c>
      <c r="M13" s="355" t="s">
        <v>18</v>
      </c>
      <c r="N13" s="201">
        <v>1</v>
      </c>
      <c r="O13" s="357">
        <f>N13*$D$12*$C$11*$B$10*$A$9</f>
        <v>4.2500000000000003E-2</v>
      </c>
      <c r="P13" s="208"/>
      <c r="Q13" s="90"/>
      <c r="R13" s="90"/>
      <c r="S13" s="90"/>
      <c r="T13" s="246"/>
      <c r="U13" s="246"/>
      <c r="V13" s="248"/>
      <c r="W13" s="248"/>
    </row>
    <row r="14" spans="1:23" ht="30">
      <c r="A14" s="412"/>
      <c r="B14" s="390"/>
      <c r="C14" s="392"/>
      <c r="D14" s="217">
        <v>0.5</v>
      </c>
      <c r="E14" s="340" t="s">
        <v>0</v>
      </c>
      <c r="F14" s="200" t="s">
        <v>4</v>
      </c>
      <c r="G14" s="201" t="s">
        <v>338</v>
      </c>
      <c r="H14" s="200" t="s">
        <v>307</v>
      </c>
      <c r="I14" s="22" t="s">
        <v>337</v>
      </c>
      <c r="J14" s="200" t="s">
        <v>307</v>
      </c>
      <c r="K14" s="254" t="s">
        <v>258</v>
      </c>
      <c r="L14" s="242">
        <v>7000</v>
      </c>
      <c r="M14" s="355" t="s">
        <v>18</v>
      </c>
      <c r="N14" s="89">
        <v>1</v>
      </c>
      <c r="O14" s="255">
        <f>N14*D14*C11*B10*A9</f>
        <v>4.2500000000000003E-2</v>
      </c>
      <c r="P14" s="90"/>
      <c r="Q14" s="162"/>
      <c r="R14" s="223"/>
      <c r="S14" s="215"/>
      <c r="T14" s="246"/>
      <c r="U14" s="246"/>
      <c r="V14" s="248"/>
      <c r="W14" s="248"/>
    </row>
    <row r="15" spans="1:23">
      <c r="A15" s="412"/>
      <c r="B15" s="390"/>
      <c r="C15" s="231"/>
      <c r="D15" s="231"/>
      <c r="E15" s="293" t="s">
        <v>13</v>
      </c>
      <c r="F15" s="404" t="s">
        <v>246</v>
      </c>
      <c r="G15" s="404"/>
      <c r="H15" s="404"/>
      <c r="I15" s="404"/>
      <c r="J15" s="404"/>
      <c r="K15" s="404"/>
      <c r="L15" s="404"/>
      <c r="M15" s="404"/>
      <c r="N15" s="294"/>
      <c r="O15" s="294"/>
      <c r="P15" s="295"/>
      <c r="Q15" s="295"/>
      <c r="R15" s="295"/>
      <c r="S15" s="296"/>
      <c r="T15" s="295"/>
      <c r="U15" s="295"/>
      <c r="V15" s="125"/>
      <c r="W15" s="297"/>
    </row>
    <row r="16" spans="1:23" ht="15.75" customHeight="1">
      <c r="A16" s="412"/>
      <c r="B16" s="390"/>
      <c r="C16" s="330">
        <v>0</v>
      </c>
      <c r="D16" s="217"/>
      <c r="E16" s="212" t="s">
        <v>12</v>
      </c>
      <c r="F16" s="403" t="s">
        <v>254</v>
      </c>
      <c r="G16" s="403"/>
      <c r="H16" s="403"/>
      <c r="I16" s="403"/>
      <c r="J16" s="403"/>
      <c r="K16" s="403"/>
      <c r="L16" s="403"/>
      <c r="M16" s="403"/>
      <c r="N16" s="134"/>
      <c r="O16" s="134"/>
      <c r="P16" s="246"/>
      <c r="Q16" s="26"/>
      <c r="R16" s="97"/>
      <c r="S16" s="90"/>
      <c r="T16" s="246"/>
      <c r="U16" s="26"/>
      <c r="V16" s="97"/>
      <c r="W16" s="209"/>
    </row>
    <row r="17" spans="1:23" ht="15.75" customHeight="1">
      <c r="A17" s="412"/>
      <c r="B17" s="390">
        <v>0.77</v>
      </c>
      <c r="C17" s="277"/>
      <c r="D17" s="277"/>
      <c r="E17" s="298" t="s">
        <v>122</v>
      </c>
      <c r="F17" s="391" t="s">
        <v>247</v>
      </c>
      <c r="G17" s="391"/>
      <c r="H17" s="391"/>
      <c r="I17" s="391"/>
      <c r="J17" s="391"/>
      <c r="K17" s="391"/>
      <c r="L17" s="391"/>
      <c r="M17" s="391"/>
      <c r="N17" s="120"/>
      <c r="O17" s="120"/>
      <c r="P17" s="296"/>
      <c r="Q17" s="299"/>
      <c r="R17" s="296"/>
      <c r="S17" s="296"/>
      <c r="T17" s="296"/>
      <c r="U17" s="299"/>
      <c r="V17" s="300"/>
      <c r="W17" s="301"/>
    </row>
    <row r="18" spans="1:23" ht="18" customHeight="1">
      <c r="A18" s="412"/>
      <c r="B18" s="390"/>
      <c r="C18" s="329">
        <v>0</v>
      </c>
      <c r="D18" s="205"/>
      <c r="E18" s="196" t="s">
        <v>285</v>
      </c>
      <c r="F18" s="395" t="s">
        <v>299</v>
      </c>
      <c r="G18" s="395"/>
      <c r="H18" s="395"/>
      <c r="I18" s="395"/>
      <c r="J18" s="395"/>
      <c r="K18" s="395"/>
      <c r="L18" s="16"/>
      <c r="M18" s="16"/>
      <c r="N18" s="17"/>
      <c r="O18" s="17"/>
      <c r="P18" s="90"/>
      <c r="Q18" s="26"/>
      <c r="R18" s="90"/>
      <c r="S18" s="90"/>
      <c r="T18" s="90"/>
      <c r="U18" s="26"/>
      <c r="V18" s="91"/>
      <c r="W18" s="209"/>
    </row>
    <row r="19" spans="1:23" ht="20.25" customHeight="1">
      <c r="A19" s="412"/>
      <c r="B19" s="390"/>
      <c r="C19" s="277"/>
      <c r="D19" s="277"/>
      <c r="E19" s="302" t="s">
        <v>262</v>
      </c>
      <c r="F19" s="394" t="s">
        <v>298</v>
      </c>
      <c r="G19" s="394"/>
      <c r="H19" s="394"/>
      <c r="I19" s="394"/>
      <c r="J19" s="394"/>
      <c r="K19" s="303"/>
      <c r="L19" s="296"/>
      <c r="M19" s="296"/>
      <c r="N19" s="299"/>
      <c r="O19" s="299"/>
      <c r="P19" s="296"/>
      <c r="Q19" s="65"/>
      <c r="R19" s="296"/>
      <c r="S19" s="296"/>
      <c r="T19" s="296"/>
      <c r="U19" s="65"/>
      <c r="V19" s="300"/>
      <c r="W19" s="301"/>
    </row>
    <row r="20" spans="1:23" ht="29.25" customHeight="1">
      <c r="A20" s="412"/>
      <c r="B20" s="390"/>
      <c r="C20" s="392">
        <v>0.2</v>
      </c>
      <c r="D20" s="388">
        <v>0.5</v>
      </c>
      <c r="E20" s="406" t="s">
        <v>291</v>
      </c>
      <c r="F20" s="393" t="s">
        <v>295</v>
      </c>
      <c r="G20" s="34" t="s">
        <v>353</v>
      </c>
      <c r="H20" s="34" t="s">
        <v>292</v>
      </c>
      <c r="I20" s="311" t="s">
        <v>354</v>
      </c>
      <c r="J20" s="311" t="s">
        <v>292</v>
      </c>
      <c r="K20" s="222" t="s">
        <v>6</v>
      </c>
      <c r="L20" s="254">
        <v>0</v>
      </c>
      <c r="M20" s="312" t="s">
        <v>8</v>
      </c>
      <c r="N20" s="313">
        <v>0</v>
      </c>
      <c r="O20" s="314">
        <f>N20*$D$20*$C$20*$B$17*$A$9</f>
        <v>0</v>
      </c>
      <c r="P20" s="254"/>
      <c r="Q20" s="315"/>
      <c r="R20" s="254"/>
      <c r="S20" s="316"/>
      <c r="T20" s="254"/>
      <c r="U20" s="315"/>
      <c r="V20" s="317"/>
      <c r="W20" s="318"/>
    </row>
    <row r="21" spans="1:23" ht="30.75" customHeight="1">
      <c r="A21" s="412"/>
      <c r="B21" s="390"/>
      <c r="C21" s="392"/>
      <c r="D21" s="389"/>
      <c r="E21" s="406"/>
      <c r="F21" s="393"/>
      <c r="G21" s="34" t="s">
        <v>355</v>
      </c>
      <c r="H21" s="34" t="s">
        <v>293</v>
      </c>
      <c r="I21" s="34" t="s">
        <v>356</v>
      </c>
      <c r="J21" s="34" t="s">
        <v>293</v>
      </c>
      <c r="K21" s="227" t="s">
        <v>6</v>
      </c>
      <c r="L21" s="90">
        <v>0</v>
      </c>
      <c r="M21" s="210" t="s">
        <v>8</v>
      </c>
      <c r="N21" s="162">
        <v>1</v>
      </c>
      <c r="O21" s="216">
        <f>N21*$D$20*$C$20*$B$17*$A$9</f>
        <v>6.5450000000000008E-2</v>
      </c>
      <c r="P21" s="90"/>
      <c r="Q21" s="26"/>
      <c r="R21" s="90"/>
      <c r="S21" s="215"/>
      <c r="T21" s="90"/>
      <c r="U21" s="26"/>
      <c r="V21" s="91"/>
      <c r="W21" s="209"/>
    </row>
    <row r="22" spans="1:23" ht="33.75" customHeight="1">
      <c r="A22" s="412"/>
      <c r="B22" s="390"/>
      <c r="C22" s="392"/>
      <c r="D22" s="217">
        <v>0.5</v>
      </c>
      <c r="E22" s="338" t="s">
        <v>43</v>
      </c>
      <c r="F22" s="2" t="s">
        <v>264</v>
      </c>
      <c r="G22" s="199" t="s">
        <v>357</v>
      </c>
      <c r="H22" s="2" t="s">
        <v>264</v>
      </c>
      <c r="I22" s="22" t="s">
        <v>358</v>
      </c>
      <c r="J22" s="2" t="s">
        <v>265</v>
      </c>
      <c r="K22" s="227" t="s">
        <v>6</v>
      </c>
      <c r="L22" s="90">
        <v>0</v>
      </c>
      <c r="M22" s="210" t="s">
        <v>8</v>
      </c>
      <c r="N22" s="162">
        <v>1</v>
      </c>
      <c r="O22" s="216">
        <f>N22*D22*C20*B17*A9</f>
        <v>6.5450000000000008E-2</v>
      </c>
      <c r="P22" s="90"/>
      <c r="Q22" s="26"/>
      <c r="R22" s="90"/>
      <c r="S22" s="215"/>
      <c r="T22" s="90"/>
      <c r="U22" s="26"/>
      <c r="V22" s="91"/>
      <c r="W22" s="209"/>
    </row>
    <row r="23" spans="1:23" ht="53.25" customHeight="1">
      <c r="A23" s="412"/>
      <c r="B23" s="390"/>
      <c r="C23" s="392"/>
      <c r="D23" s="321">
        <v>0</v>
      </c>
      <c r="E23" s="322" t="s">
        <v>44</v>
      </c>
      <c r="F23" s="323" t="s">
        <v>30</v>
      </c>
      <c r="G23" s="322" t="s">
        <v>266</v>
      </c>
      <c r="H23" s="323" t="s">
        <v>30</v>
      </c>
      <c r="I23" s="331" t="s">
        <v>271</v>
      </c>
      <c r="J23" s="323" t="s">
        <v>290</v>
      </c>
      <c r="K23" s="222" t="s">
        <v>6</v>
      </c>
      <c r="L23" s="254">
        <v>0</v>
      </c>
      <c r="M23" s="254" t="s">
        <v>8</v>
      </c>
      <c r="N23" s="313">
        <v>1</v>
      </c>
      <c r="O23" s="314">
        <f>N23*D23*C20*B17*A9</f>
        <v>0</v>
      </c>
      <c r="P23" s="90"/>
      <c r="Q23" s="26"/>
      <c r="R23" s="90"/>
      <c r="S23" s="215"/>
      <c r="T23" s="90"/>
      <c r="U23" s="26"/>
      <c r="V23" s="91"/>
      <c r="W23" s="209"/>
    </row>
    <row r="24" spans="1:23" ht="20.25" customHeight="1">
      <c r="A24" s="412"/>
      <c r="B24" s="390"/>
      <c r="C24" s="231"/>
      <c r="D24" s="231"/>
      <c r="E24" s="304" t="s">
        <v>263</v>
      </c>
      <c r="F24" s="394" t="s">
        <v>297</v>
      </c>
      <c r="G24" s="394"/>
      <c r="H24" s="394"/>
      <c r="I24" s="394"/>
      <c r="J24" s="394"/>
      <c r="K24" s="394"/>
      <c r="L24" s="305"/>
      <c r="M24" s="306"/>
      <c r="N24" s="65"/>
      <c r="O24" s="65"/>
      <c r="P24" s="296"/>
      <c r="Q24" s="65"/>
      <c r="R24" s="307"/>
      <c r="S24" s="296"/>
      <c r="T24" s="296"/>
      <c r="U24" s="65"/>
      <c r="V24" s="307"/>
      <c r="W24" s="301"/>
    </row>
    <row r="25" spans="1:23" ht="64.5" customHeight="1">
      <c r="A25" s="412"/>
      <c r="B25" s="390"/>
      <c r="C25" s="392">
        <v>0.3</v>
      </c>
      <c r="D25" s="388">
        <v>0.7</v>
      </c>
      <c r="E25" s="407" t="s">
        <v>50</v>
      </c>
      <c r="F25" s="407" t="s">
        <v>51</v>
      </c>
      <c r="G25" s="407" t="s">
        <v>317</v>
      </c>
      <c r="H25" s="407" t="s">
        <v>51</v>
      </c>
      <c r="I25" s="199" t="s">
        <v>340</v>
      </c>
      <c r="J25" s="34" t="s">
        <v>51</v>
      </c>
      <c r="K25" s="227" t="s">
        <v>393</v>
      </c>
      <c r="L25" s="54">
        <v>0</v>
      </c>
      <c r="M25" s="210" t="s">
        <v>8</v>
      </c>
      <c r="N25" s="26">
        <v>0.5</v>
      </c>
      <c r="O25" s="214">
        <f>N25*D25*$C$25*$B$17*$A$9</f>
        <v>6.8722500000000006E-2</v>
      </c>
      <c r="P25" s="90"/>
      <c r="Q25" s="26"/>
      <c r="R25" s="95"/>
      <c r="S25" s="90"/>
      <c r="T25" s="90"/>
      <c r="U25" s="26"/>
      <c r="V25" s="95"/>
      <c r="W25" s="209"/>
    </row>
    <row r="26" spans="1:23" ht="72.75" customHeight="1">
      <c r="A26" s="412"/>
      <c r="B26" s="390"/>
      <c r="C26" s="392"/>
      <c r="D26" s="389"/>
      <c r="E26" s="408"/>
      <c r="F26" s="408"/>
      <c r="G26" s="408"/>
      <c r="H26" s="408"/>
      <c r="I26" s="343" t="s">
        <v>404</v>
      </c>
      <c r="J26" s="2" t="s">
        <v>405</v>
      </c>
      <c r="K26" s="227" t="s">
        <v>2</v>
      </c>
      <c r="L26" s="54">
        <v>5</v>
      </c>
      <c r="M26" s="210" t="s">
        <v>8</v>
      </c>
      <c r="N26" s="26">
        <v>0.5</v>
      </c>
      <c r="O26" s="214">
        <f>N26*D25*C25*B17*A9</f>
        <v>6.8722500000000006E-2</v>
      </c>
      <c r="P26" s="260"/>
      <c r="Q26" s="26"/>
      <c r="R26" s="95"/>
      <c r="S26" s="260"/>
      <c r="T26" s="260"/>
      <c r="U26" s="26"/>
      <c r="V26" s="95"/>
      <c r="W26" s="209"/>
    </row>
    <row r="27" spans="1:23" ht="35.25" customHeight="1">
      <c r="A27" s="412"/>
      <c r="B27" s="390"/>
      <c r="C27" s="392"/>
      <c r="D27" s="217">
        <v>0.3</v>
      </c>
      <c r="E27" s="338" t="s">
        <v>52</v>
      </c>
      <c r="F27" s="34" t="s">
        <v>267</v>
      </c>
      <c r="G27" s="199" t="s">
        <v>311</v>
      </c>
      <c r="H27" s="34" t="s">
        <v>279</v>
      </c>
      <c r="I27" s="199" t="s">
        <v>359</v>
      </c>
      <c r="J27" s="34" t="s">
        <v>279</v>
      </c>
      <c r="K27" s="227" t="s">
        <v>393</v>
      </c>
      <c r="L27" s="54">
        <v>0</v>
      </c>
      <c r="M27" s="210" t="s">
        <v>8</v>
      </c>
      <c r="N27" s="26">
        <v>1</v>
      </c>
      <c r="O27" s="214">
        <f>N27*D27*$C$25*$B$17*$A$9</f>
        <v>5.8904999999999999E-2</v>
      </c>
      <c r="P27" s="90"/>
      <c r="Q27" s="26"/>
      <c r="R27" s="95"/>
      <c r="S27" s="90"/>
      <c r="T27" s="90"/>
      <c r="U27" s="26"/>
      <c r="V27" s="95"/>
      <c r="W27" s="209"/>
    </row>
    <row r="28" spans="1:23" ht="45" customHeight="1">
      <c r="A28" s="412"/>
      <c r="B28" s="390"/>
      <c r="C28" s="392"/>
      <c r="D28" s="321">
        <v>0</v>
      </c>
      <c r="E28" s="322" t="s">
        <v>54</v>
      </c>
      <c r="F28" s="311" t="s">
        <v>268</v>
      </c>
      <c r="G28" s="322" t="s">
        <v>360</v>
      </c>
      <c r="H28" s="311" t="s">
        <v>268</v>
      </c>
      <c r="I28" s="322" t="s">
        <v>361</v>
      </c>
      <c r="J28" s="311" t="s">
        <v>268</v>
      </c>
      <c r="K28" s="222" t="s">
        <v>394</v>
      </c>
      <c r="L28" s="221">
        <v>0</v>
      </c>
      <c r="M28" s="312" t="s">
        <v>8</v>
      </c>
      <c r="N28" s="341">
        <v>1</v>
      </c>
      <c r="O28" s="342">
        <f>N28*D28*$C$25*$B$17*$A$9</f>
        <v>0</v>
      </c>
      <c r="P28" s="260"/>
      <c r="Q28" s="26"/>
      <c r="R28" s="95"/>
      <c r="S28" s="260"/>
      <c r="T28" s="260"/>
      <c r="U28" s="26"/>
      <c r="V28" s="95"/>
      <c r="W28" s="209"/>
    </row>
    <row r="29" spans="1:23" ht="23.25" customHeight="1">
      <c r="A29" s="412"/>
      <c r="B29" s="390"/>
      <c r="C29" s="288"/>
      <c r="D29" s="288"/>
      <c r="E29" s="295" t="s">
        <v>280</v>
      </c>
      <c r="F29" s="394" t="s">
        <v>300</v>
      </c>
      <c r="G29" s="394"/>
      <c r="H29" s="394"/>
      <c r="I29" s="394"/>
      <c r="J29" s="394"/>
      <c r="K29" s="394"/>
      <c r="L29" s="394"/>
      <c r="M29" s="306"/>
      <c r="N29" s="65"/>
      <c r="O29" s="65"/>
      <c r="P29" s="296"/>
      <c r="Q29" s="65"/>
      <c r="R29" s="307"/>
      <c r="S29" s="296"/>
      <c r="T29" s="296"/>
      <c r="U29" s="65"/>
      <c r="V29" s="307"/>
      <c r="W29" s="301"/>
    </row>
    <row r="30" spans="1:23" ht="35.25" customHeight="1">
      <c r="A30" s="412"/>
      <c r="B30" s="390"/>
      <c r="C30" s="392">
        <v>0.05</v>
      </c>
      <c r="D30" s="253">
        <v>0.5</v>
      </c>
      <c r="E30" s="338" t="s">
        <v>60</v>
      </c>
      <c r="F30" s="333" t="s">
        <v>33</v>
      </c>
      <c r="G30" s="334" t="s">
        <v>362</v>
      </c>
      <c r="H30" s="333" t="s">
        <v>33</v>
      </c>
      <c r="I30" s="333" t="s">
        <v>363</v>
      </c>
      <c r="J30" s="333" t="s">
        <v>33</v>
      </c>
      <c r="K30" s="334" t="s">
        <v>6</v>
      </c>
      <c r="L30" s="334">
        <v>0</v>
      </c>
      <c r="M30" s="332" t="s">
        <v>8</v>
      </c>
      <c r="N30" s="162">
        <v>1</v>
      </c>
      <c r="O30" s="216">
        <f>N30*D30*$C$30*$B$17*$A$9</f>
        <v>1.6362500000000002E-2</v>
      </c>
      <c r="P30" s="254"/>
      <c r="Q30" s="313"/>
      <c r="R30" s="328"/>
      <c r="S30" s="254"/>
      <c r="T30" s="90"/>
      <c r="U30" s="26"/>
      <c r="V30" s="95"/>
      <c r="W30" s="209"/>
    </row>
    <row r="31" spans="1:23" ht="36.75" customHeight="1">
      <c r="A31" s="412"/>
      <c r="B31" s="390"/>
      <c r="C31" s="392"/>
      <c r="D31" s="217">
        <v>0.5</v>
      </c>
      <c r="E31" s="338" t="s">
        <v>61</v>
      </c>
      <c r="F31" s="34" t="s">
        <v>32</v>
      </c>
      <c r="G31" s="199" t="s">
        <v>341</v>
      </c>
      <c r="H31" s="34" t="s">
        <v>276</v>
      </c>
      <c r="I31" s="199" t="s">
        <v>342</v>
      </c>
      <c r="J31" s="34" t="s">
        <v>269</v>
      </c>
      <c r="K31" s="227" t="s">
        <v>6</v>
      </c>
      <c r="L31" s="54">
        <v>0</v>
      </c>
      <c r="M31" s="210" t="s">
        <v>8</v>
      </c>
      <c r="N31" s="26">
        <v>1</v>
      </c>
      <c r="O31" s="214">
        <f>N31*D31*$C$30*$B$17*$A$9</f>
        <v>1.6362500000000002E-2</v>
      </c>
      <c r="P31" s="90"/>
      <c r="Q31" s="26"/>
      <c r="R31" s="95"/>
      <c r="S31" s="90"/>
      <c r="T31" s="90"/>
      <c r="U31" s="26"/>
      <c r="V31" s="95"/>
      <c r="W31" s="209"/>
    </row>
    <row r="32" spans="1:23" ht="21.75" customHeight="1">
      <c r="A32" s="412"/>
      <c r="B32" s="390"/>
      <c r="C32" s="231"/>
      <c r="D32" s="231"/>
      <c r="E32" s="295" t="s">
        <v>281</v>
      </c>
      <c r="F32" s="394" t="s">
        <v>282</v>
      </c>
      <c r="G32" s="394"/>
      <c r="H32" s="394"/>
      <c r="I32" s="394"/>
      <c r="J32" s="394"/>
      <c r="K32" s="394"/>
      <c r="L32" s="394"/>
      <c r="M32" s="306"/>
      <c r="N32" s="65"/>
      <c r="O32" s="65"/>
      <c r="P32" s="296"/>
      <c r="Q32" s="65"/>
      <c r="R32" s="307"/>
      <c r="S32" s="296"/>
      <c r="T32" s="296"/>
      <c r="U32" s="65"/>
      <c r="V32" s="307"/>
      <c r="W32" s="301"/>
    </row>
    <row r="33" spans="1:23" ht="60" hidden="1" customHeight="1">
      <c r="A33" s="412"/>
      <c r="B33" s="390"/>
      <c r="C33" s="392">
        <v>0.3</v>
      </c>
      <c r="D33" s="321">
        <v>0</v>
      </c>
      <c r="E33" s="322" t="s">
        <v>62</v>
      </c>
      <c r="F33" s="311" t="s">
        <v>35</v>
      </c>
      <c r="G33" s="322" t="s">
        <v>249</v>
      </c>
      <c r="H33" s="311" t="s">
        <v>35</v>
      </c>
      <c r="I33" s="322" t="s">
        <v>273</v>
      </c>
      <c r="J33" s="323" t="s">
        <v>211</v>
      </c>
      <c r="K33" s="222" t="s">
        <v>159</v>
      </c>
      <c r="L33" s="221">
        <v>0</v>
      </c>
      <c r="M33" s="312" t="s">
        <v>8</v>
      </c>
      <c r="N33" s="315">
        <v>1</v>
      </c>
      <c r="O33" s="315">
        <f>N33*D33*$C$33*$B$17*$A$9</f>
        <v>0</v>
      </c>
      <c r="P33" s="90"/>
      <c r="Q33" s="26"/>
      <c r="R33" s="95"/>
      <c r="S33" s="90"/>
      <c r="T33" s="90"/>
      <c r="U33" s="26"/>
      <c r="V33" s="95"/>
      <c r="W33" s="209"/>
    </row>
    <row r="34" spans="1:23" ht="45" hidden="1" customHeight="1">
      <c r="A34" s="412"/>
      <c r="B34" s="390"/>
      <c r="C34" s="392"/>
      <c r="D34" s="321">
        <v>0</v>
      </c>
      <c r="E34" s="322" t="s">
        <v>63</v>
      </c>
      <c r="F34" s="311" t="s">
        <v>287</v>
      </c>
      <c r="G34" s="322" t="s">
        <v>250</v>
      </c>
      <c r="H34" s="311" t="s">
        <v>288</v>
      </c>
      <c r="I34" s="322" t="s">
        <v>274</v>
      </c>
      <c r="J34" s="323" t="s">
        <v>289</v>
      </c>
      <c r="K34" s="222" t="s">
        <v>159</v>
      </c>
      <c r="L34" s="221">
        <v>0</v>
      </c>
      <c r="M34" s="312" t="s">
        <v>8</v>
      </c>
      <c r="N34" s="315">
        <v>1</v>
      </c>
      <c r="O34" s="315">
        <f>N34*D34*$C$33*$B$17*$A$9</f>
        <v>0</v>
      </c>
      <c r="P34" s="90"/>
      <c r="Q34" s="26"/>
      <c r="R34" s="95"/>
      <c r="S34" s="90"/>
      <c r="T34" s="90"/>
      <c r="U34" s="26"/>
      <c r="V34" s="95"/>
      <c r="W34" s="209"/>
    </row>
    <row r="35" spans="1:23" ht="60" hidden="1" customHeight="1">
      <c r="A35" s="412"/>
      <c r="B35" s="390"/>
      <c r="C35" s="392"/>
      <c r="D35" s="321">
        <v>0</v>
      </c>
      <c r="E35" s="322" t="s">
        <v>65</v>
      </c>
      <c r="F35" s="311" t="s">
        <v>252</v>
      </c>
      <c r="G35" s="322" t="s">
        <v>251</v>
      </c>
      <c r="H35" s="311" t="s">
        <v>277</v>
      </c>
      <c r="I35" s="322" t="s">
        <v>275</v>
      </c>
      <c r="J35" s="323" t="s">
        <v>255</v>
      </c>
      <c r="K35" s="222" t="s">
        <v>159</v>
      </c>
      <c r="L35" s="221">
        <v>0</v>
      </c>
      <c r="M35" s="312" t="s">
        <v>8</v>
      </c>
      <c r="N35" s="315">
        <v>1</v>
      </c>
      <c r="O35" s="315">
        <f>N35*D35*$C$33*$B$17*$A$9</f>
        <v>0</v>
      </c>
      <c r="P35" s="90"/>
      <c r="Q35" s="26"/>
      <c r="R35" s="95"/>
      <c r="S35" s="90"/>
      <c r="T35" s="90"/>
      <c r="U35" s="26"/>
      <c r="V35" s="95"/>
      <c r="W35" s="209"/>
    </row>
    <row r="36" spans="1:23" ht="45">
      <c r="A36" s="412"/>
      <c r="B36" s="390"/>
      <c r="C36" s="392"/>
      <c r="D36" s="388">
        <v>1</v>
      </c>
      <c r="E36" s="406" t="s">
        <v>253</v>
      </c>
      <c r="F36" s="406" t="s">
        <v>256</v>
      </c>
      <c r="G36" s="406" t="s">
        <v>365</v>
      </c>
      <c r="H36" s="406" t="s">
        <v>256</v>
      </c>
      <c r="I36" s="199" t="s">
        <v>364</v>
      </c>
      <c r="J36" s="323" t="s">
        <v>257</v>
      </c>
      <c r="K36" s="222" t="s">
        <v>258</v>
      </c>
      <c r="L36" s="221">
        <v>8000</v>
      </c>
      <c r="M36" s="312" t="s">
        <v>8</v>
      </c>
      <c r="N36" s="315">
        <v>0.5</v>
      </c>
      <c r="O36" s="342">
        <f>N36*$D$36*$C$33*$B$17*$A$9</f>
        <v>9.8174999999999985E-2</v>
      </c>
      <c r="P36" s="90"/>
      <c r="Q36" s="26"/>
      <c r="R36" s="95"/>
      <c r="S36" s="90"/>
      <c r="T36" s="90"/>
      <c r="U36" s="26"/>
      <c r="V36" s="95"/>
      <c r="W36" s="209"/>
    </row>
    <row r="37" spans="1:23" ht="45" customHeight="1">
      <c r="A37" s="412"/>
      <c r="B37" s="390"/>
      <c r="C37" s="392"/>
      <c r="D37" s="389"/>
      <c r="E37" s="406"/>
      <c r="F37" s="406"/>
      <c r="G37" s="406"/>
      <c r="H37" s="406"/>
      <c r="I37" s="199" t="s">
        <v>366</v>
      </c>
      <c r="J37" s="2" t="s">
        <v>306</v>
      </c>
      <c r="K37" s="227" t="s">
        <v>2</v>
      </c>
      <c r="L37" s="54">
        <v>5</v>
      </c>
      <c r="M37" s="210" t="s">
        <v>8</v>
      </c>
      <c r="N37" s="26">
        <v>0.5</v>
      </c>
      <c r="O37" s="214">
        <f>N37*$D$36*$C$33*$B$17*$A$9</f>
        <v>9.8174999999999985E-2</v>
      </c>
      <c r="P37" s="90"/>
      <c r="Q37" s="26"/>
      <c r="R37" s="95"/>
      <c r="S37" s="90"/>
      <c r="T37" s="90"/>
      <c r="U37" s="26"/>
      <c r="V37" s="95"/>
      <c r="W37" s="209"/>
    </row>
    <row r="38" spans="1:23" ht="20.25" customHeight="1">
      <c r="A38" s="412"/>
      <c r="B38" s="390"/>
      <c r="C38" s="277"/>
      <c r="D38" s="277"/>
      <c r="E38" s="298" t="s">
        <v>270</v>
      </c>
      <c r="F38" s="394" t="s">
        <v>301</v>
      </c>
      <c r="G38" s="394"/>
      <c r="H38" s="394"/>
      <c r="I38" s="394"/>
      <c r="J38" s="394"/>
      <c r="K38" s="394"/>
      <c r="L38" s="394"/>
      <c r="M38" s="394"/>
      <c r="N38" s="65"/>
      <c r="O38" s="65"/>
      <c r="P38" s="296"/>
      <c r="Q38" s="65"/>
      <c r="R38" s="307"/>
      <c r="S38" s="296"/>
      <c r="T38" s="296"/>
      <c r="U38" s="65"/>
      <c r="V38" s="307"/>
      <c r="W38" s="301"/>
    </row>
    <row r="39" spans="1:23" ht="45" customHeight="1">
      <c r="A39" s="412"/>
      <c r="B39" s="390"/>
      <c r="C39" s="277">
        <v>0.15</v>
      </c>
      <c r="D39" s="205">
        <v>1</v>
      </c>
      <c r="E39" s="336" t="s">
        <v>68</v>
      </c>
      <c r="F39" s="34" t="s">
        <v>69</v>
      </c>
      <c r="G39" s="199" t="s">
        <v>312</v>
      </c>
      <c r="H39" s="34" t="s">
        <v>69</v>
      </c>
      <c r="I39" s="199" t="s">
        <v>367</v>
      </c>
      <c r="J39" s="34" t="s">
        <v>319</v>
      </c>
      <c r="K39" s="227" t="s">
        <v>6</v>
      </c>
      <c r="L39" s="54">
        <v>0</v>
      </c>
      <c r="M39" s="210" t="s">
        <v>8</v>
      </c>
      <c r="N39" s="26">
        <v>1</v>
      </c>
      <c r="O39" s="214">
        <f>N39*D39*C39*B17*A9</f>
        <v>9.8174999999999985E-2</v>
      </c>
      <c r="P39" s="90"/>
      <c r="Q39" s="26"/>
      <c r="R39" s="95"/>
      <c r="S39" s="90"/>
      <c r="T39" s="90"/>
      <c r="U39" s="26"/>
      <c r="V39" s="95"/>
      <c r="W39" s="209"/>
    </row>
    <row r="40" spans="1:23" ht="21.75" customHeight="1">
      <c r="A40" s="412"/>
      <c r="B40" s="390"/>
      <c r="C40" s="231"/>
      <c r="D40" s="231"/>
      <c r="E40" s="295" t="s">
        <v>283</v>
      </c>
      <c r="F40" s="394" t="s">
        <v>302</v>
      </c>
      <c r="G40" s="394"/>
      <c r="H40" s="394"/>
      <c r="I40" s="394"/>
      <c r="J40" s="394"/>
      <c r="K40" s="394"/>
      <c r="L40" s="394"/>
      <c r="M40" s="306"/>
      <c r="N40" s="65"/>
      <c r="O40" s="65"/>
      <c r="P40" s="296"/>
      <c r="Q40" s="65"/>
      <c r="R40" s="307"/>
      <c r="S40" s="296"/>
      <c r="T40" s="296"/>
      <c r="U40" s="65"/>
      <c r="V40" s="307"/>
      <c r="W40" s="301"/>
    </row>
    <row r="41" spans="1:23" ht="75" customHeight="1">
      <c r="A41" s="412"/>
      <c r="B41" s="390"/>
      <c r="C41" s="231">
        <v>0</v>
      </c>
      <c r="D41" s="217">
        <v>1</v>
      </c>
      <c r="E41" s="336" t="s">
        <v>74</v>
      </c>
      <c r="F41" s="91" t="s">
        <v>75</v>
      </c>
      <c r="G41" s="22" t="s">
        <v>346</v>
      </c>
      <c r="H41" s="91" t="s">
        <v>278</v>
      </c>
      <c r="I41" s="22" t="s">
        <v>345</v>
      </c>
      <c r="J41" s="91" t="s">
        <v>286</v>
      </c>
      <c r="K41" s="227" t="s">
        <v>382</v>
      </c>
      <c r="L41" s="54">
        <v>0</v>
      </c>
      <c r="M41" s="210" t="s">
        <v>8</v>
      </c>
      <c r="N41" s="26">
        <v>1</v>
      </c>
      <c r="O41" s="214">
        <f>N41*D41*C41*B17*A9</f>
        <v>0</v>
      </c>
      <c r="P41" s="90"/>
      <c r="Q41" s="26"/>
      <c r="R41" s="95"/>
      <c r="S41" s="90"/>
      <c r="T41" s="90"/>
      <c r="U41" s="26"/>
      <c r="V41" s="95"/>
      <c r="W41" s="209"/>
    </row>
    <row r="42" spans="1:23" ht="38.25" customHeight="1">
      <c r="A42" s="412"/>
      <c r="B42" s="285"/>
      <c r="C42" s="231">
        <f>SUM(C43:C52)</f>
        <v>0.99999999999999989</v>
      </c>
      <c r="D42" s="231"/>
      <c r="E42" s="304" t="s">
        <v>370</v>
      </c>
      <c r="F42" s="394" t="s">
        <v>371</v>
      </c>
      <c r="G42" s="394"/>
      <c r="H42" s="394"/>
      <c r="I42" s="394"/>
      <c r="J42" s="394"/>
      <c r="K42" s="394"/>
      <c r="L42" s="394"/>
      <c r="M42" s="394"/>
      <c r="N42" s="65"/>
      <c r="O42" s="308"/>
      <c r="P42" s="296"/>
      <c r="Q42" s="65"/>
      <c r="R42" s="307"/>
      <c r="S42" s="296"/>
      <c r="T42" s="296"/>
      <c r="U42" s="65"/>
      <c r="V42" s="307"/>
      <c r="W42" s="301"/>
    </row>
    <row r="43" spans="1:23" ht="69" customHeight="1">
      <c r="A43" s="412"/>
      <c r="B43" s="411">
        <v>0.13</v>
      </c>
      <c r="C43" s="289">
        <v>0.12</v>
      </c>
      <c r="D43" s="195">
        <v>1</v>
      </c>
      <c r="E43" s="338" t="s">
        <v>20</v>
      </c>
      <c r="F43" s="94" t="s">
        <v>117</v>
      </c>
      <c r="G43" s="94" t="s">
        <v>308</v>
      </c>
      <c r="H43" s="101" t="s">
        <v>294</v>
      </c>
      <c r="I43" s="95" t="s">
        <v>339</v>
      </c>
      <c r="J43" s="243" t="s">
        <v>294</v>
      </c>
      <c r="K43" s="90" t="s">
        <v>6</v>
      </c>
      <c r="L43" s="90">
        <v>0</v>
      </c>
      <c r="M43" s="210" t="s">
        <v>8</v>
      </c>
      <c r="N43" s="26">
        <v>1</v>
      </c>
      <c r="O43" s="214">
        <f>N43*D43*C43*$B$43*$A$9</f>
        <v>1.3259999999999999E-2</v>
      </c>
      <c r="P43" s="90"/>
      <c r="Q43" s="26"/>
      <c r="R43" s="95"/>
      <c r="S43" s="90"/>
      <c r="T43" s="90"/>
      <c r="U43" s="26"/>
      <c r="V43" s="95"/>
      <c r="W43" s="209"/>
    </row>
    <row r="44" spans="1:23" ht="63.75" customHeight="1">
      <c r="A44" s="412"/>
      <c r="B44" s="411"/>
      <c r="C44" s="289">
        <v>0.12</v>
      </c>
      <c r="D44" s="195">
        <v>1</v>
      </c>
      <c r="E44" s="338" t="s">
        <v>154</v>
      </c>
      <c r="F44" s="2" t="s">
        <v>303</v>
      </c>
      <c r="G44" s="2" t="s">
        <v>314</v>
      </c>
      <c r="H44" s="2" t="s">
        <v>303</v>
      </c>
      <c r="I44" s="199" t="s">
        <v>343</v>
      </c>
      <c r="J44" s="229" t="s">
        <v>372</v>
      </c>
      <c r="K44" s="90" t="s">
        <v>6</v>
      </c>
      <c r="L44" s="257">
        <v>0</v>
      </c>
      <c r="M44" s="210" t="s">
        <v>8</v>
      </c>
      <c r="N44" s="258">
        <v>1</v>
      </c>
      <c r="O44" s="214">
        <f>N44*D44*C44*$B$43*$A$9</f>
        <v>1.3259999999999999E-2</v>
      </c>
      <c r="P44" s="90"/>
      <c r="Q44" s="26"/>
      <c r="R44" s="95"/>
      <c r="S44" s="90"/>
      <c r="T44" s="90"/>
      <c r="U44" s="26"/>
      <c r="V44" s="95"/>
      <c r="W44" s="209"/>
    </row>
    <row r="45" spans="1:23" ht="55.5" customHeight="1">
      <c r="A45" s="412"/>
      <c r="B45" s="411"/>
      <c r="C45" s="347">
        <v>0.06</v>
      </c>
      <c r="D45" s="346">
        <v>1</v>
      </c>
      <c r="E45" s="350" t="s">
        <v>387</v>
      </c>
      <c r="F45" s="324" t="s">
        <v>388</v>
      </c>
      <c r="G45" s="325" t="s">
        <v>392</v>
      </c>
      <c r="H45" s="326" t="s">
        <v>389</v>
      </c>
      <c r="I45" s="345" t="s">
        <v>391</v>
      </c>
      <c r="J45" s="344" t="s">
        <v>389</v>
      </c>
      <c r="K45" s="348" t="s">
        <v>390</v>
      </c>
      <c r="L45" s="224">
        <v>1</v>
      </c>
      <c r="M45" s="210" t="s">
        <v>8</v>
      </c>
      <c r="N45" s="327">
        <v>1</v>
      </c>
      <c r="O45" s="314">
        <f>N45*D45*C45*$B$43*$A$9</f>
        <v>6.6299999999999996E-3</v>
      </c>
      <c r="P45" s="254"/>
      <c r="Q45" s="313"/>
      <c r="R45" s="328"/>
      <c r="S45" s="254"/>
      <c r="T45" s="90"/>
      <c r="U45" s="26"/>
      <c r="V45" s="95"/>
      <c r="W45" s="209"/>
    </row>
    <row r="46" spans="1:23" ht="90" customHeight="1">
      <c r="A46" s="412"/>
      <c r="B46" s="411"/>
      <c r="C46" s="387">
        <v>0.2</v>
      </c>
      <c r="D46" s="195">
        <v>0.5</v>
      </c>
      <c r="E46" s="406" t="s">
        <v>72</v>
      </c>
      <c r="F46" s="406" t="s">
        <v>73</v>
      </c>
      <c r="G46" s="199" t="s">
        <v>313</v>
      </c>
      <c r="H46" s="2" t="s">
        <v>373</v>
      </c>
      <c r="I46" s="256" t="s">
        <v>344</v>
      </c>
      <c r="J46" s="352" t="s">
        <v>395</v>
      </c>
      <c r="K46" s="349" t="s">
        <v>159</v>
      </c>
      <c r="L46" s="232">
        <v>9</v>
      </c>
      <c r="M46" s="260" t="s">
        <v>8</v>
      </c>
      <c r="N46" s="258">
        <v>1</v>
      </c>
      <c r="O46" s="230">
        <f>N46*D46*$C$46*$B$43*$A$9</f>
        <v>1.1050000000000001E-2</v>
      </c>
      <c r="P46" s="260"/>
      <c r="Q46" s="162"/>
      <c r="R46" s="95"/>
      <c r="S46" s="90"/>
      <c r="T46" s="90"/>
      <c r="U46" s="26"/>
      <c r="V46" s="95"/>
      <c r="W46" s="209"/>
    </row>
    <row r="47" spans="1:23" ht="50.25" customHeight="1">
      <c r="A47" s="412"/>
      <c r="B47" s="411"/>
      <c r="C47" s="387"/>
      <c r="D47" s="195">
        <v>0.5</v>
      </c>
      <c r="E47" s="406"/>
      <c r="F47" s="406"/>
      <c r="G47" s="199" t="s">
        <v>380</v>
      </c>
      <c r="H47" s="2" t="s">
        <v>374</v>
      </c>
      <c r="I47" s="199" t="s">
        <v>381</v>
      </c>
      <c r="J47" s="2" t="s">
        <v>374</v>
      </c>
      <c r="K47" s="339" t="s">
        <v>6</v>
      </c>
      <c r="L47" s="257">
        <v>0</v>
      </c>
      <c r="M47" s="210" t="s">
        <v>8</v>
      </c>
      <c r="N47" s="258">
        <v>1</v>
      </c>
      <c r="O47" s="230">
        <f>N47*D47*$C$46*$B$43*$A$9</f>
        <v>1.1050000000000001E-2</v>
      </c>
      <c r="P47" s="90"/>
      <c r="Q47" s="26"/>
      <c r="R47" s="95"/>
      <c r="S47" s="90"/>
      <c r="T47" s="90"/>
      <c r="U47" s="26"/>
      <c r="V47" s="95"/>
      <c r="W47" s="209"/>
    </row>
    <row r="48" spans="1:23" ht="64.5" customHeight="1">
      <c r="A48" s="412"/>
      <c r="B48" s="411"/>
      <c r="C48" s="387">
        <v>0.2</v>
      </c>
      <c r="D48" s="195">
        <v>0.5</v>
      </c>
      <c r="E48" s="406" t="s">
        <v>77</v>
      </c>
      <c r="F48" s="406" t="s">
        <v>375</v>
      </c>
      <c r="G48" s="2" t="s">
        <v>315</v>
      </c>
      <c r="H48" s="2" t="s">
        <v>376</v>
      </c>
      <c r="I48" s="199" t="s">
        <v>320</v>
      </c>
      <c r="J48" s="2" t="s">
        <v>376</v>
      </c>
      <c r="K48" s="348" t="s">
        <v>396</v>
      </c>
      <c r="L48" s="257">
        <v>0</v>
      </c>
      <c r="M48" s="210" t="s">
        <v>8</v>
      </c>
      <c r="N48" s="258">
        <v>1</v>
      </c>
      <c r="O48" s="230">
        <f>N48*D48*$C$48*$B$43*$A$9</f>
        <v>1.1050000000000001E-2</v>
      </c>
      <c r="P48" s="90"/>
      <c r="Q48" s="26"/>
      <c r="R48" s="95"/>
      <c r="S48" s="90"/>
      <c r="T48" s="90"/>
      <c r="U48" s="26"/>
      <c r="V48" s="95"/>
      <c r="W48" s="209"/>
    </row>
    <row r="49" spans="1:23" ht="73.5" customHeight="1">
      <c r="A49" s="412"/>
      <c r="B49" s="411"/>
      <c r="C49" s="387"/>
      <c r="D49" s="195">
        <v>0.5</v>
      </c>
      <c r="E49" s="406"/>
      <c r="F49" s="406"/>
      <c r="G49" s="197" t="s">
        <v>383</v>
      </c>
      <c r="H49" s="198" t="s">
        <v>304</v>
      </c>
      <c r="I49" s="197" t="s">
        <v>384</v>
      </c>
      <c r="J49" s="2" t="s">
        <v>304</v>
      </c>
      <c r="K49" s="348" t="s">
        <v>397</v>
      </c>
      <c r="L49" s="259">
        <v>1</v>
      </c>
      <c r="M49" s="210" t="s">
        <v>8</v>
      </c>
      <c r="N49" s="258">
        <v>1</v>
      </c>
      <c r="O49" s="230">
        <f>N49*D49*$C$48*$B$43*$A$9</f>
        <v>1.1050000000000001E-2</v>
      </c>
      <c r="P49" s="90"/>
      <c r="Q49" s="26"/>
      <c r="R49" s="95"/>
      <c r="S49" s="90"/>
      <c r="T49" s="90"/>
      <c r="U49" s="26"/>
      <c r="V49" s="95"/>
      <c r="W49" s="209"/>
    </row>
    <row r="50" spans="1:23" ht="47.25" customHeight="1">
      <c r="A50" s="412"/>
      <c r="B50" s="411"/>
      <c r="C50" s="387">
        <v>0.2</v>
      </c>
      <c r="D50" s="195">
        <v>0.5</v>
      </c>
      <c r="E50" s="406" t="s">
        <v>79</v>
      </c>
      <c r="F50" s="406" t="s">
        <v>377</v>
      </c>
      <c r="G50" s="2" t="s">
        <v>316</v>
      </c>
      <c r="H50" s="2" t="s">
        <v>377</v>
      </c>
      <c r="I50" s="199" t="s">
        <v>321</v>
      </c>
      <c r="J50" s="2" t="s">
        <v>378</v>
      </c>
      <c r="K50" s="348" t="s">
        <v>398</v>
      </c>
      <c r="L50" s="244" t="s">
        <v>399</v>
      </c>
      <c r="M50" s="210" t="s">
        <v>8</v>
      </c>
      <c r="N50" s="258">
        <v>1</v>
      </c>
      <c r="O50" s="230">
        <f>N50*D50*$C$50*$B$43*$A$9</f>
        <v>1.1050000000000001E-2</v>
      </c>
      <c r="P50" s="90"/>
      <c r="Q50" s="26"/>
      <c r="R50" s="95"/>
      <c r="S50" s="90"/>
      <c r="T50" s="90"/>
      <c r="U50" s="26"/>
      <c r="V50" s="95"/>
      <c r="W50" s="209"/>
    </row>
    <row r="51" spans="1:23" ht="70.5" customHeight="1">
      <c r="A51" s="412"/>
      <c r="B51" s="411"/>
      <c r="C51" s="387"/>
      <c r="D51" s="195">
        <v>0.5</v>
      </c>
      <c r="E51" s="406"/>
      <c r="F51" s="406"/>
      <c r="G51" s="197" t="s">
        <v>385</v>
      </c>
      <c r="H51" s="198" t="s">
        <v>305</v>
      </c>
      <c r="I51" s="197" t="s">
        <v>386</v>
      </c>
      <c r="J51" s="2" t="s">
        <v>305</v>
      </c>
      <c r="K51" s="348" t="s">
        <v>397</v>
      </c>
      <c r="L51" s="224">
        <v>1</v>
      </c>
      <c r="M51" s="210" t="s">
        <v>8</v>
      </c>
      <c r="N51" s="258">
        <v>1</v>
      </c>
      <c r="O51" s="230">
        <f>N51*D51*$C$50*$B$43*$A$9</f>
        <v>1.1050000000000001E-2</v>
      </c>
      <c r="P51" s="90"/>
      <c r="Q51" s="26"/>
      <c r="R51" s="95"/>
      <c r="S51" s="90"/>
      <c r="T51" s="90"/>
      <c r="U51" s="26"/>
      <c r="V51" s="95"/>
      <c r="W51" s="209"/>
    </row>
    <row r="52" spans="1:23" ht="36.75" customHeight="1">
      <c r="A52" s="412"/>
      <c r="B52" s="411"/>
      <c r="C52" s="289">
        <v>0.1</v>
      </c>
      <c r="D52" s="195">
        <v>1</v>
      </c>
      <c r="E52" s="219" t="s">
        <v>92</v>
      </c>
      <c r="F52" s="218" t="s">
        <v>379</v>
      </c>
      <c r="G52" s="199" t="s">
        <v>347</v>
      </c>
      <c r="H52" s="218" t="s">
        <v>379</v>
      </c>
      <c r="I52" s="199" t="s">
        <v>369</v>
      </c>
      <c r="J52" s="218" t="s">
        <v>379</v>
      </c>
      <c r="K52" s="348" t="s">
        <v>398</v>
      </c>
      <c r="L52" s="259">
        <v>100</v>
      </c>
      <c r="M52" s="210" t="s">
        <v>8</v>
      </c>
      <c r="N52" s="258">
        <v>1</v>
      </c>
      <c r="O52" s="230">
        <f>N52*D52*C52*B43*A9</f>
        <v>1.1050000000000001E-2</v>
      </c>
      <c r="P52" s="90"/>
      <c r="Q52" s="26"/>
      <c r="R52" s="95"/>
      <c r="S52" s="90"/>
      <c r="T52" s="90"/>
      <c r="U52" s="26"/>
      <c r="V52" s="95"/>
      <c r="W52" s="209"/>
    </row>
    <row r="53" spans="1:23" ht="31.5" customHeight="1">
      <c r="A53" s="410">
        <v>0.15</v>
      </c>
      <c r="B53" s="286">
        <f>SUM(B10:B52)</f>
        <v>1</v>
      </c>
      <c r="C53" s="277"/>
      <c r="D53" s="277" t="s">
        <v>15</v>
      </c>
      <c r="E53" s="298" t="s">
        <v>15</v>
      </c>
      <c r="F53" s="391" t="s">
        <v>248</v>
      </c>
      <c r="G53" s="391"/>
      <c r="H53" s="391"/>
      <c r="I53" s="391"/>
      <c r="J53" s="391"/>
      <c r="K53" s="391"/>
      <c r="L53" s="391"/>
      <c r="M53" s="391"/>
      <c r="N53" s="120"/>
      <c r="O53" s="120"/>
      <c r="P53" s="296"/>
      <c r="Q53" s="65"/>
      <c r="R53" s="296"/>
      <c r="S53" s="309"/>
      <c r="T53" s="296"/>
      <c r="U53" s="65"/>
      <c r="V53" s="300"/>
      <c r="W53" s="310">
        <f>W54+W55</f>
        <v>0</v>
      </c>
    </row>
    <row r="54" spans="1:23" ht="60">
      <c r="A54" s="410"/>
      <c r="B54" s="287">
        <v>0.6</v>
      </c>
      <c r="C54" s="290">
        <v>1</v>
      </c>
      <c r="D54" s="213">
        <v>1</v>
      </c>
      <c r="E54" s="22" t="s">
        <v>128</v>
      </c>
      <c r="F54" s="228" t="s">
        <v>204</v>
      </c>
      <c r="G54" s="90" t="s">
        <v>348</v>
      </c>
      <c r="H54" s="34" t="s">
        <v>163</v>
      </c>
      <c r="I54" s="90" t="s">
        <v>349</v>
      </c>
      <c r="J54" s="34" t="s">
        <v>318</v>
      </c>
      <c r="K54" s="54" t="s">
        <v>6</v>
      </c>
      <c r="L54" s="54">
        <v>0</v>
      </c>
      <c r="M54" s="210" t="s">
        <v>8</v>
      </c>
      <c r="N54" s="26">
        <v>1</v>
      </c>
      <c r="O54" s="214">
        <f>N54*D54*C54*B54*A53</f>
        <v>0.09</v>
      </c>
      <c r="P54" s="90"/>
      <c r="Q54" s="26"/>
      <c r="R54" s="90"/>
      <c r="S54" s="64"/>
      <c r="T54" s="90"/>
      <c r="U54" s="26"/>
      <c r="V54" s="90"/>
      <c r="W54" s="211"/>
    </row>
    <row r="55" spans="1:23" ht="45" customHeight="1">
      <c r="A55" s="410"/>
      <c r="B55" s="287">
        <v>0.4</v>
      </c>
      <c r="C55" s="290">
        <v>1</v>
      </c>
      <c r="D55" s="213">
        <v>1</v>
      </c>
      <c r="E55" s="22">
        <v>0</v>
      </c>
      <c r="F55" s="228" t="s">
        <v>162</v>
      </c>
      <c r="G55" s="90" t="s">
        <v>350</v>
      </c>
      <c r="H55" s="34" t="s">
        <v>165</v>
      </c>
      <c r="I55" s="90" t="s">
        <v>351</v>
      </c>
      <c r="J55" s="34" t="s">
        <v>165</v>
      </c>
      <c r="K55" s="54" t="s">
        <v>6</v>
      </c>
      <c r="L55" s="54">
        <v>0</v>
      </c>
      <c r="M55" s="210" t="s">
        <v>8</v>
      </c>
      <c r="N55" s="26">
        <v>1</v>
      </c>
      <c r="O55" s="214">
        <f>N55*D55*C55*B55*A53</f>
        <v>0.06</v>
      </c>
      <c r="P55" s="90"/>
      <c r="Q55" s="26"/>
      <c r="R55" s="90"/>
      <c r="S55" s="64"/>
      <c r="T55" s="90"/>
      <c r="U55" s="26"/>
      <c r="V55" s="90"/>
      <c r="W55" s="211"/>
    </row>
    <row r="56" spans="1:23" ht="26.25" customHeight="1">
      <c r="A56" s="194"/>
      <c r="B56" s="204"/>
      <c r="C56" s="1"/>
      <c r="D56" s="252" t="s">
        <v>13</v>
      </c>
      <c r="E56" s="335" t="s">
        <v>13</v>
      </c>
      <c r="F56" s="16" t="s">
        <v>130</v>
      </c>
      <c r="G56" s="246"/>
      <c r="H56" s="16"/>
      <c r="I56" s="377" t="s">
        <v>403</v>
      </c>
      <c r="J56" s="375"/>
      <c r="K56" s="319"/>
      <c r="L56" s="319"/>
      <c r="M56" s="319"/>
      <c r="N56" s="319"/>
      <c r="O56" s="319"/>
      <c r="P56" s="319"/>
      <c r="Q56" s="319"/>
      <c r="R56" s="319"/>
      <c r="S56" s="319"/>
      <c r="T56" s="319"/>
      <c r="U56" s="319"/>
      <c r="V56" s="319"/>
      <c r="W56" s="320"/>
    </row>
    <row r="57" spans="1:23" ht="30" customHeight="1">
      <c r="A57" s="194"/>
      <c r="B57" s="386"/>
      <c r="C57" s="385"/>
      <c r="D57" s="1"/>
      <c r="E57" s="369" t="s">
        <v>131</v>
      </c>
      <c r="F57" s="409" t="s">
        <v>132</v>
      </c>
      <c r="G57" s="90" t="s">
        <v>308</v>
      </c>
      <c r="H57" s="234" t="s">
        <v>323</v>
      </c>
      <c r="I57" s="90" t="s">
        <v>339</v>
      </c>
      <c r="J57" s="234" t="s">
        <v>323</v>
      </c>
      <c r="K57" s="54" t="s">
        <v>159</v>
      </c>
      <c r="L57" s="54"/>
      <c r="M57" s="210" t="s">
        <v>8</v>
      </c>
      <c r="N57" s="162"/>
      <c r="O57" s="162"/>
      <c r="P57" s="90"/>
      <c r="Q57" s="26"/>
      <c r="R57" s="90"/>
      <c r="S57" s="233"/>
      <c r="T57" s="90"/>
      <c r="U57" s="90"/>
      <c r="V57" s="91"/>
      <c r="W57" s="233"/>
    </row>
    <row r="58" spans="1:23" ht="30">
      <c r="A58" s="194"/>
      <c r="B58" s="386"/>
      <c r="C58" s="385"/>
      <c r="D58" s="1"/>
      <c r="E58" s="369"/>
      <c r="F58" s="409"/>
      <c r="G58" s="90" t="s">
        <v>322</v>
      </c>
      <c r="H58" s="234" t="s">
        <v>324</v>
      </c>
      <c r="I58" s="90" t="s">
        <v>368</v>
      </c>
      <c r="J58" s="234" t="s">
        <v>324</v>
      </c>
      <c r="K58" s="54" t="s">
        <v>208</v>
      </c>
      <c r="L58" s="54"/>
      <c r="M58" s="210" t="s">
        <v>8</v>
      </c>
      <c r="N58" s="162"/>
      <c r="O58" s="162"/>
      <c r="P58" s="90"/>
      <c r="Q58" s="26"/>
      <c r="R58" s="90"/>
      <c r="S58" s="233"/>
      <c r="T58" s="90"/>
      <c r="U58" s="90"/>
      <c r="V58" s="91"/>
      <c r="W58" s="233"/>
    </row>
    <row r="59" spans="1:23" ht="45">
      <c r="A59" s="194"/>
      <c r="B59" s="204"/>
      <c r="C59" s="1"/>
      <c r="D59" s="1"/>
      <c r="E59" s="335" t="s">
        <v>134</v>
      </c>
      <c r="F59" s="228" t="s">
        <v>205</v>
      </c>
      <c r="G59" s="90" t="s">
        <v>284</v>
      </c>
      <c r="H59" s="234" t="s">
        <v>203</v>
      </c>
      <c r="I59" s="90" t="s">
        <v>352</v>
      </c>
      <c r="J59" s="234" t="s">
        <v>135</v>
      </c>
      <c r="K59" s="54" t="s">
        <v>159</v>
      </c>
      <c r="L59" s="54"/>
      <c r="M59" s="210" t="s">
        <v>8</v>
      </c>
      <c r="N59" s="162"/>
      <c r="O59" s="162"/>
      <c r="P59" s="90"/>
      <c r="Q59" s="26"/>
      <c r="R59" s="90"/>
      <c r="S59" s="233"/>
      <c r="T59" s="90"/>
      <c r="U59" s="90"/>
      <c r="V59" s="91"/>
      <c r="W59" s="233"/>
    </row>
    <row r="60" spans="1:23">
      <c r="A60" s="235"/>
      <c r="B60" s="236"/>
      <c r="C60" s="203"/>
      <c r="D60" s="203"/>
      <c r="E60" s="212"/>
      <c r="F60" s="372" t="s">
        <v>136</v>
      </c>
      <c r="G60" s="372"/>
      <c r="H60" s="372"/>
      <c r="I60" s="372"/>
      <c r="J60" s="372"/>
      <c r="K60" s="237"/>
      <c r="L60" s="237"/>
      <c r="M60" s="246"/>
      <c r="N60" s="17"/>
      <c r="O60" s="17">
        <f>SUM(O12:O59)</f>
        <v>1.0000000000000002</v>
      </c>
      <c r="P60" s="245"/>
      <c r="Q60" s="245"/>
      <c r="R60" s="238"/>
      <c r="S60" s="239"/>
      <c r="T60" s="245"/>
      <c r="U60" s="245"/>
      <c r="V60" s="238"/>
      <c r="W60" s="239">
        <f>W9+W53+W56</f>
        <v>0</v>
      </c>
    </row>
  </sheetData>
  <mergeCells count="83">
    <mergeCell ref="A53:A55"/>
    <mergeCell ref="F53:M53"/>
    <mergeCell ref="H36:H37"/>
    <mergeCell ref="C33:C37"/>
    <mergeCell ref="C30:C31"/>
    <mergeCell ref="F36:F37"/>
    <mergeCell ref="B43:B52"/>
    <mergeCell ref="E48:E49"/>
    <mergeCell ref="F48:F49"/>
    <mergeCell ref="E36:E37"/>
    <mergeCell ref="A9:A52"/>
    <mergeCell ref="C46:C47"/>
    <mergeCell ref="F29:L29"/>
    <mergeCell ref="F38:M38"/>
    <mergeCell ref="E46:E47"/>
    <mergeCell ref="F46:F47"/>
    <mergeCell ref="F60:J60"/>
    <mergeCell ref="F32:L32"/>
    <mergeCell ref="F40:L40"/>
    <mergeCell ref="F24:K24"/>
    <mergeCell ref="E20:E21"/>
    <mergeCell ref="G36:G37"/>
    <mergeCell ref="E57:E58"/>
    <mergeCell ref="E50:E51"/>
    <mergeCell ref="I56:J56"/>
    <mergeCell ref="H25:H26"/>
    <mergeCell ref="F25:F26"/>
    <mergeCell ref="E25:E26"/>
    <mergeCell ref="G25:G26"/>
    <mergeCell ref="F57:F58"/>
    <mergeCell ref="F50:F51"/>
    <mergeCell ref="A3:A6"/>
    <mergeCell ref="B3:B6"/>
    <mergeCell ref="C3:C6"/>
    <mergeCell ref="F11:M11"/>
    <mergeCell ref="F9:M9"/>
    <mergeCell ref="B10:B16"/>
    <mergeCell ref="F10:M10"/>
    <mergeCell ref="C11:C14"/>
    <mergeCell ref="J4:J6"/>
    <mergeCell ref="K4:K6"/>
    <mergeCell ref="F12:F13"/>
    <mergeCell ref="F16:M16"/>
    <mergeCell ref="F15:M15"/>
    <mergeCell ref="E12:E13"/>
    <mergeCell ref="D3:D6"/>
    <mergeCell ref="D12:D13"/>
    <mergeCell ref="T5:W5"/>
    <mergeCell ref="G3:H3"/>
    <mergeCell ref="I3:J3"/>
    <mergeCell ref="E3:F3"/>
    <mergeCell ref="I4:I6"/>
    <mergeCell ref="L4:L6"/>
    <mergeCell ref="K3:L3"/>
    <mergeCell ref="M3:M6"/>
    <mergeCell ref="N3:N6"/>
    <mergeCell ref="P3:W4"/>
    <mergeCell ref="P5:S5"/>
    <mergeCell ref="O3:O6"/>
    <mergeCell ref="E4:E6"/>
    <mergeCell ref="F4:F6"/>
    <mergeCell ref="G4:G6"/>
    <mergeCell ref="H4:H6"/>
    <mergeCell ref="I1:R1"/>
    <mergeCell ref="S1:W1"/>
    <mergeCell ref="I2:L2"/>
    <mergeCell ref="M2:R2"/>
    <mergeCell ref="S2:W2"/>
    <mergeCell ref="D20:D21"/>
    <mergeCell ref="B17:B41"/>
    <mergeCell ref="F17:M17"/>
    <mergeCell ref="C48:C49"/>
    <mergeCell ref="C20:C23"/>
    <mergeCell ref="F20:F21"/>
    <mergeCell ref="F42:M42"/>
    <mergeCell ref="C25:C28"/>
    <mergeCell ref="F18:K18"/>
    <mergeCell ref="F19:J19"/>
    <mergeCell ref="C57:C58"/>
    <mergeCell ref="B57:B58"/>
    <mergeCell ref="C50:C51"/>
    <mergeCell ref="D36:D37"/>
    <mergeCell ref="D25:D26"/>
  </mergeCells>
  <printOptions horizontalCentered="1"/>
  <pageMargins left="0.31496062992125984" right="0.31496062992125984" top="0.74803149606299213" bottom="0.28999999999999998" header="0.31496062992125984" footer="0.39"/>
  <pageSetup paperSize="8" scale="85" orientation="landscape" r:id="rId1"/>
</worksheet>
</file>

<file path=xl/worksheets/sheet3.xml><?xml version="1.0" encoding="utf-8"?>
<worksheet xmlns="http://schemas.openxmlformats.org/spreadsheetml/2006/main" xmlns:r="http://schemas.openxmlformats.org/officeDocument/2006/relationships">
  <dimension ref="A1:Q44"/>
  <sheetViews>
    <sheetView topLeftCell="C20" zoomScale="85" zoomScaleNormal="85" workbookViewId="0">
      <selection activeCell="Q18" sqref="Q18:Q30"/>
    </sheetView>
  </sheetViews>
  <sheetFormatPr defaultColWidth="8.875" defaultRowHeight="15"/>
  <cols>
    <col min="1" max="1" width="5.625" style="181" customWidth="1"/>
    <col min="2" max="2" width="20.25" style="11" customWidth="1"/>
    <col min="3" max="3" width="18.25" style="11" customWidth="1"/>
    <col min="4" max="4" width="18.375" style="11" customWidth="1"/>
    <col min="5" max="5" width="19" style="11" customWidth="1"/>
    <col min="6" max="6" width="8.25" style="11" customWidth="1"/>
    <col min="7" max="12" width="7.5" style="11" customWidth="1"/>
    <col min="13" max="13" width="9.25" style="11" customWidth="1"/>
    <col min="14" max="17" width="7.5" style="11" customWidth="1"/>
    <col min="18" max="16384" width="8.875" style="11"/>
  </cols>
  <sheetData>
    <row r="1" spans="1:17" ht="27" customHeight="1">
      <c r="A1" s="114"/>
      <c r="B1" s="115"/>
      <c r="C1" s="116" t="s">
        <v>143</v>
      </c>
      <c r="D1" s="382" t="s">
        <v>97</v>
      </c>
      <c r="E1" s="383"/>
      <c r="F1" s="383"/>
      <c r="G1" s="383"/>
      <c r="H1" s="383"/>
      <c r="I1" s="383"/>
      <c r="J1" s="383"/>
      <c r="K1" s="383"/>
      <c r="L1" s="384"/>
      <c r="M1" s="418" t="s">
        <v>189</v>
      </c>
      <c r="N1" s="419"/>
      <c r="O1" s="419"/>
      <c r="P1" s="419"/>
      <c r="Q1" s="420"/>
    </row>
    <row r="2" spans="1:17" ht="26.25" customHeight="1">
      <c r="A2" s="117"/>
      <c r="B2" s="118"/>
      <c r="C2" s="119" t="s">
        <v>98</v>
      </c>
      <c r="D2" s="372" t="s">
        <v>144</v>
      </c>
      <c r="E2" s="372"/>
      <c r="F2" s="372"/>
      <c r="G2" s="372"/>
      <c r="H2" s="369" t="s">
        <v>99</v>
      </c>
      <c r="I2" s="369"/>
      <c r="J2" s="369"/>
      <c r="K2" s="369"/>
      <c r="L2" s="369"/>
      <c r="M2" s="421" t="s">
        <v>152</v>
      </c>
      <c r="N2" s="421"/>
      <c r="O2" s="421"/>
      <c r="P2" s="421"/>
      <c r="Q2" s="421"/>
    </row>
    <row r="3" spans="1:17">
      <c r="A3" s="374" t="s">
        <v>9</v>
      </c>
      <c r="B3" s="372" t="s">
        <v>100</v>
      </c>
      <c r="C3" s="372" t="s">
        <v>101</v>
      </c>
      <c r="D3" s="372" t="s">
        <v>102</v>
      </c>
      <c r="E3" s="372" t="s">
        <v>103</v>
      </c>
      <c r="F3" s="372" t="s">
        <v>10</v>
      </c>
      <c r="G3" s="372"/>
      <c r="H3" s="372" t="s">
        <v>104</v>
      </c>
      <c r="I3" s="372" t="s">
        <v>105</v>
      </c>
      <c r="J3" s="372" t="s">
        <v>11</v>
      </c>
      <c r="K3" s="372"/>
      <c r="L3" s="372"/>
      <c r="M3" s="372"/>
      <c r="N3" s="372"/>
      <c r="O3" s="372"/>
      <c r="P3" s="372"/>
      <c r="Q3" s="372"/>
    </row>
    <row r="4" spans="1:17" ht="12" customHeight="1">
      <c r="A4" s="374"/>
      <c r="B4" s="372"/>
      <c r="C4" s="372"/>
      <c r="D4" s="372"/>
      <c r="E4" s="372"/>
      <c r="F4" s="372" t="s">
        <v>106</v>
      </c>
      <c r="G4" s="372" t="s">
        <v>107</v>
      </c>
      <c r="H4" s="372"/>
      <c r="I4" s="372"/>
      <c r="J4" s="372"/>
      <c r="K4" s="372"/>
      <c r="L4" s="372"/>
      <c r="M4" s="372"/>
      <c r="N4" s="372"/>
      <c r="O4" s="372"/>
      <c r="P4" s="372"/>
      <c r="Q4" s="372"/>
    </row>
    <row r="5" spans="1:17">
      <c r="A5" s="374"/>
      <c r="B5" s="372"/>
      <c r="C5" s="372"/>
      <c r="D5" s="372"/>
      <c r="E5" s="372"/>
      <c r="F5" s="372"/>
      <c r="G5" s="372"/>
      <c r="H5" s="372"/>
      <c r="I5" s="372"/>
      <c r="J5" s="372" t="s">
        <v>108</v>
      </c>
      <c r="K5" s="372"/>
      <c r="L5" s="372"/>
      <c r="M5" s="372"/>
      <c r="N5" s="372" t="s">
        <v>109</v>
      </c>
      <c r="O5" s="372"/>
      <c r="P5" s="372"/>
      <c r="Q5" s="372"/>
    </row>
    <row r="6" spans="1:17" ht="42.75">
      <c r="A6" s="374"/>
      <c r="B6" s="372"/>
      <c r="C6" s="372"/>
      <c r="D6" s="372"/>
      <c r="E6" s="372"/>
      <c r="F6" s="372"/>
      <c r="G6" s="372"/>
      <c r="H6" s="372"/>
      <c r="I6" s="372"/>
      <c r="J6" s="112" t="s">
        <v>5</v>
      </c>
      <c r="K6" s="112" t="s">
        <v>160</v>
      </c>
      <c r="L6" s="12" t="s">
        <v>110</v>
      </c>
      <c r="M6" s="12" t="s">
        <v>111</v>
      </c>
      <c r="N6" s="12" t="s">
        <v>5</v>
      </c>
      <c r="O6" s="12"/>
      <c r="P6" s="12" t="s">
        <v>110</v>
      </c>
      <c r="Q6" s="12" t="s">
        <v>111</v>
      </c>
    </row>
    <row r="7" spans="1:17">
      <c r="A7" s="113">
        <v>1</v>
      </c>
      <c r="B7" s="112">
        <v>2</v>
      </c>
      <c r="C7" s="112">
        <v>3</v>
      </c>
      <c r="D7" s="112">
        <v>4</v>
      </c>
      <c r="E7" s="112">
        <v>5</v>
      </c>
      <c r="F7" s="112">
        <v>6</v>
      </c>
      <c r="G7" s="112">
        <v>7</v>
      </c>
      <c r="H7" s="112">
        <v>8</v>
      </c>
      <c r="I7" s="112">
        <v>9</v>
      </c>
      <c r="J7" s="112">
        <v>10</v>
      </c>
      <c r="K7" s="112">
        <v>11</v>
      </c>
      <c r="L7" s="112">
        <v>12</v>
      </c>
      <c r="M7" s="112">
        <v>13</v>
      </c>
      <c r="N7" s="112">
        <v>14</v>
      </c>
      <c r="O7" s="112"/>
      <c r="P7" s="112">
        <v>15</v>
      </c>
      <c r="Q7" s="112">
        <v>16</v>
      </c>
    </row>
    <row r="8" spans="1:17">
      <c r="A8" s="113" t="s">
        <v>14</v>
      </c>
      <c r="B8" s="395" t="s">
        <v>112</v>
      </c>
      <c r="C8" s="395"/>
      <c r="D8" s="395"/>
      <c r="E8" s="395"/>
      <c r="F8" s="395"/>
      <c r="G8" s="395"/>
      <c r="H8" s="395"/>
      <c r="I8" s="120">
        <v>0.85</v>
      </c>
      <c r="J8" s="121"/>
      <c r="K8" s="122"/>
      <c r="L8" s="123"/>
      <c r="M8" s="124">
        <f>SUM(M12:M30)</f>
        <v>85.000000000000028</v>
      </c>
      <c r="N8" s="125"/>
      <c r="O8" s="125"/>
      <c r="P8" s="125"/>
      <c r="Q8" s="124">
        <f>SUM(Q9:Q30)</f>
        <v>85.000000000000028</v>
      </c>
    </row>
    <row r="9" spans="1:17">
      <c r="A9" s="126" t="s">
        <v>113</v>
      </c>
      <c r="B9" s="127" t="s">
        <v>114</v>
      </c>
      <c r="C9" s="127"/>
      <c r="D9" s="127"/>
      <c r="E9" s="127"/>
      <c r="F9" s="127"/>
      <c r="G9" s="127"/>
      <c r="H9" s="127"/>
      <c r="I9" s="128">
        <v>0.1</v>
      </c>
      <c r="J9" s="129"/>
      <c r="K9" s="130"/>
      <c r="L9" s="131"/>
      <c r="M9" s="132"/>
      <c r="N9" s="112"/>
      <c r="O9" s="112"/>
      <c r="P9" s="12"/>
      <c r="Q9" s="132"/>
    </row>
    <row r="10" spans="1:17">
      <c r="A10" s="111" t="s">
        <v>145</v>
      </c>
      <c r="B10" s="133" t="s">
        <v>115</v>
      </c>
      <c r="C10" s="133"/>
      <c r="D10" s="133"/>
      <c r="E10" s="133"/>
      <c r="F10" s="133"/>
      <c r="G10" s="133"/>
      <c r="H10" s="133"/>
      <c r="I10" s="134"/>
      <c r="J10" s="129"/>
      <c r="K10" s="130"/>
      <c r="L10" s="131"/>
      <c r="M10" s="132"/>
      <c r="N10" s="112"/>
      <c r="O10" s="112"/>
      <c r="P10" s="12"/>
      <c r="Q10" s="12"/>
    </row>
    <row r="11" spans="1:17">
      <c r="A11" s="111" t="s">
        <v>13</v>
      </c>
      <c r="B11" s="133" t="s">
        <v>116</v>
      </c>
      <c r="C11" s="133"/>
      <c r="D11" s="133"/>
      <c r="E11" s="133"/>
      <c r="F11" s="133"/>
      <c r="G11" s="133"/>
      <c r="H11" s="133"/>
      <c r="I11" s="135"/>
      <c r="J11" s="129"/>
      <c r="K11" s="130"/>
      <c r="L11" s="131"/>
      <c r="M11" s="136"/>
      <c r="N11" s="112"/>
      <c r="O11" s="112"/>
      <c r="P11" s="12"/>
      <c r="Q11" s="92"/>
    </row>
    <row r="12" spans="1:17" ht="116.25" customHeight="1">
      <c r="A12" s="113">
        <v>1</v>
      </c>
      <c r="B12" s="70" t="s">
        <v>117</v>
      </c>
      <c r="C12" s="94" t="s">
        <v>117</v>
      </c>
      <c r="D12" s="95" t="s">
        <v>118</v>
      </c>
      <c r="E12" s="94" t="s">
        <v>182</v>
      </c>
      <c r="F12" s="54" t="s">
        <v>17</v>
      </c>
      <c r="G12" s="90">
        <v>0</v>
      </c>
      <c r="H12" s="90" t="s">
        <v>3</v>
      </c>
      <c r="I12" s="96">
        <v>0.4</v>
      </c>
      <c r="J12" s="137">
        <v>8.1999999999999993</v>
      </c>
      <c r="K12" s="138">
        <v>1</v>
      </c>
      <c r="L12" s="139">
        <v>100</v>
      </c>
      <c r="M12" s="140">
        <f>L12*I12*$I$9*$I$8</f>
        <v>3.4</v>
      </c>
      <c r="N12" s="64">
        <f>J12</f>
        <v>8.1999999999999993</v>
      </c>
      <c r="O12" s="64"/>
      <c r="P12" s="140">
        <v>100</v>
      </c>
      <c r="Q12" s="31">
        <f>P12*I12*$I$9*$I$8</f>
        <v>3.4</v>
      </c>
    </row>
    <row r="13" spans="1:17" ht="25.5" customHeight="1">
      <c r="A13" s="111" t="s">
        <v>12</v>
      </c>
      <c r="B13" s="133" t="s">
        <v>119</v>
      </c>
      <c r="C13" s="133"/>
      <c r="D13" s="133"/>
      <c r="E13" s="133"/>
      <c r="F13" s="133"/>
      <c r="G13" s="133"/>
      <c r="H13" s="133"/>
      <c r="I13" s="134"/>
      <c r="J13" s="129"/>
      <c r="K13" s="130"/>
      <c r="L13" s="141"/>
      <c r="M13" s="140"/>
      <c r="N13" s="64"/>
      <c r="O13" s="64"/>
      <c r="P13" s="140"/>
      <c r="Q13" s="31"/>
    </row>
    <row r="14" spans="1:17" ht="102.75" customHeight="1">
      <c r="A14" s="113" t="s">
        <v>22</v>
      </c>
      <c r="B14" s="142" t="s">
        <v>23</v>
      </c>
      <c r="C14" s="105" t="s">
        <v>168</v>
      </c>
      <c r="D14" s="105" t="s">
        <v>168</v>
      </c>
      <c r="E14" s="106" t="s">
        <v>188</v>
      </c>
      <c r="F14" s="54" t="s">
        <v>153</v>
      </c>
      <c r="G14" s="22">
        <v>0</v>
      </c>
      <c r="H14" s="58" t="s">
        <v>18</v>
      </c>
      <c r="I14" s="89">
        <v>0.3</v>
      </c>
      <c r="J14" s="137">
        <v>1</v>
      </c>
      <c r="K14" s="138">
        <v>1</v>
      </c>
      <c r="L14" s="139">
        <v>100</v>
      </c>
      <c r="M14" s="140">
        <f>L14*I14*$I$9*$I$8</f>
        <v>2.5499999999999998</v>
      </c>
      <c r="N14" s="64">
        <f t="shared" ref="N14:N36" si="0">J14</f>
        <v>1</v>
      </c>
      <c r="O14" s="64"/>
      <c r="P14" s="140">
        <v>100</v>
      </c>
      <c r="Q14" s="31">
        <f>P14*I14*$I$9*$I$8</f>
        <v>2.5499999999999998</v>
      </c>
    </row>
    <row r="15" spans="1:17" ht="25.5" customHeight="1">
      <c r="A15" s="111" t="s">
        <v>146</v>
      </c>
      <c r="B15" s="133" t="s">
        <v>120</v>
      </c>
      <c r="C15" s="133"/>
      <c r="D15" s="133"/>
      <c r="E15" s="133"/>
      <c r="F15" s="133"/>
      <c r="G15" s="133"/>
      <c r="H15" s="133"/>
      <c r="I15" s="134"/>
      <c r="J15" s="129"/>
      <c r="K15" s="130"/>
      <c r="L15" s="141"/>
      <c r="M15" s="140"/>
      <c r="N15" s="64"/>
      <c r="O15" s="64"/>
      <c r="P15" s="140"/>
      <c r="Q15" s="31"/>
    </row>
    <row r="16" spans="1:17" ht="45">
      <c r="A16" s="113" t="s">
        <v>26</v>
      </c>
      <c r="B16" s="142" t="s">
        <v>27</v>
      </c>
      <c r="C16" s="143" t="s">
        <v>147</v>
      </c>
      <c r="D16" s="143" t="s">
        <v>147</v>
      </c>
      <c r="E16" s="143" t="s">
        <v>169</v>
      </c>
      <c r="F16" s="54" t="s">
        <v>153</v>
      </c>
      <c r="G16" s="54">
        <v>0</v>
      </c>
      <c r="H16" s="58" t="s">
        <v>18</v>
      </c>
      <c r="I16" s="89">
        <v>0.3</v>
      </c>
      <c r="J16" s="137">
        <v>0</v>
      </c>
      <c r="K16" s="138">
        <v>1</v>
      </c>
      <c r="L16" s="139">
        <v>100</v>
      </c>
      <c r="M16" s="140">
        <f>L16*I16*$I$9*$I$8</f>
        <v>2.5499999999999998</v>
      </c>
      <c r="N16" s="64">
        <f t="shared" si="0"/>
        <v>0</v>
      </c>
      <c r="O16" s="64"/>
      <c r="P16" s="140">
        <v>100</v>
      </c>
      <c r="Q16" s="31">
        <f>P16*I16*$I$9*$I$8</f>
        <v>2.5499999999999998</v>
      </c>
    </row>
    <row r="17" spans="1:17">
      <c r="A17" s="112" t="s">
        <v>122</v>
      </c>
      <c r="B17" s="416" t="s">
        <v>123</v>
      </c>
      <c r="C17" s="416"/>
      <c r="D17" s="416"/>
      <c r="E17" s="416"/>
      <c r="F17" s="416"/>
      <c r="G17" s="416"/>
      <c r="H17" s="416"/>
      <c r="I17" s="144">
        <v>0.9</v>
      </c>
      <c r="J17" s="145"/>
      <c r="K17" s="146"/>
      <c r="L17" s="147"/>
      <c r="M17" s="140"/>
      <c r="N17" s="64"/>
      <c r="O17" s="64"/>
      <c r="P17" s="148"/>
      <c r="Q17" s="31"/>
    </row>
    <row r="18" spans="1:17" ht="52.5" customHeight="1">
      <c r="A18" s="111" t="s">
        <v>148</v>
      </c>
      <c r="B18" s="113" t="s">
        <v>94</v>
      </c>
      <c r="C18" s="2" t="s">
        <v>167</v>
      </c>
      <c r="D18" s="2" t="s">
        <v>167</v>
      </c>
      <c r="E18" s="2" t="s">
        <v>167</v>
      </c>
      <c r="F18" s="54" t="s">
        <v>173</v>
      </c>
      <c r="G18" s="54">
        <v>0</v>
      </c>
      <c r="H18" s="149" t="s">
        <v>18</v>
      </c>
      <c r="I18" s="89">
        <v>0.13</v>
      </c>
      <c r="J18" s="150">
        <v>1</v>
      </c>
      <c r="K18" s="138">
        <v>1</v>
      </c>
      <c r="L18" s="139">
        <v>100</v>
      </c>
      <c r="M18" s="140">
        <f>L18*I18*$I$17*$I$8</f>
        <v>9.9450000000000003</v>
      </c>
      <c r="N18" s="64">
        <f t="shared" si="0"/>
        <v>1</v>
      </c>
      <c r="O18" s="64"/>
      <c r="P18" s="148">
        <v>100</v>
      </c>
      <c r="Q18" s="31">
        <f>P18*I18*$I$17*$I$8</f>
        <v>9.9450000000000003</v>
      </c>
    </row>
    <row r="19" spans="1:17" ht="58.5" customHeight="1">
      <c r="A19" s="369" t="s">
        <v>124</v>
      </c>
      <c r="B19" s="374" t="s">
        <v>34</v>
      </c>
      <c r="C19" s="2" t="s">
        <v>35</v>
      </c>
      <c r="D19" s="2" t="s">
        <v>149</v>
      </c>
      <c r="E19" s="2" t="s">
        <v>172</v>
      </c>
      <c r="F19" s="54" t="s">
        <v>174</v>
      </c>
      <c r="G19" s="151">
        <v>0</v>
      </c>
      <c r="H19" s="58" t="s">
        <v>121</v>
      </c>
      <c r="I19" s="89">
        <v>0.05</v>
      </c>
      <c r="J19" s="152">
        <v>1</v>
      </c>
      <c r="K19" s="153">
        <v>1</v>
      </c>
      <c r="L19" s="139">
        <v>100</v>
      </c>
      <c r="M19" s="140">
        <f t="shared" ref="M19:M30" si="1">L19*I19*$I$17*$I$8</f>
        <v>3.8249999999999997</v>
      </c>
      <c r="N19" s="64">
        <f t="shared" si="0"/>
        <v>1</v>
      </c>
      <c r="O19" s="64"/>
      <c r="P19" s="148">
        <v>100</v>
      </c>
      <c r="Q19" s="31">
        <f t="shared" ref="Q19:Q30" si="2">P19*I19*$I$17*$I$8</f>
        <v>3.8249999999999997</v>
      </c>
    </row>
    <row r="20" spans="1:17" ht="65.25" customHeight="1">
      <c r="A20" s="369"/>
      <c r="B20" s="374"/>
      <c r="C20" s="2" t="s">
        <v>171</v>
      </c>
      <c r="D20" s="2" t="s">
        <v>171</v>
      </c>
      <c r="E20" s="2" t="s">
        <v>170</v>
      </c>
      <c r="F20" s="54" t="s">
        <v>159</v>
      </c>
      <c r="G20" s="151">
        <v>2</v>
      </c>
      <c r="H20" s="58" t="s">
        <v>8</v>
      </c>
      <c r="I20" s="89">
        <v>0.2</v>
      </c>
      <c r="J20" s="152">
        <v>1</v>
      </c>
      <c r="K20" s="153">
        <v>1</v>
      </c>
      <c r="L20" s="139">
        <v>100</v>
      </c>
      <c r="M20" s="140">
        <f t="shared" si="1"/>
        <v>15.299999999999999</v>
      </c>
      <c r="N20" s="64">
        <f t="shared" si="0"/>
        <v>1</v>
      </c>
      <c r="O20" s="64"/>
      <c r="P20" s="148">
        <v>100</v>
      </c>
      <c r="Q20" s="31">
        <f t="shared" si="2"/>
        <v>15.299999999999999</v>
      </c>
    </row>
    <row r="21" spans="1:17" ht="107.25" customHeight="1">
      <c r="A21" s="369"/>
      <c r="B21" s="374"/>
      <c r="C21" s="2" t="s">
        <v>176</v>
      </c>
      <c r="D21" s="2" t="s">
        <v>175</v>
      </c>
      <c r="E21" s="2" t="s">
        <v>177</v>
      </c>
      <c r="F21" s="54" t="s">
        <v>159</v>
      </c>
      <c r="G21" s="151">
        <v>2</v>
      </c>
      <c r="H21" s="58" t="s">
        <v>8</v>
      </c>
      <c r="I21" s="89">
        <v>0.15</v>
      </c>
      <c r="J21" s="152">
        <v>2</v>
      </c>
      <c r="K21" s="153">
        <v>1</v>
      </c>
      <c r="L21" s="139">
        <v>100</v>
      </c>
      <c r="M21" s="140">
        <f t="shared" si="1"/>
        <v>11.475</v>
      </c>
      <c r="N21" s="64">
        <f>J21</f>
        <v>2</v>
      </c>
      <c r="O21" s="64"/>
      <c r="P21" s="148">
        <v>100</v>
      </c>
      <c r="Q21" s="31">
        <f t="shared" si="2"/>
        <v>11.475</v>
      </c>
    </row>
    <row r="22" spans="1:17" ht="107.25" customHeight="1">
      <c r="A22" s="369"/>
      <c r="B22" s="374"/>
      <c r="C22" s="2" t="s">
        <v>183</v>
      </c>
      <c r="D22" s="2" t="s">
        <v>179</v>
      </c>
      <c r="E22" s="2" t="s">
        <v>178</v>
      </c>
      <c r="F22" s="54" t="s">
        <v>159</v>
      </c>
      <c r="G22" s="151">
        <v>2</v>
      </c>
      <c r="H22" s="58" t="s">
        <v>8</v>
      </c>
      <c r="I22" s="89">
        <v>7.0000000000000007E-2</v>
      </c>
      <c r="J22" s="152">
        <v>2</v>
      </c>
      <c r="K22" s="153">
        <v>1</v>
      </c>
      <c r="L22" s="139">
        <v>100</v>
      </c>
      <c r="M22" s="140">
        <f t="shared" si="1"/>
        <v>5.3550000000000004</v>
      </c>
      <c r="N22" s="64">
        <f>J22</f>
        <v>2</v>
      </c>
      <c r="O22" s="64"/>
      <c r="P22" s="148">
        <v>100</v>
      </c>
      <c r="Q22" s="31">
        <f t="shared" si="2"/>
        <v>5.3550000000000004</v>
      </c>
    </row>
    <row r="23" spans="1:17" ht="95.25" customHeight="1">
      <c r="A23" s="369"/>
      <c r="B23" s="374"/>
      <c r="C23" s="2" t="s">
        <v>66</v>
      </c>
      <c r="D23" s="2" t="s">
        <v>181</v>
      </c>
      <c r="E23" s="2" t="s">
        <v>180</v>
      </c>
      <c r="F23" s="54" t="s">
        <v>159</v>
      </c>
      <c r="G23" s="151">
        <v>2</v>
      </c>
      <c r="H23" s="58" t="s">
        <v>8</v>
      </c>
      <c r="I23" s="89">
        <v>7.0000000000000007E-2</v>
      </c>
      <c r="J23" s="152">
        <v>2</v>
      </c>
      <c r="K23" s="153">
        <v>1</v>
      </c>
      <c r="L23" s="139">
        <v>100</v>
      </c>
      <c r="M23" s="140">
        <f t="shared" si="1"/>
        <v>5.3550000000000004</v>
      </c>
      <c r="N23" s="64">
        <f t="shared" si="0"/>
        <v>2</v>
      </c>
      <c r="O23" s="64"/>
      <c r="P23" s="148">
        <v>100</v>
      </c>
      <c r="Q23" s="31">
        <f t="shared" si="2"/>
        <v>5.3550000000000004</v>
      </c>
    </row>
    <row r="24" spans="1:17" ht="95.25" customHeight="1">
      <c r="A24" s="154" t="s">
        <v>155</v>
      </c>
      <c r="B24" s="103" t="s">
        <v>156</v>
      </c>
      <c r="C24" s="2" t="s">
        <v>36</v>
      </c>
      <c r="D24" s="2" t="s">
        <v>207</v>
      </c>
      <c r="E24" s="2" t="s">
        <v>207</v>
      </c>
      <c r="F24" s="54" t="s">
        <v>6</v>
      </c>
      <c r="G24" s="151">
        <v>0</v>
      </c>
      <c r="H24" s="58" t="s">
        <v>8</v>
      </c>
      <c r="I24" s="89">
        <v>0.05</v>
      </c>
      <c r="J24" s="152">
        <v>0</v>
      </c>
      <c r="K24" s="153">
        <v>1</v>
      </c>
      <c r="L24" s="139">
        <v>100</v>
      </c>
      <c r="M24" s="140">
        <f t="shared" si="1"/>
        <v>3.8249999999999997</v>
      </c>
      <c r="N24" s="64">
        <f>J24</f>
        <v>0</v>
      </c>
      <c r="O24" s="64"/>
      <c r="P24" s="148">
        <v>100</v>
      </c>
      <c r="Q24" s="31">
        <f t="shared" si="2"/>
        <v>3.8249999999999997</v>
      </c>
    </row>
    <row r="25" spans="1:17" ht="96.75" customHeight="1">
      <c r="A25" s="369" t="s">
        <v>151</v>
      </c>
      <c r="B25" s="374" t="s">
        <v>76</v>
      </c>
      <c r="C25" s="2" t="s">
        <v>187</v>
      </c>
      <c r="D25" s="2" t="s">
        <v>150</v>
      </c>
      <c r="E25" s="2" t="s">
        <v>185</v>
      </c>
      <c r="F25" s="54" t="s">
        <v>6</v>
      </c>
      <c r="G25" s="151">
        <v>0</v>
      </c>
      <c r="H25" s="58" t="s">
        <v>7</v>
      </c>
      <c r="I25" s="89">
        <v>0.1</v>
      </c>
      <c r="J25" s="152">
        <v>0</v>
      </c>
      <c r="K25" s="153">
        <v>1</v>
      </c>
      <c r="L25" s="139">
        <v>100</v>
      </c>
      <c r="M25" s="140">
        <f t="shared" si="1"/>
        <v>7.6499999999999995</v>
      </c>
      <c r="N25" s="64">
        <f t="shared" si="0"/>
        <v>0</v>
      </c>
      <c r="O25" s="64"/>
      <c r="P25" s="148">
        <v>100</v>
      </c>
      <c r="Q25" s="31">
        <f t="shared" si="2"/>
        <v>7.6499999999999995</v>
      </c>
    </row>
    <row r="26" spans="1:17" ht="75" customHeight="1">
      <c r="A26" s="369"/>
      <c r="B26" s="374"/>
      <c r="C26" s="2" t="s">
        <v>80</v>
      </c>
      <c r="D26" s="2" t="s">
        <v>80</v>
      </c>
      <c r="E26" s="2" t="s">
        <v>186</v>
      </c>
      <c r="F26" s="54" t="s">
        <v>6</v>
      </c>
      <c r="G26" s="151">
        <v>0</v>
      </c>
      <c r="H26" s="58" t="s">
        <v>121</v>
      </c>
      <c r="I26" s="89">
        <v>0.1</v>
      </c>
      <c r="J26" s="152">
        <v>0</v>
      </c>
      <c r="K26" s="153">
        <v>1</v>
      </c>
      <c r="L26" s="139">
        <v>100</v>
      </c>
      <c r="M26" s="140">
        <f t="shared" si="1"/>
        <v>7.6499999999999995</v>
      </c>
      <c r="N26" s="64">
        <f t="shared" si="0"/>
        <v>0</v>
      </c>
      <c r="O26" s="64"/>
      <c r="P26" s="148">
        <v>100</v>
      </c>
      <c r="Q26" s="31">
        <f t="shared" si="2"/>
        <v>7.6499999999999995</v>
      </c>
    </row>
    <row r="27" spans="1:17" ht="30">
      <c r="A27" s="369" t="s">
        <v>157</v>
      </c>
      <c r="B27" s="374" t="s">
        <v>84</v>
      </c>
      <c r="C27" s="2" t="s">
        <v>86</v>
      </c>
      <c r="D27" s="2" t="s">
        <v>86</v>
      </c>
      <c r="E27" s="2" t="s">
        <v>86</v>
      </c>
      <c r="F27" s="54" t="s">
        <v>6</v>
      </c>
      <c r="G27" s="151">
        <v>0</v>
      </c>
      <c r="H27" s="58" t="s">
        <v>121</v>
      </c>
      <c r="I27" s="89">
        <v>0.02</v>
      </c>
      <c r="J27" s="152">
        <v>1</v>
      </c>
      <c r="K27" s="153">
        <v>1</v>
      </c>
      <c r="L27" s="139">
        <v>100</v>
      </c>
      <c r="M27" s="140">
        <f t="shared" si="1"/>
        <v>1.53</v>
      </c>
      <c r="N27" s="64">
        <f t="shared" si="0"/>
        <v>1</v>
      </c>
      <c r="O27" s="64"/>
      <c r="P27" s="148">
        <v>100</v>
      </c>
      <c r="Q27" s="31">
        <f t="shared" si="2"/>
        <v>1.53</v>
      </c>
    </row>
    <row r="28" spans="1:17" ht="30">
      <c r="A28" s="369"/>
      <c r="B28" s="374"/>
      <c r="C28" s="2" t="s">
        <v>88</v>
      </c>
      <c r="D28" s="2" t="s">
        <v>88</v>
      </c>
      <c r="E28" s="2" t="s">
        <v>88</v>
      </c>
      <c r="F28" s="54" t="s">
        <v>6</v>
      </c>
      <c r="G28" s="151">
        <v>0</v>
      </c>
      <c r="H28" s="58" t="s">
        <v>125</v>
      </c>
      <c r="I28" s="89">
        <v>0.02</v>
      </c>
      <c r="J28" s="152">
        <v>1</v>
      </c>
      <c r="K28" s="153">
        <v>1</v>
      </c>
      <c r="L28" s="139">
        <v>100</v>
      </c>
      <c r="M28" s="140">
        <f t="shared" si="1"/>
        <v>1.53</v>
      </c>
      <c r="N28" s="64">
        <f t="shared" si="0"/>
        <v>1</v>
      </c>
      <c r="O28" s="64"/>
      <c r="P28" s="148">
        <v>100</v>
      </c>
      <c r="Q28" s="31">
        <f t="shared" si="2"/>
        <v>1.53</v>
      </c>
    </row>
    <row r="29" spans="1:17" ht="30">
      <c r="A29" s="369"/>
      <c r="B29" s="374"/>
      <c r="C29" s="2" t="s">
        <v>90</v>
      </c>
      <c r="D29" s="2" t="s">
        <v>90</v>
      </c>
      <c r="E29" s="2" t="s">
        <v>90</v>
      </c>
      <c r="F29" s="54" t="s">
        <v>6</v>
      </c>
      <c r="G29" s="151">
        <v>0</v>
      </c>
      <c r="H29" s="58" t="s">
        <v>7</v>
      </c>
      <c r="I29" s="89">
        <v>0.02</v>
      </c>
      <c r="J29" s="152">
        <v>1</v>
      </c>
      <c r="K29" s="153">
        <v>1</v>
      </c>
      <c r="L29" s="139">
        <v>100</v>
      </c>
      <c r="M29" s="140">
        <f t="shared" si="1"/>
        <v>1.53</v>
      </c>
      <c r="N29" s="64">
        <f t="shared" si="0"/>
        <v>1</v>
      </c>
      <c r="O29" s="64"/>
      <c r="P29" s="148">
        <v>100</v>
      </c>
      <c r="Q29" s="31">
        <f t="shared" si="2"/>
        <v>1.53</v>
      </c>
    </row>
    <row r="30" spans="1:17" ht="55.5" customHeight="1">
      <c r="A30" s="111" t="s">
        <v>158</v>
      </c>
      <c r="B30" s="113" t="s">
        <v>91</v>
      </c>
      <c r="C30" s="2" t="s">
        <v>93</v>
      </c>
      <c r="D30" s="2" t="s">
        <v>126</v>
      </c>
      <c r="E30" s="2" t="s">
        <v>126</v>
      </c>
      <c r="F30" s="54" t="s">
        <v>6</v>
      </c>
      <c r="G30" s="151">
        <v>0</v>
      </c>
      <c r="H30" s="58" t="s">
        <v>8</v>
      </c>
      <c r="I30" s="89">
        <v>0.02</v>
      </c>
      <c r="J30" s="152">
        <v>0</v>
      </c>
      <c r="K30" s="153">
        <v>1</v>
      </c>
      <c r="L30" s="139">
        <v>100</v>
      </c>
      <c r="M30" s="140">
        <f t="shared" si="1"/>
        <v>1.53</v>
      </c>
      <c r="N30" s="64">
        <f t="shared" si="0"/>
        <v>0</v>
      </c>
      <c r="O30" s="64"/>
      <c r="P30" s="148">
        <v>100</v>
      </c>
      <c r="Q30" s="31">
        <f t="shared" si="2"/>
        <v>1.53</v>
      </c>
    </row>
    <row r="31" spans="1:17">
      <c r="A31" s="112" t="s">
        <v>15</v>
      </c>
      <c r="B31" s="416" t="s">
        <v>127</v>
      </c>
      <c r="C31" s="416"/>
      <c r="D31" s="416"/>
      <c r="E31" s="416"/>
      <c r="F31" s="416"/>
      <c r="G31" s="416"/>
      <c r="H31" s="416"/>
      <c r="I31" s="120">
        <v>0.15</v>
      </c>
      <c r="J31" s="155"/>
      <c r="K31" s="156"/>
      <c r="L31" s="157"/>
      <c r="M31" s="158">
        <f>M32+M33</f>
        <v>15</v>
      </c>
      <c r="N31" s="36"/>
      <c r="O31" s="36"/>
      <c r="P31" s="159"/>
      <c r="Q31" s="158">
        <f>Q32+Q33</f>
        <v>15</v>
      </c>
    </row>
    <row r="32" spans="1:17" ht="85.5" customHeight="1">
      <c r="A32" s="111" t="s">
        <v>128</v>
      </c>
      <c r="B32" s="33" t="s">
        <v>164</v>
      </c>
      <c r="C32" s="34" t="s">
        <v>163</v>
      </c>
      <c r="D32" s="34" t="s">
        <v>163</v>
      </c>
      <c r="E32" s="34" t="s">
        <v>184</v>
      </c>
      <c r="F32" s="54" t="s">
        <v>161</v>
      </c>
      <c r="G32" s="151">
        <v>100</v>
      </c>
      <c r="H32" s="58" t="s">
        <v>8</v>
      </c>
      <c r="I32" s="160">
        <v>0.5</v>
      </c>
      <c r="J32" s="152">
        <v>100</v>
      </c>
      <c r="K32" s="153">
        <v>1</v>
      </c>
      <c r="L32" s="139">
        <v>100</v>
      </c>
      <c r="M32" s="140">
        <f>L32*I32*$I$31</f>
        <v>7.5</v>
      </c>
      <c r="N32" s="64">
        <f t="shared" si="0"/>
        <v>100</v>
      </c>
      <c r="O32" s="64"/>
      <c r="P32" s="148">
        <v>100</v>
      </c>
      <c r="Q32" s="31">
        <f>P32*K32*I32*$I$31</f>
        <v>7.5</v>
      </c>
    </row>
    <row r="33" spans="1:17" ht="54" customHeight="1">
      <c r="A33" s="111" t="s">
        <v>129</v>
      </c>
      <c r="B33" s="33" t="s">
        <v>162</v>
      </c>
      <c r="C33" s="34" t="s">
        <v>165</v>
      </c>
      <c r="D33" s="34" t="s">
        <v>165</v>
      </c>
      <c r="E33" s="34" t="s">
        <v>165</v>
      </c>
      <c r="F33" s="54" t="s">
        <v>17</v>
      </c>
      <c r="G33" s="151">
        <v>0</v>
      </c>
      <c r="H33" s="58" t="s">
        <v>8</v>
      </c>
      <c r="I33" s="160">
        <v>0.5</v>
      </c>
      <c r="J33" s="152">
        <v>1</v>
      </c>
      <c r="K33" s="153">
        <v>1</v>
      </c>
      <c r="L33" s="139">
        <v>100</v>
      </c>
      <c r="M33" s="140">
        <f>L33*I33*$I$31</f>
        <v>7.5</v>
      </c>
      <c r="N33" s="64">
        <f t="shared" si="0"/>
        <v>1</v>
      </c>
      <c r="O33" s="64"/>
      <c r="P33" s="148">
        <v>100</v>
      </c>
      <c r="Q33" s="31">
        <f>P33*K33*I33*$I$31</f>
        <v>7.5</v>
      </c>
    </row>
    <row r="34" spans="1:17">
      <c r="A34" s="111" t="s">
        <v>13</v>
      </c>
      <c r="B34" s="417" t="s">
        <v>130</v>
      </c>
      <c r="C34" s="417"/>
      <c r="D34" s="417"/>
      <c r="E34" s="417"/>
      <c r="F34" s="417"/>
      <c r="G34" s="417"/>
      <c r="H34" s="417"/>
      <c r="I34" s="59">
        <v>1</v>
      </c>
      <c r="J34" s="155"/>
      <c r="K34" s="156"/>
      <c r="L34" s="161"/>
      <c r="M34" s="158">
        <f>M35+M36</f>
        <v>0</v>
      </c>
      <c r="N34" s="36"/>
      <c r="O34" s="36"/>
      <c r="P34" s="159"/>
      <c r="Q34" s="158">
        <f>Q35+Q36</f>
        <v>0</v>
      </c>
    </row>
    <row r="35" spans="1:17" ht="73.5" customHeight="1">
      <c r="A35" s="111" t="s">
        <v>131</v>
      </c>
      <c r="B35" s="40" t="s">
        <v>132</v>
      </c>
      <c r="C35" s="41" t="s">
        <v>132</v>
      </c>
      <c r="D35" s="41" t="s">
        <v>132</v>
      </c>
      <c r="E35" s="41" t="s">
        <v>132</v>
      </c>
      <c r="F35" s="54" t="s">
        <v>133</v>
      </c>
      <c r="G35" s="151">
        <v>1</v>
      </c>
      <c r="H35" s="58" t="s">
        <v>18</v>
      </c>
      <c r="I35" s="162">
        <v>0.5</v>
      </c>
      <c r="J35" s="152">
        <v>0</v>
      </c>
      <c r="K35" s="153">
        <v>1</v>
      </c>
      <c r="L35" s="163">
        <v>0</v>
      </c>
      <c r="M35" s="140">
        <f>L35*I35*$I$34</f>
        <v>0</v>
      </c>
      <c r="N35" s="64">
        <f t="shared" si="0"/>
        <v>0</v>
      </c>
      <c r="O35" s="64"/>
      <c r="P35" s="164">
        <v>0</v>
      </c>
      <c r="Q35" s="31">
        <f>P35*K35*I35*$I$34</f>
        <v>0</v>
      </c>
    </row>
    <row r="36" spans="1:17" ht="73.5" customHeight="1">
      <c r="A36" s="111" t="s">
        <v>134</v>
      </c>
      <c r="B36" s="40" t="s">
        <v>166</v>
      </c>
      <c r="C36" s="41" t="s">
        <v>135</v>
      </c>
      <c r="D36" s="41" t="s">
        <v>135</v>
      </c>
      <c r="E36" s="41" t="s">
        <v>135</v>
      </c>
      <c r="F36" s="54" t="s">
        <v>159</v>
      </c>
      <c r="G36" s="151">
        <v>0</v>
      </c>
      <c r="H36" s="58" t="s">
        <v>8</v>
      </c>
      <c r="I36" s="162">
        <v>0.5</v>
      </c>
      <c r="J36" s="152">
        <v>100</v>
      </c>
      <c r="K36" s="153">
        <v>1</v>
      </c>
      <c r="L36" s="163"/>
      <c r="M36" s="140">
        <f>L36*I36*$I$34</f>
        <v>0</v>
      </c>
      <c r="N36" s="64">
        <f t="shared" si="0"/>
        <v>100</v>
      </c>
      <c r="O36" s="64"/>
      <c r="P36" s="164"/>
      <c r="Q36" s="31">
        <f>P36*K36*I36*$I$34</f>
        <v>0</v>
      </c>
    </row>
    <row r="37" spans="1:17" ht="24" customHeight="1">
      <c r="A37" s="42"/>
      <c r="B37" s="413" t="s">
        <v>136</v>
      </c>
      <c r="C37" s="413"/>
      <c r="D37" s="413"/>
      <c r="E37" s="413"/>
      <c r="F37" s="46"/>
      <c r="G37" s="46"/>
      <c r="H37" s="47"/>
      <c r="I37" s="48"/>
      <c r="J37" s="49"/>
      <c r="K37" s="50"/>
      <c r="L37" s="49"/>
      <c r="M37" s="51">
        <f>M8+M31</f>
        <v>100.00000000000003</v>
      </c>
      <c r="N37" s="51"/>
      <c r="O37" s="51"/>
      <c r="P37" s="51"/>
      <c r="Q37" s="51">
        <f>Q8+Q31+Q34</f>
        <v>100.00000000000003</v>
      </c>
    </row>
    <row r="38" spans="1:17">
      <c r="A38" s="165"/>
      <c r="B38" s="166"/>
      <c r="C38" s="167"/>
      <c r="D38" s="166"/>
      <c r="E38" s="168"/>
      <c r="F38" s="169"/>
      <c r="G38" s="169"/>
      <c r="H38" s="167"/>
      <c r="I38" s="170"/>
      <c r="J38" s="171"/>
      <c r="K38" s="171"/>
      <c r="L38" s="172"/>
      <c r="M38" s="173"/>
      <c r="N38" s="173"/>
      <c r="O38" s="173"/>
      <c r="P38" s="173"/>
      <c r="Q38" s="173"/>
    </row>
    <row r="39" spans="1:17">
      <c r="A39" s="165"/>
      <c r="B39" s="174" t="s">
        <v>137</v>
      </c>
      <c r="C39" s="167"/>
      <c r="D39" s="166"/>
      <c r="E39" s="168"/>
      <c r="F39" s="169"/>
      <c r="G39" s="169"/>
      <c r="H39" s="167"/>
      <c r="I39" s="170"/>
      <c r="J39" s="171"/>
      <c r="K39" s="171"/>
      <c r="L39" s="172"/>
      <c r="M39" s="173"/>
      <c r="N39" s="173"/>
      <c r="O39" s="173"/>
      <c r="P39" s="173"/>
      <c r="Q39" s="173"/>
    </row>
    <row r="40" spans="1:17">
      <c r="A40" s="165"/>
      <c r="B40" s="414" t="s">
        <v>138</v>
      </c>
      <c r="C40" s="414"/>
      <c r="D40" s="414"/>
      <c r="E40" s="414"/>
      <c r="F40" s="414"/>
      <c r="G40" s="414"/>
      <c r="H40" s="414"/>
      <c r="I40" s="414"/>
      <c r="J40" s="414"/>
      <c r="K40" s="414"/>
      <c r="L40" s="414"/>
      <c r="M40" s="414"/>
      <c r="N40" s="414"/>
      <c r="O40" s="414"/>
      <c r="P40" s="414"/>
      <c r="Q40" s="414"/>
    </row>
    <row r="41" spans="1:17">
      <c r="A41" s="165"/>
      <c r="B41" s="414" t="s">
        <v>139</v>
      </c>
      <c r="C41" s="414"/>
      <c r="D41" s="414"/>
      <c r="E41" s="414"/>
      <c r="F41" s="414"/>
      <c r="G41" s="414"/>
      <c r="H41" s="414"/>
      <c r="I41" s="414"/>
      <c r="J41" s="414"/>
      <c r="K41" s="414"/>
      <c r="L41" s="414"/>
      <c r="M41" s="414"/>
      <c r="N41" s="414"/>
      <c r="O41" s="414"/>
      <c r="P41" s="414"/>
      <c r="Q41" s="414"/>
    </row>
    <row r="42" spans="1:17">
      <c r="A42" s="165"/>
      <c r="B42" s="414" t="s">
        <v>140</v>
      </c>
      <c r="C42" s="414"/>
      <c r="D42" s="414"/>
      <c r="E42" s="414"/>
      <c r="F42" s="414"/>
      <c r="G42" s="414"/>
      <c r="H42" s="414"/>
      <c r="I42" s="414"/>
      <c r="J42" s="414"/>
      <c r="K42" s="414"/>
      <c r="L42" s="414"/>
      <c r="M42" s="414"/>
      <c r="N42" s="414"/>
      <c r="O42" s="414"/>
      <c r="P42" s="414"/>
      <c r="Q42" s="414"/>
    </row>
    <row r="43" spans="1:17">
      <c r="A43" s="175"/>
      <c r="B43" s="176"/>
      <c r="C43" s="176"/>
      <c r="D43" s="176"/>
      <c r="E43" s="176"/>
      <c r="F43" s="173"/>
      <c r="G43" s="173"/>
      <c r="H43" s="173"/>
      <c r="I43" s="177"/>
      <c r="J43" s="178"/>
      <c r="K43" s="178"/>
      <c r="L43" s="176"/>
      <c r="M43" s="173"/>
      <c r="N43" s="173"/>
      <c r="O43" s="173"/>
      <c r="P43" s="173"/>
      <c r="Q43" s="173"/>
    </row>
    <row r="44" spans="1:17">
      <c r="A44" s="175"/>
      <c r="B44" s="415" t="s">
        <v>141</v>
      </c>
      <c r="C44" s="415"/>
      <c r="D44" s="179"/>
      <c r="E44" s="179"/>
      <c r="F44" s="180"/>
      <c r="G44" s="180"/>
      <c r="H44" s="415" t="s">
        <v>142</v>
      </c>
      <c r="I44" s="415"/>
      <c r="J44" s="415"/>
      <c r="K44" s="415"/>
      <c r="L44" s="415"/>
      <c r="M44" s="415"/>
      <c r="N44" s="180"/>
      <c r="O44" s="180"/>
      <c r="P44" s="180"/>
      <c r="Q44" s="180"/>
    </row>
  </sheetData>
  <mergeCells count="34">
    <mergeCell ref="D1:L1"/>
    <mergeCell ref="M1:Q1"/>
    <mergeCell ref="D2:G2"/>
    <mergeCell ref="H2:L2"/>
    <mergeCell ref="M2:Q2"/>
    <mergeCell ref="A3:A6"/>
    <mergeCell ref="B3:B6"/>
    <mergeCell ref="C3:C6"/>
    <mergeCell ref="D3:D6"/>
    <mergeCell ref="E3:E6"/>
    <mergeCell ref="B8:H8"/>
    <mergeCell ref="B17:H17"/>
    <mergeCell ref="F3:G3"/>
    <mergeCell ref="H3:H6"/>
    <mergeCell ref="I3:I6"/>
    <mergeCell ref="J3:Q4"/>
    <mergeCell ref="F4:F6"/>
    <mergeCell ref="G4:G6"/>
    <mergeCell ref="J5:M5"/>
    <mergeCell ref="N5:Q5"/>
    <mergeCell ref="B31:H31"/>
    <mergeCell ref="B34:H34"/>
    <mergeCell ref="B19:B23"/>
    <mergeCell ref="A19:A23"/>
    <mergeCell ref="B25:B26"/>
    <mergeCell ref="A25:A26"/>
    <mergeCell ref="B27:B29"/>
    <mergeCell ref="A27:A29"/>
    <mergeCell ref="B37:E37"/>
    <mergeCell ref="B40:Q40"/>
    <mergeCell ref="B41:Q41"/>
    <mergeCell ref="B42:Q42"/>
    <mergeCell ref="B44:C44"/>
    <mergeCell ref="H44:M4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2:E21"/>
  <sheetViews>
    <sheetView workbookViewId="0">
      <selection activeCell="E15" sqref="E15"/>
    </sheetView>
  </sheetViews>
  <sheetFormatPr defaultRowHeight="15.75"/>
  <cols>
    <col min="2" max="2" width="14.125" customWidth="1"/>
    <col min="3" max="3" width="15.375" customWidth="1"/>
    <col min="5" max="5" width="12.625" customWidth="1"/>
  </cols>
  <sheetData>
    <row r="2" spans="2:5" ht="16.5" thickBot="1"/>
    <row r="3" spans="2:5" ht="19.5" thickBot="1">
      <c r="B3" s="186">
        <v>464000</v>
      </c>
      <c r="C3" s="187">
        <v>8577500</v>
      </c>
      <c r="E3" s="184">
        <v>464000</v>
      </c>
    </row>
    <row r="4" spans="2:5" ht="19.5" thickBot="1">
      <c r="B4" s="186">
        <v>1149000</v>
      </c>
      <c r="C4" s="188"/>
      <c r="E4" s="185">
        <v>1149000</v>
      </c>
    </row>
    <row r="5" spans="2:5" ht="19.5" thickBot="1">
      <c r="B5" s="186">
        <v>1650000</v>
      </c>
      <c r="C5" s="187">
        <v>7000000</v>
      </c>
      <c r="E5" s="185">
        <v>1650000</v>
      </c>
    </row>
    <row r="6" spans="2:5" ht="19.5" thickBot="1">
      <c r="B6" s="186">
        <v>290000</v>
      </c>
      <c r="C6" s="187">
        <v>400000</v>
      </c>
      <c r="E6" s="185">
        <v>290000</v>
      </c>
    </row>
    <row r="7" spans="2:5" ht="19.5" thickBot="1">
      <c r="B7" s="186">
        <v>220000</v>
      </c>
      <c r="C7" s="187">
        <v>5000000</v>
      </c>
      <c r="E7" s="185">
        <v>220000</v>
      </c>
    </row>
    <row r="8" spans="2:5" ht="19.5" thickBot="1">
      <c r="B8" s="186">
        <v>816000</v>
      </c>
      <c r="C8" s="188"/>
      <c r="E8" s="185">
        <v>816000</v>
      </c>
    </row>
    <row r="9" spans="2:5" ht="19.5" thickBot="1">
      <c r="B9" s="186">
        <v>1200000</v>
      </c>
      <c r="C9" s="187">
        <v>2990000</v>
      </c>
      <c r="E9" s="185">
        <v>1200000</v>
      </c>
    </row>
    <row r="10" spans="2:5" ht="19.5" thickBot="1">
      <c r="B10" s="186">
        <v>1715500</v>
      </c>
      <c r="C10" s="188"/>
      <c r="E10" s="185">
        <v>1715500</v>
      </c>
    </row>
    <row r="11" spans="2:5" ht="19.5" thickBot="1">
      <c r="B11" s="186">
        <v>300000</v>
      </c>
      <c r="C11" s="187">
        <v>330000</v>
      </c>
      <c r="E11" s="185">
        <v>300000</v>
      </c>
    </row>
    <row r="12" spans="2:5" ht="19.5" thickBot="1">
      <c r="B12" s="183">
        <f>SUM(B3:B11)</f>
        <v>7804500</v>
      </c>
      <c r="C12" s="188"/>
      <c r="E12" s="185">
        <v>600000</v>
      </c>
    </row>
    <row r="13" spans="2:5" ht="18.75">
      <c r="B13">
        <f>B12*15%</f>
        <v>1170675</v>
      </c>
      <c r="C13" s="187">
        <v>1200000</v>
      </c>
    </row>
    <row r="14" spans="2:5" ht="18.75">
      <c r="B14" s="183">
        <f>B12+B13</f>
        <v>8975175</v>
      </c>
      <c r="C14" s="188"/>
      <c r="E14" s="183">
        <f>SUM(E3:E12)</f>
        <v>8404500</v>
      </c>
    </row>
    <row r="15" spans="2:5" ht="18.75">
      <c r="B15" s="183">
        <f>B14+C21</f>
        <v>36472675</v>
      </c>
      <c r="C15" s="187">
        <v>300000</v>
      </c>
    </row>
    <row r="16" spans="2:5" ht="18.75">
      <c r="B16">
        <f>B15*10%</f>
        <v>3647267.5</v>
      </c>
      <c r="C16" s="187">
        <v>1100000</v>
      </c>
    </row>
    <row r="17" spans="2:3" ht="18.75">
      <c r="B17" s="183">
        <f>B15+B16</f>
        <v>40119942.5</v>
      </c>
      <c r="C17" s="187">
        <v>600000</v>
      </c>
    </row>
    <row r="18" spans="2:3" ht="18.75">
      <c r="C18" s="189"/>
    </row>
    <row r="19" spans="2:3" ht="18.75">
      <c r="C19" s="190">
        <v>500000</v>
      </c>
    </row>
    <row r="21" spans="2:3">
      <c r="C21" s="183">
        <f>SUM(C3:C17)</f>
        <v>27497500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Phó Phòng</vt:lpstr>
      <vt:lpstr>TP ( Cuong)</vt:lpstr>
      <vt:lpstr>CV-SCL</vt:lpstr>
      <vt:lpstr>Sheet2</vt:lpstr>
      <vt:lpstr>'TP ( Cuong)'!Print_Titles</vt:lpstr>
    </vt:vector>
  </TitlesOfParts>
  <Company>FTU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2018-05-21T08:53:49Z</cp:lastPrinted>
  <dcterms:created xsi:type="dcterms:W3CDTF">2016-11-18T02:13:24Z</dcterms:created>
  <dcterms:modified xsi:type="dcterms:W3CDTF">2018-08-30T07:27:26Z</dcterms:modified>
</cp:coreProperties>
</file>