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95" windowWidth="15285" windowHeight="10125" tabRatio="555" activeTab="2"/>
  </bookViews>
  <sheets>
    <sheet name="Chassis Design" sheetId="1" r:id="rId1"/>
    <sheet name="Motor Drive" sheetId="4" r:id="rId2"/>
    <sheet name="Power" sheetId="5" r:id="rId3"/>
  </sheets>
  <calcPr calcId="145621"/>
</workbook>
</file>

<file path=xl/calcChain.xml><?xml version="1.0" encoding="utf-8"?>
<calcChain xmlns="http://schemas.openxmlformats.org/spreadsheetml/2006/main">
  <c r="N17" i="5" l="1"/>
  <c r="N15" i="5"/>
  <c r="N11" i="5"/>
  <c r="O17" i="5"/>
  <c r="O15" i="5"/>
  <c r="O11" i="5"/>
  <c r="O8" i="5"/>
  <c r="O7" i="5"/>
  <c r="O6" i="5"/>
  <c r="J11" i="5"/>
  <c r="J8" i="5"/>
  <c r="J7" i="5"/>
  <c r="J6" i="5"/>
  <c r="J15" i="5"/>
  <c r="J17" i="5"/>
  <c r="G15" i="5"/>
  <c r="H15" i="5"/>
  <c r="K15" i="5"/>
  <c r="L15" i="5"/>
  <c r="G17" i="5"/>
  <c r="H17" i="5"/>
  <c r="K17" i="5"/>
  <c r="L17" i="5"/>
  <c r="G11" i="5"/>
  <c r="H11" i="5"/>
  <c r="K11" i="5"/>
  <c r="L11" i="5"/>
  <c r="G8" i="5"/>
  <c r="K8" i="5"/>
  <c r="L8" i="5"/>
  <c r="N8" i="5"/>
  <c r="G7" i="5"/>
  <c r="K7" i="5"/>
  <c r="L7" i="5"/>
  <c r="N7" i="5"/>
  <c r="F8" i="5"/>
  <c r="F11" i="5"/>
  <c r="F15" i="5"/>
  <c r="F17" i="5"/>
  <c r="G6" i="5"/>
  <c r="K6" i="5"/>
  <c r="L6" i="5"/>
  <c r="N6" i="5"/>
  <c r="E17" i="1"/>
  <c r="N20" i="1" l="1"/>
  <c r="N19" i="1"/>
  <c r="J20" i="1"/>
  <c r="J19" i="1"/>
  <c r="J16" i="1"/>
  <c r="J15" i="1"/>
  <c r="J14" i="1"/>
  <c r="J13" i="1"/>
  <c r="J9" i="1"/>
  <c r="J8" i="1"/>
  <c r="J16" i="4"/>
  <c r="J10" i="4"/>
  <c r="J9" i="4"/>
  <c r="N10" i="4"/>
  <c r="N9" i="4"/>
  <c r="O9" i="4"/>
  <c r="O10" i="4"/>
  <c r="O16" i="4"/>
  <c r="N16" i="4"/>
  <c r="O19" i="4"/>
  <c r="N19" i="4"/>
  <c r="J19" i="4"/>
  <c r="G19" i="4"/>
  <c r="H19" i="4"/>
  <c r="K19" i="4"/>
  <c r="L19" i="4"/>
  <c r="G16" i="4"/>
  <c r="H16" i="4"/>
  <c r="K16" i="4"/>
  <c r="L16" i="4"/>
  <c r="G10" i="4"/>
  <c r="K10" i="4"/>
  <c r="L10" i="4"/>
  <c r="G9" i="4"/>
  <c r="H9" i="4"/>
  <c r="K9" i="4"/>
  <c r="L9" i="4"/>
  <c r="O20" i="1"/>
  <c r="O19" i="1"/>
  <c r="O16" i="1"/>
  <c r="O14" i="1"/>
  <c r="O9" i="1"/>
  <c r="O15" i="1"/>
  <c r="O13" i="1"/>
  <c r="O8" i="1"/>
  <c r="G20" i="1"/>
  <c r="K20" i="1"/>
  <c r="L20" i="1"/>
  <c r="F20" i="1"/>
  <c r="K19" i="1"/>
  <c r="L19" i="1"/>
  <c r="G19" i="1"/>
  <c r="F19" i="1"/>
  <c r="K16" i="1"/>
  <c r="L16" i="1"/>
  <c r="N16" i="1"/>
  <c r="K15" i="1"/>
  <c r="L15" i="1"/>
  <c r="N15" i="1"/>
  <c r="H14" i="1"/>
  <c r="K14" i="1"/>
  <c r="L14" i="1"/>
  <c r="N14" i="1"/>
  <c r="K13" i="1"/>
  <c r="L13" i="1"/>
  <c r="N13" i="1"/>
  <c r="K9" i="1"/>
  <c r="L9" i="1"/>
  <c r="N9" i="1"/>
  <c r="K8" i="1"/>
  <c r="L8" i="1"/>
  <c r="N8" i="1"/>
  <c r="Q12" i="5"/>
  <c r="Q13" i="5"/>
  <c r="Q14" i="5" s="1"/>
  <c r="Q15" i="5" s="1"/>
  <c r="Q16" i="5" s="1"/>
  <c r="Q17" i="5" s="1"/>
  <c r="Q18" i="5" s="1"/>
  <c r="F7" i="5"/>
  <c r="F6" i="5"/>
  <c r="F19" i="4"/>
  <c r="F16" i="4"/>
  <c r="G16" i="1"/>
  <c r="F16" i="1"/>
  <c r="G15" i="1"/>
  <c r="F15" i="1"/>
  <c r="G14" i="1"/>
  <c r="F14" i="1"/>
  <c r="E10" i="1" s="1"/>
  <c r="G13" i="1"/>
  <c r="F13" i="1"/>
  <c r="G9" i="1"/>
  <c r="F9" i="1"/>
  <c r="G8" i="1"/>
  <c r="F21" i="4"/>
  <c r="F17" i="4"/>
  <c r="F8" i="1" s="1"/>
  <c r="Q16" i="4"/>
  <c r="Q17" i="4"/>
  <c r="Q18" i="4"/>
  <c r="Q19" i="4"/>
  <c r="Q20" i="4"/>
  <c r="Q21" i="4" s="1"/>
  <c r="Q22" i="4" s="1"/>
  <c r="Q11" i="5" l="1"/>
  <c r="R11" i="5"/>
  <c r="S20" i="1"/>
  <c r="S19" i="1"/>
  <c r="S8" i="1"/>
  <c r="S14" i="1"/>
  <c r="R17" i="5"/>
  <c r="R15" i="5"/>
  <c r="S9" i="1"/>
  <c r="S10" i="4"/>
  <c r="S9" i="4"/>
  <c r="R15" i="1"/>
  <c r="R8" i="5"/>
  <c r="R7" i="5"/>
  <c r="R6" i="5"/>
  <c r="Q6" i="5"/>
  <c r="Q7" i="5" s="1"/>
  <c r="Q8" i="5" s="1"/>
  <c r="Q9" i="5" s="1"/>
  <c r="Q10" i="5" s="1"/>
  <c r="Q6" i="4"/>
  <c r="Q7" i="4" s="1"/>
  <c r="Q8" i="4" s="1"/>
  <c r="Q9" i="4" s="1"/>
  <c r="Q10" i="4" s="1"/>
  <c r="Q11" i="4" s="1"/>
  <c r="Q12" i="4" s="1"/>
  <c r="Q13" i="4" s="1"/>
  <c r="Q14" i="4" s="1"/>
  <c r="Q15" i="4" s="1"/>
  <c r="S13" i="1"/>
  <c r="S19" i="4"/>
  <c r="S16" i="4"/>
  <c r="Q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6" i="1"/>
  <c r="F10" i="4" l="1"/>
  <c r="F9" i="4"/>
</calcChain>
</file>

<file path=xl/sharedStrings.xml><?xml version="1.0" encoding="utf-8"?>
<sst xmlns="http://schemas.openxmlformats.org/spreadsheetml/2006/main" count="219" uniqueCount="91">
  <si>
    <t>Units</t>
  </si>
  <si>
    <t>Last Updated</t>
  </si>
  <si>
    <t>Last Updated By</t>
  </si>
  <si>
    <t>True Budget Total</t>
  </si>
  <si>
    <t>Value / Target Budget Total</t>
  </si>
  <si>
    <t>Estimate?</t>
  </si>
  <si>
    <t>X</t>
  </si>
  <si>
    <t>Est. Update Due Date</t>
  </si>
  <si>
    <t>Actual Due Date</t>
  </si>
  <si>
    <t>Interface Champ.</t>
  </si>
  <si>
    <t>Chassis Design</t>
  </si>
  <si>
    <t>Motor Drive</t>
  </si>
  <si>
    <t>Power</t>
  </si>
  <si>
    <t>Cornell Cup USA presented by Intel</t>
  </si>
  <si>
    <t>Total Volume Allocated to Motors</t>
  </si>
  <si>
    <t>Row #</t>
  </si>
  <si>
    <t>Provided to</t>
  </si>
  <si>
    <t>Actual Volume used by Motors</t>
  </si>
  <si>
    <t>Actual Volume used by Power subsystem</t>
  </si>
  <si>
    <t>Total Volume Allocated to Power subsystem</t>
  </si>
  <si>
    <t>Received From</t>
  </si>
  <si>
    <t>Total Volume Max</t>
  </si>
  <si>
    <t>Total Weight Allocated to Motors</t>
  </si>
  <si>
    <t>Total Weight Allocated to Power subsystem</t>
  </si>
  <si>
    <t>Actual Weight used by Power subsystem</t>
  </si>
  <si>
    <t>Sample Interface Trace Matrix Excerpt : Chassis Design Subsystem Sheet</t>
  </si>
  <si>
    <t>Sample Interface Trace Matrix Excerpt : Motor Drive Subsystem Sheet</t>
  </si>
  <si>
    <t>Motor Cost</t>
  </si>
  <si>
    <t>Motor Dimensions</t>
  </si>
  <si>
    <t>Motor Length</t>
  </si>
  <si>
    <t>Power Information</t>
  </si>
  <si>
    <t>Motor power rating</t>
  </si>
  <si>
    <t>Motor Weight</t>
  </si>
  <si>
    <t>Motors Weight</t>
  </si>
  <si>
    <t>Actual Weight used by Motor drive subsystem</t>
  </si>
  <si>
    <t>Maximum Duration Usage</t>
  </si>
  <si>
    <t>Motor Drive Subsystem</t>
  </si>
  <si>
    <t>Sample Interface Trace Matrix Excerpt : Power Subsystem Sheet</t>
  </si>
  <si>
    <t>Power Subsystem</t>
  </si>
  <si>
    <t>Voltages Supplied</t>
  </si>
  <si>
    <t>Max Current Draw</t>
  </si>
  <si>
    <t>Motor Current</t>
  </si>
  <si>
    <t>Motor Voltage</t>
  </si>
  <si>
    <t>Max Voltage Supplied</t>
  </si>
  <si>
    <t>Power Board Cost</t>
  </si>
  <si>
    <t>Motor Installation Guide</t>
  </si>
  <si>
    <t>Power Board Connection Instructions</t>
  </si>
  <si>
    <t>Power Board Dimensions</t>
  </si>
  <si>
    <t>5, 12, 24</t>
  </si>
  <si>
    <t>V</t>
  </si>
  <si>
    <t>Total Cost Allowed</t>
  </si>
  <si>
    <t>Chassis Design Cost</t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</si>
  <si>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</si>
  <si>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t>kg</t>
  </si>
  <si>
    <t>$</t>
  </si>
  <si>
    <t>W</t>
  </si>
  <si>
    <t>A</t>
  </si>
  <si>
    <t>min.</t>
  </si>
  <si>
    <t>g</t>
  </si>
  <si>
    <t>Motor Dia.</t>
  </si>
  <si>
    <t>mm</t>
  </si>
  <si>
    <t xml:space="preserve">less than 6 </t>
  </si>
  <si>
    <t xml:space="preserve"> incl. components &amp; shipping: 230</t>
  </si>
  <si>
    <t>PowerBoardInstructions (Sec 2.1)</t>
  </si>
  <si>
    <t>.docx</t>
  </si>
  <si>
    <t>MotorGuide  (Sec 1.2)</t>
  </si>
  <si>
    <t>Archie</t>
  </si>
  <si>
    <t>Fritz</t>
  </si>
  <si>
    <t>Susan</t>
  </si>
  <si>
    <t>Heidi</t>
  </si>
  <si>
    <t>Rebecca</t>
  </si>
  <si>
    <t>Ahmed</t>
  </si>
  <si>
    <t>Yashoda</t>
  </si>
  <si>
    <t>Jose</t>
  </si>
  <si>
    <t>Allison</t>
  </si>
  <si>
    <t>Yulia</t>
  </si>
  <si>
    <t>Kelsey</t>
  </si>
  <si>
    <t>Marc</t>
  </si>
  <si>
    <t>Horitz</t>
  </si>
  <si>
    <t>Nick</t>
  </si>
  <si>
    <t>Justin</t>
  </si>
  <si>
    <t>Justine</t>
  </si>
  <si>
    <t>Nero</t>
  </si>
  <si>
    <t>Jin</t>
  </si>
  <si>
    <t>Hilary</t>
  </si>
  <si>
    <t>Lesslie</t>
  </si>
  <si>
    <t>Octavier</t>
  </si>
  <si>
    <t>Xing</t>
  </si>
  <si>
    <t>12 x 2.5 x 1</t>
  </si>
  <si>
    <t>in.</t>
  </si>
  <si>
    <t>Total Component Weight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</si>
</sst>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3" borderId="1" xfId="0" applyFont="1" applyFill="1" applyBorder="1"/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Fill="1" applyBorder="1"/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O1" zoomScaleNormal="100" workbookViewId="0">
      <selection activeCell="E10" sqref="E10"/>
    </sheetView>
  </sheetViews>
  <sheetFormatPr defaultRowHeight="15" x14ac:dyDescent="0.25"/>
  <cols>
    <col min="1" max="1" width="21.28515625" style="7" bestFit="1" customWidth="1"/>
    <col min="2" max="3" width="14.28515625" bestFit="1" customWidth="1"/>
    <col min="4" max="4" width="1.7109375" style="8" customWidth="1"/>
    <col min="5" max="5" width="18.42578125" customWidth="1"/>
    <col min="6" max="6" width="28.42578125" style="6" customWidth="1"/>
    <col min="7" max="7" width="9.140625" style="18"/>
    <col min="8" max="8" width="9.7109375" bestFit="1" customWidth="1"/>
    <col min="9" max="9" width="1.7109375" style="8" customWidth="1"/>
    <col min="10" max="10" width="12.42578125" bestFit="1" customWidth="1"/>
    <col min="11" max="11" width="15.140625" style="18" bestFit="1" customWidth="1"/>
    <col min="12" max="12" width="15.140625" style="18" customWidth="1"/>
    <col min="13" max="13" width="1.5703125" style="8" customWidth="1"/>
    <col min="14" max="14" width="19.85546875" bestFit="1" customWidth="1"/>
    <col min="15" max="15" width="15.42578125" bestFit="1" customWidth="1"/>
    <col min="16" max="16" width="1.7109375" style="8" customWidth="1"/>
    <col min="17" max="17" width="6.28515625" style="10" bestFit="1" customWidth="1"/>
  </cols>
  <sheetData>
    <row r="1" spans="1:19" ht="26.25" x14ac:dyDescent="0.4">
      <c r="A1" s="14" t="s">
        <v>13</v>
      </c>
      <c r="D1" s="10"/>
      <c r="I1" s="10"/>
      <c r="M1" s="10"/>
      <c r="N1" s="10"/>
      <c r="O1" s="10"/>
      <c r="P1" s="10"/>
    </row>
    <row r="2" spans="1:19" ht="23.25" x14ac:dyDescent="0.35">
      <c r="A2" s="15" t="s">
        <v>25</v>
      </c>
      <c r="D2" s="10"/>
      <c r="I2" s="10"/>
      <c r="M2" s="10"/>
      <c r="N2" s="10"/>
      <c r="O2" s="10"/>
      <c r="P2" s="10"/>
    </row>
    <row r="3" spans="1:19" x14ac:dyDescent="0.25">
      <c r="A3" s="10"/>
      <c r="D3" s="10"/>
      <c r="I3" s="10"/>
      <c r="M3" s="10"/>
      <c r="N3" s="10"/>
      <c r="O3" s="10"/>
      <c r="P3" s="10"/>
    </row>
    <row r="4" spans="1:19" ht="15.75" thickBot="1" x14ac:dyDescent="0.3">
      <c r="A4" s="17" t="s">
        <v>10</v>
      </c>
      <c r="B4" s="3" t="s">
        <v>11</v>
      </c>
      <c r="C4" s="3" t="s">
        <v>12</v>
      </c>
      <c r="D4" s="9"/>
      <c r="E4" s="5" t="s">
        <v>3</v>
      </c>
      <c r="F4" s="11" t="s">
        <v>4</v>
      </c>
      <c r="G4" s="19" t="s">
        <v>0</v>
      </c>
      <c r="H4" s="5" t="s">
        <v>5</v>
      </c>
      <c r="I4" s="12"/>
      <c r="J4" s="5" t="s">
        <v>1</v>
      </c>
      <c r="K4" s="19" t="s">
        <v>2</v>
      </c>
      <c r="L4" s="19" t="s">
        <v>9</v>
      </c>
      <c r="M4" s="12"/>
      <c r="N4" s="5" t="s">
        <v>7</v>
      </c>
      <c r="O4" s="5" t="s">
        <v>8</v>
      </c>
      <c r="P4" s="12"/>
      <c r="Q4" s="13" t="s">
        <v>15</v>
      </c>
      <c r="R4" s="4" t="s">
        <v>10</v>
      </c>
    </row>
    <row r="5" spans="1:19" ht="18" thickTop="1" x14ac:dyDescent="0.25">
      <c r="B5" t="s">
        <v>16</v>
      </c>
      <c r="C5" t="s">
        <v>16</v>
      </c>
      <c r="F5">
        <v>144</v>
      </c>
      <c r="G5" s="18" t="s">
        <v>52</v>
      </c>
      <c r="H5" t="s">
        <v>6</v>
      </c>
      <c r="J5" s="21">
        <v>41085</v>
      </c>
      <c r="K5" s="18" t="s">
        <v>83</v>
      </c>
      <c r="L5" s="18" t="s">
        <v>82</v>
      </c>
      <c r="N5" s="21">
        <v>41105</v>
      </c>
      <c r="O5" s="21">
        <v>41122</v>
      </c>
      <c r="Q5" s="10">
        <v>5</v>
      </c>
      <c r="R5" t="s">
        <v>21</v>
      </c>
    </row>
    <row r="6" spans="1:19" ht="17.25" x14ac:dyDescent="0.25">
      <c r="B6" t="s">
        <v>16</v>
      </c>
      <c r="F6" s="6">
        <v>10</v>
      </c>
      <c r="G6" s="18" t="s">
        <v>52</v>
      </c>
      <c r="H6" t="s">
        <v>6</v>
      </c>
      <c r="J6" s="21">
        <v>41086</v>
      </c>
      <c r="K6" s="18" t="s">
        <v>83</v>
      </c>
      <c r="L6" s="18" t="s">
        <v>82</v>
      </c>
      <c r="N6" s="21">
        <v>41105</v>
      </c>
      <c r="O6" s="21">
        <v>41122</v>
      </c>
      <c r="Q6" s="10">
        <f>Q5+1</f>
        <v>6</v>
      </c>
      <c r="S6" t="s">
        <v>14</v>
      </c>
    </row>
    <row r="7" spans="1:19" ht="17.25" x14ac:dyDescent="0.25">
      <c r="C7" t="s">
        <v>16</v>
      </c>
      <c r="F7" s="6">
        <v>12</v>
      </c>
      <c r="G7" s="18" t="s">
        <v>52</v>
      </c>
      <c r="H7" t="s">
        <v>6</v>
      </c>
      <c r="J7" s="21">
        <v>41086</v>
      </c>
      <c r="K7" s="18" t="s">
        <v>83</v>
      </c>
      <c r="L7" s="18" t="s">
        <v>82</v>
      </c>
      <c r="N7" s="21">
        <v>41105</v>
      </c>
      <c r="O7" s="21">
        <v>41122</v>
      </c>
      <c r="Q7" s="10">
        <f t="shared" ref="Q7:Q20" si="0">Q6+1</f>
        <v>7</v>
      </c>
      <c r="S7" t="s">
        <v>19</v>
      </c>
    </row>
    <row r="8" spans="1:19" x14ac:dyDescent="0.25">
      <c r="B8" t="s">
        <v>20</v>
      </c>
      <c r="F8" s="6">
        <f>'Motor Drive'!F17</f>
        <v>7.9481250000000001</v>
      </c>
      <c r="G8" s="18" t="str">
        <f>'Motor Drive'!G17</f>
        <v>in3</v>
      </c>
      <c r="H8" s="20"/>
      <c r="J8" s="22">
        <f>'Motor Drive'!J17</f>
        <v>41101</v>
      </c>
      <c r="K8" s="18" t="str">
        <f>'Motor Drive'!K17</f>
        <v>Horitz</v>
      </c>
      <c r="L8" s="18" t="str">
        <f>'Motor Drive'!L17</f>
        <v>Nick</v>
      </c>
      <c r="N8" s="20">
        <f>'Motor Drive'!N17</f>
        <v>0</v>
      </c>
      <c r="O8" s="22">
        <f>'Motor Drive'!O17</f>
        <v>41101</v>
      </c>
      <c r="Q8" s="10">
        <f t="shared" si="0"/>
        <v>8</v>
      </c>
      <c r="S8" s="1" t="str">
        <f>'Motor Drive'!S17</f>
        <v>Actual Volume used by Motors</v>
      </c>
    </row>
    <row r="9" spans="1:19" x14ac:dyDescent="0.25">
      <c r="C9" t="s">
        <v>20</v>
      </c>
      <c r="F9" s="6">
        <f>Power!F16</f>
        <v>12.5</v>
      </c>
      <c r="G9" s="18" t="str">
        <f>Power!G16</f>
        <v>in3</v>
      </c>
      <c r="H9" s="20"/>
      <c r="J9" s="22">
        <f>Power!J16</f>
        <v>41110</v>
      </c>
      <c r="K9" s="18" t="str">
        <f>Power!K16</f>
        <v>Susan</v>
      </c>
      <c r="L9" s="18" t="str">
        <f>Power!L16</f>
        <v>Heidi</v>
      </c>
      <c r="N9" s="20">
        <f>Power!N16</f>
        <v>0</v>
      </c>
      <c r="O9" s="22">
        <f>Power!O16</f>
        <v>41110</v>
      </c>
      <c r="Q9" s="10">
        <f t="shared" si="0"/>
        <v>9</v>
      </c>
      <c r="S9" s="1" t="str">
        <f>Power!R16</f>
        <v>Actual Volume used by Power subsystem</v>
      </c>
    </row>
    <row r="10" spans="1:19" x14ac:dyDescent="0.25">
      <c r="B10" t="s">
        <v>16</v>
      </c>
      <c r="E10">
        <f>F13+F14</f>
        <v>2.294</v>
      </c>
      <c r="F10" s="6">
        <v>2.5</v>
      </c>
      <c r="G10" s="18" t="s">
        <v>53</v>
      </c>
      <c r="H10" t="s">
        <v>6</v>
      </c>
      <c r="J10" s="21">
        <v>41088</v>
      </c>
      <c r="K10" s="18" t="s">
        <v>84</v>
      </c>
      <c r="L10" s="18" t="s">
        <v>86</v>
      </c>
      <c r="N10" s="21">
        <v>41105</v>
      </c>
      <c r="O10" s="21">
        <v>41122</v>
      </c>
      <c r="Q10" s="10">
        <f t="shared" si="0"/>
        <v>10</v>
      </c>
      <c r="R10" t="s">
        <v>90</v>
      </c>
    </row>
    <row r="11" spans="1:19" x14ac:dyDescent="0.25">
      <c r="B11" t="s">
        <v>16</v>
      </c>
      <c r="F11" s="6">
        <v>2</v>
      </c>
      <c r="G11" s="18" t="s">
        <v>53</v>
      </c>
      <c r="H11" t="s">
        <v>6</v>
      </c>
      <c r="J11" s="21">
        <v>41089</v>
      </c>
      <c r="K11" s="18" t="s">
        <v>84</v>
      </c>
      <c r="L11" s="18" t="s">
        <v>86</v>
      </c>
      <c r="N11" s="21">
        <v>41105</v>
      </c>
      <c r="O11" s="21">
        <v>41122</v>
      </c>
      <c r="Q11" s="10">
        <f t="shared" si="0"/>
        <v>11</v>
      </c>
      <c r="S11" t="s">
        <v>22</v>
      </c>
    </row>
    <row r="12" spans="1:19" x14ac:dyDescent="0.25">
      <c r="C12" t="s">
        <v>16</v>
      </c>
      <c r="F12" s="6">
        <v>0.5</v>
      </c>
      <c r="G12" s="18" t="s">
        <v>53</v>
      </c>
      <c r="H12" t="s">
        <v>6</v>
      </c>
      <c r="J12" s="21">
        <v>41089</v>
      </c>
      <c r="K12" s="18" t="s">
        <v>84</v>
      </c>
      <c r="L12" s="18" t="s">
        <v>86</v>
      </c>
      <c r="N12" s="21">
        <v>41105</v>
      </c>
      <c r="O12" s="21">
        <v>41122</v>
      </c>
      <c r="Q12" s="10">
        <f t="shared" si="0"/>
        <v>12</v>
      </c>
      <c r="S12" t="s">
        <v>23</v>
      </c>
    </row>
    <row r="13" spans="1:19" x14ac:dyDescent="0.25">
      <c r="B13" t="s">
        <v>16</v>
      </c>
      <c r="F13" s="6">
        <f>'Motor Drive'!F21</f>
        <v>2.0840000000000001</v>
      </c>
      <c r="G13" s="18" t="str">
        <f>'Motor Drive'!G21</f>
        <v>kg</v>
      </c>
      <c r="H13" s="20"/>
      <c r="J13" s="22">
        <f>'Motor Drive'!J21</f>
        <v>41101</v>
      </c>
      <c r="K13" s="18" t="str">
        <f>'Motor Drive'!K21</f>
        <v>Horitz</v>
      </c>
      <c r="L13" s="18" t="str">
        <f>'Motor Drive'!L21</f>
        <v>Nick</v>
      </c>
      <c r="N13" s="20">
        <f>'Motor Drive'!N21</f>
        <v>0</v>
      </c>
      <c r="O13" s="22">
        <f>'Motor Drive'!O21</f>
        <v>41101</v>
      </c>
      <c r="Q13" s="10">
        <f t="shared" si="0"/>
        <v>13</v>
      </c>
      <c r="S13" s="1" t="str">
        <f>'Motor Drive'!S21</f>
        <v>Actual Weight used by Motor drive subsystem</v>
      </c>
    </row>
    <row r="14" spans="1:19" x14ac:dyDescent="0.25">
      <c r="C14" t="s">
        <v>16</v>
      </c>
      <c r="F14" s="6">
        <f>Power!F18</f>
        <v>0.21</v>
      </c>
      <c r="G14" s="18" t="str">
        <f>Power!G18</f>
        <v>kg</v>
      </c>
      <c r="H14" s="20" t="str">
        <f>Power!H18</f>
        <v>X</v>
      </c>
      <c r="J14" s="22">
        <f>Power!J18</f>
        <v>41110</v>
      </c>
      <c r="K14" s="18" t="str">
        <f>Power!K18</f>
        <v>Susan</v>
      </c>
      <c r="L14" s="18" t="str">
        <f>Power!L18</f>
        <v>Heidi</v>
      </c>
      <c r="N14" s="20">
        <f>Power!N18</f>
        <v>0</v>
      </c>
      <c r="O14" s="22">
        <f>Power!O18</f>
        <v>41110</v>
      </c>
      <c r="Q14" s="10">
        <f t="shared" si="0"/>
        <v>14</v>
      </c>
      <c r="S14" s="1" t="str">
        <f>Power!R18</f>
        <v>Actual Weight used by Power subsystem</v>
      </c>
    </row>
    <row r="15" spans="1:19" x14ac:dyDescent="0.25">
      <c r="B15" t="s">
        <v>20</v>
      </c>
      <c r="F15" s="6" t="str">
        <f>'Motor Drive'!F22</f>
        <v>MotorGuide  (Sec 1.2)</v>
      </c>
      <c r="G15" s="18" t="str">
        <f>'Motor Drive'!G22</f>
        <v>.docx</v>
      </c>
      <c r="H15" s="20"/>
      <c r="J15" s="22">
        <f>'Motor Drive'!J22</f>
        <v>41119</v>
      </c>
      <c r="K15" s="18" t="str">
        <f>'Motor Drive'!K22</f>
        <v>Justin</v>
      </c>
      <c r="L15" s="18" t="str">
        <f>'Motor Drive'!L22</f>
        <v>Justine</v>
      </c>
      <c r="N15" s="20">
        <f>'Motor Drive'!N22</f>
        <v>0</v>
      </c>
      <c r="O15" s="22">
        <f>'Motor Drive'!O22</f>
        <v>41136</v>
      </c>
      <c r="Q15" s="10">
        <f t="shared" si="0"/>
        <v>15</v>
      </c>
      <c r="R15" s="1" t="str">
        <f>'Motor Drive'!R22</f>
        <v>Motor Installation Guide</v>
      </c>
      <c r="S15" s="1"/>
    </row>
    <row r="16" spans="1:19" x14ac:dyDescent="0.25">
      <c r="C16" t="s">
        <v>20</v>
      </c>
      <c r="F16" s="6" t="str">
        <f>Power!F13</f>
        <v>PowerBoardInstructions (Sec 2.1)</v>
      </c>
      <c r="G16" s="18" t="str">
        <f>Power!G13</f>
        <v>.docx</v>
      </c>
      <c r="H16" s="20"/>
      <c r="J16" s="22">
        <f>Power!J14</f>
        <v>41106</v>
      </c>
      <c r="K16" s="18" t="str">
        <f>Power!K14</f>
        <v>Susan</v>
      </c>
      <c r="L16" s="18" t="str">
        <f>Power!L14</f>
        <v>Heidi</v>
      </c>
      <c r="N16" s="20">
        <f>Power!N14</f>
        <v>0</v>
      </c>
      <c r="O16" s="22">
        <f>Power!O14</f>
        <v>41136</v>
      </c>
      <c r="Q16" s="10">
        <f t="shared" si="0"/>
        <v>16</v>
      </c>
      <c r="R16" s="1" t="s">
        <v>46</v>
      </c>
    </row>
    <row r="17" spans="2:21" x14ac:dyDescent="0.25">
      <c r="E17">
        <f>230+F18+F19</f>
        <v>1244</v>
      </c>
      <c r="F17" s="6">
        <v>1500</v>
      </c>
      <c r="G17" s="18" t="s">
        <v>54</v>
      </c>
      <c r="J17" s="21">
        <v>41075</v>
      </c>
      <c r="K17" s="18" t="s">
        <v>87</v>
      </c>
      <c r="L17" s="18" t="s">
        <v>85</v>
      </c>
      <c r="N17" s="21">
        <v>41075</v>
      </c>
      <c r="O17" s="21">
        <v>41105</v>
      </c>
      <c r="Q17" s="10">
        <f t="shared" si="0"/>
        <v>17</v>
      </c>
      <c r="R17" t="s">
        <v>50</v>
      </c>
      <c r="T17" s="1"/>
    </row>
    <row r="18" spans="2:21" x14ac:dyDescent="0.25">
      <c r="F18" s="6">
        <v>150</v>
      </c>
      <c r="G18" s="18" t="s">
        <v>54</v>
      </c>
      <c r="J18" s="21">
        <v>41103</v>
      </c>
      <c r="K18" s="18" t="s">
        <v>87</v>
      </c>
      <c r="L18" s="18" t="s">
        <v>85</v>
      </c>
      <c r="N18" s="21"/>
      <c r="O18" s="21">
        <v>41105</v>
      </c>
      <c r="Q18" s="10">
        <f t="shared" si="0"/>
        <v>18</v>
      </c>
      <c r="S18" t="s">
        <v>51</v>
      </c>
      <c r="U18" s="1"/>
    </row>
    <row r="19" spans="2:21" x14ac:dyDescent="0.25">
      <c r="B19" t="s">
        <v>20</v>
      </c>
      <c r="F19" s="6">
        <f>'Motor Drive'!F12 * 4</f>
        <v>864</v>
      </c>
      <c r="G19" s="18" t="str">
        <f>'Motor Drive'!G12</f>
        <v>$</v>
      </c>
      <c r="H19" s="6"/>
      <c r="J19" s="23">
        <f>'Motor Drive'!J12</f>
        <v>41109</v>
      </c>
      <c r="K19" s="18" t="str">
        <f>'Motor Drive'!K12</f>
        <v>Kelsey</v>
      </c>
      <c r="L19" s="18" t="str">
        <f>'Motor Drive'!L12</f>
        <v>Marc</v>
      </c>
      <c r="N19" s="23">
        <f>'Motor Drive'!N12</f>
        <v>41095</v>
      </c>
      <c r="O19" s="23">
        <f>'Motor Drive'!O12</f>
        <v>41108</v>
      </c>
      <c r="Q19" s="10">
        <f t="shared" si="0"/>
        <v>19</v>
      </c>
      <c r="S19" s="1" t="str">
        <f>'Motor Drive'!R12</f>
        <v>Motor Cost</v>
      </c>
      <c r="U19" s="1"/>
    </row>
    <row r="20" spans="2:21" x14ac:dyDescent="0.25">
      <c r="C20" t="s">
        <v>20</v>
      </c>
      <c r="F20" s="6" t="str">
        <f>Power!F12</f>
        <v xml:space="preserve"> incl. components &amp; shipping: 230</v>
      </c>
      <c r="G20" s="18" t="str">
        <f>Power!G12</f>
        <v>$</v>
      </c>
      <c r="H20" s="6"/>
      <c r="J20" s="23">
        <f>Power!J12</f>
        <v>41112</v>
      </c>
      <c r="K20" s="18" t="str">
        <f>Power!K12</f>
        <v>Susan</v>
      </c>
      <c r="L20" s="18" t="str">
        <f>Power!L12</f>
        <v>Heidi</v>
      </c>
      <c r="N20" s="23">
        <f>Power!N12</f>
        <v>41105</v>
      </c>
      <c r="O20" s="23">
        <f>Power!O12</f>
        <v>41110</v>
      </c>
      <c r="Q20" s="10">
        <f t="shared" si="0"/>
        <v>20</v>
      </c>
      <c r="S20" s="1" t="str">
        <f>Power!R12</f>
        <v>Power Board Cost</v>
      </c>
    </row>
    <row r="22" spans="2:21" x14ac:dyDescent="0.25">
      <c r="T22" s="1"/>
    </row>
    <row r="23" spans="2:21" x14ac:dyDescent="0.25">
      <c r="U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C1" workbookViewId="0">
      <pane xSplit="16845" topLeftCell="Q1"/>
      <selection activeCell="N18" sqref="N18"/>
      <selection pane="topRight" activeCell="AC23" sqref="AC23"/>
    </sheetView>
  </sheetViews>
  <sheetFormatPr defaultRowHeight="15" x14ac:dyDescent="0.25"/>
  <cols>
    <col min="1" max="1" width="21.28515625" style="10" bestFit="1" customWidth="1"/>
    <col min="2" max="2" width="14.28515625" style="7" bestFit="1" customWidth="1"/>
    <col min="3" max="3" width="14.28515625" bestFit="1" customWidth="1"/>
    <col min="4" max="4" width="1.7109375" style="8" customWidth="1"/>
    <col min="5" max="5" width="18.42578125" customWidth="1"/>
    <col min="6" max="6" width="28.42578125" style="6" customWidth="1"/>
    <col min="7" max="7" width="9.140625" style="18"/>
    <col min="8" max="8" width="9.7109375" bestFit="1" customWidth="1"/>
    <col min="9" max="9" width="1.7109375" style="8" customWidth="1"/>
    <col min="10" max="10" width="12.42578125" bestFit="1" customWidth="1"/>
    <col min="11" max="11" width="15.140625" bestFit="1" customWidth="1"/>
    <col min="12" max="12" width="15.140625" customWidth="1"/>
    <col min="13" max="13" width="1.5703125" style="8" customWidth="1"/>
    <col min="14" max="14" width="19.85546875" bestFit="1" customWidth="1"/>
    <col min="15" max="15" width="15.42578125" bestFit="1" customWidth="1"/>
    <col min="16" max="16" width="1.7109375" style="8" customWidth="1"/>
    <col min="17" max="17" width="6.28515625" style="10" bestFit="1" customWidth="1"/>
  </cols>
  <sheetData>
    <row r="1" spans="1:19" ht="26.25" x14ac:dyDescent="0.4">
      <c r="A1" s="14" t="s">
        <v>13</v>
      </c>
      <c r="B1" s="10"/>
      <c r="D1" s="10"/>
      <c r="I1" s="10"/>
      <c r="M1" s="10"/>
      <c r="N1" s="10"/>
      <c r="O1" s="10"/>
      <c r="P1" s="10"/>
    </row>
    <row r="2" spans="1:19" ht="23.25" x14ac:dyDescent="0.35">
      <c r="A2" s="15" t="s">
        <v>26</v>
      </c>
      <c r="B2" s="10"/>
      <c r="D2" s="10"/>
      <c r="I2" s="10"/>
      <c r="M2" s="10"/>
      <c r="N2" s="10"/>
      <c r="O2" s="10"/>
      <c r="P2" s="10"/>
    </row>
    <row r="3" spans="1:19" x14ac:dyDescent="0.25">
      <c r="B3" s="10"/>
      <c r="D3" s="10"/>
      <c r="I3" s="10"/>
      <c r="M3" s="10"/>
      <c r="N3" s="10"/>
      <c r="O3" s="10"/>
      <c r="P3" s="10"/>
    </row>
    <row r="4" spans="1:19" ht="15.75" thickBot="1" x14ac:dyDescent="0.3">
      <c r="A4" s="16" t="s">
        <v>10</v>
      </c>
      <c r="B4" s="17" t="s">
        <v>11</v>
      </c>
      <c r="C4" s="3" t="s">
        <v>12</v>
      </c>
      <c r="D4" s="9"/>
      <c r="E4" s="5" t="s">
        <v>3</v>
      </c>
      <c r="F4" s="11" t="s">
        <v>4</v>
      </c>
      <c r="G4" s="19" t="s">
        <v>0</v>
      </c>
      <c r="H4" s="5" t="s">
        <v>5</v>
      </c>
      <c r="I4" s="12"/>
      <c r="J4" s="5" t="s">
        <v>1</v>
      </c>
      <c r="K4" s="5" t="s">
        <v>2</v>
      </c>
      <c r="L4" s="5" t="s">
        <v>9</v>
      </c>
      <c r="M4" s="12"/>
      <c r="N4" s="5" t="s">
        <v>7</v>
      </c>
      <c r="O4" s="5" t="s">
        <v>8</v>
      </c>
      <c r="P4" s="12"/>
      <c r="Q4" s="13" t="s">
        <v>15</v>
      </c>
      <c r="R4" s="4" t="s">
        <v>36</v>
      </c>
    </row>
    <row r="5" spans="1:19" ht="15.75" thickTop="1" x14ac:dyDescent="0.25">
      <c r="Q5" s="10">
        <v>5</v>
      </c>
      <c r="R5" t="s">
        <v>30</v>
      </c>
    </row>
    <row r="6" spans="1:19" x14ac:dyDescent="0.25">
      <c r="C6" t="s">
        <v>16</v>
      </c>
      <c r="F6" s="6">
        <v>24</v>
      </c>
      <c r="G6" s="18" t="s">
        <v>49</v>
      </c>
      <c r="J6" s="21">
        <v>41101</v>
      </c>
      <c r="K6" s="18" t="s">
        <v>72</v>
      </c>
      <c r="L6" s="18" t="s">
        <v>73</v>
      </c>
      <c r="O6" s="21">
        <v>41102</v>
      </c>
      <c r="Q6" s="10">
        <f>Q5+1</f>
        <v>6</v>
      </c>
      <c r="S6" t="s">
        <v>42</v>
      </c>
    </row>
    <row r="7" spans="1:19" x14ac:dyDescent="0.25">
      <c r="C7" t="s">
        <v>16</v>
      </c>
      <c r="F7" s="6">
        <v>1.7</v>
      </c>
      <c r="G7" s="18" t="s">
        <v>56</v>
      </c>
      <c r="J7" s="21">
        <v>41101</v>
      </c>
      <c r="K7" s="18" t="s">
        <v>72</v>
      </c>
      <c r="L7" s="18" t="s">
        <v>73</v>
      </c>
      <c r="O7" s="21">
        <v>41102</v>
      </c>
      <c r="Q7" s="10">
        <f t="shared" ref="Q7:Q22" si="0">Q6+1</f>
        <v>7</v>
      </c>
      <c r="S7" t="s">
        <v>41</v>
      </c>
    </row>
    <row r="8" spans="1:19" x14ac:dyDescent="0.25">
      <c r="C8" t="s">
        <v>16</v>
      </c>
      <c r="F8" s="6">
        <v>30</v>
      </c>
      <c r="G8" s="18" t="s">
        <v>55</v>
      </c>
      <c r="J8" s="21">
        <v>41101</v>
      </c>
      <c r="K8" s="18" t="s">
        <v>72</v>
      </c>
      <c r="L8" s="18" t="s">
        <v>73</v>
      </c>
      <c r="O8" s="21">
        <v>41102</v>
      </c>
      <c r="Q8" s="10">
        <f t="shared" si="0"/>
        <v>8</v>
      </c>
      <c r="S8" t="s">
        <v>31</v>
      </c>
    </row>
    <row r="9" spans="1:19" x14ac:dyDescent="0.25">
      <c r="C9" t="s">
        <v>20</v>
      </c>
      <c r="F9" s="6" t="str">
        <f>Power!F9</f>
        <v xml:space="preserve">less than 6 </v>
      </c>
      <c r="G9" s="18" t="str">
        <f>Power!G9</f>
        <v>A</v>
      </c>
      <c r="H9" s="18" t="str">
        <f>Power!H9</f>
        <v>X</v>
      </c>
      <c r="J9" s="23">
        <f>Power!J9</f>
        <v>41102</v>
      </c>
      <c r="K9" s="18" t="str">
        <f>Power!K9</f>
        <v>Archie</v>
      </c>
      <c r="L9" s="18" t="str">
        <f>Power!L9</f>
        <v>Fritz</v>
      </c>
      <c r="N9" s="23">
        <f>Power!N9</f>
        <v>41091</v>
      </c>
      <c r="O9" s="23">
        <f>Power!O9</f>
        <v>41102</v>
      </c>
      <c r="Q9" s="10">
        <f>Q8+1</f>
        <v>9</v>
      </c>
      <c r="S9" s="1" t="str">
        <f>Power!R9</f>
        <v>Max Current Draw</v>
      </c>
    </row>
    <row r="10" spans="1:19" x14ac:dyDescent="0.25">
      <c r="C10" t="s">
        <v>20</v>
      </c>
      <c r="F10" s="6">
        <f>Power!F10</f>
        <v>24</v>
      </c>
      <c r="G10" s="18" t="str">
        <f>Power!G10</f>
        <v>V</v>
      </c>
      <c r="H10" s="18"/>
      <c r="J10" s="23">
        <f>Power!J10</f>
        <v>41102</v>
      </c>
      <c r="K10" s="18" t="str">
        <f>Power!K10</f>
        <v>Archie</v>
      </c>
      <c r="L10" s="18" t="str">
        <f>Power!L10</f>
        <v>Fritz</v>
      </c>
      <c r="N10" s="23">
        <f>Power!N10</f>
        <v>41091</v>
      </c>
      <c r="O10" s="23">
        <f>Power!O10</f>
        <v>41102</v>
      </c>
      <c r="Q10" s="10">
        <f t="shared" si="0"/>
        <v>10</v>
      </c>
      <c r="S10" s="1" t="str">
        <f>Power!R10</f>
        <v>Max Voltage Supplied</v>
      </c>
    </row>
    <row r="11" spans="1:19" x14ac:dyDescent="0.25">
      <c r="C11" t="s">
        <v>16</v>
      </c>
      <c r="F11" s="6">
        <v>24</v>
      </c>
      <c r="G11" s="18" t="s">
        <v>57</v>
      </c>
      <c r="H11" s="18" t="s">
        <v>6</v>
      </c>
      <c r="J11" s="21">
        <v>41088</v>
      </c>
      <c r="K11" s="18" t="s">
        <v>74</v>
      </c>
      <c r="L11" s="18" t="s">
        <v>75</v>
      </c>
      <c r="N11" s="21">
        <v>41090</v>
      </c>
      <c r="O11" s="21">
        <v>41105</v>
      </c>
      <c r="Q11" s="10">
        <f t="shared" si="0"/>
        <v>11</v>
      </c>
      <c r="R11" t="s">
        <v>35</v>
      </c>
    </row>
    <row r="12" spans="1:19" x14ac:dyDescent="0.25">
      <c r="A12" t="s">
        <v>16</v>
      </c>
      <c r="F12">
        <v>216</v>
      </c>
      <c r="G12" s="18" t="s">
        <v>54</v>
      </c>
      <c r="H12" s="18"/>
      <c r="J12" s="21">
        <v>41109</v>
      </c>
      <c r="K12" s="18" t="s">
        <v>76</v>
      </c>
      <c r="L12" s="18" t="s">
        <v>77</v>
      </c>
      <c r="N12" s="21">
        <v>41095</v>
      </c>
      <c r="O12" s="21">
        <v>41108</v>
      </c>
      <c r="Q12" s="10">
        <f t="shared" si="0"/>
        <v>12</v>
      </c>
      <c r="R12" t="s">
        <v>27</v>
      </c>
    </row>
    <row r="13" spans="1:19" x14ac:dyDescent="0.25">
      <c r="H13" s="18"/>
      <c r="K13" s="18"/>
      <c r="L13" s="18"/>
      <c r="Q13" s="10">
        <f t="shared" si="0"/>
        <v>13</v>
      </c>
      <c r="R13" t="s">
        <v>28</v>
      </c>
    </row>
    <row r="14" spans="1:19" x14ac:dyDescent="0.25">
      <c r="A14" t="s">
        <v>16</v>
      </c>
      <c r="F14" s="6">
        <v>62.5</v>
      </c>
      <c r="G14" s="18" t="s">
        <v>60</v>
      </c>
      <c r="H14" s="18"/>
      <c r="J14" s="21">
        <v>41101</v>
      </c>
      <c r="K14" s="18" t="s">
        <v>78</v>
      </c>
      <c r="L14" s="18" t="s">
        <v>79</v>
      </c>
      <c r="N14" s="21">
        <v>41095</v>
      </c>
      <c r="O14" s="21">
        <v>41101</v>
      </c>
      <c r="Q14" s="10">
        <f t="shared" si="0"/>
        <v>14</v>
      </c>
      <c r="S14" t="s">
        <v>29</v>
      </c>
    </row>
    <row r="15" spans="1:19" x14ac:dyDescent="0.25">
      <c r="A15" t="s">
        <v>16</v>
      </c>
      <c r="F15" s="6">
        <v>50</v>
      </c>
      <c r="G15" s="18" t="s">
        <v>60</v>
      </c>
      <c r="H15" s="18"/>
      <c r="J15" s="21">
        <v>41101</v>
      </c>
      <c r="K15" s="18" t="s">
        <v>78</v>
      </c>
      <c r="L15" s="18" t="s">
        <v>79</v>
      </c>
      <c r="N15" s="21">
        <v>41095</v>
      </c>
      <c r="O15" s="21">
        <v>41101</v>
      </c>
      <c r="Q15" s="10">
        <f t="shared" si="0"/>
        <v>15</v>
      </c>
      <c r="S15" t="s">
        <v>59</v>
      </c>
    </row>
    <row r="16" spans="1:19" x14ac:dyDescent="0.25">
      <c r="A16" t="s">
        <v>20</v>
      </c>
      <c r="F16" s="6">
        <f>'Chassis Design'!F6</f>
        <v>10</v>
      </c>
      <c r="G16" s="18" t="str">
        <f>'Chassis Design'!G6</f>
        <v>in3</v>
      </c>
      <c r="H16" s="18" t="str">
        <f>'Chassis Design'!H6</f>
        <v>X</v>
      </c>
      <c r="J16" s="23">
        <f>'Chassis Design'!J6</f>
        <v>41086</v>
      </c>
      <c r="K16" s="18" t="str">
        <f>'Chassis Design'!K6</f>
        <v>Jin</v>
      </c>
      <c r="L16" s="18" t="str">
        <f>'Chassis Design'!L6</f>
        <v>Nero</v>
      </c>
      <c r="N16" s="23">
        <f>'Chassis Design'!N6</f>
        <v>41105</v>
      </c>
      <c r="O16" s="23">
        <f>'Chassis Design'!O6</f>
        <v>41122</v>
      </c>
      <c r="Q16" s="10">
        <f t="shared" si="0"/>
        <v>16</v>
      </c>
      <c r="S16" s="1" t="str">
        <f>'Chassis Design'!S6</f>
        <v>Total Volume Allocated to Motors</v>
      </c>
    </row>
    <row r="17" spans="1:21" ht="17.25" x14ac:dyDescent="0.25">
      <c r="A17" t="s">
        <v>16</v>
      </c>
      <c r="F17" s="6">
        <f>(3.14*25*25)*62.5*0.0000648</f>
        <v>7.9481250000000001</v>
      </c>
      <c r="G17" s="18" t="s">
        <v>52</v>
      </c>
      <c r="H17" s="18"/>
      <c r="J17" s="21">
        <v>41101</v>
      </c>
      <c r="K17" s="18" t="s">
        <v>78</v>
      </c>
      <c r="L17" s="18" t="s">
        <v>79</v>
      </c>
      <c r="O17" s="21">
        <v>41101</v>
      </c>
      <c r="Q17" s="10">
        <f t="shared" si="0"/>
        <v>17</v>
      </c>
      <c r="S17" s="2" t="s">
        <v>17</v>
      </c>
    </row>
    <row r="18" spans="1:21" x14ac:dyDescent="0.25">
      <c r="H18" s="18"/>
      <c r="K18" s="18"/>
      <c r="L18" s="18"/>
      <c r="Q18" s="10">
        <f t="shared" si="0"/>
        <v>18</v>
      </c>
      <c r="R18" t="s">
        <v>32</v>
      </c>
      <c r="T18" s="1"/>
    </row>
    <row r="19" spans="1:21" x14ac:dyDescent="0.25">
      <c r="A19" t="s">
        <v>20</v>
      </c>
      <c r="F19" s="6">
        <f>'Chassis Design'!F11</f>
        <v>2</v>
      </c>
      <c r="G19" s="18" t="str">
        <f>'Chassis Design'!G11</f>
        <v>kg</v>
      </c>
      <c r="H19" s="18" t="str">
        <f>'Chassis Design'!H11</f>
        <v>X</v>
      </c>
      <c r="J19" s="23">
        <f>'Chassis Design'!J11</f>
        <v>41089</v>
      </c>
      <c r="K19" s="18" t="str">
        <f>'Chassis Design'!K11</f>
        <v>Hilary</v>
      </c>
      <c r="L19" s="18" t="str">
        <f>'Chassis Design'!L11</f>
        <v>Octavier</v>
      </c>
      <c r="N19" s="23">
        <f>'Chassis Design'!N11</f>
        <v>41105</v>
      </c>
      <c r="O19" s="23">
        <f>'Chassis Design'!O11</f>
        <v>41122</v>
      </c>
      <c r="Q19" s="10">
        <f t="shared" si="0"/>
        <v>19</v>
      </c>
      <c r="S19" s="1" t="str">
        <f>'Chassis Design'!S11</f>
        <v>Total Weight Allocated to Motors</v>
      </c>
      <c r="U19" s="1"/>
    </row>
    <row r="20" spans="1:21" x14ac:dyDescent="0.25">
      <c r="A20" t="s">
        <v>16</v>
      </c>
      <c r="F20" s="6">
        <v>521</v>
      </c>
      <c r="G20" s="18" t="s">
        <v>58</v>
      </c>
      <c r="H20" s="18"/>
      <c r="J20" s="21">
        <v>41101</v>
      </c>
      <c r="K20" s="18" t="s">
        <v>78</v>
      </c>
      <c r="L20" s="18" t="s">
        <v>79</v>
      </c>
      <c r="N20" s="21">
        <v>41095</v>
      </c>
      <c r="O20" s="21">
        <v>41101</v>
      </c>
      <c r="Q20" s="10">
        <f t="shared" si="0"/>
        <v>20</v>
      </c>
      <c r="S20" s="2" t="s">
        <v>33</v>
      </c>
      <c r="U20" s="1"/>
    </row>
    <row r="21" spans="1:21" x14ac:dyDescent="0.25">
      <c r="A21" t="s">
        <v>16</v>
      </c>
      <c r="F21" s="6">
        <f>F20*4/1000</f>
        <v>2.0840000000000001</v>
      </c>
      <c r="G21" s="18" t="s">
        <v>53</v>
      </c>
      <c r="H21" s="18"/>
      <c r="J21" s="21">
        <v>41101</v>
      </c>
      <c r="K21" s="18" t="s">
        <v>78</v>
      </c>
      <c r="L21" s="18" t="s">
        <v>79</v>
      </c>
      <c r="O21" s="21">
        <v>41101</v>
      </c>
      <c r="Q21" s="10">
        <f t="shared" si="0"/>
        <v>21</v>
      </c>
      <c r="S21" s="2" t="s">
        <v>34</v>
      </c>
    </row>
    <row r="22" spans="1:21" x14ac:dyDescent="0.25">
      <c r="A22" t="s">
        <v>16</v>
      </c>
      <c r="F22" s="6" t="s">
        <v>65</v>
      </c>
      <c r="G22" s="18" t="s">
        <v>64</v>
      </c>
      <c r="H22" s="18"/>
      <c r="J22" s="21">
        <v>41119</v>
      </c>
      <c r="K22" s="18" t="s">
        <v>80</v>
      </c>
      <c r="L22" s="18" t="s">
        <v>81</v>
      </c>
      <c r="O22" s="21">
        <v>41136</v>
      </c>
      <c r="Q22" s="10">
        <f t="shared" si="0"/>
        <v>22</v>
      </c>
      <c r="R22" t="s">
        <v>45</v>
      </c>
      <c r="T22" s="1"/>
    </row>
    <row r="23" spans="1:21" x14ac:dyDescent="0.25">
      <c r="H23" s="18"/>
      <c r="U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pane xSplit="19425" topLeftCell="P1"/>
      <selection activeCell="F6" sqref="F6"/>
      <selection pane="topRight" activeCell="R17" sqref="R17"/>
    </sheetView>
  </sheetViews>
  <sheetFormatPr defaultRowHeight="15" x14ac:dyDescent="0.25"/>
  <cols>
    <col min="1" max="1" width="21.28515625" style="10" bestFit="1" customWidth="1"/>
    <col min="2" max="2" width="14.28515625" bestFit="1" customWidth="1"/>
    <col min="3" max="3" width="14.28515625" style="7" bestFit="1" customWidth="1"/>
    <col min="4" max="4" width="1.7109375" style="8" customWidth="1"/>
    <col min="5" max="5" width="18.42578125" customWidth="1"/>
    <col min="6" max="6" width="35.7109375" style="6" bestFit="1" customWidth="1"/>
    <col min="7" max="7" width="9.140625" style="18"/>
    <col min="8" max="8" width="9.7109375" style="18" bestFit="1" customWidth="1"/>
    <col min="9" max="9" width="1.7109375" style="8" customWidth="1"/>
    <col min="10" max="10" width="12.42578125" bestFit="1" customWidth="1"/>
    <col min="11" max="11" width="15.140625" style="18" bestFit="1" customWidth="1"/>
    <col min="12" max="12" width="15.140625" style="18" customWidth="1"/>
    <col min="13" max="13" width="1.5703125" style="8" customWidth="1"/>
    <col min="14" max="14" width="19.85546875" bestFit="1" customWidth="1"/>
    <col min="15" max="15" width="15.42578125" bestFit="1" customWidth="1"/>
    <col min="16" max="16" width="1.7109375" style="8" customWidth="1"/>
    <col min="17" max="17" width="6.28515625" style="10" bestFit="1" customWidth="1"/>
  </cols>
  <sheetData>
    <row r="1" spans="1:18" ht="26.25" x14ac:dyDescent="0.4">
      <c r="A1" s="14" t="s">
        <v>13</v>
      </c>
      <c r="C1" s="10"/>
      <c r="D1" s="10"/>
      <c r="I1" s="10"/>
      <c r="M1" s="10"/>
      <c r="N1" s="10"/>
      <c r="O1" s="10"/>
      <c r="P1" s="10"/>
    </row>
    <row r="2" spans="1:18" ht="23.25" x14ac:dyDescent="0.35">
      <c r="A2" s="15" t="s">
        <v>37</v>
      </c>
      <c r="C2" s="10"/>
      <c r="D2" s="10"/>
      <c r="I2" s="10"/>
      <c r="M2" s="10"/>
      <c r="N2" s="10"/>
      <c r="O2" s="10"/>
      <c r="P2" s="10"/>
    </row>
    <row r="3" spans="1:18" x14ac:dyDescent="0.25">
      <c r="C3" s="10"/>
      <c r="D3" s="10"/>
      <c r="I3" s="10"/>
      <c r="M3" s="10"/>
      <c r="N3" s="10"/>
      <c r="O3" s="10"/>
      <c r="P3" s="10"/>
    </row>
    <row r="4" spans="1:18" ht="15.75" thickBot="1" x14ac:dyDescent="0.3">
      <c r="A4" s="16" t="s">
        <v>10</v>
      </c>
      <c r="B4" s="3" t="s">
        <v>11</v>
      </c>
      <c r="C4" s="17" t="s">
        <v>12</v>
      </c>
      <c r="D4" s="9"/>
      <c r="E4" s="5" t="s">
        <v>3</v>
      </c>
      <c r="F4" s="11" t="s">
        <v>4</v>
      </c>
      <c r="G4" s="19" t="s">
        <v>0</v>
      </c>
      <c r="H4" s="19" t="s">
        <v>5</v>
      </c>
      <c r="I4" s="12"/>
      <c r="J4" s="5" t="s">
        <v>1</v>
      </c>
      <c r="K4" s="19" t="s">
        <v>2</v>
      </c>
      <c r="L4" s="19" t="s">
        <v>9</v>
      </c>
      <c r="M4" s="12"/>
      <c r="N4" s="5" t="s">
        <v>7</v>
      </c>
      <c r="O4" s="5" t="s">
        <v>8</v>
      </c>
      <c r="P4" s="12"/>
      <c r="Q4" s="13" t="s">
        <v>15</v>
      </c>
      <c r="R4" s="4" t="s">
        <v>38</v>
      </c>
    </row>
    <row r="5" spans="1:18" ht="15.75" thickTop="1" x14ac:dyDescent="0.25">
      <c r="B5" t="s">
        <v>16</v>
      </c>
      <c r="F5" s="6" t="s">
        <v>48</v>
      </c>
      <c r="G5" s="18" t="s">
        <v>49</v>
      </c>
      <c r="J5" s="21">
        <v>41102</v>
      </c>
      <c r="K5" s="18" t="s">
        <v>66</v>
      </c>
      <c r="L5" s="18" t="s">
        <v>67</v>
      </c>
      <c r="N5" s="21">
        <v>41091</v>
      </c>
      <c r="O5" s="21">
        <v>41102</v>
      </c>
      <c r="Q5" s="10">
        <v>5</v>
      </c>
      <c r="R5" t="s">
        <v>39</v>
      </c>
    </row>
    <row r="6" spans="1:18" x14ac:dyDescent="0.25">
      <c r="B6" t="s">
        <v>20</v>
      </c>
      <c r="F6" s="6">
        <f>'Motor Drive'!F6</f>
        <v>24</v>
      </c>
      <c r="G6" s="18" t="str">
        <f>'Motor Drive'!G6</f>
        <v>V</v>
      </c>
      <c r="J6" s="23">
        <f>'Motor Drive'!J6</f>
        <v>41101</v>
      </c>
      <c r="K6" s="18" t="str">
        <f>'Motor Drive'!K6</f>
        <v>Yashoda</v>
      </c>
      <c r="L6" s="18" t="str">
        <f>'Motor Drive'!L6</f>
        <v>Jose</v>
      </c>
      <c r="N6" s="6">
        <f>'Motor Drive'!N6</f>
        <v>0</v>
      </c>
      <c r="O6" s="23">
        <f>'Motor Drive'!O6</f>
        <v>41102</v>
      </c>
      <c r="Q6" s="10">
        <f>Q5+1</f>
        <v>6</v>
      </c>
      <c r="R6" s="1" t="str">
        <f>'Motor Drive'!S6</f>
        <v>Motor Voltage</v>
      </c>
    </row>
    <row r="7" spans="1:18" x14ac:dyDescent="0.25">
      <c r="B7" t="s">
        <v>20</v>
      </c>
      <c r="F7" s="6">
        <f>'Motor Drive'!F7</f>
        <v>1.7</v>
      </c>
      <c r="G7" s="18" t="str">
        <f>'Motor Drive'!G7</f>
        <v>A</v>
      </c>
      <c r="J7" s="23">
        <f>'Motor Drive'!J7</f>
        <v>41101</v>
      </c>
      <c r="K7" s="18" t="str">
        <f>'Motor Drive'!K7</f>
        <v>Yashoda</v>
      </c>
      <c r="L7" s="18" t="str">
        <f>'Motor Drive'!L7</f>
        <v>Jose</v>
      </c>
      <c r="N7" s="6">
        <f>'Motor Drive'!N7</f>
        <v>0</v>
      </c>
      <c r="O7" s="23">
        <f>'Motor Drive'!O7</f>
        <v>41102</v>
      </c>
      <c r="Q7" s="10">
        <f t="shared" ref="Q7:Q18" si="0">Q6+1</f>
        <v>7</v>
      </c>
      <c r="R7" s="1" t="str">
        <f>'Motor Drive'!S7</f>
        <v>Motor Current</v>
      </c>
    </row>
    <row r="8" spans="1:18" x14ac:dyDescent="0.25">
      <c r="B8" t="s">
        <v>20</v>
      </c>
      <c r="F8" s="6">
        <f>'Motor Drive'!F8</f>
        <v>30</v>
      </c>
      <c r="G8" s="18" t="str">
        <f>'Motor Drive'!G8</f>
        <v>W</v>
      </c>
      <c r="J8" s="23">
        <f>'Motor Drive'!J8</f>
        <v>41101</v>
      </c>
      <c r="K8" s="18" t="str">
        <f>'Motor Drive'!K8</f>
        <v>Yashoda</v>
      </c>
      <c r="L8" s="18" t="str">
        <f>'Motor Drive'!L8</f>
        <v>Jose</v>
      </c>
      <c r="N8" s="6">
        <f>'Motor Drive'!N8</f>
        <v>0</v>
      </c>
      <c r="O8" s="23">
        <f>'Motor Drive'!O8</f>
        <v>41102</v>
      </c>
      <c r="Q8" s="10">
        <f t="shared" si="0"/>
        <v>8</v>
      </c>
      <c r="R8" s="1" t="str">
        <f>'Motor Drive'!S8</f>
        <v>Motor power rating</v>
      </c>
    </row>
    <row r="9" spans="1:18" x14ac:dyDescent="0.25">
      <c r="B9" t="s">
        <v>16</v>
      </c>
      <c r="F9" s="6" t="s">
        <v>61</v>
      </c>
      <c r="G9" s="18" t="s">
        <v>56</v>
      </c>
      <c r="H9" s="18" t="s">
        <v>6</v>
      </c>
      <c r="J9" s="21">
        <v>41102</v>
      </c>
      <c r="K9" s="18" t="s">
        <v>66</v>
      </c>
      <c r="L9" s="18" t="s">
        <v>67</v>
      </c>
      <c r="N9" s="21">
        <v>41091</v>
      </c>
      <c r="O9" s="21">
        <v>41102</v>
      </c>
      <c r="Q9" s="10">
        <f t="shared" si="0"/>
        <v>9</v>
      </c>
      <c r="R9" t="s">
        <v>40</v>
      </c>
    </row>
    <row r="10" spans="1:18" x14ac:dyDescent="0.25">
      <c r="B10" t="s">
        <v>16</v>
      </c>
      <c r="F10" s="6">
        <v>24</v>
      </c>
      <c r="G10" s="18" t="s">
        <v>49</v>
      </c>
      <c r="J10" s="21">
        <v>41102</v>
      </c>
      <c r="K10" s="18" t="s">
        <v>66</v>
      </c>
      <c r="L10" s="18" t="s">
        <v>67</v>
      </c>
      <c r="N10" s="21">
        <v>41091</v>
      </c>
      <c r="O10" s="21">
        <v>41102</v>
      </c>
      <c r="Q10" s="10">
        <f t="shared" si="0"/>
        <v>10</v>
      </c>
      <c r="R10" t="s">
        <v>43</v>
      </c>
    </row>
    <row r="11" spans="1:18" x14ac:dyDescent="0.25">
      <c r="B11" t="s">
        <v>20</v>
      </c>
      <c r="F11" s="6">
        <f>'Motor Drive'!F11</f>
        <v>24</v>
      </c>
      <c r="G11" s="18" t="str">
        <f>'Motor Drive'!G11</f>
        <v>min.</v>
      </c>
      <c r="H11" s="18" t="str">
        <f>'Motor Drive'!H11</f>
        <v>X</v>
      </c>
      <c r="J11" s="23">
        <f>'Motor Drive'!J11</f>
        <v>41088</v>
      </c>
      <c r="K11" s="18" t="str">
        <f>'Motor Drive'!K11</f>
        <v>Allison</v>
      </c>
      <c r="L11" s="18" t="str">
        <f>'Motor Drive'!L11</f>
        <v>Yulia</v>
      </c>
      <c r="N11" s="23">
        <f>'Motor Drive'!N11</f>
        <v>41090</v>
      </c>
      <c r="O11" s="23">
        <f>'Motor Drive'!O11</f>
        <v>41105</v>
      </c>
      <c r="Q11" s="10">
        <f t="shared" si="0"/>
        <v>11</v>
      </c>
      <c r="R11" s="1" t="str">
        <f>'Motor Drive'!R11</f>
        <v>Maximum Duration Usage</v>
      </c>
    </row>
    <row r="12" spans="1:18" x14ac:dyDescent="0.25">
      <c r="A12" t="s">
        <v>16</v>
      </c>
      <c r="F12" s="6" t="s">
        <v>62</v>
      </c>
      <c r="G12" s="18" t="s">
        <v>54</v>
      </c>
      <c r="J12" s="21">
        <v>41112</v>
      </c>
      <c r="K12" s="18" t="s">
        <v>68</v>
      </c>
      <c r="L12" s="18" t="s">
        <v>69</v>
      </c>
      <c r="N12" s="21">
        <v>41105</v>
      </c>
      <c r="O12" s="21">
        <v>41110</v>
      </c>
      <c r="Q12" s="10">
        <f t="shared" si="0"/>
        <v>12</v>
      </c>
      <c r="R12" t="s">
        <v>44</v>
      </c>
    </row>
    <row r="13" spans="1:18" x14ac:dyDescent="0.25">
      <c r="A13" t="s">
        <v>16</v>
      </c>
      <c r="F13" s="6" t="s">
        <v>63</v>
      </c>
      <c r="G13" s="18" t="s">
        <v>64</v>
      </c>
      <c r="J13" s="21">
        <v>41112</v>
      </c>
      <c r="K13" s="18" t="s">
        <v>70</v>
      </c>
      <c r="L13" s="18" t="s">
        <v>71</v>
      </c>
      <c r="O13" s="21">
        <v>41136</v>
      </c>
      <c r="Q13" s="10">
        <f t="shared" si="0"/>
        <v>13</v>
      </c>
      <c r="R13" t="s">
        <v>46</v>
      </c>
    </row>
    <row r="14" spans="1:18" x14ac:dyDescent="0.25">
      <c r="A14" t="s">
        <v>16</v>
      </c>
      <c r="F14" s="6" t="s">
        <v>88</v>
      </c>
      <c r="G14" s="18" t="s">
        <v>89</v>
      </c>
      <c r="J14" s="21">
        <v>41106</v>
      </c>
      <c r="K14" s="18" t="s">
        <v>68</v>
      </c>
      <c r="L14" s="18" t="s">
        <v>69</v>
      </c>
      <c r="O14" s="21">
        <v>41136</v>
      </c>
      <c r="Q14" s="10">
        <f t="shared" si="0"/>
        <v>14</v>
      </c>
      <c r="R14" t="s">
        <v>47</v>
      </c>
    </row>
    <row r="15" spans="1:18" x14ac:dyDescent="0.25">
      <c r="A15" t="s">
        <v>20</v>
      </c>
      <c r="F15" s="6">
        <f>'Chassis Design'!F7</f>
        <v>12</v>
      </c>
      <c r="G15" s="18" t="str">
        <f>'Chassis Design'!G7</f>
        <v>in3</v>
      </c>
      <c r="H15" s="18" t="str">
        <f>'Chassis Design'!H7</f>
        <v>X</v>
      </c>
      <c r="J15" s="23">
        <f>'Chassis Design'!J7</f>
        <v>41086</v>
      </c>
      <c r="K15" s="18" t="str">
        <f>'Chassis Design'!K7</f>
        <v>Jin</v>
      </c>
      <c r="L15" s="18" t="str">
        <f>'Chassis Design'!L7</f>
        <v>Nero</v>
      </c>
      <c r="N15" s="23">
        <f>'Chassis Design'!N7</f>
        <v>41105</v>
      </c>
      <c r="O15" s="23">
        <f>'Chassis Design'!O7</f>
        <v>41122</v>
      </c>
      <c r="Q15" s="10">
        <f t="shared" si="0"/>
        <v>15</v>
      </c>
      <c r="R15" s="1" t="str">
        <f>'Chassis Design'!S7</f>
        <v>Total Volume Allocated to Power subsystem</v>
      </c>
    </row>
    <row r="16" spans="1:18" ht="17.25" x14ac:dyDescent="0.25">
      <c r="A16" t="s">
        <v>16</v>
      </c>
      <c r="F16" s="6">
        <v>12.5</v>
      </c>
      <c r="G16" s="18" t="s">
        <v>52</v>
      </c>
      <c r="J16" s="21">
        <v>41110</v>
      </c>
      <c r="K16" s="18" t="s">
        <v>68</v>
      </c>
      <c r="L16" s="18" t="s">
        <v>69</v>
      </c>
      <c r="N16" s="21"/>
      <c r="O16" s="21">
        <v>41110</v>
      </c>
      <c r="Q16" s="10">
        <f t="shared" si="0"/>
        <v>16</v>
      </c>
      <c r="R16" s="2" t="s">
        <v>18</v>
      </c>
    </row>
    <row r="17" spans="1:21" x14ac:dyDescent="0.25">
      <c r="A17" t="s">
        <v>20</v>
      </c>
      <c r="F17" s="6">
        <f>'Chassis Design'!F12</f>
        <v>0.5</v>
      </c>
      <c r="G17" s="18" t="str">
        <f>'Chassis Design'!G12</f>
        <v>kg</v>
      </c>
      <c r="H17" s="18" t="str">
        <f>'Chassis Design'!H12</f>
        <v>X</v>
      </c>
      <c r="J17" s="23">
        <f>'Chassis Design'!J12</f>
        <v>41089</v>
      </c>
      <c r="K17" s="18" t="str">
        <f>'Chassis Design'!K12</f>
        <v>Hilary</v>
      </c>
      <c r="L17" s="18" t="str">
        <f>'Chassis Design'!L12</f>
        <v>Octavier</v>
      </c>
      <c r="N17" s="23">
        <f>'Chassis Design'!N12</f>
        <v>41105</v>
      </c>
      <c r="O17" s="23">
        <f>'Chassis Design'!O12</f>
        <v>41122</v>
      </c>
      <c r="Q17" s="10">
        <f t="shared" si="0"/>
        <v>17</v>
      </c>
      <c r="R17" s="1" t="str">
        <f>'Chassis Design'!S12</f>
        <v>Total Weight Allocated to Power subsystem</v>
      </c>
      <c r="S17" s="1"/>
    </row>
    <row r="18" spans="1:21" x14ac:dyDescent="0.25">
      <c r="A18" t="s">
        <v>16</v>
      </c>
      <c r="F18" s="6">
        <v>0.21</v>
      </c>
      <c r="G18" s="18" t="s">
        <v>53</v>
      </c>
      <c r="H18" s="18" t="s">
        <v>6</v>
      </c>
      <c r="J18" s="21">
        <v>41110</v>
      </c>
      <c r="K18" s="18" t="s">
        <v>68</v>
      </c>
      <c r="L18" s="18" t="s">
        <v>69</v>
      </c>
      <c r="O18" s="21">
        <v>41110</v>
      </c>
      <c r="Q18" s="10">
        <f t="shared" si="0"/>
        <v>18</v>
      </c>
      <c r="R18" t="s">
        <v>24</v>
      </c>
      <c r="S18" s="2"/>
    </row>
    <row r="19" spans="1:21" x14ac:dyDescent="0.25">
      <c r="T19" s="1"/>
    </row>
    <row r="20" spans="1:21" x14ac:dyDescent="0.25">
      <c r="S20" s="1"/>
      <c r="U20" s="1"/>
    </row>
    <row r="21" spans="1:21" x14ac:dyDescent="0.25">
      <c r="S21" s="2"/>
      <c r="U21" s="1"/>
    </row>
    <row r="22" spans="1:21" x14ac:dyDescent="0.25">
      <c r="S22" s="2"/>
    </row>
    <row r="23" spans="1:21" x14ac:dyDescent="0.25">
      <c r="T23" s="1"/>
    </row>
    <row r="24" spans="1:21" x14ac:dyDescent="0.25">
      <c r="U24" s="1"/>
    </row>
  </sheetData>
  <pageMargins left="0.7" right="0.7" top="0.75" bottom="0.75" header="0.3" footer="0.3"/>
  <ignoredErrors>
    <ignoredError sqref="F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Chassis Design</vt:lpstr>
      <vt:lpstr>Motor Drive</vt:lpstr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Schneider</dc:creator>
  <cp:lastModifiedBy>David R. Schneider</cp:lastModifiedBy>
  <dcterms:created xsi:type="dcterms:W3CDTF">2012-02-18T14:38:18Z</dcterms:created>
  <dcterms:modified xsi:type="dcterms:W3CDTF">2012-08-05T04:32:03Z</dcterms:modified>
</cp:coreProperties>
</file>