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mc:AlternateContent xmlns:mc="http://schemas.openxmlformats.org/markup-compatibility/2006">
    <mc:Choice Requires="x15">
      <x15ac:absPath xmlns:x15ac="http://schemas.microsoft.com/office/spreadsheetml/2010/11/ac" url="/Users/kshepherd/Documents/Current Projects/CESYS525/final-files/"/>
    </mc:Choice>
  </mc:AlternateContent>
  <xr:revisionPtr revIDLastSave="0" documentId="8_{A5224A84-CC01-514E-A2AE-229CC9929712}" xr6:coauthVersionLast="40" xr6:coauthVersionMax="40" xr10:uidLastSave="{00000000-0000-0000-0000-000000000000}"/>
  <bookViews>
    <workbookView xWindow="0" yWindow="1160" windowWidth="27480" windowHeight="16020" xr2:uid="{00000000-000D-0000-FFFF-FFFF00000000}"/>
  </bookViews>
  <sheets>
    <sheet name="Instructions" sheetId="31" r:id="rId1"/>
    <sheet name="QFD Template" sheetId="7" r:id="rId2"/>
    <sheet name="QFD Sample" sheetId="24" r:id="rId3"/>
    <sheet name="Sample References" sheetId="29" r:id="rId4"/>
  </sheets>
  <calcPr calcId="191029" iterate="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L45" i="24" l="1"/>
  <c r="AL44" i="24"/>
  <c r="AL43" i="24"/>
  <c r="AL42" i="24"/>
  <c r="AL41" i="24"/>
  <c r="AL40" i="24"/>
  <c r="AL39" i="24"/>
  <c r="AL38" i="24"/>
  <c r="AL37" i="24"/>
  <c r="AL36" i="24"/>
  <c r="AL35" i="24"/>
  <c r="AL34" i="24"/>
  <c r="AL33" i="24"/>
  <c r="D32" i="7" l="1"/>
  <c r="AJ33" i="7"/>
  <c r="F52" i="7"/>
  <c r="G52" i="7"/>
  <c r="H52" i="7"/>
  <c r="I52" i="7"/>
  <c r="J52" i="7"/>
  <c r="K52" i="7"/>
  <c r="L52" i="7"/>
  <c r="M52" i="7"/>
  <c r="N52" i="7"/>
  <c r="O52" i="7"/>
  <c r="P52" i="7"/>
  <c r="Q52" i="7"/>
  <c r="R52" i="7"/>
  <c r="S52" i="7"/>
  <c r="T52" i="7"/>
  <c r="U52" i="7"/>
  <c r="V52" i="7"/>
  <c r="W52" i="7"/>
  <c r="X52" i="7"/>
  <c r="Y52" i="7"/>
  <c r="Z52" i="7"/>
  <c r="AA52" i="7"/>
  <c r="AB52" i="7"/>
  <c r="AC52" i="7"/>
  <c r="AD52" i="7"/>
  <c r="E52" i="7"/>
  <c r="E52" i="24"/>
  <c r="F51" i="7" l="1"/>
  <c r="G51" i="7"/>
  <c r="H51" i="7"/>
  <c r="I51" i="7"/>
  <c r="J51" i="7"/>
  <c r="K51" i="7"/>
  <c r="L51" i="7"/>
  <c r="M51" i="7"/>
  <c r="N51" i="7"/>
  <c r="O51" i="7"/>
  <c r="P51" i="7"/>
  <c r="Q51" i="7"/>
  <c r="R51" i="7"/>
  <c r="S51" i="7"/>
  <c r="T51" i="7"/>
  <c r="U51" i="7"/>
  <c r="V51" i="7"/>
  <c r="W51" i="7"/>
  <c r="X51" i="7"/>
  <c r="Y51" i="7"/>
  <c r="Z51" i="7"/>
  <c r="AA51" i="7"/>
  <c r="AB51" i="7"/>
  <c r="AC51" i="7"/>
  <c r="AD51" i="7"/>
  <c r="E51" i="7"/>
  <c r="E51" i="24"/>
  <c r="F50" i="7"/>
  <c r="G50" i="7"/>
  <c r="H50" i="7"/>
  <c r="I50" i="7"/>
  <c r="J50" i="7"/>
  <c r="K50" i="7"/>
  <c r="L50" i="7"/>
  <c r="M50" i="7"/>
  <c r="N50" i="7"/>
  <c r="O50" i="7"/>
  <c r="P50" i="7"/>
  <c r="Q50" i="7"/>
  <c r="R50" i="7"/>
  <c r="S50" i="7"/>
  <c r="T50" i="7"/>
  <c r="U50" i="7"/>
  <c r="V50" i="7"/>
  <c r="W50" i="7"/>
  <c r="X50" i="7"/>
  <c r="Y50" i="7"/>
  <c r="Z50" i="7"/>
  <c r="AA50" i="7"/>
  <c r="AB50" i="7"/>
  <c r="AC50" i="7"/>
  <c r="AD50" i="7"/>
  <c r="E50" i="7"/>
  <c r="F52" i="24"/>
  <c r="G52" i="24"/>
  <c r="H52" i="24"/>
  <c r="I52" i="24"/>
  <c r="J52" i="24"/>
  <c r="K52" i="24"/>
  <c r="L52" i="24"/>
  <c r="M52" i="24"/>
  <c r="N52" i="24"/>
  <c r="O52" i="24"/>
  <c r="P52" i="24"/>
  <c r="Q52" i="24"/>
  <c r="R52" i="24"/>
  <c r="S52" i="24"/>
  <c r="T52" i="24"/>
  <c r="U52" i="24"/>
  <c r="V52" i="24"/>
  <c r="W52" i="24"/>
  <c r="X52" i="24"/>
  <c r="Y52" i="24"/>
  <c r="Z52" i="24"/>
  <c r="AA52" i="24"/>
  <c r="AB52" i="24"/>
  <c r="AC52" i="24"/>
  <c r="AD52" i="24"/>
  <c r="F51" i="24"/>
  <c r="G51" i="24"/>
  <c r="H51" i="24"/>
  <c r="I51" i="24"/>
  <c r="J51" i="24"/>
  <c r="K51" i="24"/>
  <c r="L51" i="24"/>
  <c r="M51" i="24"/>
  <c r="N51" i="24"/>
  <c r="O51" i="24"/>
  <c r="P51" i="24"/>
  <c r="Q51" i="24"/>
  <c r="R51" i="24"/>
  <c r="S51" i="24"/>
  <c r="T51" i="24"/>
  <c r="U51" i="24"/>
  <c r="V51" i="24"/>
  <c r="W51" i="24"/>
  <c r="X51" i="24"/>
  <c r="Y51" i="24"/>
  <c r="Z51" i="24"/>
  <c r="AA51" i="24"/>
  <c r="AB51" i="24"/>
  <c r="AC51" i="24"/>
  <c r="AD51" i="24"/>
  <c r="E50" i="24"/>
  <c r="F29" i="7" l="1"/>
  <c r="G29" i="7" s="1"/>
  <c r="H29" i="7" s="1"/>
  <c r="I29" i="7" s="1"/>
  <c r="J29" i="7" s="1"/>
  <c r="K29" i="7" s="1"/>
  <c r="L29" i="7" s="1"/>
  <c r="M29" i="7" s="1"/>
  <c r="N29" i="7" s="1"/>
  <c r="O29" i="7" s="1"/>
  <c r="P29" i="7" s="1"/>
  <c r="Q29" i="7" s="1"/>
  <c r="R29" i="7" s="1"/>
  <c r="S29" i="7" s="1"/>
  <c r="T29" i="7" s="1"/>
  <c r="U29" i="7" s="1"/>
  <c r="V29" i="7" s="1"/>
  <c r="W29" i="7" s="1"/>
  <c r="X29" i="7" s="1"/>
  <c r="Y29" i="7" s="1"/>
  <c r="Z29" i="7" s="1"/>
  <c r="AA29" i="7" s="1"/>
  <c r="AB29" i="7" s="1"/>
  <c r="AC29" i="7" s="1"/>
  <c r="AD29" i="7" s="1"/>
  <c r="D4" i="7"/>
  <c r="D5" i="7" s="1"/>
  <c r="D6" i="7" s="1"/>
  <c r="D7" i="7" s="1"/>
  <c r="D8" i="7" s="1"/>
  <c r="D9" i="7" s="1"/>
  <c r="D10" i="7" s="1"/>
  <c r="D11" i="7" s="1"/>
  <c r="D12" i="7" s="1"/>
  <c r="D13" i="7" s="1"/>
  <c r="D14" i="7" s="1"/>
  <c r="D15" i="7" s="1"/>
  <c r="D16" i="7" s="1"/>
  <c r="D17" i="7" s="1"/>
  <c r="D18" i="7" s="1"/>
  <c r="D19" i="7" s="1"/>
  <c r="D20" i="7" s="1"/>
  <c r="AN44" i="7"/>
  <c r="AM44" i="7"/>
  <c r="AK44" i="7"/>
  <c r="AJ44" i="7"/>
  <c r="AN43" i="7"/>
  <c r="AM43" i="7"/>
  <c r="AK43" i="7"/>
  <c r="AJ43" i="7"/>
  <c r="AN42" i="7"/>
  <c r="AM42" i="7"/>
  <c r="AK42" i="7"/>
  <c r="AJ42" i="7"/>
  <c r="AN41" i="7"/>
  <c r="AM41" i="7"/>
  <c r="AK41" i="7"/>
  <c r="AJ41" i="7"/>
  <c r="AN40" i="7"/>
  <c r="AM40" i="7"/>
  <c r="AK40" i="7"/>
  <c r="AJ40" i="7"/>
  <c r="AN39" i="7"/>
  <c r="AM39" i="7"/>
  <c r="AK39" i="7"/>
  <c r="AJ39" i="7"/>
  <c r="AN38" i="7"/>
  <c r="AM38" i="7"/>
  <c r="AK38" i="7"/>
  <c r="AJ38" i="7"/>
  <c r="AN37" i="7"/>
  <c r="AM37" i="7"/>
  <c r="AK37" i="7"/>
  <c r="AJ37" i="7"/>
  <c r="AN36" i="7"/>
  <c r="AM36" i="7"/>
  <c r="AK36" i="7"/>
  <c r="AJ36" i="7"/>
  <c r="AN35" i="7"/>
  <c r="AM35" i="7"/>
  <c r="AK35" i="7"/>
  <c r="AJ35" i="7"/>
  <c r="AN34" i="7"/>
  <c r="AM34" i="7"/>
  <c r="AK34" i="7"/>
  <c r="AJ34" i="7"/>
  <c r="AN33" i="7"/>
  <c r="AM33" i="7"/>
  <c r="AK33" i="7"/>
  <c r="AN44" i="24"/>
  <c r="AM44" i="24"/>
  <c r="AK44" i="24"/>
  <c r="AJ44" i="24"/>
  <c r="AN43" i="24"/>
  <c r="AM43" i="24"/>
  <c r="AK43" i="24"/>
  <c r="AJ43" i="24"/>
  <c r="AN42" i="24"/>
  <c r="AM42" i="24"/>
  <c r="AK42" i="24"/>
  <c r="AJ42" i="24"/>
  <c r="AN41" i="24"/>
  <c r="AM41" i="24"/>
  <c r="AK41" i="24"/>
  <c r="AJ41" i="24"/>
  <c r="AN40" i="24"/>
  <c r="AM40" i="24"/>
  <c r="AK40" i="24"/>
  <c r="AJ40" i="24"/>
  <c r="AN39" i="24"/>
  <c r="AM39" i="24"/>
  <c r="AK39" i="24"/>
  <c r="AJ39" i="24"/>
  <c r="AN38" i="24"/>
  <c r="AM38" i="24"/>
  <c r="AK38" i="24"/>
  <c r="AJ38" i="24"/>
  <c r="AN37" i="24"/>
  <c r="AM37" i="24"/>
  <c r="AK37" i="24"/>
  <c r="AJ37" i="24"/>
  <c r="AN36" i="24"/>
  <c r="AM36" i="24"/>
  <c r="AK36" i="24"/>
  <c r="AJ36" i="24"/>
  <c r="AN35" i="24"/>
  <c r="AM35" i="24"/>
  <c r="AK35" i="24"/>
  <c r="AJ35" i="24"/>
  <c r="AN34" i="24"/>
  <c r="AM34" i="24"/>
  <c r="AK34" i="24"/>
  <c r="AJ34" i="24"/>
  <c r="A34" i="24"/>
  <c r="A35" i="24" s="1"/>
  <c r="A36" i="24" s="1"/>
  <c r="A37" i="24" s="1"/>
  <c r="A38" i="24" s="1"/>
  <c r="A39" i="24" s="1"/>
  <c r="A40" i="24" s="1"/>
  <c r="A41" i="24" s="1"/>
  <c r="A42" i="24" s="1"/>
  <c r="A43" i="24" s="1"/>
  <c r="A44" i="24" s="1"/>
  <c r="AN33" i="24"/>
  <c r="AN45" i="24"/>
  <c r="AM33" i="24"/>
  <c r="AK33" i="24"/>
  <c r="AJ33" i="24"/>
  <c r="AJ45" i="24"/>
  <c r="D32" i="24"/>
  <c r="F29" i="24"/>
  <c r="G29" i="24" s="1"/>
  <c r="H29" i="24" s="1"/>
  <c r="I29" i="24" s="1"/>
  <c r="J29" i="24" s="1"/>
  <c r="K29" i="24" s="1"/>
  <c r="L29" i="24" s="1"/>
  <c r="M29" i="24" s="1"/>
  <c r="N29" i="24" s="1"/>
  <c r="O29" i="24" s="1"/>
  <c r="P29" i="24" s="1"/>
  <c r="Q29" i="24" s="1"/>
  <c r="R29" i="24" s="1"/>
  <c r="S29" i="24" s="1"/>
  <c r="T29" i="24" s="1"/>
  <c r="U29" i="24" s="1"/>
  <c r="V29" i="24" s="1"/>
  <c r="W29" i="24" s="1"/>
  <c r="X29" i="24" s="1"/>
  <c r="Y29" i="24" s="1"/>
  <c r="Z29" i="24" s="1"/>
  <c r="AA29" i="24" s="1"/>
  <c r="AB29" i="24" s="1"/>
  <c r="AC29" i="24" s="1"/>
  <c r="AD29" i="24" s="1"/>
  <c r="AE28" i="24"/>
  <c r="AD28" i="24"/>
  <c r="AD27" i="24"/>
  <c r="AC27" i="24"/>
  <c r="AC26" i="24"/>
  <c r="AB26" i="24"/>
  <c r="AB25" i="24"/>
  <c r="AA25" i="24"/>
  <c r="AA24" i="24"/>
  <c r="Z24" i="24"/>
  <c r="Z23" i="24"/>
  <c r="Y23" i="24"/>
  <c r="Y22" i="24"/>
  <c r="X22" i="24"/>
  <c r="X21" i="24"/>
  <c r="W21" i="24"/>
  <c r="W20" i="24"/>
  <c r="V20" i="24"/>
  <c r="V19" i="24"/>
  <c r="U19" i="24"/>
  <c r="U18" i="24"/>
  <c r="T18" i="24"/>
  <c r="T17" i="24"/>
  <c r="S17" i="24"/>
  <c r="S16" i="24"/>
  <c r="R16" i="24"/>
  <c r="R15" i="24"/>
  <c r="Q15" i="24"/>
  <c r="Q14" i="24"/>
  <c r="P14" i="24"/>
  <c r="P13" i="24"/>
  <c r="O13" i="24"/>
  <c r="O12" i="24"/>
  <c r="N12" i="24"/>
  <c r="N11" i="24"/>
  <c r="M11" i="24"/>
  <c r="M10" i="24"/>
  <c r="L10" i="24"/>
  <c r="L9" i="24"/>
  <c r="K9" i="24"/>
  <c r="K8" i="24"/>
  <c r="J8" i="24"/>
  <c r="J7" i="24"/>
  <c r="I7" i="24"/>
  <c r="I6" i="24"/>
  <c r="H6" i="24"/>
  <c r="H5" i="24"/>
  <c r="G5" i="24"/>
  <c r="G4" i="24"/>
  <c r="F4" i="24"/>
  <c r="D4" i="24"/>
  <c r="D5" i="24" s="1"/>
  <c r="D6" i="24" s="1"/>
  <c r="D7" i="24" s="1"/>
  <c r="D8" i="24" s="1"/>
  <c r="D9" i="24" s="1"/>
  <c r="D10" i="24" s="1"/>
  <c r="D11" i="24" s="1"/>
  <c r="D12" i="24" s="1"/>
  <c r="D13" i="24" s="1"/>
  <c r="D14" i="24" s="1"/>
  <c r="D15" i="24" s="1"/>
  <c r="D16" i="24" s="1"/>
  <c r="D17" i="24" s="1"/>
  <c r="D18" i="24" s="1"/>
  <c r="D19" i="24" s="1"/>
  <c r="D20" i="24" s="1"/>
  <c r="D21" i="24" s="1"/>
  <c r="D22" i="24" s="1"/>
  <c r="D23" i="24" s="1"/>
  <c r="D24" i="24" s="1"/>
  <c r="D25" i="24" s="1"/>
  <c r="D26" i="24" s="1"/>
  <c r="D27" i="24" s="1"/>
  <c r="D28" i="24" s="1"/>
  <c r="F3" i="24"/>
  <c r="E3" i="24"/>
  <c r="AK45" i="24"/>
  <c r="AM45" i="24"/>
  <c r="A34" i="7"/>
  <c r="A35" i="7" s="1"/>
  <c r="A36" i="7" s="1"/>
  <c r="A37" i="7" s="1"/>
  <c r="A38" i="7" s="1"/>
  <c r="A39" i="7" s="1"/>
  <c r="A40" i="7" s="1"/>
  <c r="A41" i="7" s="1"/>
  <c r="A42" i="7" s="1"/>
  <c r="A43" i="7" s="1"/>
  <c r="A44" i="7" s="1"/>
  <c r="D21" i="7" l="1"/>
  <c r="D22" i="7" s="1"/>
  <c r="D23" i="7" s="1"/>
  <c r="D24" i="7" s="1"/>
  <c r="D25" i="7" s="1"/>
  <c r="D26" i="7" s="1"/>
  <c r="D27" i="7" s="1"/>
  <c r="D28"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O45" authorId="0" shapeId="0" xr:uid="{0F30CCB1-80A9-CB46-A53B-0EB9CE0E8CAA}">
      <text>
        <r>
          <rPr>
            <b/>
            <sz val="10"/>
            <color rgb="FF000000"/>
            <rFont val="Tahoma"/>
            <family val="2"/>
          </rPr>
          <t>Microsoft Office User:</t>
        </r>
        <r>
          <rPr>
            <sz val="10"/>
            <color rgb="FF000000"/>
            <rFont val="Tahoma"/>
            <family val="2"/>
          </rPr>
          <t xml:space="preserve">
</t>
        </r>
        <r>
          <rPr>
            <sz val="10"/>
            <color rgb="FF000000"/>
            <rFont val="Tahoma"/>
            <family val="2"/>
          </rPr>
          <t>See values in table U4 below</t>
        </r>
      </text>
    </comment>
  </commentList>
</comments>
</file>

<file path=xl/sharedStrings.xml><?xml version="1.0" encoding="utf-8"?>
<sst xmlns="http://schemas.openxmlformats.org/spreadsheetml/2006/main" count="403" uniqueCount="157">
  <si>
    <t>Direction of Change</t>
  </si>
  <si>
    <t>Short Name</t>
  </si>
  <si>
    <t>Relative Importance</t>
  </si>
  <si>
    <t>Engineering Characteristics</t>
  </si>
  <si>
    <t>↑</t>
  </si>
  <si>
    <t>↓</t>
  </si>
  <si>
    <t>A</t>
  </si>
  <si>
    <t>B</t>
  </si>
  <si>
    <t>C</t>
  </si>
  <si>
    <t>Competitor Legend</t>
  </si>
  <si>
    <t>Measurement Units</t>
  </si>
  <si>
    <t>Competitor Name B</t>
  </si>
  <si>
    <t>Competitor Name C</t>
  </si>
  <si>
    <t>Imputed Importance</t>
  </si>
  <si>
    <t>Estimated Cost (1 Low, 5 High)</t>
  </si>
  <si>
    <t>Targets</t>
  </si>
  <si>
    <t>Project Title</t>
  </si>
  <si>
    <t>Developed by</t>
  </si>
  <si>
    <t>Last Updated</t>
  </si>
  <si>
    <t>ID</t>
  </si>
  <si>
    <t>Coolness</t>
  </si>
  <si>
    <t>Full Attribute/Goal/Add'l Info</t>
  </si>
  <si>
    <t>Performance Measures / Customer Attributes</t>
  </si>
  <si>
    <t>Customer Perception / Performance Scores</t>
  </si>
  <si>
    <t>Normalized &amp; Unweighted</t>
  </si>
  <si>
    <t>Normalized &amp; Weighted</t>
  </si>
  <si>
    <t>Mean time between failures</t>
  </si>
  <si>
    <t>Mean time to repair</t>
  </si>
  <si>
    <t>Time to accomplish tasks</t>
  </si>
  <si>
    <t>Navigation</t>
  </si>
  <si>
    <t>Structural integrity</t>
  </si>
  <si>
    <t>Runtime</t>
  </si>
  <si>
    <t>Maximum payload</t>
  </si>
  <si>
    <t xml:space="preserve">Sensor loadout accommodations </t>
  </si>
  <si>
    <t>Time to switch sensor loadouts</t>
  </si>
  <si>
    <t>Robustness</t>
  </si>
  <si>
    <t>Maintenance</t>
  </si>
  <si>
    <t>Safety</t>
  </si>
  <si>
    <t>Measurement accuracy</t>
  </si>
  <si>
    <t>A(low)</t>
  </si>
  <si>
    <t>A(high)</t>
  </si>
  <si>
    <t>Maximum Speed</t>
  </si>
  <si>
    <t>CPU</t>
  </si>
  <si>
    <t>Number of Sensor Ports Type A</t>
  </si>
  <si>
    <t>Number of Sensor Ports Type C</t>
  </si>
  <si>
    <t>Number of Sensor Ports Type B</t>
  </si>
  <si>
    <t>Battery Capacity</t>
  </si>
  <si>
    <t>Sensor Bay Size</t>
  </si>
  <si>
    <t>Max Payload Weight</t>
  </si>
  <si>
    <t>Max Payload Size</t>
  </si>
  <si>
    <t>Path Planning Frequency</t>
  </si>
  <si>
    <t>Area Map Precision</t>
  </si>
  <si>
    <t># Microcontrollers</t>
  </si>
  <si>
    <t>Frame Strength</t>
  </si>
  <si>
    <t>Manufacture Time</t>
  </si>
  <si>
    <t>Assembly Time</t>
  </si>
  <si>
    <t>Initialization &amp; Calibration Time</t>
  </si>
  <si>
    <t>(External) Requirement Thresholds</t>
  </si>
  <si>
    <t>Maximum Acceleration</t>
  </si>
  <si>
    <t>Controls / Path Following Accuracy</t>
  </si>
  <si>
    <t>Electrical Parts Costs</t>
  </si>
  <si>
    <t>Positive Imputed Importance</t>
  </si>
  <si>
    <t>Negative Imputed Importance</t>
  </si>
  <si>
    <t>How long can it run between battery charges</t>
  </si>
  <si>
    <t>Accuracy, time, opt route plan, uncertainty handle</t>
  </si>
  <si>
    <t>Ability to get good, useful data readings</t>
  </si>
  <si>
    <t>Structural Repair Costs</t>
  </si>
  <si>
    <t>Electrical Repair  Costs</t>
  </si>
  <si>
    <t>-1/1</t>
  </si>
  <si>
    <t>-2/2</t>
  </si>
  <si>
    <t>-2/1</t>
  </si>
  <si>
    <t>Structural Material &amp; Parts Costs</t>
  </si>
  <si>
    <t>0/1</t>
  </si>
  <si>
    <t>1/0</t>
  </si>
  <si>
    <t>Navigation Sensors Quality</t>
  </si>
  <si>
    <t>Sensor Filter Quality</t>
  </si>
  <si>
    <t>Path Planning Quality</t>
  </si>
  <si>
    <t>Controls Quality</t>
  </si>
  <si>
    <t>m/s</t>
  </si>
  <si>
    <t>Ghz</t>
  </si>
  <si>
    <t>#</t>
  </si>
  <si>
    <t>T.U1</t>
  </si>
  <si>
    <t>T.U2</t>
  </si>
  <si>
    <t>T.U3</t>
  </si>
  <si>
    <t>T.U4</t>
  </si>
  <si>
    <t>T.U5</t>
  </si>
  <si>
    <t>T.U6</t>
  </si>
  <si>
    <t>T.U7</t>
  </si>
  <si>
    <t>$</t>
  </si>
  <si>
    <t>min</t>
  </si>
  <si>
    <t>N</t>
  </si>
  <si>
    <t>kg</t>
  </si>
  <si>
    <t>Amp-hr</t>
  </si>
  <si>
    <t>N/A</t>
  </si>
  <si>
    <t>hr</t>
  </si>
  <si>
    <t>TBD</t>
  </si>
  <si>
    <t xml:space="preserve">Robotic Vehicle </t>
  </si>
  <si>
    <t>The Cornell Cup Team, advisor: Dr. David R. Schneider, drs44@cornell.edu</t>
  </si>
  <si>
    <t>A(target)</t>
  </si>
  <si>
    <t xml:space="preserve"> </t>
  </si>
  <si>
    <t xml:space="preserve"> Cornell University College of Engineering</t>
  </si>
  <si>
    <t>Template and Sample</t>
  </si>
  <si>
    <t>Instructions:</t>
  </si>
  <si>
    <t>CESYS525: Implementing the Quality Function Deployment Method</t>
  </si>
  <si>
    <t xml:space="preserve">  </t>
  </si>
  <si>
    <r>
      <t xml:space="preserve">• </t>
    </r>
    <r>
      <rPr>
        <b/>
        <sz val="12"/>
        <color theme="1"/>
        <rFont val="Arial"/>
        <family val="2"/>
      </rPr>
      <t>Maximum Speed</t>
    </r>
    <r>
      <rPr>
        <sz val="12"/>
        <color theme="1"/>
        <rFont val="Arial"/>
        <family val="2"/>
      </rPr>
      <t xml:space="preserve"> is how fast the robot can travel. </t>
    </r>
    <r>
      <rPr>
        <b/>
        <sz val="12"/>
        <color theme="1"/>
        <rFont val="Arial"/>
        <family val="2"/>
      </rPr>
      <t>Maximum Acceleration</t>
    </r>
    <r>
      <rPr>
        <sz val="12"/>
        <color theme="1"/>
        <rFont val="Arial"/>
        <family val="2"/>
      </rPr>
      <t xml:space="preserve"> is how quickly the robot can achieve that speed from a stopped position. </t>
    </r>
    <r>
      <rPr>
        <b/>
        <sz val="12"/>
        <color theme="1"/>
        <rFont val="Arial"/>
        <family val="2"/>
      </rPr>
      <t xml:space="preserve">Maximum Acceleration </t>
    </r>
    <r>
      <rPr>
        <sz val="12"/>
        <color theme="1"/>
        <rFont val="Arial"/>
        <family val="2"/>
      </rPr>
      <t>also relates to how quickly the robot may be able to change direction.</t>
    </r>
  </si>
  <si>
    <r>
      <t xml:space="preserve">• </t>
    </r>
    <r>
      <rPr>
        <b/>
        <sz val="12"/>
        <color theme="1"/>
        <rFont val="Arial"/>
        <family val="2"/>
      </rPr>
      <t>Frame Strength</t>
    </r>
    <r>
      <rPr>
        <sz val="12"/>
        <color theme="1"/>
        <rFont val="Arial"/>
        <family val="2"/>
      </rPr>
      <t xml:space="preserve"> refers to the amount of force the robot can withstand before enough damage has been done to affect the robot’s performance.</t>
    </r>
  </si>
  <si>
    <r>
      <t xml:space="preserve">• </t>
    </r>
    <r>
      <rPr>
        <b/>
        <sz val="12"/>
        <color theme="1"/>
        <rFont val="Arial"/>
        <family val="2"/>
      </rPr>
      <t>Max Payload Weight</t>
    </r>
    <r>
      <rPr>
        <sz val="12"/>
        <color theme="1"/>
        <rFont val="Arial"/>
        <family val="2"/>
      </rPr>
      <t xml:space="preserve"> refers to the maximum amount of weight in addition to that of the robot that can be carried without altering the robot’s performance to be outside of its requirements. </t>
    </r>
    <r>
      <rPr>
        <b/>
        <sz val="12"/>
        <color theme="1"/>
        <rFont val="Arial"/>
        <family val="2"/>
      </rPr>
      <t>Max Payload Size</t>
    </r>
    <r>
      <rPr>
        <sz val="12"/>
        <color theme="1"/>
        <rFont val="Arial"/>
        <family val="2"/>
      </rPr>
      <t xml:space="preserve"> refers to the space available to securely carry a payload.</t>
    </r>
    <r>
      <rPr>
        <b/>
        <sz val="12"/>
        <color theme="1"/>
        <rFont val="Arial"/>
        <family val="2"/>
      </rPr>
      <t xml:space="preserve"> Sensor Bay Size</t>
    </r>
    <r>
      <rPr>
        <sz val="12"/>
        <color theme="1"/>
        <rFont val="Arial"/>
        <family val="2"/>
      </rPr>
      <t xml:space="preserve"> refers to the space, separate from the payload space, that is dedicated to accommodating additional potential on-board sensors. </t>
    </r>
  </si>
  <si>
    <r>
      <t xml:space="preserve">• </t>
    </r>
    <r>
      <rPr>
        <b/>
        <sz val="12"/>
        <color theme="1"/>
        <rFont val="Arial"/>
        <family val="2"/>
      </rPr>
      <t xml:space="preserve">Battery Capacity </t>
    </r>
    <r>
      <rPr>
        <sz val="12"/>
        <color theme="1"/>
        <rFont val="Arial"/>
        <family val="2"/>
      </rPr>
      <t>refers to the size and energy storage (which are proportionally related) of the on-board batteries.</t>
    </r>
  </si>
  <si>
    <r>
      <t>•</t>
    </r>
    <r>
      <rPr>
        <b/>
        <sz val="12"/>
        <color theme="1"/>
        <rFont val="Arial"/>
        <family val="2"/>
      </rPr>
      <t xml:space="preserve"> Assembly Time</t>
    </r>
    <r>
      <rPr>
        <sz val="12"/>
        <color theme="1"/>
        <rFont val="Arial"/>
        <family val="2"/>
      </rPr>
      <t xml:space="preserve"> is the amount of time it takes to put the robot together for the first time. </t>
    </r>
    <r>
      <rPr>
        <b/>
        <sz val="12"/>
        <color theme="1"/>
        <rFont val="Arial"/>
        <family val="2"/>
      </rPr>
      <t>Manufacturing Time</t>
    </r>
    <r>
      <rPr>
        <sz val="12"/>
        <color theme="1"/>
        <rFont val="Arial"/>
        <family val="2"/>
      </rPr>
      <t xml:space="preserve"> is the amount of time it takes to machine, construct, and otherwise ready all of the components for the robot to be put together. </t>
    </r>
  </si>
  <si>
    <r>
      <t xml:space="preserve">• </t>
    </r>
    <r>
      <rPr>
        <b/>
        <sz val="12"/>
        <color theme="1"/>
        <rFont val="Arial"/>
        <family val="2"/>
      </rPr>
      <t>Sensor Port Type</t>
    </r>
    <r>
      <rPr>
        <sz val="12"/>
        <color theme="1"/>
        <rFont val="Arial"/>
        <family val="2"/>
      </rPr>
      <t xml:space="preserve"> refers to the idea that different sensors have different connection requirements. Some sensors may require more input/output pins on a microcontroller, some may require specific communication protocols, etc. For this example, the QFD is considering 3 different kinds of sets of sensors requirements. The details for each set is not important for this example, but it is worthwhile to recognize that each sensor type may affect the performance criteria differently.</t>
    </r>
  </si>
  <si>
    <r>
      <t xml:space="preserve">• </t>
    </r>
    <r>
      <rPr>
        <b/>
        <sz val="12"/>
        <color theme="1"/>
        <rFont val="Arial"/>
        <family val="2"/>
      </rPr>
      <t xml:space="preserve">Navigation Sensor Quality </t>
    </r>
    <r>
      <rPr>
        <sz val="12"/>
        <color theme="1"/>
        <rFont val="Arial"/>
        <family val="2"/>
      </rPr>
      <t xml:space="preserve">relates to how accurately the robot can the detect its surroundings. As the quality of these sensors increase, it typically means that the sensors are larger and/or more numerous and also require more computational support to operate and interpret. </t>
    </r>
  </si>
  <si>
    <t>Performance Criteria (or Measures) / Customer Attributes</t>
  </si>
  <si>
    <t>Direction of Change   ↑  ↓</t>
  </si>
  <si>
    <t>ENGINEERING CHARACTERISTICS DESCRIPTIONS</t>
  </si>
  <si>
    <t>Copyright © 2018 eCornell. All rights reserved. All other copyrights, trademarks, trade names, and logos are the sole property of their respective owners.</t>
  </si>
  <si>
    <t>House of Quality (QFD)</t>
  </si>
  <si>
    <t>BingBang</t>
  </si>
  <si>
    <t>RRT</t>
  </si>
  <si>
    <t>RRT + BingBang</t>
  </si>
  <si>
    <t>Dijksta's</t>
  </si>
  <si>
    <t>Dijksta's + BingBang</t>
  </si>
  <si>
    <t>A*</t>
  </si>
  <si>
    <t>A* + BingBang</t>
  </si>
  <si>
    <t>Neural Network</t>
  </si>
  <si>
    <t>Primitives</t>
  </si>
  <si>
    <t>Primitves + BingBang</t>
  </si>
  <si>
    <t>G*TA + Diijkstra's</t>
  </si>
  <si>
    <t>G*TA + Diijkstra's + BingBang</t>
  </si>
  <si>
    <t>G*TA + Primatives</t>
  </si>
  <si>
    <t>G*TA + Primitives + BingBang</t>
  </si>
  <si>
    <t>Table U4: Path Planning Quality Options</t>
  </si>
  <si>
    <t xml:space="preserve">Engineering Characteristics Explained: </t>
  </si>
  <si>
    <t>Here's some basic background on the engineering characteristics to help you better understand the Robotic Vehicle example in the QFD Sample tab. This is not meant to be a comprehesive system review, but it should put some of what you see in the QFD sample into context.</t>
  </si>
  <si>
    <r>
      <rPr>
        <b/>
        <sz val="12"/>
        <color theme="1"/>
        <rFont val="Arial"/>
        <family val="2"/>
      </rPr>
      <t>Robot Vehicle Operation</t>
    </r>
    <r>
      <rPr>
        <sz val="12"/>
        <color theme="1"/>
        <rFont val="Arial"/>
        <family val="2"/>
      </rPr>
      <t xml:space="preserve">
The operation begins with the vehicle getting a command to go to a new destination (the star) and operate its payload and navigation sensors along the way. To perform the "travel to destination" task, the vehicle has a suite of on-board navigation sensors that help it to estimate physical parameters in the world around it and populate a local area “map” (i.e. a grid of square cells) that indicates how safe it is to travel in each cell.
The vehicle then runs a low level controls algorithm to create commands for the vehicle’s motors to drive the vehicle along the calculated path. As the vehicle moves, new sensor information is brought in to update the map and the process repeats itself. This map is then used by a path planning algorithm to determine a route for the vehicle to travel from its current location to the desired destination.</t>
    </r>
  </si>
  <si>
    <t xml:space="preserve">Here's a diagram that shows the steps in the process of the "travel to destination" task. </t>
  </si>
  <si>
    <t>Relationships</t>
  </si>
  <si>
    <t>+ +</t>
  </si>
  <si>
    <t>Strong Positive</t>
  </si>
  <si>
    <t>+</t>
  </si>
  <si>
    <t>Positive</t>
  </si>
  <si>
    <t>Neutral, Not Applicable</t>
  </si>
  <si>
    <t>x</t>
  </si>
  <si>
    <t>Negative</t>
  </si>
  <si>
    <t>x x</t>
  </si>
  <si>
    <t>Strong Negative</t>
  </si>
  <si>
    <t xml:space="preserve">In this workbook, you will find a QFD template and a sample QFD that has been completed. The sample allows you to see what a completed QFD looks like. The Sample References sheet provides some background to help you put the sample QFD in context.
Use the blank template to create your own House of Quality (QFD) in which you list engineering characteristics and show the impact of each characteristic on system performance and other characteristics. Your House of Quality will help you benchmark  your system against competitors and determine initial targets for each engineering characteristic. For guidance on completing this process, refer to the "Steps to Build a House of Quality (QFD)" reference guide.
</t>
  </si>
  <si>
    <r>
      <t>m/s</t>
    </r>
    <r>
      <rPr>
        <b/>
        <vertAlign val="superscript"/>
        <sz val="12"/>
        <color theme="1"/>
        <rFont val="Calibri"/>
        <family val="2"/>
        <scheme val="minor"/>
      </rPr>
      <t>2</t>
    </r>
  </si>
  <si>
    <r>
      <t>m</t>
    </r>
    <r>
      <rPr>
        <b/>
        <vertAlign val="superscript"/>
        <sz val="12"/>
        <color theme="1"/>
        <rFont val="Calibri"/>
        <family val="2"/>
        <scheme val="minor"/>
      </rPr>
      <t>3</t>
    </r>
  </si>
  <si>
    <t>From the description of the robot vehicle operation, it becomes easier to identify some engineering characteristics. Some of the more obvious characteristics are: 
   • maximum speed
   • sensor accuracy, and 
   • mapping precision (how good our system is at interpreting the sensor data into something meaningful)
Going further, characteristics that could have significant impacts include: 
   • the frequency at which the map is updated
   • the frequency at which the path planning algorithm is re-run to account for any map updates or new destination commands, and 
   • how often adjustments are made to the motor commands. 
These are all important, even though some may not be the first characteristics that come to mind. The precision and accuracy of these last three characteristics will also have a significant performance impact and may vary depending upon how we design our system.
Other aspects of our system in the list include that our vehicle might have different kinds of sensor ports and a different number of each type. To operate those sensors we might need different microcontrollers (smaller, possibly more specialized electronics boards) and a main computer onboard the vehicle. In the list below, “quality” is a general term used where the higher quality an engineering characteristic is made, the more it is assumed to provide better results, but may take more computational resources or require fancier components to operate.</t>
  </si>
  <si>
    <r>
      <t xml:space="preserve">• The </t>
    </r>
    <r>
      <rPr>
        <b/>
        <sz val="12"/>
        <color theme="1"/>
        <rFont val="Arial"/>
        <family val="2"/>
      </rPr>
      <t>CPU</t>
    </r>
    <r>
      <rPr>
        <sz val="12"/>
        <color theme="1"/>
        <rFont val="Arial"/>
        <family val="2"/>
      </rPr>
      <t xml:space="preserve"> is the main processing unit which handles many of the more complex computations such as interpreting the sensor data and running the more complex algorithms like the path planning and possibly some of the higher-level controls. </t>
    </r>
    <r>
      <rPr>
        <b/>
        <sz val="12"/>
        <color theme="1"/>
        <rFont val="Arial"/>
        <family val="2"/>
      </rPr>
      <t>Microcontrollers</t>
    </r>
    <r>
      <rPr>
        <sz val="12"/>
        <color theme="1"/>
        <rFont val="Arial"/>
        <family val="2"/>
      </rPr>
      <t xml:space="preserve"> handle simpler computational tasks and the direct input and output commands to other components, such as reading in the sensor data (example of an input), or aiding in sending of the proper voltage to motors so they will actually move (example of an output). Some microcontrollers may be able to do some initial filtering of sensor readings to improve the value of the sensor data. Microcontrollers may also run some simpler lower level controls programs such as helping to make sure the motor wheels are spinning at the desired speed. Determining that desired speed or what to do with those improved sensor readings is handled more often by a CPU.</t>
    </r>
  </si>
  <si>
    <r>
      <t xml:space="preserve">• </t>
    </r>
    <r>
      <rPr>
        <b/>
        <sz val="12"/>
        <color theme="1"/>
        <rFont val="Arial"/>
        <family val="2"/>
      </rPr>
      <t xml:space="preserve">Sensor Filter Quality </t>
    </r>
    <r>
      <rPr>
        <sz val="12"/>
        <color theme="1"/>
        <rFont val="Arial"/>
        <family val="2"/>
      </rPr>
      <t xml:space="preserve">is a measure for how much processing the raw sensor data undergoes. Typically, the more filtering, the better the quality (i.e. the more useful and reliable) the resulting processed data is. There is often a diminishing return for the amount of effort put into the sensor filtering and the quality of the resulting processed data, i.e. it’s often easy to filter away some of the larger noise but to get better accuracy, it takes significant effort to tune the filters and/or develop algorithms to refine sets of data. </t>
    </r>
  </si>
  <si>
    <r>
      <t xml:space="preserve">• </t>
    </r>
    <r>
      <rPr>
        <b/>
        <sz val="12"/>
        <color theme="1"/>
        <rFont val="Arial"/>
        <family val="2"/>
      </rPr>
      <t>Path Planning Quality</t>
    </r>
    <r>
      <rPr>
        <sz val="12"/>
        <color theme="1"/>
        <rFont val="Arial"/>
        <family val="2"/>
      </rPr>
      <t xml:space="preserve"> is how good a path one creates, where goodness could be defined by criteria such as minimizing the path length’s distance or maintaining a safe distance from certain obstacles. </t>
    </r>
    <r>
      <rPr>
        <b/>
        <sz val="12"/>
        <color theme="1"/>
        <rFont val="Arial"/>
        <family val="2"/>
      </rPr>
      <t>Control / Path Following Accuracy</t>
    </r>
    <r>
      <rPr>
        <sz val="12"/>
        <color theme="1"/>
        <rFont val="Arial"/>
        <family val="2"/>
      </rPr>
      <t xml:space="preserve"> is how well you follow the path you have created, independent of the speed you are travelling along the path. </t>
    </r>
    <r>
      <rPr>
        <b/>
        <sz val="12"/>
        <color theme="1"/>
        <rFont val="Arial"/>
        <family val="2"/>
      </rPr>
      <t>Controls Quality</t>
    </r>
    <r>
      <rPr>
        <sz val="12"/>
        <color theme="1"/>
        <rFont val="Arial"/>
        <family val="2"/>
      </rPr>
      <t xml:space="preserve"> is related to Control / Path Following Accuracy, but Controls Quality refers to how well your system may be able to react to quick changes in commands or maintain a desired output disturbance (e.g., keep going straight when going over a bump).</t>
    </r>
  </si>
  <si>
    <r>
      <t>•</t>
    </r>
    <r>
      <rPr>
        <b/>
        <sz val="12"/>
        <color theme="1"/>
        <rFont val="Arial"/>
        <family val="2"/>
      </rPr>
      <t xml:space="preserve"> Initialization and Calibration Time</t>
    </r>
    <r>
      <rPr>
        <sz val="12"/>
        <color theme="1"/>
        <rFont val="Arial"/>
        <family val="2"/>
      </rPr>
      <t xml:space="preserve"> refers to the time it takes to prepare the robot and all of its sensors, algorithms, etc. for use when it had been brought into new operating conditions or otherwise has been repaired, significantly modified, or reset.</t>
    </r>
  </si>
  <si>
    <t>Technical Difficulty (1 Low, 5 High)</t>
  </si>
  <si>
    <t>Size and weight</t>
  </si>
  <si>
    <t>Number and variety of sensors that can be accommodated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</si>
</sst>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2"/>
      <color theme="1"/>
      <name val="Arial"/>
      <family val="2"/>
    </font>
    <font>
      <b/>
      <sz val="16"/>
      <color theme="1"/>
      <name val="Arial"/>
      <family val="2"/>
    </font>
    <font>
      <b/>
      <sz val="12"/>
      <color theme="1"/>
      <name val="Arial"/>
      <family val="2"/>
    </font>
    <font>
      <sz val="12"/>
      <color theme="1"/>
      <name val="Arial"/>
      <family val="2"/>
    </font>
    <font>
      <sz val="11"/>
      <color rgb="FF5C5C5C"/>
      <name val="Arial"/>
      <family val="2"/>
    </font>
    <font>
      <b/>
      <i/>
      <sz val="14"/>
      <color theme="1"/>
      <name val="Arial"/>
      <family val="2"/>
    </font>
    <font>
      <sz val="14"/>
      <color theme="1"/>
      <name val="Arial"/>
      <family val="2"/>
    </font>
    <font>
      <b/>
      <sz val="14"/>
      <color theme="1"/>
      <name val="Arial"/>
      <family val="2"/>
    </font>
    <font>
      <b/>
      <sz val="16"/>
      <color theme="1"/>
      <name val="Arial"/>
      <family val="2"/>
    </font>
    <font>
      <b/>
      <sz val="18"/>
      <color theme="1"/>
      <name val="Arial"/>
      <family val="2"/>
    </font>
    <font>
      <sz val="10"/>
      <color theme="1"/>
      <name val="Arial"/>
      <family val="2"/>
    </font>
    <font>
      <sz val="10"/>
      <color rgb="FF000000"/>
      <name val="Tahoma"/>
      <family val="2"/>
    </font>
    <font>
      <b/>
      <sz val="10"/>
      <color rgb="FF000000"/>
      <name val="Tahoma"/>
      <family val="2"/>
    </font>
    <font>
      <b/>
      <sz val="12"/>
      <color theme="1"/>
      <name val="Calibri"/>
      <family val="2"/>
      <scheme val="minor"/>
    </font>
    <font>
      <i/>
      <sz val="12"/>
      <color theme="1"/>
      <name val="Arial"/>
      <family val="2"/>
    </font>
    <font>
      <sz val="12"/>
      <color theme="0" tint="-4.9989318521683403E-2"/>
      <name val="Arial"/>
      <family val="2"/>
    </font>
    <font>
      <i/>
      <sz val="12"/>
      <color theme="1"/>
      <name val="Calibri"/>
      <family val="2"/>
      <scheme val="minor"/>
    </font>
    <font>
      <sz val="12"/>
      <color theme="0" tint="-4.9989318521683403E-2"/>
      <name val="Calibri"/>
      <family val="2"/>
      <scheme val="minor"/>
    </font>
    <font>
      <b/>
      <vertAlign val="superscript"/>
      <sz val="12"/>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4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medium">
        <color auto="1"/>
      </left>
      <right/>
      <top/>
      <bottom style="medium">
        <color auto="1"/>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bottom/>
      <diagonal/>
    </border>
    <border>
      <left/>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top style="medium">
        <color auto="1"/>
      </top>
      <bottom style="thin">
        <color auto="1"/>
      </bottom>
      <diagonal/>
    </border>
    <border>
      <left style="thin">
        <color theme="0"/>
      </left>
      <right/>
      <top style="thin">
        <color theme="0"/>
      </top>
      <bottom style="thin">
        <color theme="0"/>
      </bottom>
      <diagonal/>
    </border>
  </borders>
  <cellStyleXfs count="3">
    <xf numFmtId="0" fontId="0" fillId="0" borderId="0"/>
    <xf numFmtId="9" fontId="4" fillId="0" borderId="0" applyFont="0" applyFill="0" applyBorder="0" applyAlignment="0" applyProtection="0"/>
    <xf numFmtId="0" fontId="3" fillId="0" borderId="0"/>
  </cellStyleXfs>
  <cellXfs count="276">
    <xf numFmtId="0" fontId="0" fillId="0" borderId="0" xfId="0"/>
    <xf numFmtId="0" fontId="0" fillId="0" borderId="0" xfId="0" applyBorder="1"/>
    <xf numFmtId="0" fontId="0" fillId="0" borderId="0" xfId="0"/>
    <xf numFmtId="0" fontId="0" fillId="0" borderId="0" xfId="0" applyAlignment="1">
      <alignment wrapText="1"/>
    </xf>
    <xf numFmtId="0" fontId="6" fillId="0" borderId="0" xfId="0" applyFont="1"/>
    <xf numFmtId="0" fontId="5" fillId="0" borderId="0" xfId="0" applyFont="1"/>
    <xf numFmtId="0" fontId="8" fillId="0" borderId="0" xfId="2" applyFont="1"/>
    <xf numFmtId="0" fontId="9" fillId="0" borderId="0" xfId="2" applyFont="1"/>
    <xf numFmtId="0" fontId="8" fillId="0" borderId="0" xfId="2" applyFont="1" applyAlignment="1">
      <alignment vertical="top" wrapText="1"/>
    </xf>
    <xf numFmtId="0" fontId="10" fillId="0" borderId="0" xfId="2" applyFont="1" applyAlignment="1">
      <alignment wrapText="1"/>
    </xf>
    <xf numFmtId="0" fontId="11" fillId="0" borderId="0" xfId="2" applyFont="1" applyAlignment="1">
      <alignment vertical="top" wrapText="1"/>
    </xf>
    <xf numFmtId="0" fontId="12" fillId="0" borderId="0" xfId="2" applyFont="1"/>
    <xf numFmtId="0" fontId="13" fillId="0" borderId="0" xfId="2" applyFont="1"/>
    <xf numFmtId="0" fontId="14" fillId="0" borderId="0" xfId="2" applyFont="1"/>
    <xf numFmtId="0" fontId="15" fillId="0" borderId="0" xfId="2" applyFont="1" applyAlignment="1">
      <alignment horizontal="right"/>
    </xf>
    <xf numFmtId="0" fontId="6" fillId="0" borderId="47" xfId="0" applyFont="1" applyBorder="1" applyAlignment="1">
      <alignment wrapText="1"/>
    </xf>
    <xf numFmtId="0" fontId="0" fillId="0" borderId="47" xfId="0" applyBorder="1" applyAlignment="1">
      <alignment wrapText="1"/>
    </xf>
    <xf numFmtId="0" fontId="5" fillId="0" borderId="47" xfId="0" applyFont="1" applyBorder="1" applyAlignment="1">
      <alignment wrapText="1"/>
    </xf>
    <xf numFmtId="0" fontId="5" fillId="0" borderId="47" xfId="0" applyFont="1" applyBorder="1" applyAlignment="1">
      <alignment vertical="top" wrapText="1"/>
    </xf>
    <xf numFmtId="0" fontId="7" fillId="0" borderId="47" xfId="0" applyFont="1" applyBorder="1" applyAlignment="1">
      <alignment wrapText="1"/>
    </xf>
    <xf numFmtId="0" fontId="6" fillId="0" borderId="0" xfId="0" applyFont="1" applyBorder="1"/>
    <xf numFmtId="0" fontId="5" fillId="0" borderId="0" xfId="0" applyFont="1" applyBorder="1"/>
    <xf numFmtId="0" fontId="7" fillId="0" borderId="0" xfId="0" applyFont="1"/>
    <xf numFmtId="0" fontId="5" fillId="0" borderId="0" xfId="0" applyFont="1" applyAlignment="1">
      <alignment horizontal="right"/>
    </xf>
    <xf numFmtId="0" fontId="5" fillId="0" borderId="0" xfId="0" applyFont="1" applyFill="1" applyBorder="1"/>
    <xf numFmtId="0" fontId="5" fillId="2" borderId="25" xfId="0" applyFont="1" applyFill="1" applyBorder="1" applyAlignment="1">
      <alignment horizontal="center"/>
    </xf>
    <xf numFmtId="0" fontId="5" fillId="0" borderId="23" xfId="0" applyFont="1" applyFill="1" applyBorder="1"/>
    <xf numFmtId="0" fontId="5" fillId="0" borderId="0" xfId="0" quotePrefix="1" applyFont="1" applyAlignment="1">
      <alignment horizontal="center"/>
    </xf>
    <xf numFmtId="0" fontId="5" fillId="0" borderId="5" xfId="0" applyFont="1" applyFill="1" applyBorder="1"/>
    <xf numFmtId="0" fontId="5" fillId="2" borderId="22" xfId="0" applyFont="1" applyFill="1" applyBorder="1" applyAlignment="1">
      <alignment horizontal="center"/>
    </xf>
    <xf numFmtId="0" fontId="5" fillId="0" borderId="28" xfId="0" applyFont="1" applyFill="1" applyBorder="1"/>
    <xf numFmtId="0" fontId="5" fillId="0" borderId="0" xfId="0" applyFont="1" applyAlignment="1">
      <alignment horizontal="center"/>
    </xf>
    <xf numFmtId="14" fontId="5" fillId="0" borderId="0" xfId="0" applyNumberFormat="1" applyFont="1" applyAlignment="1">
      <alignment horizontal="left"/>
    </xf>
    <xf numFmtId="0" fontId="5" fillId="0" borderId="1" xfId="0" applyFont="1" applyFill="1" applyBorder="1"/>
    <xf numFmtId="0" fontId="5" fillId="0" borderId="1" xfId="0" applyFont="1" applyBorder="1" applyAlignment="1">
      <alignment horizontal="right"/>
    </xf>
    <xf numFmtId="0" fontId="5" fillId="2" borderId="19" xfId="0" applyFont="1" applyFill="1" applyBorder="1" applyAlignment="1">
      <alignment horizontal="center"/>
    </xf>
    <xf numFmtId="0" fontId="5" fillId="0" borderId="21" xfId="0" applyFont="1" applyFill="1" applyBorder="1"/>
    <xf numFmtId="0" fontId="5" fillId="0" borderId="0" xfId="0" applyFont="1" applyFill="1"/>
    <xf numFmtId="0" fontId="7" fillId="0" borderId="0" xfId="0" applyFont="1" applyFill="1"/>
    <xf numFmtId="0" fontId="5" fillId="0" borderId="0" xfId="0" quotePrefix="1" applyFont="1" applyFill="1" applyAlignment="1">
      <alignment horizontal="center"/>
    </xf>
    <xf numFmtId="0" fontId="5" fillId="0" borderId="35" xfId="0" applyFont="1" applyFill="1" applyBorder="1"/>
    <xf numFmtId="0" fontId="5" fillId="0" borderId="0" xfId="0" applyFont="1" applyFill="1" applyAlignment="1">
      <alignment horizontal="center"/>
    </xf>
    <xf numFmtId="0" fontId="5" fillId="0" borderId="5" xfId="0" quotePrefix="1" applyFont="1" applyFill="1" applyBorder="1"/>
    <xf numFmtId="0" fontId="5" fillId="0" borderId="1" xfId="0" applyFont="1" applyFill="1" applyBorder="1" applyAlignment="1">
      <alignment horizontal="right"/>
    </xf>
    <xf numFmtId="0" fontId="5" fillId="0" borderId="19" xfId="0" applyFont="1" applyFill="1" applyBorder="1" applyAlignment="1">
      <alignment horizontal="center"/>
    </xf>
    <xf numFmtId="0" fontId="5" fillId="0" borderId="1" xfId="0" quotePrefix="1" applyFont="1" applyFill="1" applyBorder="1"/>
    <xf numFmtId="0" fontId="5" fillId="0" borderId="33" xfId="0" applyFont="1" applyFill="1" applyBorder="1"/>
    <xf numFmtId="0" fontId="5" fillId="0" borderId="16" xfId="0" applyFont="1" applyFill="1" applyBorder="1"/>
    <xf numFmtId="0" fontId="5" fillId="0" borderId="34" xfId="0" applyFont="1" applyFill="1" applyBorder="1"/>
    <xf numFmtId="0" fontId="5" fillId="0" borderId="5" xfId="0" applyFont="1" applyBorder="1" applyAlignment="1">
      <alignment horizontal="right"/>
    </xf>
    <xf numFmtId="0" fontId="5" fillId="0" borderId="1" xfId="0" quotePrefix="1" applyFont="1" applyBorder="1" applyAlignment="1">
      <alignment horizontal="right"/>
    </xf>
    <xf numFmtId="0" fontId="5" fillId="0" borderId="20" xfId="0" applyFont="1" applyFill="1" applyBorder="1"/>
    <xf numFmtId="0" fontId="5" fillId="2" borderId="12" xfId="0" applyFont="1" applyFill="1" applyBorder="1" applyAlignment="1">
      <alignment horizontal="center"/>
    </xf>
    <xf numFmtId="0" fontId="19" fillId="0" borderId="0" xfId="0" applyFont="1" applyAlignment="1">
      <alignment horizontal="right"/>
    </xf>
    <xf numFmtId="0" fontId="5" fillId="0" borderId="21" xfId="0" applyFont="1" applyBorder="1"/>
    <xf numFmtId="0" fontId="5" fillId="0" borderId="1" xfId="0" applyFont="1" applyBorder="1"/>
    <xf numFmtId="0" fontId="5" fillId="0" borderId="39" xfId="0" applyFont="1" applyBorder="1"/>
    <xf numFmtId="0" fontId="19" fillId="0" borderId="0" xfId="0" applyFont="1" applyBorder="1" applyAlignment="1">
      <alignment wrapText="1"/>
    </xf>
    <xf numFmtId="0" fontId="5" fillId="0" borderId="34" xfId="0" applyFont="1" applyBorder="1" applyAlignment="1">
      <alignment textRotation="90" wrapText="1"/>
    </xf>
    <xf numFmtId="0" fontId="5" fillId="0" borderId="28" xfId="0" applyFont="1" applyBorder="1" applyAlignment="1">
      <alignment textRotation="90" wrapText="1"/>
    </xf>
    <xf numFmtId="0" fontId="5" fillId="0" borderId="28" xfId="0" applyFont="1" applyBorder="1" applyAlignment="1">
      <alignment textRotation="90"/>
    </xf>
    <xf numFmtId="0" fontId="5" fillId="0" borderId="35" xfId="0" applyFont="1" applyBorder="1" applyAlignment="1">
      <alignment textRotation="90"/>
    </xf>
    <xf numFmtId="0" fontId="5" fillId="0" borderId="36" xfId="0" applyFont="1" applyBorder="1" applyAlignment="1">
      <alignment textRotation="90"/>
    </xf>
    <xf numFmtId="0" fontId="5" fillId="2" borderId="0" xfId="0" applyFont="1" applyFill="1"/>
    <xf numFmtId="0" fontId="5" fillId="0" borderId="13" xfId="0" applyFont="1" applyBorder="1" applyAlignment="1">
      <alignment horizontal="center"/>
    </xf>
    <xf numFmtId="0" fontId="5" fillId="0" borderId="14" xfId="0" applyFont="1" applyBorder="1" applyAlignment="1">
      <alignment horizontal="center"/>
    </xf>
    <xf numFmtId="0" fontId="5" fillId="0" borderId="41" xfId="0" applyFont="1" applyBorder="1" applyAlignment="1">
      <alignment horizontal="center"/>
    </xf>
    <xf numFmtId="0" fontId="5" fillId="0" borderId="15" xfId="0" applyFont="1" applyBorder="1" applyAlignment="1">
      <alignment horizontal="center"/>
    </xf>
    <xf numFmtId="0" fontId="19" fillId="0" borderId="28" xfId="0" applyFont="1" applyBorder="1"/>
    <xf numFmtId="2" fontId="20" fillId="0" borderId="0" xfId="0" applyNumberFormat="1" applyFont="1"/>
    <xf numFmtId="0" fontId="5" fillId="2" borderId="40" xfId="0" applyFont="1" applyFill="1" applyBorder="1"/>
    <xf numFmtId="0" fontId="5" fillId="2" borderId="42" xfId="0" applyFont="1" applyFill="1" applyBorder="1"/>
    <xf numFmtId="0" fontId="5" fillId="2" borderId="43" xfId="0" applyFont="1" applyFill="1" applyBorder="1"/>
    <xf numFmtId="0" fontId="5" fillId="0" borderId="34" xfId="0" applyFont="1" applyBorder="1" applyAlignment="1">
      <alignment horizontal="center"/>
    </xf>
    <xf numFmtId="0" fontId="5" fillId="0" borderId="35" xfId="0" applyFont="1" applyBorder="1" applyAlignment="1">
      <alignment horizontal="center"/>
    </xf>
    <xf numFmtId="0" fontId="5" fillId="0" borderId="28" xfId="0" applyFont="1" applyBorder="1" applyAlignment="1">
      <alignment horizontal="center"/>
    </xf>
    <xf numFmtId="0" fontId="5" fillId="0" borderId="38" xfId="0" applyFont="1" applyBorder="1" applyAlignment="1">
      <alignment horizontal="center"/>
    </xf>
    <xf numFmtId="0" fontId="5" fillId="0" borderId="45" xfId="0" applyFont="1" applyBorder="1" applyAlignment="1">
      <alignment horizontal="center"/>
    </xf>
    <xf numFmtId="0" fontId="5" fillId="0" borderId="36" xfId="0" applyFont="1" applyBorder="1" applyAlignment="1">
      <alignment horizontal="center"/>
    </xf>
    <xf numFmtId="0" fontId="5" fillId="0" borderId="25" xfId="0" applyFont="1" applyBorder="1"/>
    <xf numFmtId="0" fontId="5" fillId="0" borderId="17" xfId="0" applyFont="1" applyBorder="1"/>
    <xf numFmtId="2" fontId="5" fillId="0" borderId="32" xfId="0" applyNumberFormat="1" applyFont="1" applyBorder="1"/>
    <xf numFmtId="1" fontId="5" fillId="0" borderId="24" xfId="0" applyNumberFormat="1" applyFont="1" applyBorder="1" applyAlignment="1">
      <alignment horizontal="center"/>
    </xf>
    <xf numFmtId="1" fontId="5" fillId="0" borderId="20" xfId="0" applyNumberFormat="1" applyFont="1" applyBorder="1" applyAlignment="1">
      <alignment horizontal="center"/>
    </xf>
    <xf numFmtId="1" fontId="5" fillId="0" borderId="20" xfId="0" quotePrefix="1" applyNumberFormat="1" applyFont="1" applyBorder="1" applyAlignment="1">
      <alignment horizontal="center"/>
    </xf>
    <xf numFmtId="1" fontId="5" fillId="0" borderId="22" xfId="0" applyNumberFormat="1"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6" xfId="0" applyFont="1" applyBorder="1" applyAlignment="1">
      <alignment horizontal="center"/>
    </xf>
    <xf numFmtId="164" fontId="5" fillId="0" borderId="2" xfId="0" applyNumberFormat="1" applyFont="1" applyBorder="1"/>
    <xf numFmtId="164" fontId="5" fillId="0" borderId="3" xfId="0" applyNumberFormat="1" applyFont="1" applyBorder="1"/>
    <xf numFmtId="164" fontId="5" fillId="0" borderId="4" xfId="0" applyNumberFormat="1" applyFont="1" applyBorder="1"/>
    <xf numFmtId="0" fontId="5" fillId="0" borderId="27" xfId="0" applyFont="1" applyBorder="1"/>
    <xf numFmtId="0" fontId="5" fillId="0" borderId="31" xfId="0" applyFont="1" applyBorder="1"/>
    <xf numFmtId="2" fontId="5" fillId="0" borderId="33" xfId="0" applyNumberFormat="1" applyFont="1" applyBorder="1"/>
    <xf numFmtId="1" fontId="5" fillId="0" borderId="5" xfId="0" applyNumberFormat="1" applyFont="1" applyBorder="1" applyAlignment="1">
      <alignment horizontal="center"/>
    </xf>
    <xf numFmtId="1" fontId="5" fillId="0" borderId="1" xfId="0" applyNumberFormat="1" applyFont="1" applyBorder="1" applyAlignment="1">
      <alignment horizontal="center"/>
    </xf>
    <xf numFmtId="1" fontId="5" fillId="0" borderId="27" xfId="0" applyNumberFormat="1" applyFont="1" applyBorder="1" applyAlignment="1">
      <alignment horizontal="center"/>
    </xf>
    <xf numFmtId="0" fontId="5" fillId="0" borderId="5" xfId="0" applyFont="1" applyBorder="1" applyAlignment="1">
      <alignment horizontal="center"/>
    </xf>
    <xf numFmtId="0" fontId="5" fillId="0" borderId="1" xfId="0" applyFont="1" applyBorder="1" applyAlignment="1">
      <alignment horizontal="center"/>
    </xf>
    <xf numFmtId="0" fontId="5" fillId="0" borderId="27" xfId="0" applyFont="1" applyBorder="1" applyAlignment="1">
      <alignment horizontal="center"/>
    </xf>
    <xf numFmtId="164" fontId="5" fillId="0" borderId="5" xfId="0" applyNumberFormat="1" applyFont="1" applyBorder="1"/>
    <xf numFmtId="164" fontId="5" fillId="0" borderId="1" xfId="0" applyNumberFormat="1" applyFont="1" applyBorder="1"/>
    <xf numFmtId="164" fontId="5" fillId="0" borderId="6" xfId="0" applyNumberFormat="1" applyFont="1" applyBorder="1"/>
    <xf numFmtId="0" fontId="5" fillId="0" borderId="29" xfId="0" applyFont="1" applyBorder="1"/>
    <xf numFmtId="0" fontId="5" fillId="0" borderId="18" xfId="0" applyFont="1" applyBorder="1"/>
    <xf numFmtId="0" fontId="5" fillId="0" borderId="30" xfId="0" applyFont="1" applyBorder="1"/>
    <xf numFmtId="0" fontId="5" fillId="0" borderId="37" xfId="0" applyFont="1" applyBorder="1"/>
    <xf numFmtId="2" fontId="5" fillId="0" borderId="38" xfId="0" applyNumberFormat="1" applyFont="1" applyBorder="1"/>
    <xf numFmtId="1" fontId="5" fillId="0" borderId="34" xfId="0" applyNumberFormat="1" applyFont="1" applyBorder="1" applyAlignment="1">
      <alignment horizontal="center"/>
    </xf>
    <xf numFmtId="1" fontId="5" fillId="0" borderId="28" xfId="0" applyNumberFormat="1" applyFont="1" applyBorder="1" applyAlignment="1">
      <alignment horizontal="center"/>
    </xf>
    <xf numFmtId="1" fontId="5" fillId="0" borderId="45" xfId="0" applyNumberFormat="1"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44" xfId="0" applyFont="1" applyBorder="1" applyAlignment="1">
      <alignment horizontal="center"/>
    </xf>
    <xf numFmtId="164" fontId="5" fillId="0" borderId="7" xfId="0" applyNumberFormat="1" applyFont="1" applyBorder="1"/>
    <xf numFmtId="164" fontId="5" fillId="0" borderId="8" xfId="0" applyNumberFormat="1" applyFont="1" applyBorder="1"/>
    <xf numFmtId="164" fontId="5" fillId="0" borderId="9" xfId="0" applyNumberFormat="1" applyFont="1" applyBorder="1"/>
    <xf numFmtId="0" fontId="5" fillId="0" borderId="3" xfId="0" applyFont="1" applyBorder="1"/>
    <xf numFmtId="0" fontId="5" fillId="0" borderId="4" xfId="0" applyFont="1" applyBorder="1" applyAlignment="1">
      <alignment wrapText="1"/>
    </xf>
    <xf numFmtId="164" fontId="7" fillId="0" borderId="0" xfId="0" applyNumberFormat="1" applyFont="1"/>
    <xf numFmtId="0" fontId="19" fillId="0" borderId="0" xfId="0" applyFont="1" applyAlignment="1">
      <alignment horizontal="left"/>
    </xf>
    <xf numFmtId="2" fontId="5" fillId="0" borderId="1" xfId="0" applyNumberFormat="1" applyFont="1" applyBorder="1"/>
    <xf numFmtId="0" fontId="5" fillId="0" borderId="6" xfId="0" applyFont="1" applyBorder="1"/>
    <xf numFmtId="0" fontId="5" fillId="0" borderId="0" xfId="0" applyFont="1" applyBorder="1" applyAlignment="1">
      <alignment horizontal="center"/>
    </xf>
    <xf numFmtId="0" fontId="7" fillId="0" borderId="1" xfId="0" applyFont="1" applyBorder="1"/>
    <xf numFmtId="0" fontId="7" fillId="0" borderId="6" xfId="0" applyFont="1" applyBorder="1"/>
    <xf numFmtId="1" fontId="5" fillId="0" borderId="1" xfId="1" applyNumberFormat="1" applyFont="1" applyBorder="1"/>
    <xf numFmtId="1" fontId="5" fillId="0" borderId="6" xfId="1" applyNumberFormat="1" applyFont="1" applyBorder="1"/>
    <xf numFmtId="0" fontId="5" fillId="0" borderId="8" xfId="0" applyFont="1" applyBorder="1"/>
    <xf numFmtId="0" fontId="5" fillId="0" borderId="9" xfId="0" applyFont="1" applyBorder="1"/>
    <xf numFmtId="0" fontId="2" fillId="0" borderId="0" xfId="0" applyFont="1"/>
    <xf numFmtId="0" fontId="18" fillId="0" borderId="0" xfId="0" applyFont="1"/>
    <xf numFmtId="0" fontId="2" fillId="0" borderId="0" xfId="0" applyFont="1" applyBorder="1"/>
    <xf numFmtId="0" fontId="2" fillId="0" borderId="0" xfId="0" applyFont="1" applyAlignment="1">
      <alignment horizontal="right"/>
    </xf>
    <xf numFmtId="0" fontId="2" fillId="0" borderId="0" xfId="0" applyFont="1" applyFill="1" applyBorder="1"/>
    <xf numFmtId="0" fontId="2" fillId="2" borderId="25" xfId="0" applyFont="1" applyFill="1" applyBorder="1" applyAlignment="1">
      <alignment horizontal="center"/>
    </xf>
    <xf numFmtId="0" fontId="2" fillId="0" borderId="23" xfId="0" applyFont="1" applyFill="1" applyBorder="1"/>
    <xf numFmtId="0" fontId="2" fillId="0" borderId="0" xfId="0" quotePrefix="1" applyFont="1" applyAlignment="1">
      <alignment horizontal="center"/>
    </xf>
    <xf numFmtId="0" fontId="2" fillId="0" borderId="5" xfId="0" applyFont="1" applyFill="1" applyBorder="1"/>
    <xf numFmtId="0" fontId="2" fillId="2" borderId="22" xfId="0" applyFont="1" applyFill="1" applyBorder="1" applyAlignment="1">
      <alignment horizontal="center"/>
    </xf>
    <xf numFmtId="0" fontId="2" fillId="0" borderId="28" xfId="0" applyFont="1" applyFill="1" applyBorder="1"/>
    <xf numFmtId="0" fontId="2" fillId="0" borderId="0" xfId="0" applyFont="1" applyAlignment="1">
      <alignment horizontal="center"/>
    </xf>
    <xf numFmtId="14" fontId="2" fillId="0" borderId="0" xfId="0" applyNumberFormat="1" applyFont="1" applyAlignment="1">
      <alignment horizontal="left"/>
    </xf>
    <xf numFmtId="0" fontId="2" fillId="0" borderId="1" xfId="0" applyFont="1" applyFill="1" applyBorder="1"/>
    <xf numFmtId="0" fontId="2" fillId="0" borderId="1" xfId="0" applyFont="1" applyBorder="1" applyAlignment="1">
      <alignment horizontal="right"/>
    </xf>
    <xf numFmtId="0" fontId="2" fillId="2" borderId="19" xfId="0" applyFont="1" applyFill="1" applyBorder="1" applyAlignment="1">
      <alignment horizontal="center"/>
    </xf>
    <xf numFmtId="0" fontId="2" fillId="0" borderId="21" xfId="0" applyFont="1" applyFill="1" applyBorder="1"/>
    <xf numFmtId="0" fontId="2" fillId="0" borderId="0" xfId="0" applyFont="1" applyFill="1"/>
    <xf numFmtId="0" fontId="18" fillId="0" borderId="0" xfId="0" applyFont="1" applyFill="1"/>
    <xf numFmtId="0" fontId="2" fillId="0" borderId="0" xfId="0" quotePrefix="1" applyFont="1" applyFill="1" applyAlignment="1">
      <alignment horizontal="center"/>
    </xf>
    <xf numFmtId="0" fontId="2" fillId="0" borderId="35" xfId="0" applyFont="1" applyFill="1" applyBorder="1"/>
    <xf numFmtId="0" fontId="2" fillId="0" borderId="0" xfId="0" applyFont="1" applyFill="1" applyAlignment="1">
      <alignment horizontal="center"/>
    </xf>
    <xf numFmtId="0" fontId="2" fillId="0" borderId="5" xfId="0" quotePrefix="1" applyFont="1" applyFill="1" applyBorder="1"/>
    <xf numFmtId="0" fontId="2" fillId="0" borderId="1" xfId="0" applyFont="1" applyFill="1" applyBorder="1" applyAlignment="1">
      <alignment horizontal="right"/>
    </xf>
    <xf numFmtId="0" fontId="2" fillId="0" borderId="1" xfId="0" quotePrefix="1" applyFont="1" applyFill="1" applyBorder="1"/>
    <xf numFmtId="0" fontId="2" fillId="0" borderId="33" xfId="0" applyFont="1" applyFill="1" applyBorder="1"/>
    <xf numFmtId="0" fontId="2" fillId="0" borderId="16" xfId="0" applyFont="1" applyFill="1" applyBorder="1"/>
    <xf numFmtId="0" fontId="2" fillId="0" borderId="34" xfId="0" applyFont="1" applyFill="1" applyBorder="1"/>
    <xf numFmtId="0" fontId="2" fillId="0" borderId="5" xfId="0" applyFont="1" applyBorder="1" applyAlignment="1">
      <alignment horizontal="right"/>
    </xf>
    <xf numFmtId="0" fontId="2" fillId="0" borderId="1" xfId="0" quotePrefix="1" applyFont="1" applyBorder="1" applyAlignment="1">
      <alignment horizontal="right"/>
    </xf>
    <xf numFmtId="0" fontId="2" fillId="0" borderId="5" xfId="0" quotePrefix="1" applyFont="1" applyBorder="1" applyAlignment="1">
      <alignment horizontal="right"/>
    </xf>
    <xf numFmtId="0" fontId="2" fillId="0" borderId="20" xfId="0" applyFont="1" applyFill="1" applyBorder="1"/>
    <xf numFmtId="0" fontId="2" fillId="2" borderId="12" xfId="0" applyFont="1" applyFill="1" applyBorder="1" applyAlignment="1">
      <alignment horizontal="center"/>
    </xf>
    <xf numFmtId="0" fontId="21" fillId="0" borderId="0" xfId="0" applyFont="1" applyAlignment="1">
      <alignment horizontal="right"/>
    </xf>
    <xf numFmtId="0" fontId="2" fillId="0" borderId="21" xfId="0" applyFont="1" applyBorder="1"/>
    <xf numFmtId="0" fontId="2" fillId="0" borderId="1" xfId="0" applyFont="1" applyBorder="1"/>
    <xf numFmtId="0" fontId="2" fillId="0" borderId="39" xfId="0" applyFont="1" applyBorder="1"/>
    <xf numFmtId="0" fontId="21" fillId="0" borderId="0" xfId="0" applyFont="1" applyBorder="1" applyAlignment="1">
      <alignment wrapText="1"/>
    </xf>
    <xf numFmtId="0" fontId="2" fillId="0" borderId="34" xfId="0" applyFont="1" applyBorder="1" applyAlignment="1">
      <alignment horizontal="center" textRotation="90" wrapText="1"/>
    </xf>
    <xf numFmtId="0" fontId="2" fillId="0" borderId="28" xfId="0" applyFont="1" applyBorder="1" applyAlignment="1">
      <alignment horizontal="center" textRotation="90" wrapText="1"/>
    </xf>
    <xf numFmtId="0" fontId="2" fillId="0" borderId="28" xfId="0" applyFont="1" applyBorder="1" applyAlignment="1">
      <alignment horizontal="center" textRotation="90"/>
    </xf>
    <xf numFmtId="0" fontId="2" fillId="0" borderId="35" xfId="0" applyFont="1" applyBorder="1" applyAlignment="1">
      <alignment horizontal="center" textRotation="90"/>
    </xf>
    <xf numFmtId="0" fontId="2" fillId="0" borderId="36" xfId="0" applyFont="1" applyBorder="1" applyAlignment="1">
      <alignment horizontal="center" textRotation="90"/>
    </xf>
    <xf numFmtId="0" fontId="2" fillId="2" borderId="0" xfId="0" applyFont="1" applyFill="1"/>
    <xf numFmtId="0" fontId="2" fillId="0" borderId="13" xfId="0" applyFont="1" applyBorder="1" applyAlignment="1">
      <alignment horizontal="center"/>
    </xf>
    <xf numFmtId="0" fontId="2" fillId="0" borderId="14" xfId="0" applyFont="1" applyBorder="1" applyAlignment="1">
      <alignment horizontal="center"/>
    </xf>
    <xf numFmtId="0" fontId="2" fillId="0" borderId="41" xfId="0" applyFont="1" applyBorder="1" applyAlignment="1">
      <alignment horizontal="center"/>
    </xf>
    <xf numFmtId="0" fontId="2" fillId="0" borderId="15" xfId="0" applyFont="1" applyBorder="1" applyAlignment="1">
      <alignment horizontal="center"/>
    </xf>
    <xf numFmtId="0" fontId="21" fillId="0" borderId="28" xfId="0" applyFont="1" applyBorder="1"/>
    <xf numFmtId="0" fontId="22" fillId="0" borderId="0" xfId="0" applyFont="1"/>
    <xf numFmtId="0" fontId="2" fillId="2" borderId="40" xfId="0" applyFont="1" applyFill="1" applyBorder="1"/>
    <xf numFmtId="0" fontId="2" fillId="2" borderId="42" xfId="0" applyFont="1" applyFill="1" applyBorder="1"/>
    <xf numFmtId="0" fontId="2" fillId="2" borderId="43" xfId="0" applyFont="1" applyFill="1" applyBorder="1"/>
    <xf numFmtId="0" fontId="2" fillId="0" borderId="34" xfId="0" applyFont="1" applyBorder="1" applyAlignment="1">
      <alignment horizontal="center"/>
    </xf>
    <xf numFmtId="0" fontId="2" fillId="0" borderId="35" xfId="0" applyFont="1" applyBorder="1" applyAlignment="1">
      <alignment horizontal="center"/>
    </xf>
    <xf numFmtId="0" fontId="2" fillId="0" borderId="28" xfId="0" applyFont="1" applyBorder="1" applyAlignment="1">
      <alignment horizontal="center"/>
    </xf>
    <xf numFmtId="0" fontId="2" fillId="0" borderId="38" xfId="0" applyFont="1" applyBorder="1" applyAlignment="1">
      <alignment horizontal="center"/>
    </xf>
    <xf numFmtId="0" fontId="2" fillId="0" borderId="45" xfId="0" applyFont="1" applyBorder="1" applyAlignment="1">
      <alignment horizontal="center"/>
    </xf>
    <xf numFmtId="0" fontId="2" fillId="0" borderId="36" xfId="0" applyFont="1" applyBorder="1" applyAlignment="1">
      <alignment horizontal="center"/>
    </xf>
    <xf numFmtId="0" fontId="2" fillId="0" borderId="25" xfId="0" applyFont="1" applyBorder="1"/>
    <xf numFmtId="0" fontId="2" fillId="0" borderId="17" xfId="0" applyFont="1" applyBorder="1"/>
    <xf numFmtId="2" fontId="2" fillId="0" borderId="32" xfId="0" applyNumberFormat="1" applyFont="1" applyBorder="1"/>
    <xf numFmtId="1" fontId="2" fillId="0" borderId="24" xfId="0" applyNumberFormat="1" applyFont="1" applyBorder="1" applyAlignment="1">
      <alignment horizontal="center"/>
    </xf>
    <xf numFmtId="1" fontId="2" fillId="0" borderId="20" xfId="0" applyNumberFormat="1" applyFont="1" applyBorder="1" applyAlignment="1">
      <alignment horizontal="center"/>
    </xf>
    <xf numFmtId="1" fontId="2" fillId="0" borderId="20" xfId="0" quotePrefix="1" applyNumberFormat="1" applyFont="1" applyBorder="1" applyAlignment="1">
      <alignment horizontal="center"/>
    </xf>
    <xf numFmtId="1" fontId="2" fillId="0" borderId="22" xfId="0" applyNumberFormat="1"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6" xfId="0" applyFont="1" applyBorder="1" applyAlignment="1">
      <alignment horizontal="center"/>
    </xf>
    <xf numFmtId="164" fontId="2" fillId="0" borderId="2" xfId="0" applyNumberFormat="1" applyFont="1" applyBorder="1"/>
    <xf numFmtId="164" fontId="2" fillId="0" borderId="3" xfId="0" applyNumberFormat="1" applyFont="1" applyBorder="1"/>
    <xf numFmtId="164" fontId="2" fillId="0" borderId="4" xfId="0" applyNumberFormat="1" applyFont="1" applyBorder="1"/>
    <xf numFmtId="0" fontId="2" fillId="0" borderId="27" xfId="0" applyFont="1" applyBorder="1"/>
    <xf numFmtId="0" fontId="2" fillId="0" borderId="31" xfId="0" applyFont="1" applyBorder="1"/>
    <xf numFmtId="2" fontId="2" fillId="0" borderId="33" xfId="0" applyNumberFormat="1" applyFont="1" applyBorder="1"/>
    <xf numFmtId="1" fontId="2" fillId="0" borderId="5" xfId="0" applyNumberFormat="1" applyFont="1" applyBorder="1" applyAlignment="1">
      <alignment horizontal="center"/>
    </xf>
    <xf numFmtId="1" fontId="2" fillId="0" borderId="1" xfId="0" applyNumberFormat="1" applyFont="1" applyBorder="1" applyAlignment="1">
      <alignment horizontal="center"/>
    </xf>
    <xf numFmtId="1" fontId="2" fillId="0" borderId="27" xfId="0" applyNumberFormat="1" applyFont="1" applyBorder="1" applyAlignment="1">
      <alignment horizontal="center"/>
    </xf>
    <xf numFmtId="0" fontId="2" fillId="0" borderId="5" xfId="0" applyFont="1" applyBorder="1" applyAlignment="1">
      <alignment horizontal="center"/>
    </xf>
    <xf numFmtId="0" fontId="2" fillId="0" borderId="1" xfId="0" applyFont="1" applyBorder="1" applyAlignment="1">
      <alignment horizontal="center"/>
    </xf>
    <xf numFmtId="0" fontId="2" fillId="0" borderId="27" xfId="0" applyFont="1" applyBorder="1" applyAlignment="1">
      <alignment horizontal="center"/>
    </xf>
    <xf numFmtId="164" fontId="2" fillId="0" borderId="5" xfId="0" applyNumberFormat="1" applyFont="1" applyBorder="1"/>
    <xf numFmtId="164" fontId="2" fillId="0" borderId="1" xfId="0" applyNumberFormat="1" applyFont="1" applyBorder="1"/>
    <xf numFmtId="164" fontId="2" fillId="0" borderId="6" xfId="0" applyNumberFormat="1" applyFont="1" applyBorder="1"/>
    <xf numFmtId="0" fontId="2" fillId="0" borderId="29" xfId="0" applyFont="1" applyBorder="1"/>
    <xf numFmtId="0" fontId="2" fillId="0" borderId="18" xfId="0" applyFont="1" applyBorder="1"/>
    <xf numFmtId="0" fontId="2" fillId="0" borderId="30" xfId="0" applyFont="1" applyBorder="1"/>
    <xf numFmtId="0" fontId="2" fillId="0" borderId="37" xfId="0" applyFont="1" applyBorder="1"/>
    <xf numFmtId="2" fontId="2" fillId="0" borderId="38" xfId="0" applyNumberFormat="1" applyFont="1" applyBorder="1"/>
    <xf numFmtId="1" fontId="2" fillId="0" borderId="34" xfId="0" applyNumberFormat="1" applyFont="1" applyBorder="1" applyAlignment="1">
      <alignment horizontal="center"/>
    </xf>
    <xf numFmtId="1" fontId="2" fillId="0" borderId="28" xfId="0" applyNumberFormat="1" applyFont="1" applyBorder="1" applyAlignment="1">
      <alignment horizontal="center"/>
    </xf>
    <xf numFmtId="1" fontId="2" fillId="0" borderId="45" xfId="0" applyNumberFormat="1"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44" xfId="0" applyFont="1" applyBorder="1" applyAlignment="1">
      <alignment horizontal="center"/>
    </xf>
    <xf numFmtId="164" fontId="2" fillId="0" borderId="7" xfId="0" applyNumberFormat="1" applyFont="1" applyBorder="1"/>
    <xf numFmtId="164" fontId="2" fillId="0" borderId="8" xfId="0" applyNumberFormat="1" applyFont="1" applyBorder="1"/>
    <xf numFmtId="164" fontId="2" fillId="0" borderId="9" xfId="0" applyNumberFormat="1" applyFont="1" applyBorder="1"/>
    <xf numFmtId="0" fontId="18" fillId="0" borderId="3" xfId="0" applyFont="1" applyBorder="1"/>
    <xf numFmtId="0" fontId="18" fillId="0" borderId="4" xfId="0" applyFont="1" applyBorder="1" applyAlignment="1">
      <alignment wrapText="1"/>
    </xf>
    <xf numFmtId="164" fontId="18" fillId="0" borderId="0" xfId="0" applyNumberFormat="1" applyFont="1"/>
    <xf numFmtId="0" fontId="21" fillId="0" borderId="0" xfId="0" applyFont="1" applyAlignment="1">
      <alignment horizontal="left"/>
    </xf>
    <xf numFmtId="2" fontId="2" fillId="0" borderId="1" xfId="0" applyNumberFormat="1" applyFont="1" applyBorder="1"/>
    <xf numFmtId="0" fontId="2" fillId="0" borderId="6" xfId="0" applyFont="1" applyBorder="1"/>
    <xf numFmtId="0" fontId="2" fillId="0" borderId="0" xfId="0" applyFont="1" applyFill="1" applyBorder="1" applyAlignment="1">
      <alignment horizontal="center"/>
    </xf>
    <xf numFmtId="0" fontId="18" fillId="0" borderId="1" xfId="0" applyFont="1" applyBorder="1"/>
    <xf numFmtId="0" fontId="18" fillId="0" borderId="6" xfId="0" applyFont="1" applyBorder="1"/>
    <xf numFmtId="1" fontId="2" fillId="0" borderId="1" xfId="1" applyNumberFormat="1" applyFont="1" applyBorder="1"/>
    <xf numFmtId="1" fontId="2" fillId="0" borderId="6" xfId="1" applyNumberFormat="1" applyFont="1" applyBorder="1"/>
    <xf numFmtId="1" fontId="2" fillId="0" borderId="1" xfId="0" applyNumberFormat="1" applyFont="1" applyBorder="1"/>
    <xf numFmtId="1" fontId="2" fillId="0" borderId="6" xfId="0" applyNumberFormat="1" applyFont="1" applyBorder="1"/>
    <xf numFmtId="0" fontId="2" fillId="0" borderId="8" xfId="0" applyFont="1" applyBorder="1"/>
    <xf numFmtId="0" fontId="2" fillId="0" borderId="9" xfId="0" applyFont="1" applyBorder="1"/>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5" fillId="0" borderId="0" xfId="0" applyFont="1" applyAlignment="1">
      <alignment horizontal="left"/>
    </xf>
    <xf numFmtId="0" fontId="7" fillId="0" borderId="26" xfId="0" applyFont="1" applyBorder="1" applyAlignment="1">
      <alignment horizontal="center"/>
    </xf>
    <xf numFmtId="0" fontId="5" fillId="0" borderId="5" xfId="0" applyFont="1" applyBorder="1" applyAlignment="1">
      <alignment horizontal="left"/>
    </xf>
    <xf numFmtId="0" fontId="5" fillId="0" borderId="1" xfId="0" applyFont="1" applyBorder="1" applyAlignment="1">
      <alignment horizontal="left"/>
    </xf>
    <xf numFmtId="0" fontId="5" fillId="0" borderId="29" xfId="0" applyFont="1" applyBorder="1" applyAlignment="1">
      <alignment horizontal="left"/>
    </xf>
    <xf numFmtId="0" fontId="5" fillId="0" borderId="21" xfId="0" applyFont="1" applyBorder="1" applyAlignment="1">
      <alignment horizontal="left"/>
    </xf>
    <xf numFmtId="0" fontId="5" fillId="0" borderId="7" xfId="0" applyFont="1" applyBorder="1" applyAlignment="1">
      <alignment horizontal="left"/>
    </xf>
    <xf numFmtId="0" fontId="5" fillId="0" borderId="8"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7" fillId="0" borderId="5" xfId="0" applyFont="1" applyBorder="1" applyAlignment="1">
      <alignment horizontal="left"/>
    </xf>
    <xf numFmtId="0" fontId="7"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2" fillId="0" borderId="0" xfId="0" applyFont="1" applyAlignment="1">
      <alignment horizontal="left"/>
    </xf>
    <xf numFmtId="0" fontId="18" fillId="0" borderId="26"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2" fillId="0" borderId="5" xfId="0" applyFont="1" applyBorder="1" applyAlignment="1">
      <alignment horizontal="left"/>
    </xf>
    <xf numFmtId="0" fontId="2" fillId="0" borderId="1" xfId="0" applyFont="1" applyBorder="1" applyAlignment="1">
      <alignment horizontal="left"/>
    </xf>
    <xf numFmtId="0" fontId="2" fillId="0" borderId="29" xfId="0" applyFont="1" applyBorder="1" applyAlignment="1">
      <alignment horizontal="left"/>
    </xf>
    <xf numFmtId="0" fontId="2" fillId="0" borderId="2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1" fillId="0" borderId="5" xfId="0" applyFont="1" applyBorder="1" applyAlignment="1">
      <alignment horizontal="left"/>
    </xf>
    <xf numFmtId="0" fontId="1" fillId="0" borderId="29" xfId="0" applyFont="1" applyBorder="1"/>
  </cellXfs>
  <cellStyles count="3">
    <cellStyle name="Normal" xfId="0" builtinId="0"/>
    <cellStyle name="Normal 2" xfId="2" xr:uid="{18ED0337-4D65-9D41-A746-2E8E47594B4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165100</xdr:rowOff>
    </xdr:from>
    <xdr:ext cx="2247900" cy="614539"/>
    <xdr:pic>
      <xdr:nvPicPr>
        <xdr:cNvPr id="2" name="Picture 1" descr="COR001.eCornell.Logo.RGB.jpg">
          <a:extLst>
            <a:ext uri="{FF2B5EF4-FFF2-40B4-BE49-F238E27FC236}">
              <a16:creationId xmlns:a16="http://schemas.microsoft.com/office/drawing/2014/main" id="{47A6D535-90DB-304C-A799-00FFBB741C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368300"/>
          <a:ext cx="2247900" cy="61453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34940</xdr:rowOff>
    </xdr:from>
    <xdr:to>
      <xdr:col>0</xdr:col>
      <xdr:colOff>5801563</xdr:colOff>
      <xdr:row>6</xdr:row>
      <xdr:rowOff>3746500</xdr:rowOff>
    </xdr:to>
    <xdr:pic>
      <xdr:nvPicPr>
        <xdr:cNvPr id="4" name="Picture 3">
          <a:extLst>
            <a:ext uri="{FF2B5EF4-FFF2-40B4-BE49-F238E27FC236}">
              <a16:creationId xmlns:a16="http://schemas.microsoft.com/office/drawing/2014/main" id="{A69E42D4-2A42-4122-B104-DA6AF58F8E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41740"/>
          <a:ext cx="5801563" cy="37115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F3FC2-7C4F-2D42-90BA-6673EEB6480D}">
  <dimension ref="B3:B14"/>
  <sheetViews>
    <sheetView showGridLines="0" tabSelected="1" topLeftCell="B1" workbookViewId="0">
      <selection activeCell="B10" sqref="B10"/>
    </sheetView>
  </sheetViews>
  <sheetFormatPr baseColWidth="10" defaultRowHeight="16" x14ac:dyDescent="0.2"/>
  <cols>
    <col min="1" max="1" width="10.83203125" style="6"/>
    <col min="2" max="2" width="175.1640625" style="6" customWidth="1"/>
    <col min="3" max="16384" width="10.83203125" style="6"/>
  </cols>
  <sheetData>
    <row r="3" spans="2:2" x14ac:dyDescent="0.2">
      <c r="B3" s="14" t="s">
        <v>103</v>
      </c>
    </row>
    <row r="4" spans="2:2" ht="16" customHeight="1" x14ac:dyDescent="0.2">
      <c r="B4" s="14" t="s">
        <v>100</v>
      </c>
    </row>
    <row r="5" spans="2:2" ht="51" customHeight="1" x14ac:dyDescent="0.25">
      <c r="B5" s="13" t="s">
        <v>116</v>
      </c>
    </row>
    <row r="6" spans="2:2" ht="20" x14ac:dyDescent="0.2">
      <c r="B6" s="12" t="s">
        <v>101</v>
      </c>
    </row>
    <row r="8" spans="2:2" ht="18" x14ac:dyDescent="0.2">
      <c r="B8" s="11" t="s">
        <v>102</v>
      </c>
    </row>
    <row r="9" spans="2:2" ht="125" customHeight="1" x14ac:dyDescent="0.2">
      <c r="B9" s="10" t="s">
        <v>146</v>
      </c>
    </row>
    <row r="10" spans="2:2" ht="29" customHeight="1" x14ac:dyDescent="0.2">
      <c r="B10" s="9"/>
    </row>
    <row r="11" spans="2:2" ht="23" customHeight="1" x14ac:dyDescent="0.2">
      <c r="B11" s="8"/>
    </row>
    <row r="12" spans="2:2" ht="24" customHeight="1" x14ac:dyDescent="0.2">
      <c r="B12" s="8"/>
    </row>
    <row r="14" spans="2:2" x14ac:dyDescent="0.2">
      <c r="B14" s="7" t="s">
        <v>115</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62"/>
  <sheetViews>
    <sheetView topLeftCell="A25" zoomScale="80" zoomScaleNormal="80" zoomScalePageLayoutView="80" workbookViewId="0">
      <selection activeCell="C53" sqref="C53:D53"/>
    </sheetView>
  </sheetViews>
  <sheetFormatPr baseColWidth="10" defaultColWidth="8.83203125" defaultRowHeight="16" x14ac:dyDescent="0.2"/>
  <cols>
    <col min="1" max="1" width="8.83203125" style="5"/>
    <col min="2" max="2" width="52.6640625" style="5" customWidth="1"/>
    <col min="3" max="3" width="33" style="5" customWidth="1"/>
    <col min="4" max="4" width="13.1640625" style="5" customWidth="1"/>
    <col min="5" max="18" width="4.6640625" style="5" customWidth="1"/>
    <col min="19" max="19" width="5.5" style="5" customWidth="1"/>
    <col min="20" max="20" width="4.6640625" style="5" customWidth="1"/>
    <col min="21" max="21" width="5.5" style="5" customWidth="1"/>
    <col min="22" max="27" width="4.6640625" style="5" customWidth="1"/>
    <col min="28" max="28" width="6.6640625" style="5" customWidth="1"/>
    <col min="29" max="29" width="6.83203125" style="5" customWidth="1"/>
    <col min="30" max="30" width="4.6640625" style="5" customWidth="1"/>
    <col min="31" max="38" width="8.83203125" style="5"/>
    <col min="39" max="39" width="10.5" style="5" customWidth="1"/>
    <col min="40" max="16384" width="8.83203125" style="5"/>
  </cols>
  <sheetData>
    <row r="1" spans="1:40" x14ac:dyDescent="0.2">
      <c r="B1" s="22" t="s">
        <v>16</v>
      </c>
      <c r="E1" s="21"/>
      <c r="F1" s="21"/>
      <c r="G1" s="21"/>
      <c r="H1" s="21"/>
      <c r="I1" s="21"/>
      <c r="J1" s="21"/>
      <c r="K1" s="21"/>
      <c r="L1" s="21"/>
      <c r="M1" s="21"/>
      <c r="N1" s="21"/>
      <c r="O1" s="21"/>
      <c r="P1" s="21"/>
      <c r="Q1" s="21"/>
      <c r="R1" s="21"/>
      <c r="S1" s="21"/>
      <c r="T1" s="21"/>
      <c r="U1" s="21"/>
      <c r="V1" s="21"/>
      <c r="W1" s="21"/>
      <c r="X1" s="21"/>
      <c r="Y1" s="21"/>
      <c r="Z1" s="21"/>
      <c r="AA1" s="21"/>
      <c r="AB1" s="21"/>
      <c r="AC1" s="21"/>
      <c r="AD1" s="21"/>
    </row>
    <row r="2" spans="1:40" ht="17" thickBot="1" x14ac:dyDescent="0.25">
      <c r="A2" s="23" t="s">
        <v>99</v>
      </c>
      <c r="B2" s="247" t="s">
        <v>99</v>
      </c>
      <c r="C2" s="247"/>
      <c r="D2" s="21"/>
      <c r="E2" s="21"/>
      <c r="F2" s="21"/>
      <c r="G2" s="24"/>
      <c r="H2" s="24"/>
      <c r="I2" s="24"/>
      <c r="J2" s="24"/>
      <c r="K2" s="24"/>
      <c r="L2" s="24"/>
      <c r="M2" s="24"/>
      <c r="N2" s="24"/>
      <c r="O2" s="24"/>
      <c r="P2" s="24"/>
      <c r="Q2" s="24"/>
      <c r="R2" s="24"/>
      <c r="S2" s="24"/>
      <c r="T2" s="24"/>
      <c r="U2" s="24"/>
      <c r="V2" s="24"/>
      <c r="W2" s="24"/>
      <c r="X2" s="24"/>
      <c r="Y2" s="24"/>
      <c r="Z2" s="21"/>
      <c r="AA2" s="21"/>
      <c r="AB2" s="21"/>
      <c r="AC2" s="21"/>
      <c r="AD2" s="21"/>
      <c r="AE2" s="21"/>
      <c r="AN2" s="22"/>
    </row>
    <row r="3" spans="1:40" ht="17" thickBot="1" x14ac:dyDescent="0.25">
      <c r="B3" s="22" t="s">
        <v>17</v>
      </c>
      <c r="D3" s="5">
        <v>1</v>
      </c>
      <c r="E3" s="25"/>
      <c r="F3" s="26"/>
      <c r="G3" s="24"/>
      <c r="H3" s="24"/>
      <c r="I3" s="24"/>
      <c r="J3" s="24"/>
      <c r="K3" s="24"/>
      <c r="L3" s="24"/>
      <c r="N3" s="24"/>
      <c r="O3" s="24"/>
      <c r="P3" s="24"/>
      <c r="Q3" s="24"/>
      <c r="R3" s="24"/>
      <c r="S3" s="24"/>
      <c r="T3" s="24"/>
      <c r="U3" s="24"/>
      <c r="V3" s="24"/>
      <c r="W3" s="24"/>
      <c r="X3" s="24"/>
      <c r="Y3" s="24"/>
      <c r="Z3" s="21"/>
      <c r="AA3" s="21"/>
      <c r="AB3" s="21"/>
      <c r="AC3" s="21"/>
      <c r="AD3" s="21"/>
      <c r="AM3" s="27"/>
    </row>
    <row r="4" spans="1:40" ht="17" thickBot="1" x14ac:dyDescent="0.25">
      <c r="B4" s="247" t="s">
        <v>99</v>
      </c>
      <c r="C4" s="247"/>
      <c r="D4" s="5">
        <f>D3+1</f>
        <v>2</v>
      </c>
      <c r="E4" s="28"/>
      <c r="F4" s="29"/>
      <c r="G4" s="26"/>
      <c r="H4" s="24"/>
      <c r="I4" s="21"/>
      <c r="J4" s="21"/>
      <c r="K4" s="21"/>
      <c r="L4" s="21"/>
      <c r="M4" s="21"/>
      <c r="N4" s="21"/>
      <c r="O4" s="21"/>
      <c r="P4" s="21"/>
      <c r="Q4" s="21"/>
      <c r="R4" s="21"/>
      <c r="S4" s="21"/>
      <c r="T4" s="24"/>
      <c r="U4" s="24"/>
      <c r="V4" s="24"/>
      <c r="W4" s="24"/>
      <c r="X4" s="24"/>
      <c r="Y4" s="24"/>
      <c r="Z4" s="21"/>
      <c r="AA4" s="21"/>
      <c r="AB4" s="21"/>
      <c r="AC4" s="21"/>
      <c r="AD4" s="21"/>
      <c r="AM4" s="27"/>
    </row>
    <row r="5" spans="1:40" ht="17" thickBot="1" x14ac:dyDescent="0.25">
      <c r="B5" s="22" t="s">
        <v>18</v>
      </c>
      <c r="D5" s="5">
        <f t="shared" ref="D5:D28" si="0">D4+1</f>
        <v>3</v>
      </c>
      <c r="E5" s="28"/>
      <c r="F5" s="30"/>
      <c r="G5" s="29"/>
      <c r="H5" s="26"/>
      <c r="I5" s="24"/>
      <c r="J5" s="24"/>
      <c r="K5" s="24"/>
      <c r="L5" s="24"/>
      <c r="M5" s="24"/>
      <c r="N5" s="24"/>
      <c r="O5" s="24"/>
      <c r="P5" s="24"/>
      <c r="Q5" s="21"/>
      <c r="R5" s="21"/>
      <c r="S5" s="21"/>
      <c r="T5" s="21"/>
      <c r="U5" s="24"/>
      <c r="V5" s="24"/>
      <c r="W5" s="24"/>
      <c r="X5" s="24"/>
      <c r="Y5" s="24"/>
      <c r="Z5" s="21"/>
      <c r="AA5" s="21"/>
      <c r="AB5" s="21"/>
      <c r="AC5" s="21"/>
      <c r="AD5" s="21"/>
      <c r="AM5" s="31"/>
    </row>
    <row r="6" spans="1:40" ht="17" thickBot="1" x14ac:dyDescent="0.25">
      <c r="B6" s="32" t="s">
        <v>99</v>
      </c>
      <c r="D6" s="5">
        <f t="shared" si="0"/>
        <v>4</v>
      </c>
      <c r="E6" s="28"/>
      <c r="F6" s="33"/>
      <c r="G6" s="30"/>
      <c r="H6" s="29"/>
      <c r="I6" s="26"/>
      <c r="J6" s="24"/>
      <c r="K6" s="24"/>
      <c r="L6" s="24"/>
      <c r="M6" s="24"/>
      <c r="N6" s="24"/>
      <c r="O6" s="24"/>
      <c r="P6" s="24"/>
      <c r="Q6" s="24"/>
      <c r="R6" s="21"/>
      <c r="S6" s="21"/>
      <c r="T6" s="21"/>
      <c r="U6" s="21"/>
      <c r="V6" s="24"/>
      <c r="W6" s="24"/>
      <c r="X6" s="24"/>
      <c r="Y6" s="24"/>
      <c r="Z6" s="21"/>
      <c r="AA6" s="21"/>
      <c r="AB6" s="21"/>
      <c r="AC6" s="21"/>
      <c r="AD6" s="21"/>
      <c r="AM6" s="31"/>
    </row>
    <row r="7" spans="1:40" ht="17" thickBot="1" x14ac:dyDescent="0.25">
      <c r="B7" s="22"/>
      <c r="D7" s="5">
        <f t="shared" si="0"/>
        <v>5</v>
      </c>
      <c r="E7" s="28"/>
      <c r="F7" s="34"/>
      <c r="G7" s="33"/>
      <c r="H7" s="30"/>
      <c r="I7" s="29"/>
      <c r="J7" s="26"/>
      <c r="K7" s="24"/>
      <c r="L7" s="24"/>
      <c r="M7" s="24"/>
      <c r="N7" s="24"/>
      <c r="O7" s="24"/>
      <c r="P7" s="24"/>
      <c r="S7" s="21"/>
      <c r="T7" s="21"/>
      <c r="U7" s="21"/>
      <c r="V7" s="21"/>
      <c r="W7" s="24"/>
      <c r="X7" s="24"/>
      <c r="Y7" s="24"/>
      <c r="Z7" s="21"/>
      <c r="AA7" s="21"/>
      <c r="AB7" s="21"/>
      <c r="AC7" s="21"/>
      <c r="AD7" s="21"/>
      <c r="AM7" s="31"/>
    </row>
    <row r="8" spans="1:40" ht="17" thickBot="1" x14ac:dyDescent="0.25">
      <c r="B8" s="22"/>
      <c r="D8" s="5">
        <f t="shared" si="0"/>
        <v>6</v>
      </c>
      <c r="E8" s="28"/>
      <c r="F8" s="34"/>
      <c r="G8" s="34"/>
      <c r="H8" s="33"/>
      <c r="I8" s="30"/>
      <c r="J8" s="35"/>
      <c r="K8" s="26"/>
      <c r="L8" s="24"/>
      <c r="M8" s="24"/>
      <c r="N8" s="24"/>
      <c r="O8" s="24"/>
      <c r="P8" s="24"/>
      <c r="Q8" s="21"/>
      <c r="S8" s="21"/>
      <c r="T8" s="21"/>
      <c r="U8" s="21"/>
      <c r="V8" s="21"/>
      <c r="W8" s="24"/>
      <c r="X8" s="24"/>
      <c r="Y8" s="24"/>
      <c r="Z8" s="21"/>
      <c r="AA8" s="21"/>
      <c r="AB8" s="21"/>
      <c r="AC8" s="21"/>
      <c r="AD8" s="21"/>
      <c r="AM8" s="31"/>
    </row>
    <row r="9" spans="1:40" ht="17" thickBot="1" x14ac:dyDescent="0.25">
      <c r="B9" s="22"/>
      <c r="D9" s="5">
        <f t="shared" si="0"/>
        <v>7</v>
      </c>
      <c r="E9" s="28"/>
      <c r="F9" s="34"/>
      <c r="G9" s="34"/>
      <c r="H9" s="33"/>
      <c r="I9" s="30"/>
      <c r="J9" s="36"/>
      <c r="K9" s="29"/>
      <c r="L9" s="26"/>
      <c r="M9" s="24"/>
      <c r="N9" s="24"/>
      <c r="O9" s="24"/>
      <c r="P9" s="24"/>
      <c r="Q9" s="21"/>
      <c r="S9" s="21"/>
      <c r="T9" s="21"/>
      <c r="U9" s="21"/>
      <c r="V9" s="21"/>
      <c r="W9" s="24"/>
      <c r="X9" s="24"/>
      <c r="Y9" s="24"/>
      <c r="Z9" s="21"/>
      <c r="AA9" s="21"/>
      <c r="AB9" s="21"/>
      <c r="AC9" s="21"/>
      <c r="AD9" s="21"/>
      <c r="AM9" s="31"/>
    </row>
    <row r="10" spans="1:40" ht="17" thickBot="1" x14ac:dyDescent="0.25">
      <c r="A10" s="37"/>
      <c r="B10" s="38" t="s">
        <v>136</v>
      </c>
      <c r="D10" s="5">
        <f t="shared" si="0"/>
        <v>8</v>
      </c>
      <c r="E10" s="28"/>
      <c r="F10" s="34"/>
      <c r="G10" s="34"/>
      <c r="H10" s="33"/>
      <c r="I10" s="30"/>
      <c r="J10" s="36"/>
      <c r="K10" s="33"/>
      <c r="L10" s="29"/>
      <c r="M10" s="26"/>
      <c r="N10" s="24"/>
      <c r="O10" s="24"/>
      <c r="P10" s="21"/>
      <c r="Q10" s="21"/>
      <c r="R10" s="24"/>
      <c r="S10" s="21"/>
      <c r="T10" s="21"/>
      <c r="U10" s="21"/>
      <c r="V10" s="21"/>
      <c r="W10" s="24"/>
      <c r="X10" s="24"/>
      <c r="Y10" s="24"/>
      <c r="Z10" s="21"/>
      <c r="AA10" s="21"/>
      <c r="AB10" s="21"/>
      <c r="AC10" s="21"/>
      <c r="AD10" s="21"/>
      <c r="AM10" s="31"/>
    </row>
    <row r="11" spans="1:40" ht="17" thickBot="1" x14ac:dyDescent="0.25">
      <c r="A11" s="39" t="s">
        <v>137</v>
      </c>
      <c r="B11" s="37" t="s">
        <v>138</v>
      </c>
      <c r="D11" s="5">
        <f t="shared" si="0"/>
        <v>9</v>
      </c>
      <c r="E11" s="28"/>
      <c r="F11" s="34"/>
      <c r="G11" s="34"/>
      <c r="H11" s="33"/>
      <c r="I11" s="30"/>
      <c r="J11" s="36"/>
      <c r="K11" s="33"/>
      <c r="L11" s="33"/>
      <c r="M11" s="29"/>
      <c r="N11" s="26"/>
      <c r="O11" s="24"/>
      <c r="P11" s="21"/>
      <c r="Q11" s="21"/>
      <c r="R11" s="24"/>
      <c r="S11" s="21"/>
      <c r="T11" s="21"/>
      <c r="U11" s="21"/>
      <c r="V11" s="21"/>
      <c r="W11" s="24"/>
      <c r="X11" s="24"/>
      <c r="Y11" s="24"/>
      <c r="Z11" s="21"/>
      <c r="AA11" s="21"/>
      <c r="AB11" s="21"/>
      <c r="AC11" s="21"/>
      <c r="AD11" s="21"/>
      <c r="AM11" s="31"/>
    </row>
    <row r="12" spans="1:40" ht="17" thickBot="1" x14ac:dyDescent="0.25">
      <c r="A12" s="39" t="s">
        <v>139</v>
      </c>
      <c r="B12" s="37" t="s">
        <v>140</v>
      </c>
      <c r="D12" s="5">
        <f t="shared" si="0"/>
        <v>10</v>
      </c>
      <c r="E12" s="28"/>
      <c r="F12" s="34"/>
      <c r="G12" s="34"/>
      <c r="H12" s="33"/>
      <c r="I12" s="30"/>
      <c r="J12" s="40"/>
      <c r="K12" s="30"/>
      <c r="L12" s="30"/>
      <c r="M12" s="30"/>
      <c r="N12" s="35"/>
      <c r="O12" s="26"/>
      <c r="P12" s="21"/>
      <c r="Q12" s="21"/>
      <c r="R12" s="24"/>
      <c r="S12" s="21"/>
      <c r="T12" s="21"/>
      <c r="U12" s="21"/>
      <c r="V12" s="21"/>
      <c r="W12" s="24"/>
      <c r="X12" s="24"/>
      <c r="Y12" s="24"/>
      <c r="Z12" s="21"/>
      <c r="AA12" s="21"/>
      <c r="AB12" s="21"/>
      <c r="AC12" s="21"/>
      <c r="AD12" s="21"/>
      <c r="AM12" s="31"/>
    </row>
    <row r="13" spans="1:40" ht="17" thickBot="1" x14ac:dyDescent="0.25">
      <c r="A13" s="41"/>
      <c r="B13" s="37" t="s">
        <v>141</v>
      </c>
      <c r="D13" s="37">
        <f t="shared" si="0"/>
        <v>11</v>
      </c>
      <c r="E13" s="42"/>
      <c r="F13" s="43"/>
      <c r="G13" s="43"/>
      <c r="H13" s="33"/>
      <c r="I13" s="30"/>
      <c r="J13" s="33"/>
      <c r="K13" s="33"/>
      <c r="L13" s="33"/>
      <c r="M13" s="33"/>
      <c r="N13" s="33"/>
      <c r="O13" s="44"/>
      <c r="P13" s="26"/>
      <c r="Q13" s="24"/>
      <c r="R13" s="24"/>
      <c r="S13" s="24"/>
      <c r="T13" s="24"/>
      <c r="U13" s="24"/>
      <c r="V13" s="21"/>
      <c r="W13" s="24"/>
      <c r="X13" s="24"/>
      <c r="Y13" s="24"/>
      <c r="Z13" s="21"/>
      <c r="AA13" s="21"/>
      <c r="AB13" s="21"/>
      <c r="AC13" s="21"/>
      <c r="AD13" s="21"/>
      <c r="AM13" s="31"/>
    </row>
    <row r="14" spans="1:40" ht="17" thickBot="1" x14ac:dyDescent="0.25">
      <c r="A14" s="41" t="s">
        <v>142</v>
      </c>
      <c r="B14" s="37" t="s">
        <v>143</v>
      </c>
      <c r="D14" s="5">
        <f t="shared" si="0"/>
        <v>12</v>
      </c>
      <c r="E14" s="42"/>
      <c r="F14" s="34"/>
      <c r="G14" s="34"/>
      <c r="H14" s="33"/>
      <c r="I14" s="30"/>
      <c r="J14" s="34"/>
      <c r="K14" s="34"/>
      <c r="L14" s="34"/>
      <c r="M14" s="34"/>
      <c r="N14" s="34"/>
      <c r="O14" s="36"/>
      <c r="P14" s="29"/>
      <c r="Q14" s="26"/>
      <c r="R14" s="24"/>
      <c r="S14" s="24"/>
      <c r="T14" s="24"/>
      <c r="U14" s="24"/>
      <c r="V14" s="21"/>
      <c r="W14" s="24"/>
      <c r="X14" s="24"/>
      <c r="Y14" s="24"/>
      <c r="Z14" s="21"/>
      <c r="AA14" s="21"/>
      <c r="AB14" s="21"/>
      <c r="AC14" s="21"/>
      <c r="AD14" s="21"/>
      <c r="AM14" s="31"/>
    </row>
    <row r="15" spans="1:40" ht="17" thickBot="1" x14ac:dyDescent="0.25">
      <c r="A15" s="41" t="s">
        <v>144</v>
      </c>
      <c r="B15" s="37" t="s">
        <v>145</v>
      </c>
      <c r="D15" s="5">
        <f t="shared" si="0"/>
        <v>13</v>
      </c>
      <c r="E15" s="42"/>
      <c r="F15" s="34"/>
      <c r="G15" s="34"/>
      <c r="H15" s="33"/>
      <c r="I15" s="30"/>
      <c r="J15" s="34"/>
      <c r="K15" s="34"/>
      <c r="L15" s="34"/>
      <c r="M15" s="34"/>
      <c r="N15" s="34"/>
      <c r="O15" s="36"/>
      <c r="P15" s="33"/>
      <c r="Q15" s="29"/>
      <c r="R15" s="26"/>
      <c r="S15" s="24"/>
      <c r="T15" s="24"/>
      <c r="U15" s="21"/>
      <c r="V15" s="21"/>
      <c r="W15" s="24"/>
      <c r="X15" s="24"/>
      <c r="Y15" s="24"/>
      <c r="Z15" s="21"/>
      <c r="AA15" s="21"/>
      <c r="AB15" s="21"/>
      <c r="AC15" s="21"/>
      <c r="AD15" s="21"/>
      <c r="AM15" s="31"/>
    </row>
    <row r="16" spans="1:40" ht="17" thickBot="1" x14ac:dyDescent="0.25">
      <c r="B16" s="22"/>
      <c r="D16" s="5">
        <f t="shared" si="0"/>
        <v>14</v>
      </c>
      <c r="E16" s="42"/>
      <c r="F16" s="34"/>
      <c r="G16" s="34"/>
      <c r="H16" s="34"/>
      <c r="I16" s="33"/>
      <c r="J16" s="33"/>
      <c r="K16" s="33"/>
      <c r="L16" s="33"/>
      <c r="M16" s="45"/>
      <c r="N16" s="33"/>
      <c r="O16" s="36"/>
      <c r="P16" s="33"/>
      <c r="Q16" s="33"/>
      <c r="R16" s="29"/>
      <c r="S16" s="26"/>
      <c r="T16" s="24"/>
      <c r="U16" s="21"/>
      <c r="V16" s="21"/>
      <c r="W16" s="24"/>
      <c r="X16" s="24"/>
      <c r="Y16" s="24"/>
      <c r="Z16" s="21"/>
      <c r="AA16" s="21"/>
      <c r="AB16" s="21"/>
      <c r="AC16" s="21"/>
      <c r="AD16" s="21"/>
      <c r="AM16" s="31"/>
    </row>
    <row r="17" spans="1:40" ht="17" thickBot="1" x14ac:dyDescent="0.25">
      <c r="B17" s="22"/>
      <c r="D17" s="5">
        <f t="shared" si="0"/>
        <v>15</v>
      </c>
      <c r="E17" s="28"/>
      <c r="F17" s="34"/>
      <c r="G17" s="34"/>
      <c r="H17" s="34"/>
      <c r="I17" s="34"/>
      <c r="J17" s="34"/>
      <c r="K17" s="34"/>
      <c r="L17" s="34"/>
      <c r="M17" s="34"/>
      <c r="N17" s="34"/>
      <c r="O17" s="40"/>
      <c r="P17" s="30"/>
      <c r="Q17" s="30"/>
      <c r="R17" s="30"/>
      <c r="S17" s="35"/>
      <c r="T17" s="26"/>
      <c r="U17" s="21"/>
      <c r="V17" s="21"/>
      <c r="W17" s="24"/>
      <c r="X17" s="24"/>
      <c r="Y17" s="24"/>
      <c r="Z17" s="21"/>
      <c r="AA17" s="21"/>
      <c r="AB17" s="21"/>
      <c r="AC17" s="21"/>
      <c r="AD17" s="21"/>
      <c r="AM17" s="31"/>
    </row>
    <row r="18" spans="1:40" ht="17" thickBot="1" x14ac:dyDescent="0.25">
      <c r="B18" s="22"/>
      <c r="D18" s="5">
        <f t="shared" si="0"/>
        <v>16</v>
      </c>
      <c r="E18" s="28"/>
      <c r="F18" s="46"/>
      <c r="G18" s="34"/>
      <c r="H18" s="34"/>
      <c r="I18" s="34"/>
      <c r="J18" s="34"/>
      <c r="K18" s="34"/>
      <c r="L18" s="34"/>
      <c r="M18" s="34"/>
      <c r="N18" s="34"/>
      <c r="O18" s="33"/>
      <c r="P18" s="33"/>
      <c r="Q18" s="33"/>
      <c r="R18" s="33"/>
      <c r="S18" s="33"/>
      <c r="T18" s="29"/>
      <c r="U18" s="26"/>
      <c r="V18" s="24"/>
      <c r="W18" s="24"/>
      <c r="X18" s="24"/>
      <c r="Y18" s="24"/>
      <c r="Z18" s="21"/>
      <c r="AA18" s="21"/>
      <c r="AB18" s="21"/>
      <c r="AC18" s="21"/>
      <c r="AD18" s="21"/>
      <c r="AM18" s="31"/>
    </row>
    <row r="19" spans="1:40" ht="17" thickBot="1" x14ac:dyDescent="0.25">
      <c r="B19" s="247"/>
      <c r="C19" s="247"/>
      <c r="D19" s="5">
        <f t="shared" si="0"/>
        <v>17</v>
      </c>
      <c r="E19" s="28"/>
      <c r="F19" s="36"/>
      <c r="G19" s="47"/>
      <c r="H19" s="34"/>
      <c r="I19" s="34"/>
      <c r="J19" s="34"/>
      <c r="K19" s="34"/>
      <c r="L19" s="34"/>
      <c r="M19" s="34"/>
      <c r="N19" s="34"/>
      <c r="O19" s="34"/>
      <c r="P19" s="34"/>
      <c r="Q19" s="34"/>
      <c r="R19" s="34"/>
      <c r="S19" s="34"/>
      <c r="T19" s="30"/>
      <c r="U19" s="35"/>
      <c r="V19" s="26"/>
      <c r="W19" s="24"/>
      <c r="X19" s="24"/>
      <c r="Y19" s="21"/>
      <c r="Z19" s="21"/>
      <c r="AA19" s="21"/>
      <c r="AB19" s="21"/>
      <c r="AC19" s="21"/>
      <c r="AD19" s="21"/>
    </row>
    <row r="20" spans="1:40" ht="17" thickBot="1" x14ac:dyDescent="0.25">
      <c r="D20" s="5">
        <f t="shared" si="0"/>
        <v>18</v>
      </c>
      <c r="E20" s="28"/>
      <c r="F20" s="36"/>
      <c r="G20" s="36"/>
      <c r="H20" s="36"/>
      <c r="I20" s="34"/>
      <c r="J20" s="34"/>
      <c r="K20" s="34"/>
      <c r="L20" s="34"/>
      <c r="M20" s="34"/>
      <c r="N20" s="34"/>
      <c r="O20" s="34"/>
      <c r="P20" s="34"/>
      <c r="Q20" s="34"/>
      <c r="R20" s="34"/>
      <c r="S20" s="34"/>
      <c r="T20" s="33"/>
      <c r="U20" s="36"/>
      <c r="V20" s="29"/>
      <c r="W20" s="26"/>
      <c r="X20" s="24"/>
      <c r="Y20" s="21"/>
      <c r="Z20" s="21"/>
      <c r="AA20" s="21"/>
      <c r="AB20" s="21"/>
      <c r="AC20" s="21"/>
      <c r="AD20" s="21"/>
    </row>
    <row r="21" spans="1:40" ht="17" thickBot="1" x14ac:dyDescent="0.25">
      <c r="D21" s="5">
        <f t="shared" si="0"/>
        <v>19</v>
      </c>
      <c r="E21" s="48"/>
      <c r="F21" s="40"/>
      <c r="G21" s="40"/>
      <c r="H21" s="40"/>
      <c r="I21" s="40"/>
      <c r="J21" s="40"/>
      <c r="K21" s="40"/>
      <c r="L21" s="40"/>
      <c r="M21" s="40"/>
      <c r="N21" s="40"/>
      <c r="O21" s="40"/>
      <c r="P21" s="40"/>
      <c r="Q21" s="40"/>
      <c r="R21" s="40"/>
      <c r="S21" s="40"/>
      <c r="T21" s="30"/>
      <c r="U21" s="30"/>
      <c r="V21" s="30"/>
      <c r="W21" s="35"/>
      <c r="X21" s="26"/>
      <c r="Y21" s="21"/>
      <c r="Z21" s="21"/>
      <c r="AA21" s="21"/>
      <c r="AB21" s="21"/>
      <c r="AC21" s="21"/>
      <c r="AD21" s="21"/>
    </row>
    <row r="22" spans="1:40" ht="17" thickBot="1" x14ac:dyDescent="0.25">
      <c r="D22" s="5">
        <f t="shared" si="0"/>
        <v>20</v>
      </c>
      <c r="E22" s="28"/>
      <c r="F22" s="33"/>
      <c r="G22" s="33"/>
      <c r="H22" s="33"/>
      <c r="I22" s="33"/>
      <c r="J22" s="33"/>
      <c r="K22" s="33"/>
      <c r="L22" s="33"/>
      <c r="M22" s="33"/>
      <c r="N22" s="33"/>
      <c r="O22" s="33"/>
      <c r="P22" s="33"/>
      <c r="Q22" s="33"/>
      <c r="R22" s="33"/>
      <c r="S22" s="33"/>
      <c r="T22" s="33"/>
      <c r="U22" s="33"/>
      <c r="V22" s="33"/>
      <c r="W22" s="33"/>
      <c r="X22" s="29"/>
      <c r="Y22" s="26"/>
      <c r="Z22" s="24"/>
      <c r="AA22" s="24"/>
      <c r="AB22" s="24"/>
      <c r="AC22" s="24"/>
      <c r="AD22" s="24"/>
    </row>
    <row r="23" spans="1:40" ht="17" thickBot="1" x14ac:dyDescent="0.25">
      <c r="D23" s="5">
        <f t="shared" si="0"/>
        <v>21</v>
      </c>
      <c r="E23" s="49"/>
      <c r="F23" s="34"/>
      <c r="G23" s="34"/>
      <c r="H23" s="34"/>
      <c r="I23" s="34"/>
      <c r="J23" s="34"/>
      <c r="K23" s="34"/>
      <c r="L23" s="34"/>
      <c r="M23" s="34"/>
      <c r="N23" s="34"/>
      <c r="O23" s="34"/>
      <c r="P23" s="34"/>
      <c r="Q23" s="34"/>
      <c r="R23" s="34"/>
      <c r="S23" s="34"/>
      <c r="T23" s="34"/>
      <c r="U23" s="34"/>
      <c r="V23" s="34"/>
      <c r="W23" s="34"/>
      <c r="X23" s="30"/>
      <c r="Y23" s="35"/>
      <c r="Z23" s="26"/>
      <c r="AA23" s="24"/>
      <c r="AB23" s="24"/>
      <c r="AC23" s="24"/>
      <c r="AD23" s="24"/>
    </row>
    <row r="24" spans="1:40" ht="17" thickBot="1" x14ac:dyDescent="0.25">
      <c r="D24" s="5">
        <f t="shared" si="0"/>
        <v>22</v>
      </c>
      <c r="E24" s="49"/>
      <c r="F24" s="34"/>
      <c r="G24" s="34"/>
      <c r="H24" s="34"/>
      <c r="I24" s="34"/>
      <c r="J24" s="34"/>
      <c r="K24" s="34"/>
      <c r="L24" s="34"/>
      <c r="M24" s="34"/>
      <c r="N24" s="34"/>
      <c r="O24" s="34"/>
      <c r="P24" s="34"/>
      <c r="Q24" s="34"/>
      <c r="R24" s="34"/>
      <c r="S24" s="34"/>
      <c r="T24" s="34"/>
      <c r="U24" s="34"/>
      <c r="V24" s="34"/>
      <c r="W24" s="34"/>
      <c r="X24" s="33"/>
      <c r="Y24" s="36"/>
      <c r="Z24" s="29"/>
      <c r="AA24" s="26"/>
      <c r="AB24" s="24"/>
      <c r="AC24" s="24"/>
      <c r="AD24" s="24"/>
    </row>
    <row r="25" spans="1:40" ht="17" thickBot="1" x14ac:dyDescent="0.25">
      <c r="D25" s="5">
        <f t="shared" si="0"/>
        <v>23</v>
      </c>
      <c r="E25" s="49"/>
      <c r="F25" s="34"/>
      <c r="G25" s="34"/>
      <c r="H25" s="34"/>
      <c r="I25" s="50"/>
      <c r="J25" s="50"/>
      <c r="K25" s="50"/>
      <c r="L25" s="34"/>
      <c r="M25" s="34"/>
      <c r="N25" s="34"/>
      <c r="O25" s="34"/>
      <c r="P25" s="34"/>
      <c r="Q25" s="34"/>
      <c r="R25" s="34"/>
      <c r="S25" s="34"/>
      <c r="T25" s="34"/>
      <c r="U25" s="34"/>
      <c r="V25" s="34"/>
      <c r="W25" s="34"/>
      <c r="X25" s="33"/>
      <c r="Y25" s="36"/>
      <c r="Z25" s="45"/>
      <c r="AA25" s="29"/>
      <c r="AB25" s="26"/>
      <c r="AC25" s="24"/>
      <c r="AD25" s="24"/>
    </row>
    <row r="26" spans="1:40" ht="17" thickBot="1" x14ac:dyDescent="0.25">
      <c r="D26" s="5">
        <f t="shared" si="0"/>
        <v>24</v>
      </c>
      <c r="E26" s="49"/>
      <c r="F26" s="34"/>
      <c r="G26" s="34"/>
      <c r="H26" s="34"/>
      <c r="I26" s="50"/>
      <c r="J26" s="50"/>
      <c r="K26" s="50"/>
      <c r="L26" s="34"/>
      <c r="M26" s="34"/>
      <c r="N26" s="34"/>
      <c r="O26" s="34"/>
      <c r="P26" s="34"/>
      <c r="Q26" s="34"/>
      <c r="R26" s="34"/>
      <c r="S26" s="34"/>
      <c r="T26" s="34"/>
      <c r="U26" s="34"/>
      <c r="V26" s="50"/>
      <c r="W26" s="34"/>
      <c r="X26" s="33"/>
      <c r="Y26" s="36"/>
      <c r="Z26" s="33"/>
      <c r="AA26" s="33"/>
      <c r="AB26" s="29"/>
      <c r="AC26" s="26"/>
      <c r="AD26" s="24"/>
    </row>
    <row r="27" spans="1:40" ht="17" thickBot="1" x14ac:dyDescent="0.25">
      <c r="D27" s="5">
        <f t="shared" si="0"/>
        <v>25</v>
      </c>
      <c r="E27" s="49"/>
      <c r="F27" s="34"/>
      <c r="G27" s="34"/>
      <c r="H27" s="34"/>
      <c r="I27" s="50"/>
      <c r="J27" s="50"/>
      <c r="K27" s="50"/>
      <c r="L27" s="34"/>
      <c r="M27" s="34"/>
      <c r="N27" s="34"/>
      <c r="O27" s="34"/>
      <c r="P27" s="34"/>
      <c r="Q27" s="34"/>
      <c r="R27" s="34"/>
      <c r="S27" s="34"/>
      <c r="T27" s="34"/>
      <c r="U27" s="34"/>
      <c r="V27" s="34"/>
      <c r="W27" s="34"/>
      <c r="X27" s="33"/>
      <c r="Y27" s="36"/>
      <c r="Z27" s="33"/>
      <c r="AA27" s="33"/>
      <c r="AB27" s="33"/>
      <c r="AC27" s="29"/>
      <c r="AD27" s="26"/>
    </row>
    <row r="28" spans="1:40" ht="15" customHeight="1" thickBot="1" x14ac:dyDescent="0.25">
      <c r="D28" s="5">
        <f t="shared" si="0"/>
        <v>26</v>
      </c>
      <c r="E28" s="49"/>
      <c r="F28" s="34"/>
      <c r="G28" s="34"/>
      <c r="H28" s="34"/>
      <c r="I28" s="34"/>
      <c r="J28" s="34"/>
      <c r="K28" s="34"/>
      <c r="L28" s="34"/>
      <c r="M28" s="34"/>
      <c r="N28" s="34"/>
      <c r="O28" s="34"/>
      <c r="P28" s="34"/>
      <c r="Q28" s="34"/>
      <c r="R28" s="34"/>
      <c r="S28" s="34"/>
      <c r="T28" s="34"/>
      <c r="U28" s="34"/>
      <c r="V28" s="34"/>
      <c r="W28" s="34"/>
      <c r="X28" s="33"/>
      <c r="Y28" s="47"/>
      <c r="Z28" s="51"/>
      <c r="AA28" s="51"/>
      <c r="AB28" s="51"/>
      <c r="AC28" s="33"/>
      <c r="AD28" s="52"/>
    </row>
    <row r="29" spans="1:40" ht="15" customHeight="1" x14ac:dyDescent="0.2">
      <c r="D29" s="53" t="s">
        <v>19</v>
      </c>
      <c r="E29" s="49">
        <v>1</v>
      </c>
      <c r="F29" s="54">
        <f>E29+1</f>
        <v>2</v>
      </c>
      <c r="G29" s="54">
        <f t="shared" ref="G29:AD29" si="1">F29+1</f>
        <v>3</v>
      </c>
      <c r="H29" s="54">
        <f t="shared" si="1"/>
        <v>4</v>
      </c>
      <c r="I29" s="54">
        <f t="shared" si="1"/>
        <v>5</v>
      </c>
      <c r="J29" s="54">
        <f>I29+1</f>
        <v>6</v>
      </c>
      <c r="K29" s="54">
        <f t="shared" si="1"/>
        <v>7</v>
      </c>
      <c r="L29" s="54">
        <f t="shared" si="1"/>
        <v>8</v>
      </c>
      <c r="M29" s="54">
        <f t="shared" si="1"/>
        <v>9</v>
      </c>
      <c r="N29" s="54">
        <f t="shared" si="1"/>
        <v>10</v>
      </c>
      <c r="O29" s="54">
        <f t="shared" si="1"/>
        <v>11</v>
      </c>
      <c r="P29" s="54">
        <f t="shared" si="1"/>
        <v>12</v>
      </c>
      <c r="Q29" s="54">
        <f t="shared" si="1"/>
        <v>13</v>
      </c>
      <c r="R29" s="54">
        <f t="shared" si="1"/>
        <v>14</v>
      </c>
      <c r="S29" s="54">
        <f t="shared" si="1"/>
        <v>15</v>
      </c>
      <c r="T29" s="54">
        <f t="shared" si="1"/>
        <v>16</v>
      </c>
      <c r="U29" s="54">
        <f t="shared" si="1"/>
        <v>17</v>
      </c>
      <c r="V29" s="54">
        <f t="shared" si="1"/>
        <v>18</v>
      </c>
      <c r="W29" s="54">
        <f t="shared" si="1"/>
        <v>19</v>
      </c>
      <c r="X29" s="54">
        <f t="shared" si="1"/>
        <v>20</v>
      </c>
      <c r="Y29" s="54">
        <f t="shared" si="1"/>
        <v>21</v>
      </c>
      <c r="Z29" s="54">
        <f t="shared" si="1"/>
        <v>22</v>
      </c>
      <c r="AA29" s="54">
        <f t="shared" si="1"/>
        <v>23</v>
      </c>
      <c r="AB29" s="54">
        <f t="shared" si="1"/>
        <v>24</v>
      </c>
      <c r="AC29" s="55">
        <f t="shared" si="1"/>
        <v>25</v>
      </c>
      <c r="AD29" s="56">
        <f t="shared" si="1"/>
        <v>26</v>
      </c>
      <c r="AE29" s="244" t="s">
        <v>3</v>
      </c>
      <c r="AF29" s="245"/>
      <c r="AG29" s="245"/>
      <c r="AH29" s="246"/>
    </row>
    <row r="30" spans="1:40" ht="191.25" customHeight="1" thickBot="1" x14ac:dyDescent="0.25">
      <c r="D30" s="57" t="s">
        <v>2</v>
      </c>
      <c r="E30" s="58"/>
      <c r="F30" s="59"/>
      <c r="G30" s="59"/>
      <c r="H30" s="59"/>
      <c r="I30" s="59"/>
      <c r="J30" s="59"/>
      <c r="K30" s="59"/>
      <c r="L30" s="59"/>
      <c r="M30" s="59"/>
      <c r="N30" s="59"/>
      <c r="O30" s="59"/>
      <c r="P30" s="59"/>
      <c r="Q30" s="59"/>
      <c r="R30" s="59"/>
      <c r="S30" s="59"/>
      <c r="T30" s="59"/>
      <c r="U30" s="59"/>
      <c r="V30" s="59"/>
      <c r="W30" s="59"/>
      <c r="X30" s="60"/>
      <c r="Y30" s="61"/>
      <c r="Z30" s="60"/>
      <c r="AA30" s="60"/>
      <c r="AB30" s="60"/>
      <c r="AC30" s="60"/>
      <c r="AD30" s="62"/>
      <c r="AE30" s="248" t="s">
        <v>23</v>
      </c>
      <c r="AF30" s="248"/>
      <c r="AG30" s="248"/>
      <c r="AH30" s="248"/>
      <c r="AI30" s="248"/>
      <c r="AJ30" s="248"/>
      <c r="AK30" s="248"/>
      <c r="AL30" s="248"/>
    </row>
    <row r="31" spans="1:40" ht="15.75" customHeight="1" thickBot="1" x14ac:dyDescent="0.25">
      <c r="B31" s="22" t="s">
        <v>112</v>
      </c>
      <c r="C31" s="53" t="s">
        <v>113</v>
      </c>
      <c r="D31" s="63"/>
      <c r="E31" s="64" t="s">
        <v>99</v>
      </c>
      <c r="F31" s="65"/>
      <c r="G31" s="65"/>
      <c r="H31" s="65"/>
      <c r="I31" s="65"/>
      <c r="J31" s="65"/>
      <c r="K31" s="65"/>
      <c r="L31" s="65"/>
      <c r="M31" s="65"/>
      <c r="N31" s="65"/>
      <c r="O31" s="65"/>
      <c r="P31" s="65"/>
      <c r="Q31" s="65"/>
      <c r="R31" s="65"/>
      <c r="S31" s="66"/>
      <c r="T31" s="66"/>
      <c r="U31" s="66"/>
      <c r="V31" s="66"/>
      <c r="W31" s="66"/>
      <c r="X31" s="66"/>
      <c r="Y31" s="66"/>
      <c r="Z31" s="65"/>
      <c r="AA31" s="65"/>
      <c r="AB31" s="65"/>
      <c r="AC31" s="65"/>
      <c r="AD31" s="67"/>
      <c r="AE31" s="244" t="s">
        <v>24</v>
      </c>
      <c r="AF31" s="245"/>
      <c r="AG31" s="245"/>
      <c r="AH31" s="245"/>
      <c r="AI31" s="246"/>
      <c r="AJ31" s="244" t="s">
        <v>25</v>
      </c>
      <c r="AK31" s="245"/>
      <c r="AL31" s="245"/>
      <c r="AM31" s="245"/>
      <c r="AN31" s="246"/>
    </row>
    <row r="32" spans="1:40" ht="17" thickBot="1" x14ac:dyDescent="0.25">
      <c r="A32" s="53" t="s">
        <v>19</v>
      </c>
      <c r="B32" s="68" t="s">
        <v>21</v>
      </c>
      <c r="C32" s="68" t="s">
        <v>1</v>
      </c>
      <c r="D32" s="69">
        <f>SUM(D33:D44)</f>
        <v>0</v>
      </c>
      <c r="E32" s="70"/>
      <c r="F32" s="71"/>
      <c r="G32" s="71"/>
      <c r="H32" s="71"/>
      <c r="I32" s="71"/>
      <c r="J32" s="71"/>
      <c r="K32" s="71"/>
      <c r="L32" s="71"/>
      <c r="M32" s="71"/>
      <c r="N32" s="71"/>
      <c r="O32" s="71"/>
      <c r="P32" s="71"/>
      <c r="Q32" s="71"/>
      <c r="R32" s="71"/>
      <c r="S32" s="71"/>
      <c r="T32" s="71"/>
      <c r="U32" s="71"/>
      <c r="V32" s="71"/>
      <c r="W32" s="71"/>
      <c r="X32" s="71"/>
      <c r="Y32" s="71"/>
      <c r="Z32" s="71"/>
      <c r="AA32" s="71"/>
      <c r="AB32" s="71"/>
      <c r="AC32" s="71"/>
      <c r="AD32" s="72"/>
      <c r="AE32" s="73" t="s">
        <v>39</v>
      </c>
      <c r="AF32" s="74" t="s">
        <v>40</v>
      </c>
      <c r="AG32" s="74" t="s">
        <v>98</v>
      </c>
      <c r="AH32" s="75" t="s">
        <v>7</v>
      </c>
      <c r="AI32" s="75" t="s">
        <v>8</v>
      </c>
      <c r="AJ32" s="73" t="s">
        <v>39</v>
      </c>
      <c r="AK32" s="74" t="s">
        <v>40</v>
      </c>
      <c r="AL32" s="76" t="s">
        <v>98</v>
      </c>
      <c r="AM32" s="77" t="s">
        <v>7</v>
      </c>
      <c r="AN32" s="78" t="s">
        <v>8</v>
      </c>
    </row>
    <row r="33" spans="1:40" x14ac:dyDescent="0.2">
      <c r="A33" s="5">
        <v>1</v>
      </c>
      <c r="B33" s="79"/>
      <c r="C33" s="80" t="s">
        <v>99</v>
      </c>
      <c r="D33" s="81"/>
      <c r="E33" s="82"/>
      <c r="F33" s="83"/>
      <c r="G33" s="83"/>
      <c r="H33" s="83"/>
      <c r="I33" s="83"/>
      <c r="J33" s="83"/>
      <c r="K33" s="83"/>
      <c r="L33" s="83"/>
      <c r="M33" s="83"/>
      <c r="N33" s="83"/>
      <c r="O33" s="83"/>
      <c r="P33" s="83"/>
      <c r="Q33" s="83"/>
      <c r="R33" s="83"/>
      <c r="S33" s="83"/>
      <c r="T33" s="83"/>
      <c r="U33" s="83"/>
      <c r="V33" s="83"/>
      <c r="W33" s="83"/>
      <c r="X33" s="84"/>
      <c r="Y33" s="84"/>
      <c r="Z33" s="83"/>
      <c r="AA33" s="83"/>
      <c r="AB33" s="83"/>
      <c r="AC33" s="83"/>
      <c r="AD33" s="85"/>
      <c r="AE33" s="86">
        <v>0</v>
      </c>
      <c r="AF33" s="87">
        <v>0</v>
      </c>
      <c r="AG33" s="87"/>
      <c r="AH33" s="87">
        <v>0</v>
      </c>
      <c r="AI33" s="88">
        <v>0</v>
      </c>
      <c r="AJ33" s="89">
        <f>AE33*$D33</f>
        <v>0</v>
      </c>
      <c r="AK33" s="90">
        <f t="shared" ref="AK33:AK44" si="2">AF33*$D33</f>
        <v>0</v>
      </c>
      <c r="AL33" s="90"/>
      <c r="AM33" s="90">
        <f t="shared" ref="AM33:AM44" si="3">AH33*$D33</f>
        <v>0</v>
      </c>
      <c r="AN33" s="91">
        <f t="shared" ref="AN33:AN44" si="4">AI33*$D33</f>
        <v>0</v>
      </c>
    </row>
    <row r="34" spans="1:40" x14ac:dyDescent="0.2">
      <c r="A34" s="5">
        <f>A33+1</f>
        <v>2</v>
      </c>
      <c r="B34" s="92"/>
      <c r="C34" s="93" t="s">
        <v>99</v>
      </c>
      <c r="D34" s="94"/>
      <c r="E34" s="95"/>
      <c r="F34" s="96"/>
      <c r="G34" s="96"/>
      <c r="H34" s="96"/>
      <c r="I34" s="96"/>
      <c r="J34" s="96"/>
      <c r="K34" s="96"/>
      <c r="L34" s="96"/>
      <c r="M34" s="96"/>
      <c r="N34" s="96"/>
      <c r="O34" s="96"/>
      <c r="P34" s="96"/>
      <c r="Q34" s="96"/>
      <c r="R34" s="96"/>
      <c r="S34" s="96"/>
      <c r="T34" s="96"/>
      <c r="U34" s="96"/>
      <c r="V34" s="96"/>
      <c r="W34" s="96"/>
      <c r="X34" s="96"/>
      <c r="Y34" s="96"/>
      <c r="Z34" s="96"/>
      <c r="AA34" s="96"/>
      <c r="AB34" s="96"/>
      <c r="AC34" s="96"/>
      <c r="AD34" s="97"/>
      <c r="AE34" s="98">
        <v>0</v>
      </c>
      <c r="AF34" s="99">
        <v>0</v>
      </c>
      <c r="AG34" s="99"/>
      <c r="AH34" s="99">
        <v>0</v>
      </c>
      <c r="AI34" s="100">
        <v>0</v>
      </c>
      <c r="AJ34" s="101">
        <f t="shared" ref="AJ34:AJ44" si="5">AE34*$D34</f>
        <v>0</v>
      </c>
      <c r="AK34" s="102">
        <f t="shared" si="2"/>
        <v>0</v>
      </c>
      <c r="AL34" s="102"/>
      <c r="AM34" s="102">
        <f t="shared" si="3"/>
        <v>0</v>
      </c>
      <c r="AN34" s="103">
        <f t="shared" si="4"/>
        <v>0</v>
      </c>
    </row>
    <row r="35" spans="1:40" x14ac:dyDescent="0.2">
      <c r="A35" s="5">
        <f t="shared" ref="A35:A44" si="6">A34+1</f>
        <v>3</v>
      </c>
      <c r="B35" s="104"/>
      <c r="C35" s="105"/>
      <c r="D35" s="94"/>
      <c r="E35" s="95"/>
      <c r="F35" s="96"/>
      <c r="G35" s="96"/>
      <c r="H35" s="96"/>
      <c r="I35" s="96"/>
      <c r="J35" s="96"/>
      <c r="K35" s="96"/>
      <c r="L35" s="96"/>
      <c r="M35" s="96"/>
      <c r="N35" s="96"/>
      <c r="O35" s="96"/>
      <c r="P35" s="96"/>
      <c r="Q35" s="96"/>
      <c r="R35" s="96"/>
      <c r="S35" s="96"/>
      <c r="T35" s="96"/>
      <c r="U35" s="96"/>
      <c r="V35" s="96"/>
      <c r="W35" s="96"/>
      <c r="X35" s="96"/>
      <c r="Y35" s="96"/>
      <c r="Z35" s="96"/>
      <c r="AA35" s="96"/>
      <c r="AB35" s="96"/>
      <c r="AC35" s="96"/>
      <c r="AD35" s="97"/>
      <c r="AE35" s="98">
        <v>0</v>
      </c>
      <c r="AF35" s="99">
        <v>0</v>
      </c>
      <c r="AG35" s="99"/>
      <c r="AH35" s="99">
        <v>0</v>
      </c>
      <c r="AI35" s="100">
        <v>0</v>
      </c>
      <c r="AJ35" s="101">
        <f t="shared" si="5"/>
        <v>0</v>
      </c>
      <c r="AK35" s="102">
        <f t="shared" si="2"/>
        <v>0</v>
      </c>
      <c r="AL35" s="102"/>
      <c r="AM35" s="102">
        <f t="shared" si="3"/>
        <v>0</v>
      </c>
      <c r="AN35" s="103">
        <f t="shared" si="4"/>
        <v>0</v>
      </c>
    </row>
    <row r="36" spans="1:40" x14ac:dyDescent="0.2">
      <c r="A36" s="5">
        <f t="shared" si="6"/>
        <v>4</v>
      </c>
      <c r="B36" s="104"/>
      <c r="C36" s="105"/>
      <c r="D36" s="94"/>
      <c r="E36" s="95"/>
      <c r="F36" s="96"/>
      <c r="G36" s="96"/>
      <c r="H36" s="96"/>
      <c r="I36" s="96"/>
      <c r="J36" s="96"/>
      <c r="K36" s="96"/>
      <c r="L36" s="96"/>
      <c r="M36" s="96"/>
      <c r="N36" s="96"/>
      <c r="O36" s="96"/>
      <c r="P36" s="96"/>
      <c r="Q36" s="96"/>
      <c r="R36" s="96"/>
      <c r="S36" s="96"/>
      <c r="T36" s="96"/>
      <c r="U36" s="96"/>
      <c r="V36" s="96"/>
      <c r="W36" s="96"/>
      <c r="X36" s="96"/>
      <c r="Y36" s="96"/>
      <c r="Z36" s="96"/>
      <c r="AA36" s="96"/>
      <c r="AB36" s="96"/>
      <c r="AC36" s="96"/>
      <c r="AD36" s="97"/>
      <c r="AE36" s="98">
        <v>0</v>
      </c>
      <c r="AF36" s="99">
        <v>0</v>
      </c>
      <c r="AG36" s="99"/>
      <c r="AH36" s="99">
        <v>0</v>
      </c>
      <c r="AI36" s="100">
        <v>0</v>
      </c>
      <c r="AJ36" s="101">
        <f t="shared" si="5"/>
        <v>0</v>
      </c>
      <c r="AK36" s="102">
        <f t="shared" si="2"/>
        <v>0</v>
      </c>
      <c r="AL36" s="102"/>
      <c r="AM36" s="102">
        <f t="shared" si="3"/>
        <v>0</v>
      </c>
      <c r="AN36" s="103">
        <f t="shared" si="4"/>
        <v>0</v>
      </c>
    </row>
    <row r="37" spans="1:40" x14ac:dyDescent="0.2">
      <c r="A37" s="5">
        <f t="shared" si="6"/>
        <v>5</v>
      </c>
      <c r="B37" s="104"/>
      <c r="C37" s="105"/>
      <c r="D37" s="94"/>
      <c r="E37" s="95"/>
      <c r="F37" s="96"/>
      <c r="G37" s="96"/>
      <c r="H37" s="96"/>
      <c r="I37" s="96"/>
      <c r="J37" s="96"/>
      <c r="K37" s="96"/>
      <c r="L37" s="96"/>
      <c r="M37" s="96"/>
      <c r="N37" s="96"/>
      <c r="O37" s="96"/>
      <c r="P37" s="96"/>
      <c r="Q37" s="96"/>
      <c r="R37" s="96"/>
      <c r="S37" s="96"/>
      <c r="T37" s="96"/>
      <c r="U37" s="96"/>
      <c r="V37" s="96"/>
      <c r="W37" s="96"/>
      <c r="X37" s="96"/>
      <c r="Y37" s="96"/>
      <c r="Z37" s="96"/>
      <c r="AA37" s="96"/>
      <c r="AB37" s="96"/>
      <c r="AC37" s="96"/>
      <c r="AD37" s="97"/>
      <c r="AE37" s="98">
        <v>0</v>
      </c>
      <c r="AF37" s="99">
        <v>0</v>
      </c>
      <c r="AG37" s="99"/>
      <c r="AH37" s="99">
        <v>0</v>
      </c>
      <c r="AI37" s="100">
        <v>0</v>
      </c>
      <c r="AJ37" s="101">
        <f t="shared" si="5"/>
        <v>0</v>
      </c>
      <c r="AK37" s="102">
        <f t="shared" si="2"/>
        <v>0</v>
      </c>
      <c r="AL37" s="102"/>
      <c r="AM37" s="102">
        <f t="shared" si="3"/>
        <v>0</v>
      </c>
      <c r="AN37" s="103">
        <f t="shared" si="4"/>
        <v>0</v>
      </c>
    </row>
    <row r="38" spans="1:40" x14ac:dyDescent="0.2">
      <c r="A38" s="5">
        <f t="shared" si="6"/>
        <v>6</v>
      </c>
      <c r="B38" s="104"/>
      <c r="C38" s="105"/>
      <c r="D38" s="94"/>
      <c r="E38" s="95"/>
      <c r="F38" s="96"/>
      <c r="G38" s="96"/>
      <c r="H38" s="96"/>
      <c r="I38" s="96"/>
      <c r="J38" s="96"/>
      <c r="K38" s="96"/>
      <c r="L38" s="96"/>
      <c r="M38" s="96"/>
      <c r="N38" s="96"/>
      <c r="O38" s="96"/>
      <c r="P38" s="96"/>
      <c r="Q38" s="96"/>
      <c r="R38" s="96"/>
      <c r="S38" s="96"/>
      <c r="T38" s="96"/>
      <c r="U38" s="96"/>
      <c r="V38" s="96"/>
      <c r="W38" s="96"/>
      <c r="X38" s="96"/>
      <c r="Y38" s="96"/>
      <c r="Z38" s="96"/>
      <c r="AA38" s="96"/>
      <c r="AB38" s="96"/>
      <c r="AC38" s="96"/>
      <c r="AD38" s="97"/>
      <c r="AE38" s="98">
        <v>0</v>
      </c>
      <c r="AF38" s="99">
        <v>0</v>
      </c>
      <c r="AG38" s="99"/>
      <c r="AH38" s="99">
        <v>0</v>
      </c>
      <c r="AI38" s="100">
        <v>0</v>
      </c>
      <c r="AJ38" s="101">
        <f t="shared" si="5"/>
        <v>0</v>
      </c>
      <c r="AK38" s="102">
        <f t="shared" si="2"/>
        <v>0</v>
      </c>
      <c r="AL38" s="102"/>
      <c r="AM38" s="102">
        <f t="shared" si="3"/>
        <v>0</v>
      </c>
      <c r="AN38" s="103">
        <f t="shared" si="4"/>
        <v>0</v>
      </c>
    </row>
    <row r="39" spans="1:40" x14ac:dyDescent="0.2">
      <c r="A39" s="5">
        <f t="shared" si="6"/>
        <v>7</v>
      </c>
      <c r="B39" s="104"/>
      <c r="C39" s="105"/>
      <c r="D39" s="94"/>
      <c r="E39" s="95"/>
      <c r="F39" s="96"/>
      <c r="G39" s="96"/>
      <c r="H39" s="96"/>
      <c r="I39" s="96"/>
      <c r="J39" s="96"/>
      <c r="K39" s="96"/>
      <c r="L39" s="96"/>
      <c r="M39" s="96"/>
      <c r="N39" s="96"/>
      <c r="O39" s="96"/>
      <c r="P39" s="96"/>
      <c r="Q39" s="96"/>
      <c r="R39" s="96"/>
      <c r="S39" s="96"/>
      <c r="T39" s="96"/>
      <c r="U39" s="96"/>
      <c r="V39" s="96"/>
      <c r="W39" s="96"/>
      <c r="X39" s="96"/>
      <c r="Y39" s="96"/>
      <c r="Z39" s="96"/>
      <c r="AA39" s="96"/>
      <c r="AB39" s="96"/>
      <c r="AC39" s="96"/>
      <c r="AD39" s="97"/>
      <c r="AE39" s="98">
        <v>0</v>
      </c>
      <c r="AF39" s="99">
        <v>0</v>
      </c>
      <c r="AG39" s="99"/>
      <c r="AH39" s="99">
        <v>0</v>
      </c>
      <c r="AI39" s="100">
        <v>0</v>
      </c>
      <c r="AJ39" s="101">
        <f t="shared" si="5"/>
        <v>0</v>
      </c>
      <c r="AK39" s="102">
        <f t="shared" si="2"/>
        <v>0</v>
      </c>
      <c r="AL39" s="102"/>
      <c r="AM39" s="102">
        <f t="shared" si="3"/>
        <v>0</v>
      </c>
      <c r="AN39" s="103">
        <f t="shared" si="4"/>
        <v>0</v>
      </c>
    </row>
    <row r="40" spans="1:40" x14ac:dyDescent="0.2">
      <c r="A40" s="5">
        <f t="shared" si="6"/>
        <v>8</v>
      </c>
      <c r="B40" s="104"/>
      <c r="C40" s="105"/>
      <c r="D40" s="94"/>
      <c r="E40" s="95"/>
      <c r="F40" s="96"/>
      <c r="G40" s="96"/>
      <c r="H40" s="96"/>
      <c r="I40" s="96"/>
      <c r="J40" s="96"/>
      <c r="K40" s="96"/>
      <c r="L40" s="96"/>
      <c r="M40" s="96"/>
      <c r="N40" s="96"/>
      <c r="O40" s="96"/>
      <c r="P40" s="96"/>
      <c r="Q40" s="96"/>
      <c r="R40" s="96"/>
      <c r="S40" s="96"/>
      <c r="T40" s="96"/>
      <c r="U40" s="96"/>
      <c r="V40" s="96"/>
      <c r="W40" s="96"/>
      <c r="X40" s="96"/>
      <c r="Y40" s="96"/>
      <c r="Z40" s="96"/>
      <c r="AA40" s="96"/>
      <c r="AB40" s="96"/>
      <c r="AC40" s="96"/>
      <c r="AD40" s="97"/>
      <c r="AE40" s="98">
        <v>0</v>
      </c>
      <c r="AF40" s="99">
        <v>0</v>
      </c>
      <c r="AG40" s="99"/>
      <c r="AH40" s="99">
        <v>0</v>
      </c>
      <c r="AI40" s="100">
        <v>0</v>
      </c>
      <c r="AJ40" s="101">
        <f t="shared" si="5"/>
        <v>0</v>
      </c>
      <c r="AK40" s="102">
        <f t="shared" si="2"/>
        <v>0</v>
      </c>
      <c r="AL40" s="102"/>
      <c r="AM40" s="102">
        <f t="shared" si="3"/>
        <v>0</v>
      </c>
      <c r="AN40" s="103">
        <f t="shared" si="4"/>
        <v>0</v>
      </c>
    </row>
    <row r="41" spans="1:40" x14ac:dyDescent="0.2">
      <c r="A41" s="5">
        <f t="shared" si="6"/>
        <v>9</v>
      </c>
      <c r="B41" s="104"/>
      <c r="C41" s="105"/>
      <c r="D41" s="94"/>
      <c r="E41" s="95"/>
      <c r="F41" s="96"/>
      <c r="G41" s="96"/>
      <c r="H41" s="96"/>
      <c r="I41" s="96"/>
      <c r="J41" s="96"/>
      <c r="K41" s="96"/>
      <c r="L41" s="96"/>
      <c r="M41" s="96"/>
      <c r="N41" s="96"/>
      <c r="O41" s="96"/>
      <c r="P41" s="96"/>
      <c r="Q41" s="96"/>
      <c r="R41" s="96"/>
      <c r="S41" s="96"/>
      <c r="T41" s="96"/>
      <c r="U41" s="96"/>
      <c r="V41" s="96"/>
      <c r="W41" s="96"/>
      <c r="X41" s="96"/>
      <c r="Y41" s="96"/>
      <c r="Z41" s="96"/>
      <c r="AA41" s="96"/>
      <c r="AB41" s="96"/>
      <c r="AC41" s="96"/>
      <c r="AD41" s="97"/>
      <c r="AE41" s="98">
        <v>0</v>
      </c>
      <c r="AF41" s="99">
        <v>0</v>
      </c>
      <c r="AG41" s="99"/>
      <c r="AH41" s="99">
        <v>0</v>
      </c>
      <c r="AI41" s="100">
        <v>0</v>
      </c>
      <c r="AJ41" s="101">
        <f t="shared" si="5"/>
        <v>0</v>
      </c>
      <c r="AK41" s="102">
        <f t="shared" si="2"/>
        <v>0</v>
      </c>
      <c r="AL41" s="102"/>
      <c r="AM41" s="102">
        <f t="shared" si="3"/>
        <v>0</v>
      </c>
      <c r="AN41" s="103">
        <f t="shared" si="4"/>
        <v>0</v>
      </c>
    </row>
    <row r="42" spans="1:40" x14ac:dyDescent="0.2">
      <c r="A42" s="5">
        <f t="shared" si="6"/>
        <v>10</v>
      </c>
      <c r="B42" s="104"/>
      <c r="C42" s="105"/>
      <c r="D42" s="94"/>
      <c r="E42" s="95"/>
      <c r="F42" s="96"/>
      <c r="G42" s="96"/>
      <c r="H42" s="96"/>
      <c r="I42" s="96"/>
      <c r="J42" s="96"/>
      <c r="K42" s="96"/>
      <c r="L42" s="96"/>
      <c r="M42" s="96"/>
      <c r="N42" s="96"/>
      <c r="O42" s="96"/>
      <c r="P42" s="96"/>
      <c r="Q42" s="96"/>
      <c r="R42" s="96"/>
      <c r="S42" s="96"/>
      <c r="T42" s="96"/>
      <c r="U42" s="96"/>
      <c r="V42" s="96"/>
      <c r="W42" s="96"/>
      <c r="X42" s="96"/>
      <c r="Y42" s="96"/>
      <c r="Z42" s="96"/>
      <c r="AA42" s="96"/>
      <c r="AB42" s="96"/>
      <c r="AC42" s="96"/>
      <c r="AD42" s="97"/>
      <c r="AE42" s="98">
        <v>0</v>
      </c>
      <c r="AF42" s="99">
        <v>0</v>
      </c>
      <c r="AG42" s="99"/>
      <c r="AH42" s="99">
        <v>0</v>
      </c>
      <c r="AI42" s="100">
        <v>0</v>
      </c>
      <c r="AJ42" s="101">
        <f t="shared" si="5"/>
        <v>0</v>
      </c>
      <c r="AK42" s="102">
        <f t="shared" si="2"/>
        <v>0</v>
      </c>
      <c r="AL42" s="102"/>
      <c r="AM42" s="102">
        <f t="shared" si="3"/>
        <v>0</v>
      </c>
      <c r="AN42" s="103">
        <f t="shared" si="4"/>
        <v>0</v>
      </c>
    </row>
    <row r="43" spans="1:40" x14ac:dyDescent="0.2">
      <c r="A43" s="5">
        <f t="shared" si="6"/>
        <v>11</v>
      </c>
      <c r="B43" s="104"/>
      <c r="C43" s="105"/>
      <c r="D43" s="94"/>
      <c r="E43" s="95"/>
      <c r="F43" s="96"/>
      <c r="G43" s="96"/>
      <c r="H43" s="96"/>
      <c r="I43" s="96"/>
      <c r="J43" s="96"/>
      <c r="K43" s="96"/>
      <c r="L43" s="96"/>
      <c r="M43" s="96"/>
      <c r="N43" s="96"/>
      <c r="O43" s="96"/>
      <c r="P43" s="96"/>
      <c r="Q43" s="96"/>
      <c r="R43" s="96"/>
      <c r="S43" s="96"/>
      <c r="T43" s="96"/>
      <c r="U43" s="96"/>
      <c r="V43" s="96"/>
      <c r="W43" s="96"/>
      <c r="X43" s="96"/>
      <c r="Y43" s="96"/>
      <c r="Z43" s="96"/>
      <c r="AA43" s="96"/>
      <c r="AB43" s="96"/>
      <c r="AC43" s="96"/>
      <c r="AD43" s="97"/>
      <c r="AE43" s="98">
        <v>0</v>
      </c>
      <c r="AF43" s="99">
        <v>0</v>
      </c>
      <c r="AG43" s="99"/>
      <c r="AH43" s="99">
        <v>0</v>
      </c>
      <c r="AI43" s="100">
        <v>0</v>
      </c>
      <c r="AJ43" s="101">
        <f t="shared" si="5"/>
        <v>0</v>
      </c>
      <c r="AK43" s="102">
        <f t="shared" si="2"/>
        <v>0</v>
      </c>
      <c r="AL43" s="102"/>
      <c r="AM43" s="102">
        <f t="shared" si="3"/>
        <v>0</v>
      </c>
      <c r="AN43" s="103">
        <f t="shared" si="4"/>
        <v>0</v>
      </c>
    </row>
    <row r="44" spans="1:40" ht="17" thickBot="1" x14ac:dyDescent="0.25">
      <c r="A44" s="5">
        <f t="shared" si="6"/>
        <v>12</v>
      </c>
      <c r="B44" s="106"/>
      <c r="C44" s="107"/>
      <c r="D44" s="108"/>
      <c r="E44" s="109"/>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1"/>
      <c r="AE44" s="112">
        <v>0</v>
      </c>
      <c r="AF44" s="113">
        <v>0</v>
      </c>
      <c r="AG44" s="113"/>
      <c r="AH44" s="113">
        <v>0</v>
      </c>
      <c r="AI44" s="114">
        <v>0</v>
      </c>
      <c r="AJ44" s="115">
        <f t="shared" si="5"/>
        <v>0</v>
      </c>
      <c r="AK44" s="116">
        <f t="shared" si="2"/>
        <v>0</v>
      </c>
      <c r="AL44" s="116"/>
      <c r="AM44" s="116">
        <f t="shared" si="3"/>
        <v>0</v>
      </c>
      <c r="AN44" s="117">
        <f t="shared" si="4"/>
        <v>0</v>
      </c>
    </row>
    <row r="45" spans="1:40" ht="17" x14ac:dyDescent="0.2">
      <c r="B45" s="53" t="s">
        <v>9</v>
      </c>
      <c r="C45" s="255" t="s">
        <v>10</v>
      </c>
      <c r="D45" s="256"/>
      <c r="E45" s="118" t="s">
        <v>99</v>
      </c>
      <c r="F45" s="118" t="s">
        <v>99</v>
      </c>
      <c r="G45" s="118" t="s">
        <v>99</v>
      </c>
      <c r="H45" s="118"/>
      <c r="I45" s="118"/>
      <c r="J45" s="118"/>
      <c r="K45" s="118"/>
      <c r="L45" s="118"/>
      <c r="M45" s="118" t="s">
        <v>99</v>
      </c>
      <c r="N45" s="118" t="s">
        <v>99</v>
      </c>
      <c r="O45" s="118" t="s">
        <v>99</v>
      </c>
      <c r="P45" s="118" t="s">
        <v>99</v>
      </c>
      <c r="Q45" s="118" t="s">
        <v>99</v>
      </c>
      <c r="R45" s="118" t="s">
        <v>99</v>
      </c>
      <c r="S45" s="118" t="s">
        <v>99</v>
      </c>
      <c r="T45" s="118" t="s">
        <v>99</v>
      </c>
      <c r="U45" s="118" t="s">
        <v>99</v>
      </c>
      <c r="V45" s="118" t="s">
        <v>99</v>
      </c>
      <c r="W45" s="118" t="s">
        <v>99</v>
      </c>
      <c r="X45" s="118" t="s">
        <v>99</v>
      </c>
      <c r="Y45" s="118" t="s">
        <v>99</v>
      </c>
      <c r="Z45" s="118" t="s">
        <v>99</v>
      </c>
      <c r="AA45" s="118" t="s">
        <v>99</v>
      </c>
      <c r="AB45" s="118" t="s">
        <v>99</v>
      </c>
      <c r="AC45" s="118" t="s">
        <v>99</v>
      </c>
      <c r="AD45" s="119" t="s">
        <v>99</v>
      </c>
      <c r="AI45" s="120"/>
      <c r="AJ45" s="120"/>
      <c r="AK45" s="120"/>
      <c r="AL45" s="120"/>
      <c r="AN45" s="121"/>
    </row>
    <row r="46" spans="1:40" x14ac:dyDescent="0.2">
      <c r="B46" s="23" t="s">
        <v>7</v>
      </c>
      <c r="C46" s="249" t="s">
        <v>11</v>
      </c>
      <c r="D46" s="250"/>
      <c r="E46" s="55" t="s">
        <v>99</v>
      </c>
      <c r="F46" s="55" t="s">
        <v>99</v>
      </c>
      <c r="G46" s="55" t="s">
        <v>99</v>
      </c>
      <c r="H46" s="55"/>
      <c r="I46" s="55"/>
      <c r="J46" s="55"/>
      <c r="K46" s="55"/>
      <c r="L46" s="55"/>
      <c r="M46" s="55" t="s">
        <v>99</v>
      </c>
      <c r="N46" s="55" t="s">
        <v>99</v>
      </c>
      <c r="O46" s="55" t="s">
        <v>99</v>
      </c>
      <c r="P46" s="55" t="s">
        <v>99</v>
      </c>
      <c r="Q46" s="55" t="s">
        <v>99</v>
      </c>
      <c r="R46" s="55" t="s">
        <v>99</v>
      </c>
      <c r="S46" s="55" t="s">
        <v>99</v>
      </c>
      <c r="T46" s="55" t="s">
        <v>99</v>
      </c>
      <c r="U46" s="55" t="s">
        <v>99</v>
      </c>
      <c r="V46" s="55" t="s">
        <v>99</v>
      </c>
      <c r="W46" s="55" t="s">
        <v>99</v>
      </c>
      <c r="X46" s="55" t="s">
        <v>99</v>
      </c>
      <c r="Y46" s="55" t="s">
        <v>99</v>
      </c>
      <c r="Z46" s="55" t="s">
        <v>99</v>
      </c>
      <c r="AA46" s="55" t="s">
        <v>99</v>
      </c>
      <c r="AB46" s="122" t="s">
        <v>99</v>
      </c>
      <c r="AC46" s="122" t="s">
        <v>99</v>
      </c>
      <c r="AD46" s="123" t="s">
        <v>99</v>
      </c>
    </row>
    <row r="47" spans="1:40" x14ac:dyDescent="0.2">
      <c r="B47" s="23" t="s">
        <v>8</v>
      </c>
      <c r="C47" s="249" t="s">
        <v>12</v>
      </c>
      <c r="D47" s="250"/>
      <c r="E47" s="55" t="s">
        <v>99</v>
      </c>
      <c r="F47" s="55" t="s">
        <v>99</v>
      </c>
      <c r="G47" s="55" t="s">
        <v>99</v>
      </c>
      <c r="H47" s="55"/>
      <c r="I47" s="55"/>
      <c r="J47" s="55"/>
      <c r="K47" s="55"/>
      <c r="L47" s="55"/>
      <c r="M47" s="55" t="s">
        <v>99</v>
      </c>
      <c r="N47" s="55" t="s">
        <v>99</v>
      </c>
      <c r="O47" s="55" t="s">
        <v>99</v>
      </c>
      <c r="P47" s="55" t="s">
        <v>99</v>
      </c>
      <c r="Q47" s="55" t="s">
        <v>99</v>
      </c>
      <c r="R47" s="55" t="s">
        <v>99</v>
      </c>
      <c r="S47" s="55" t="s">
        <v>99</v>
      </c>
      <c r="T47" s="55" t="s">
        <v>99</v>
      </c>
      <c r="U47" s="55" t="s">
        <v>99</v>
      </c>
      <c r="V47" s="55" t="s">
        <v>99</v>
      </c>
      <c r="W47" s="55" t="s">
        <v>99</v>
      </c>
      <c r="X47" s="55" t="s">
        <v>99</v>
      </c>
      <c r="Y47" s="55" t="s">
        <v>99</v>
      </c>
      <c r="Z47" s="55" t="s">
        <v>99</v>
      </c>
      <c r="AA47" s="55" t="s">
        <v>99</v>
      </c>
      <c r="AB47" s="55" t="s">
        <v>99</v>
      </c>
      <c r="AC47" s="55" t="s">
        <v>99</v>
      </c>
      <c r="AD47" s="123" t="s">
        <v>99</v>
      </c>
      <c r="AG47" s="21"/>
      <c r="AH47" s="124"/>
      <c r="AI47" s="21"/>
    </row>
    <row r="48" spans="1:40" x14ac:dyDescent="0.2">
      <c r="B48" s="23"/>
      <c r="C48" s="249" t="s">
        <v>57</v>
      </c>
      <c r="D48" s="250"/>
      <c r="E48" s="55" t="s">
        <v>99</v>
      </c>
      <c r="F48" s="55" t="s">
        <v>99</v>
      </c>
      <c r="G48" s="55" t="s">
        <v>99</v>
      </c>
      <c r="H48" s="55"/>
      <c r="I48" s="55"/>
      <c r="J48" s="55"/>
      <c r="K48" s="55"/>
      <c r="L48" s="55"/>
      <c r="M48" s="55" t="s">
        <v>99</v>
      </c>
      <c r="N48" s="55" t="s">
        <v>104</v>
      </c>
      <c r="O48" s="55" t="s">
        <v>99</v>
      </c>
      <c r="P48" s="55" t="s">
        <v>99</v>
      </c>
      <c r="Q48" s="55" t="s">
        <v>99</v>
      </c>
      <c r="R48" s="55" t="s">
        <v>99</v>
      </c>
      <c r="S48" s="55" t="s">
        <v>99</v>
      </c>
      <c r="T48" s="55" t="s">
        <v>99</v>
      </c>
      <c r="U48" s="55" t="s">
        <v>99</v>
      </c>
      <c r="V48" s="55" t="s">
        <v>99</v>
      </c>
      <c r="W48" s="55" t="s">
        <v>99</v>
      </c>
      <c r="X48" s="55" t="s">
        <v>99</v>
      </c>
      <c r="Y48" s="55" t="s">
        <v>99</v>
      </c>
      <c r="Z48" s="55" t="s">
        <v>99</v>
      </c>
      <c r="AA48" s="55" t="s">
        <v>99</v>
      </c>
      <c r="AB48" s="55" t="s">
        <v>99</v>
      </c>
      <c r="AC48" s="55" t="s">
        <v>99</v>
      </c>
      <c r="AD48" s="123" t="s">
        <v>99</v>
      </c>
      <c r="AG48" s="21"/>
      <c r="AH48" s="124"/>
      <c r="AI48" s="21"/>
    </row>
    <row r="49" spans="2:40" x14ac:dyDescent="0.2">
      <c r="B49" s="23"/>
      <c r="C49" s="257" t="s">
        <v>15</v>
      </c>
      <c r="D49" s="258"/>
      <c r="E49" s="125" t="s">
        <v>99</v>
      </c>
      <c r="F49" s="125" t="s">
        <v>99</v>
      </c>
      <c r="G49" s="125" t="s">
        <v>99</v>
      </c>
      <c r="H49" s="125"/>
      <c r="I49" s="125"/>
      <c r="J49" s="125"/>
      <c r="K49" s="125"/>
      <c r="L49" s="125"/>
      <c r="M49" s="125" t="s">
        <v>99</v>
      </c>
      <c r="N49" s="125" t="s">
        <v>99</v>
      </c>
      <c r="O49" s="125" t="s">
        <v>99</v>
      </c>
      <c r="P49" s="125" t="s">
        <v>99</v>
      </c>
      <c r="Q49" s="125" t="s">
        <v>99</v>
      </c>
      <c r="R49" s="125" t="s">
        <v>99</v>
      </c>
      <c r="S49" s="125" t="s">
        <v>99</v>
      </c>
      <c r="T49" s="125" t="s">
        <v>99</v>
      </c>
      <c r="U49" s="125" t="s">
        <v>99</v>
      </c>
      <c r="V49" s="125" t="s">
        <v>99</v>
      </c>
      <c r="W49" s="125" t="s">
        <v>99</v>
      </c>
      <c r="X49" s="125" t="s">
        <v>99</v>
      </c>
      <c r="Y49" s="125" t="s">
        <v>99</v>
      </c>
      <c r="Z49" s="125" t="s">
        <v>99</v>
      </c>
      <c r="AA49" s="125" t="s">
        <v>99</v>
      </c>
      <c r="AB49" s="125" t="s">
        <v>99</v>
      </c>
      <c r="AC49" s="125" t="s">
        <v>99</v>
      </c>
      <c r="AD49" s="126" t="s">
        <v>99</v>
      </c>
      <c r="AG49" s="21"/>
      <c r="AH49" s="124"/>
      <c r="AI49" s="21"/>
    </row>
    <row r="50" spans="2:40" x14ac:dyDescent="0.2">
      <c r="B50" s="23"/>
      <c r="C50" s="249" t="s">
        <v>13</v>
      </c>
      <c r="D50" s="250"/>
      <c r="E50" s="127">
        <f>SUMPRODUCT((ABS(E33:E44)), $D33:$D44)</f>
        <v>0</v>
      </c>
      <c r="F50" s="127">
        <f t="shared" ref="F50:AD50" si="7">SUMPRODUCT((ABS(F33:F44)), $D33:$D44)</f>
        <v>0</v>
      </c>
      <c r="G50" s="127">
        <f t="shared" si="7"/>
        <v>0</v>
      </c>
      <c r="H50" s="127">
        <f t="shared" si="7"/>
        <v>0</v>
      </c>
      <c r="I50" s="127">
        <f t="shared" si="7"/>
        <v>0</v>
      </c>
      <c r="J50" s="127">
        <f t="shared" si="7"/>
        <v>0</v>
      </c>
      <c r="K50" s="127">
        <f t="shared" si="7"/>
        <v>0</v>
      </c>
      <c r="L50" s="127">
        <f t="shared" si="7"/>
        <v>0</v>
      </c>
      <c r="M50" s="127">
        <f t="shared" si="7"/>
        <v>0</v>
      </c>
      <c r="N50" s="127">
        <f t="shared" si="7"/>
        <v>0</v>
      </c>
      <c r="O50" s="127">
        <f t="shared" si="7"/>
        <v>0</v>
      </c>
      <c r="P50" s="127">
        <f t="shared" si="7"/>
        <v>0</v>
      </c>
      <c r="Q50" s="127">
        <f t="shared" si="7"/>
        <v>0</v>
      </c>
      <c r="R50" s="127">
        <f t="shared" si="7"/>
        <v>0</v>
      </c>
      <c r="S50" s="127">
        <f t="shared" si="7"/>
        <v>0</v>
      </c>
      <c r="T50" s="127">
        <f t="shared" si="7"/>
        <v>0</v>
      </c>
      <c r="U50" s="127">
        <f t="shared" si="7"/>
        <v>0</v>
      </c>
      <c r="V50" s="127">
        <f t="shared" si="7"/>
        <v>0</v>
      </c>
      <c r="W50" s="127">
        <f t="shared" si="7"/>
        <v>0</v>
      </c>
      <c r="X50" s="127">
        <f t="shared" si="7"/>
        <v>0</v>
      </c>
      <c r="Y50" s="127">
        <f t="shared" si="7"/>
        <v>0</v>
      </c>
      <c r="Z50" s="127">
        <f t="shared" si="7"/>
        <v>0</v>
      </c>
      <c r="AA50" s="127">
        <f t="shared" si="7"/>
        <v>0</v>
      </c>
      <c r="AB50" s="127">
        <f t="shared" si="7"/>
        <v>0</v>
      </c>
      <c r="AC50" s="127">
        <f t="shared" si="7"/>
        <v>0</v>
      </c>
      <c r="AD50" s="128">
        <f t="shared" si="7"/>
        <v>0</v>
      </c>
      <c r="AG50" s="21"/>
      <c r="AH50" s="124"/>
      <c r="AI50" s="21"/>
    </row>
    <row r="51" spans="2:40" x14ac:dyDescent="0.2">
      <c r="B51" s="23"/>
      <c r="C51" s="249" t="s">
        <v>61</v>
      </c>
      <c r="D51" s="250"/>
      <c r="E51" s="55">
        <f>(SUMPRODUCT(E33:E44, $D33:$D44) + SUMPRODUCT((ABS(E33:E44)), $D33:$D44))/2</f>
        <v>0</v>
      </c>
      <c r="F51" s="55">
        <f t="shared" ref="F51:AD51" si="8">(SUMPRODUCT(F33:F44, $D33:$D44) + SUMPRODUCT((ABS(F33:F44)), $D33:$D44))/2</f>
        <v>0</v>
      </c>
      <c r="G51" s="55">
        <f t="shared" si="8"/>
        <v>0</v>
      </c>
      <c r="H51" s="55">
        <f t="shared" si="8"/>
        <v>0</v>
      </c>
      <c r="I51" s="55">
        <f t="shared" si="8"/>
        <v>0</v>
      </c>
      <c r="J51" s="55">
        <f t="shared" si="8"/>
        <v>0</v>
      </c>
      <c r="K51" s="55">
        <f t="shared" si="8"/>
        <v>0</v>
      </c>
      <c r="L51" s="55">
        <f t="shared" si="8"/>
        <v>0</v>
      </c>
      <c r="M51" s="55">
        <f t="shared" si="8"/>
        <v>0</v>
      </c>
      <c r="N51" s="55">
        <f t="shared" si="8"/>
        <v>0</v>
      </c>
      <c r="O51" s="55">
        <f t="shared" si="8"/>
        <v>0</v>
      </c>
      <c r="P51" s="55">
        <f t="shared" si="8"/>
        <v>0</v>
      </c>
      <c r="Q51" s="55">
        <f t="shared" si="8"/>
        <v>0</v>
      </c>
      <c r="R51" s="55">
        <f t="shared" si="8"/>
        <v>0</v>
      </c>
      <c r="S51" s="55">
        <f t="shared" si="8"/>
        <v>0</v>
      </c>
      <c r="T51" s="55">
        <f t="shared" si="8"/>
        <v>0</v>
      </c>
      <c r="U51" s="55">
        <f t="shared" si="8"/>
        <v>0</v>
      </c>
      <c r="V51" s="55">
        <f t="shared" si="8"/>
        <v>0</v>
      </c>
      <c r="W51" s="55">
        <f t="shared" si="8"/>
        <v>0</v>
      </c>
      <c r="X51" s="55">
        <f t="shared" si="8"/>
        <v>0</v>
      </c>
      <c r="Y51" s="55">
        <f t="shared" si="8"/>
        <v>0</v>
      </c>
      <c r="Z51" s="55">
        <f t="shared" si="8"/>
        <v>0</v>
      </c>
      <c r="AA51" s="55">
        <f t="shared" si="8"/>
        <v>0</v>
      </c>
      <c r="AB51" s="55">
        <f t="shared" si="8"/>
        <v>0</v>
      </c>
      <c r="AC51" s="55">
        <f t="shared" si="8"/>
        <v>0</v>
      </c>
      <c r="AD51" s="123">
        <f t="shared" si="8"/>
        <v>0</v>
      </c>
      <c r="AG51" s="21"/>
      <c r="AH51" s="124"/>
      <c r="AI51" s="21"/>
    </row>
    <row r="52" spans="2:40" x14ac:dyDescent="0.2">
      <c r="B52" s="23"/>
      <c r="C52" s="251" t="s">
        <v>62</v>
      </c>
      <c r="D52" s="252"/>
      <c r="E52" s="55">
        <f>(-SUMPRODUCT(E33:E44, $D33:$D44)+SUMPRODUCT(ABS(E33:E44), $D33:$D44))/2</f>
        <v>0</v>
      </c>
      <c r="F52" s="55">
        <f t="shared" ref="F52:AD52" si="9">(-SUMPRODUCT(F33:F44, $D33:$D44)+SUMPRODUCT(ABS(F33:F44), $D33:$D44))/2</f>
        <v>0</v>
      </c>
      <c r="G52" s="55">
        <f t="shared" si="9"/>
        <v>0</v>
      </c>
      <c r="H52" s="55">
        <f t="shared" si="9"/>
        <v>0</v>
      </c>
      <c r="I52" s="55">
        <f t="shared" si="9"/>
        <v>0</v>
      </c>
      <c r="J52" s="55">
        <f t="shared" si="9"/>
        <v>0</v>
      </c>
      <c r="K52" s="55">
        <f t="shared" si="9"/>
        <v>0</v>
      </c>
      <c r="L52" s="55">
        <f t="shared" si="9"/>
        <v>0</v>
      </c>
      <c r="M52" s="55">
        <f t="shared" si="9"/>
        <v>0</v>
      </c>
      <c r="N52" s="55">
        <f t="shared" si="9"/>
        <v>0</v>
      </c>
      <c r="O52" s="55">
        <f t="shared" si="9"/>
        <v>0</v>
      </c>
      <c r="P52" s="55">
        <f t="shared" si="9"/>
        <v>0</v>
      </c>
      <c r="Q52" s="55">
        <f t="shared" si="9"/>
        <v>0</v>
      </c>
      <c r="R52" s="55">
        <f t="shared" si="9"/>
        <v>0</v>
      </c>
      <c r="S52" s="55">
        <f t="shared" si="9"/>
        <v>0</v>
      </c>
      <c r="T52" s="55">
        <f t="shared" si="9"/>
        <v>0</v>
      </c>
      <c r="U52" s="55">
        <f t="shared" si="9"/>
        <v>0</v>
      </c>
      <c r="V52" s="55">
        <f t="shared" si="9"/>
        <v>0</v>
      </c>
      <c r="W52" s="55">
        <f t="shared" si="9"/>
        <v>0</v>
      </c>
      <c r="X52" s="55">
        <f t="shared" si="9"/>
        <v>0</v>
      </c>
      <c r="Y52" s="55">
        <f t="shared" si="9"/>
        <v>0</v>
      </c>
      <c r="Z52" s="55">
        <f t="shared" si="9"/>
        <v>0</v>
      </c>
      <c r="AA52" s="55">
        <f t="shared" si="9"/>
        <v>0</v>
      </c>
      <c r="AB52" s="55">
        <f t="shared" si="9"/>
        <v>0</v>
      </c>
      <c r="AC52" s="55">
        <f t="shared" si="9"/>
        <v>0</v>
      </c>
      <c r="AD52" s="123">
        <f t="shared" si="9"/>
        <v>0</v>
      </c>
      <c r="AG52" s="21"/>
      <c r="AH52" s="124"/>
      <c r="AI52" s="21"/>
    </row>
    <row r="53" spans="2:40" x14ac:dyDescent="0.2">
      <c r="C53" s="249" t="s">
        <v>154</v>
      </c>
      <c r="D53" s="250"/>
      <c r="E53" s="55" t="s">
        <v>99</v>
      </c>
      <c r="F53" s="55"/>
      <c r="G53" s="55"/>
      <c r="H53" s="55"/>
      <c r="I53" s="55"/>
      <c r="J53" s="55"/>
      <c r="K53" s="55"/>
      <c r="L53" s="55"/>
      <c r="M53" s="55"/>
      <c r="N53" s="55"/>
      <c r="O53" s="55"/>
      <c r="P53" s="55"/>
      <c r="Q53" s="55"/>
      <c r="R53" s="55"/>
      <c r="S53" s="55"/>
      <c r="T53" s="55"/>
      <c r="U53" s="55"/>
      <c r="V53" s="55"/>
      <c r="W53" s="55"/>
      <c r="X53" s="55" t="s">
        <v>99</v>
      </c>
      <c r="Y53" s="55" t="s">
        <v>99</v>
      </c>
      <c r="Z53" s="55" t="s">
        <v>99</v>
      </c>
      <c r="AA53" s="55" t="s">
        <v>99</v>
      </c>
      <c r="AB53" s="55" t="s">
        <v>99</v>
      </c>
      <c r="AC53" s="55" t="s">
        <v>99</v>
      </c>
      <c r="AD53" s="123" t="s">
        <v>99</v>
      </c>
      <c r="AG53" s="21"/>
      <c r="AH53" s="124"/>
      <c r="AI53" s="21"/>
    </row>
    <row r="54" spans="2:40" ht="17" thickBot="1" x14ac:dyDescent="0.25">
      <c r="C54" s="253" t="s">
        <v>14</v>
      </c>
      <c r="D54" s="254"/>
      <c r="E54" s="129" t="s">
        <v>99</v>
      </c>
      <c r="F54" s="129"/>
      <c r="G54" s="129"/>
      <c r="H54" s="129"/>
      <c r="I54" s="129"/>
      <c r="J54" s="129"/>
      <c r="K54" s="129"/>
      <c r="L54" s="129"/>
      <c r="M54" s="129"/>
      <c r="N54" s="129"/>
      <c r="O54" s="129"/>
      <c r="P54" s="129"/>
      <c r="Q54" s="129"/>
      <c r="R54" s="129"/>
      <c r="S54" s="129"/>
      <c r="T54" s="129"/>
      <c r="U54" s="129"/>
      <c r="V54" s="129"/>
      <c r="W54" s="129"/>
      <c r="X54" s="129" t="s">
        <v>99</v>
      </c>
      <c r="Y54" s="129" t="s">
        <v>99</v>
      </c>
      <c r="Z54" s="129" t="s">
        <v>99</v>
      </c>
      <c r="AA54" s="129" t="s">
        <v>99</v>
      </c>
      <c r="AB54" s="129" t="s">
        <v>99</v>
      </c>
      <c r="AC54" s="129" t="s">
        <v>99</v>
      </c>
      <c r="AD54" s="130" t="s">
        <v>99</v>
      </c>
      <c r="AG54" s="21"/>
      <c r="AH54" s="124"/>
      <c r="AI54" s="21"/>
    </row>
    <row r="55" spans="2:40" x14ac:dyDescent="0.2">
      <c r="AG55" s="21"/>
      <c r="AH55" s="124"/>
      <c r="AI55" s="21"/>
    </row>
    <row r="56" spans="2:40" x14ac:dyDescent="0.2">
      <c r="AG56" s="21"/>
      <c r="AH56" s="124"/>
      <c r="AI56" s="21"/>
      <c r="AN56" s="22"/>
    </row>
    <row r="57" spans="2:40" x14ac:dyDescent="0.2">
      <c r="AG57" s="21"/>
      <c r="AH57" s="124"/>
      <c r="AI57" s="21"/>
      <c r="AM57" s="31"/>
    </row>
    <row r="58" spans="2:40" x14ac:dyDescent="0.2">
      <c r="AG58" s="21"/>
      <c r="AH58" s="124"/>
      <c r="AI58" s="21"/>
      <c r="AM58" s="31"/>
    </row>
    <row r="59" spans="2:40" x14ac:dyDescent="0.2">
      <c r="AG59" s="21"/>
      <c r="AH59" s="21"/>
      <c r="AI59" s="21"/>
      <c r="AM59" s="31"/>
    </row>
    <row r="60" spans="2:40" x14ac:dyDescent="0.2">
      <c r="AG60" s="21"/>
      <c r="AH60" s="21"/>
      <c r="AI60" s="21"/>
      <c r="AM60" s="31"/>
    </row>
    <row r="61" spans="2:40" x14ac:dyDescent="0.2">
      <c r="AM61" s="31"/>
    </row>
    <row r="62" spans="2:40" x14ac:dyDescent="0.2">
      <c r="AM62" s="31"/>
    </row>
  </sheetData>
  <mergeCells count="17">
    <mergeCell ref="C51:D51"/>
    <mergeCell ref="C52:D52"/>
    <mergeCell ref="C53:D53"/>
    <mergeCell ref="C54:D54"/>
    <mergeCell ref="C45:D45"/>
    <mergeCell ref="C46:D46"/>
    <mergeCell ref="C47:D47"/>
    <mergeCell ref="C48:D48"/>
    <mergeCell ref="C49:D49"/>
    <mergeCell ref="C50:D50"/>
    <mergeCell ref="AE31:AI31"/>
    <mergeCell ref="AJ31:AN31"/>
    <mergeCell ref="B2:C2"/>
    <mergeCell ref="B4:C4"/>
    <mergeCell ref="B19:C19"/>
    <mergeCell ref="AE30:AL30"/>
    <mergeCell ref="AE29:AH2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1"/>
  <sheetViews>
    <sheetView topLeftCell="A26" zoomScale="72" zoomScaleNormal="72" zoomScalePageLayoutView="80" workbookViewId="0">
      <selection activeCell="H30" sqref="H30"/>
    </sheetView>
  </sheetViews>
  <sheetFormatPr baseColWidth="10" defaultColWidth="8.83203125" defaultRowHeight="16" x14ac:dyDescent="0.2"/>
  <cols>
    <col min="1" max="1" width="8.83203125" style="131"/>
    <col min="2" max="2" width="45.5" style="131" customWidth="1"/>
    <col min="3" max="3" width="29.5" style="131" customWidth="1"/>
    <col min="4" max="4" width="11.6640625" style="131" customWidth="1"/>
    <col min="5" max="18" width="4.6640625" style="131" customWidth="1"/>
    <col min="19" max="19" width="5.5" style="131" customWidth="1"/>
    <col min="20" max="20" width="4.6640625" style="131" customWidth="1"/>
    <col min="21" max="21" width="5.5" style="131" customWidth="1"/>
    <col min="22" max="27" width="4.6640625" style="131" customWidth="1"/>
    <col min="28" max="28" width="6.6640625" style="131" customWidth="1"/>
    <col min="29" max="29" width="6.83203125" style="131" customWidth="1"/>
    <col min="30" max="30" width="4.6640625" style="131" customWidth="1"/>
    <col min="31" max="40" width="8.83203125" style="131"/>
    <col min="41" max="41" width="3.5" style="131" bestFit="1" customWidth="1"/>
    <col min="42" max="16384" width="8.83203125" style="131"/>
  </cols>
  <sheetData>
    <row r="1" spans="1:42" x14ac:dyDescent="0.2">
      <c r="B1" s="132" t="s">
        <v>16</v>
      </c>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row>
    <row r="2" spans="1:42" ht="17" thickBot="1" x14ac:dyDescent="0.25">
      <c r="A2" s="134" t="s">
        <v>6</v>
      </c>
      <c r="B2" s="261" t="s">
        <v>96</v>
      </c>
      <c r="C2" s="261"/>
      <c r="D2" s="133"/>
      <c r="E2" s="133"/>
      <c r="F2" s="133"/>
      <c r="G2" s="135"/>
      <c r="H2" s="135"/>
      <c r="I2" s="135"/>
      <c r="J2" s="135"/>
      <c r="K2" s="135"/>
      <c r="L2" s="135"/>
      <c r="M2" s="135"/>
      <c r="N2" s="135"/>
      <c r="O2" s="135"/>
      <c r="P2" s="135"/>
      <c r="Q2" s="135"/>
      <c r="R2" s="135"/>
      <c r="S2" s="135"/>
      <c r="T2" s="135"/>
      <c r="U2" s="135"/>
      <c r="V2" s="135"/>
      <c r="W2" s="135"/>
      <c r="X2" s="135"/>
      <c r="Y2" s="135"/>
      <c r="Z2" s="133"/>
      <c r="AA2" s="133"/>
      <c r="AB2" s="133"/>
      <c r="AC2" s="133"/>
      <c r="AD2" s="133"/>
      <c r="AE2" s="133"/>
      <c r="AP2" s="132"/>
    </row>
    <row r="3" spans="1:42" ht="17" thickBot="1" x14ac:dyDescent="0.25">
      <c r="B3" s="132" t="s">
        <v>17</v>
      </c>
      <c r="D3" s="131">
        <v>1</v>
      </c>
      <c r="E3" s="136" t="str">
        <f>E31</f>
        <v>↑</v>
      </c>
      <c r="F3" s="137" t="str">
        <f>E30</f>
        <v>Maximum Speed</v>
      </c>
      <c r="G3" s="135"/>
      <c r="H3" s="135"/>
      <c r="I3" s="135"/>
      <c r="J3" s="135"/>
      <c r="K3" s="135"/>
      <c r="L3" s="135"/>
      <c r="N3" s="135"/>
      <c r="O3" s="135"/>
      <c r="P3" s="135"/>
      <c r="Q3" s="135"/>
      <c r="R3" s="135"/>
      <c r="S3" s="135"/>
      <c r="T3" s="135"/>
      <c r="U3" s="135"/>
      <c r="V3" s="135"/>
      <c r="W3" s="135"/>
      <c r="X3" s="135"/>
      <c r="Y3" s="135"/>
      <c r="Z3" s="133"/>
      <c r="AA3" s="133"/>
      <c r="AB3" s="133"/>
      <c r="AC3" s="133"/>
      <c r="AD3" s="133"/>
      <c r="AO3" s="138"/>
    </row>
    <row r="4" spans="1:42" ht="17" thickBot="1" x14ac:dyDescent="0.25">
      <c r="B4" s="261" t="s">
        <v>97</v>
      </c>
      <c r="C4" s="261"/>
      <c r="D4" s="131">
        <f>D3+1</f>
        <v>2</v>
      </c>
      <c r="E4" s="139">
        <v>1</v>
      </c>
      <c r="F4" s="140" t="str">
        <f>F31</f>
        <v>↑</v>
      </c>
      <c r="G4" s="137" t="str">
        <f>F30</f>
        <v>Maximum Acceleration</v>
      </c>
      <c r="H4" s="135"/>
      <c r="I4" s="133"/>
      <c r="J4" s="133"/>
      <c r="K4" s="133"/>
      <c r="L4" s="133"/>
      <c r="M4" s="133"/>
      <c r="N4" s="133"/>
      <c r="O4" s="133"/>
      <c r="P4" s="133"/>
      <c r="Q4" s="133"/>
      <c r="R4" s="133"/>
      <c r="S4" s="133"/>
      <c r="T4" s="135"/>
      <c r="U4" s="135"/>
      <c r="V4" s="135"/>
      <c r="W4" s="135"/>
      <c r="X4" s="135"/>
      <c r="Y4" s="135"/>
      <c r="Z4" s="133"/>
      <c r="AA4" s="133"/>
      <c r="AB4" s="133"/>
      <c r="AC4" s="133"/>
      <c r="AD4" s="133"/>
      <c r="AO4" s="138"/>
    </row>
    <row r="5" spans="1:42" ht="17" thickBot="1" x14ac:dyDescent="0.25">
      <c r="B5" s="132" t="s">
        <v>18</v>
      </c>
      <c r="D5" s="131">
        <f t="shared" ref="D5:D28" si="0">D4+1</f>
        <v>3</v>
      </c>
      <c r="E5" s="139"/>
      <c r="F5" s="141"/>
      <c r="G5" s="140" t="str">
        <f>G31</f>
        <v>↑</v>
      </c>
      <c r="H5" s="137" t="str">
        <f>G30</f>
        <v>CPU</v>
      </c>
      <c r="I5" s="135"/>
      <c r="J5" s="135"/>
      <c r="K5" s="135"/>
      <c r="L5" s="135"/>
      <c r="M5" s="135"/>
      <c r="N5" s="135"/>
      <c r="O5" s="135"/>
      <c r="P5" s="135"/>
      <c r="Q5" s="133"/>
      <c r="R5" s="133"/>
      <c r="S5" s="133"/>
      <c r="T5" s="133"/>
      <c r="U5" s="135"/>
      <c r="V5" s="135"/>
      <c r="W5" s="135"/>
      <c r="X5" s="135"/>
      <c r="Y5" s="135"/>
      <c r="Z5" s="133"/>
      <c r="AA5" s="133"/>
      <c r="AB5" s="133"/>
      <c r="AC5" s="133"/>
      <c r="AD5" s="133"/>
      <c r="AO5" s="142"/>
    </row>
    <row r="6" spans="1:42" ht="17" thickBot="1" x14ac:dyDescent="0.25">
      <c r="B6" s="143">
        <v>42587</v>
      </c>
      <c r="D6" s="131">
        <f t="shared" si="0"/>
        <v>4</v>
      </c>
      <c r="E6" s="139"/>
      <c r="F6" s="144"/>
      <c r="G6" s="141">
        <v>1</v>
      </c>
      <c r="H6" s="140" t="str">
        <f>H31</f>
        <v>↑</v>
      </c>
      <c r="I6" s="137" t="str">
        <f>H30</f>
        <v># Microcontrollers</v>
      </c>
      <c r="J6" s="135"/>
      <c r="K6" s="135"/>
      <c r="L6" s="135"/>
      <c r="M6" s="135"/>
      <c r="N6" s="135"/>
      <c r="O6" s="135"/>
      <c r="P6" s="135"/>
      <c r="Q6" s="135"/>
      <c r="R6" s="133"/>
      <c r="S6" s="133"/>
      <c r="T6" s="133"/>
      <c r="U6" s="133"/>
      <c r="V6" s="135"/>
      <c r="W6" s="135"/>
      <c r="X6" s="135"/>
      <c r="Y6" s="135"/>
      <c r="Z6" s="133"/>
      <c r="AA6" s="133"/>
      <c r="AB6" s="133"/>
      <c r="AC6" s="133"/>
      <c r="AD6" s="133"/>
      <c r="AO6" s="142"/>
    </row>
    <row r="7" spans="1:42" ht="17" thickBot="1" x14ac:dyDescent="0.25">
      <c r="B7" s="132"/>
      <c r="D7" s="131">
        <f t="shared" si="0"/>
        <v>5</v>
      </c>
      <c r="E7" s="139"/>
      <c r="F7" s="145"/>
      <c r="G7" s="144"/>
      <c r="H7" s="141">
        <v>1</v>
      </c>
      <c r="I7" s="140" t="str">
        <f>I31</f>
        <v>↑</v>
      </c>
      <c r="J7" s="137" t="str">
        <f>I30</f>
        <v>Number of Sensor Ports Type A</v>
      </c>
      <c r="K7" s="135"/>
      <c r="L7" s="135"/>
      <c r="M7" s="135"/>
      <c r="N7" s="135"/>
      <c r="O7" s="135"/>
      <c r="P7" s="135"/>
      <c r="S7" s="133"/>
      <c r="T7" s="133"/>
      <c r="U7" s="133"/>
      <c r="V7" s="133"/>
      <c r="W7" s="135"/>
      <c r="X7" s="135"/>
      <c r="Y7" s="135"/>
      <c r="Z7" s="133"/>
      <c r="AA7" s="133"/>
      <c r="AB7" s="133"/>
      <c r="AC7" s="133"/>
      <c r="AD7" s="133"/>
      <c r="AO7" s="142"/>
    </row>
    <row r="8" spans="1:42" ht="17" thickBot="1" x14ac:dyDescent="0.25">
      <c r="B8" s="132"/>
      <c r="D8" s="131">
        <f t="shared" si="0"/>
        <v>6</v>
      </c>
      <c r="E8" s="139"/>
      <c r="F8" s="145"/>
      <c r="G8" s="145"/>
      <c r="H8" s="144">
        <v>1</v>
      </c>
      <c r="I8" s="141"/>
      <c r="J8" s="146" t="str">
        <f>J31</f>
        <v>↑</v>
      </c>
      <c r="K8" s="137" t="str">
        <f>J30</f>
        <v>Number of Sensor Ports Type B</v>
      </c>
      <c r="L8" s="135"/>
      <c r="M8" s="135"/>
      <c r="N8" s="135"/>
      <c r="O8" s="135"/>
      <c r="P8" s="135"/>
      <c r="Q8" s="133"/>
      <c r="S8" s="133"/>
      <c r="T8" s="133"/>
      <c r="U8" s="133"/>
      <c r="V8" s="133"/>
      <c r="W8" s="135"/>
      <c r="X8" s="135"/>
      <c r="Y8" s="135"/>
      <c r="Z8" s="133"/>
      <c r="AA8" s="133"/>
      <c r="AB8" s="133"/>
      <c r="AC8" s="133"/>
      <c r="AD8" s="133"/>
      <c r="AO8" s="142"/>
    </row>
    <row r="9" spans="1:42" ht="17" thickBot="1" x14ac:dyDescent="0.25">
      <c r="B9" s="132"/>
      <c r="D9" s="131">
        <f t="shared" si="0"/>
        <v>7</v>
      </c>
      <c r="E9" s="139"/>
      <c r="F9" s="145"/>
      <c r="G9" s="145"/>
      <c r="H9" s="144">
        <v>1</v>
      </c>
      <c r="I9" s="141"/>
      <c r="J9" s="147">
        <v>-1</v>
      </c>
      <c r="K9" s="140" t="str">
        <f>K31</f>
        <v>↑</v>
      </c>
      <c r="L9" s="137" t="str">
        <f>K30</f>
        <v>Number of Sensor Ports Type C</v>
      </c>
      <c r="M9" s="135"/>
      <c r="N9" s="135"/>
      <c r="O9" s="135"/>
      <c r="P9" s="135"/>
      <c r="Q9" s="133"/>
      <c r="S9" s="133"/>
      <c r="T9" s="133"/>
      <c r="U9" s="133"/>
      <c r="V9" s="133"/>
      <c r="W9" s="135"/>
      <c r="X9" s="135"/>
      <c r="Y9" s="135"/>
      <c r="Z9" s="133"/>
      <c r="AA9" s="133"/>
      <c r="AB9" s="133"/>
      <c r="AC9" s="133"/>
      <c r="AD9" s="133"/>
      <c r="AO9" s="142"/>
    </row>
    <row r="10" spans="1:42" ht="17" thickBot="1" x14ac:dyDescent="0.25">
      <c r="A10" s="148"/>
      <c r="B10" s="149" t="s">
        <v>136</v>
      </c>
      <c r="D10" s="131">
        <f t="shared" si="0"/>
        <v>8</v>
      </c>
      <c r="E10" s="139">
        <v>-1</v>
      </c>
      <c r="F10" s="145"/>
      <c r="G10" s="145">
        <v>1</v>
      </c>
      <c r="H10" s="144">
        <v>1</v>
      </c>
      <c r="I10" s="141"/>
      <c r="J10" s="147"/>
      <c r="K10" s="144"/>
      <c r="L10" s="140" t="str">
        <f>L31</f>
        <v>↑</v>
      </c>
      <c r="M10" s="137" t="str">
        <f>L30</f>
        <v>Navigation Sensors Quality</v>
      </c>
      <c r="N10" s="135"/>
      <c r="O10" s="135"/>
      <c r="P10" s="133"/>
      <c r="Q10" s="133"/>
      <c r="R10" s="135"/>
      <c r="S10" s="133"/>
      <c r="T10" s="133"/>
      <c r="U10" s="133"/>
      <c r="V10" s="133"/>
      <c r="W10" s="135"/>
      <c r="X10" s="135"/>
      <c r="Y10" s="135"/>
      <c r="Z10" s="133"/>
      <c r="AA10" s="133"/>
      <c r="AB10" s="133"/>
      <c r="AC10" s="133"/>
      <c r="AD10" s="133"/>
      <c r="AO10" s="142"/>
    </row>
    <row r="11" spans="1:42" ht="17" thickBot="1" x14ac:dyDescent="0.25">
      <c r="A11" s="150" t="s">
        <v>137</v>
      </c>
      <c r="B11" s="148" t="s">
        <v>138</v>
      </c>
      <c r="D11" s="131">
        <f t="shared" si="0"/>
        <v>9</v>
      </c>
      <c r="E11" s="139">
        <v>-1</v>
      </c>
      <c r="F11" s="145"/>
      <c r="G11" s="145">
        <v>1</v>
      </c>
      <c r="H11" s="144">
        <v>1</v>
      </c>
      <c r="I11" s="141"/>
      <c r="J11" s="147"/>
      <c r="K11" s="144"/>
      <c r="L11" s="144"/>
      <c r="M11" s="140" t="str">
        <f>M31</f>
        <v>↑</v>
      </c>
      <c r="N11" s="137" t="str">
        <f>M30</f>
        <v>Sensor Filter Quality</v>
      </c>
      <c r="O11" s="135"/>
      <c r="P11" s="133"/>
      <c r="Q11" s="133"/>
      <c r="R11" s="135"/>
      <c r="S11" s="133"/>
      <c r="T11" s="133"/>
      <c r="U11" s="133"/>
      <c r="V11" s="133"/>
      <c r="W11" s="135"/>
      <c r="X11" s="135"/>
      <c r="Y11" s="135"/>
      <c r="Z11" s="133"/>
      <c r="AA11" s="133"/>
      <c r="AB11" s="133"/>
      <c r="AC11" s="133"/>
      <c r="AD11" s="133"/>
      <c r="AO11" s="142"/>
    </row>
    <row r="12" spans="1:42" ht="17" thickBot="1" x14ac:dyDescent="0.25">
      <c r="A12" s="150" t="s">
        <v>139</v>
      </c>
      <c r="B12" s="148" t="s">
        <v>140</v>
      </c>
      <c r="D12" s="131">
        <f t="shared" si="0"/>
        <v>10</v>
      </c>
      <c r="E12" s="139"/>
      <c r="F12" s="145"/>
      <c r="G12" s="145">
        <v>1</v>
      </c>
      <c r="H12" s="144"/>
      <c r="I12" s="141"/>
      <c r="J12" s="151"/>
      <c r="K12" s="141"/>
      <c r="L12" s="141">
        <v>2</v>
      </c>
      <c r="M12" s="141">
        <v>2</v>
      </c>
      <c r="N12" s="146" t="str">
        <f>N31</f>
        <v>↑</v>
      </c>
      <c r="O12" s="137" t="str">
        <f>N30</f>
        <v>Area Map Precision</v>
      </c>
      <c r="P12" s="133"/>
      <c r="Q12" s="133"/>
      <c r="R12" s="135"/>
      <c r="S12" s="133"/>
      <c r="T12" s="133"/>
      <c r="U12" s="133"/>
      <c r="V12" s="133"/>
      <c r="W12" s="135"/>
      <c r="X12" s="135"/>
      <c r="Y12" s="135"/>
      <c r="Z12" s="133"/>
      <c r="AA12" s="133"/>
      <c r="AB12" s="133"/>
      <c r="AC12" s="133"/>
      <c r="AD12" s="133"/>
      <c r="AO12" s="142"/>
    </row>
    <row r="13" spans="1:42" ht="17" thickBot="1" x14ac:dyDescent="0.25">
      <c r="A13" s="152"/>
      <c r="B13" s="148" t="s">
        <v>141</v>
      </c>
      <c r="D13" s="148">
        <f t="shared" si="0"/>
        <v>11</v>
      </c>
      <c r="E13" s="153" t="s">
        <v>68</v>
      </c>
      <c r="F13" s="154">
        <v>1</v>
      </c>
      <c r="G13" s="154">
        <v>2</v>
      </c>
      <c r="H13" s="144"/>
      <c r="I13" s="141"/>
      <c r="J13" s="144"/>
      <c r="K13" s="144"/>
      <c r="L13" s="144">
        <v>1</v>
      </c>
      <c r="M13" s="144"/>
      <c r="N13" s="144">
        <v>-1</v>
      </c>
      <c r="O13" s="146" t="str">
        <f>O31</f>
        <v>↑</v>
      </c>
      <c r="P13" s="137" t="str">
        <f>O30</f>
        <v>Path Planning Quality</v>
      </c>
      <c r="Q13" s="135"/>
      <c r="R13" s="135"/>
      <c r="S13" s="135"/>
      <c r="T13" s="135"/>
      <c r="U13" s="135"/>
      <c r="V13" s="133"/>
      <c r="W13" s="135"/>
      <c r="X13" s="135"/>
      <c r="Y13" s="135"/>
      <c r="Z13" s="133"/>
      <c r="AA13" s="133"/>
      <c r="AB13" s="133"/>
      <c r="AC13" s="133"/>
      <c r="AD13" s="133"/>
      <c r="AO13" s="142"/>
    </row>
    <row r="14" spans="1:42" ht="17" thickBot="1" x14ac:dyDescent="0.25">
      <c r="A14" s="152" t="s">
        <v>142</v>
      </c>
      <c r="B14" s="148" t="s">
        <v>143</v>
      </c>
      <c r="D14" s="131">
        <f t="shared" si="0"/>
        <v>12</v>
      </c>
      <c r="E14" s="153" t="s">
        <v>68</v>
      </c>
      <c r="F14" s="145">
        <v>-1</v>
      </c>
      <c r="G14" s="145">
        <v>1</v>
      </c>
      <c r="H14" s="144"/>
      <c r="I14" s="141"/>
      <c r="J14" s="145"/>
      <c r="K14" s="145"/>
      <c r="L14" s="145"/>
      <c r="M14" s="145"/>
      <c r="N14" s="145"/>
      <c r="O14" s="147">
        <v>-1</v>
      </c>
      <c r="P14" s="140" t="str">
        <f>Q31</f>
        <v>↑</v>
      </c>
      <c r="Q14" s="137" t="str">
        <f>P30</f>
        <v>Path Planning Frequency</v>
      </c>
      <c r="R14" s="135"/>
      <c r="S14" s="135"/>
      <c r="T14" s="135"/>
      <c r="U14" s="135"/>
      <c r="V14" s="133"/>
      <c r="W14" s="135"/>
      <c r="X14" s="135"/>
      <c r="Y14" s="135"/>
      <c r="Z14" s="133"/>
      <c r="AA14" s="133"/>
      <c r="AB14" s="133"/>
      <c r="AC14" s="133"/>
      <c r="AD14" s="133"/>
      <c r="AO14" s="142"/>
    </row>
    <row r="15" spans="1:42" ht="17" thickBot="1" x14ac:dyDescent="0.25">
      <c r="A15" s="152" t="s">
        <v>144</v>
      </c>
      <c r="B15" s="148" t="s">
        <v>145</v>
      </c>
      <c r="D15" s="131">
        <f t="shared" si="0"/>
        <v>13</v>
      </c>
      <c r="E15" s="153" t="s">
        <v>70</v>
      </c>
      <c r="F15" s="145">
        <v>1</v>
      </c>
      <c r="G15" s="145"/>
      <c r="H15" s="144"/>
      <c r="I15" s="141"/>
      <c r="J15" s="145"/>
      <c r="K15" s="145"/>
      <c r="L15" s="145">
        <v>2</v>
      </c>
      <c r="M15" s="145">
        <v>1</v>
      </c>
      <c r="N15" s="145"/>
      <c r="O15" s="147">
        <v>2</v>
      </c>
      <c r="P15" s="144">
        <v>1</v>
      </c>
      <c r="Q15" s="140" t="str">
        <f>Q31</f>
        <v>↑</v>
      </c>
      <c r="R15" s="137" t="str">
        <f>Q30</f>
        <v>Controls / Path Following Accuracy</v>
      </c>
      <c r="S15" s="135"/>
      <c r="T15" s="135"/>
      <c r="U15" s="133"/>
      <c r="V15" s="133"/>
      <c r="W15" s="135"/>
      <c r="X15" s="135"/>
      <c r="Y15" s="135"/>
      <c r="Z15" s="133"/>
      <c r="AA15" s="133"/>
      <c r="AB15" s="133"/>
      <c r="AC15" s="133"/>
      <c r="AD15" s="133"/>
      <c r="AO15" s="142"/>
    </row>
    <row r="16" spans="1:42" ht="17" thickBot="1" x14ac:dyDescent="0.25">
      <c r="B16" s="132"/>
      <c r="D16" s="131">
        <f t="shared" si="0"/>
        <v>14</v>
      </c>
      <c r="E16" s="153" t="s">
        <v>70</v>
      </c>
      <c r="F16" s="145"/>
      <c r="G16" s="145">
        <v>2</v>
      </c>
      <c r="H16" s="145"/>
      <c r="I16" s="144"/>
      <c r="J16" s="144"/>
      <c r="K16" s="144"/>
      <c r="L16" s="144">
        <v>1</v>
      </c>
      <c r="M16" s="155" t="s">
        <v>73</v>
      </c>
      <c r="N16" s="144">
        <v>2</v>
      </c>
      <c r="O16" s="147">
        <v>2</v>
      </c>
      <c r="P16" s="144">
        <v>2</v>
      </c>
      <c r="Q16" s="144">
        <v>2</v>
      </c>
      <c r="R16" s="140" t="str">
        <f>R31</f>
        <v>↑</v>
      </c>
      <c r="S16" s="137" t="str">
        <f>R30</f>
        <v>Controls Quality</v>
      </c>
      <c r="T16" s="135"/>
      <c r="U16" s="133"/>
      <c r="V16" s="133"/>
      <c r="W16" s="135"/>
      <c r="X16" s="135"/>
      <c r="Y16" s="135"/>
      <c r="Z16" s="133"/>
      <c r="AA16" s="133"/>
      <c r="AB16" s="133"/>
      <c r="AC16" s="133"/>
      <c r="AD16" s="133"/>
      <c r="AO16" s="142"/>
    </row>
    <row r="17" spans="1:42" ht="17" thickBot="1" x14ac:dyDescent="0.25">
      <c r="B17" s="132"/>
      <c r="D17" s="131">
        <f t="shared" si="0"/>
        <v>15</v>
      </c>
      <c r="E17" s="139">
        <v>-1</v>
      </c>
      <c r="F17" s="145"/>
      <c r="G17" s="145"/>
      <c r="H17" s="145"/>
      <c r="I17" s="145"/>
      <c r="J17" s="145"/>
      <c r="K17" s="145"/>
      <c r="L17" s="145"/>
      <c r="M17" s="145"/>
      <c r="N17" s="145"/>
      <c r="O17" s="151"/>
      <c r="P17" s="141"/>
      <c r="Q17" s="141"/>
      <c r="R17" s="141"/>
      <c r="S17" s="146" t="str">
        <f>S31</f>
        <v>↓</v>
      </c>
      <c r="T17" s="137" t="str">
        <f>S30</f>
        <v>Structural Material &amp; Parts Costs</v>
      </c>
      <c r="U17" s="133"/>
      <c r="V17" s="133"/>
      <c r="W17" s="135"/>
      <c r="X17" s="135"/>
      <c r="Y17" s="135"/>
      <c r="Z17" s="133"/>
      <c r="AA17" s="133"/>
      <c r="AB17" s="133"/>
      <c r="AC17" s="133"/>
      <c r="AD17" s="133"/>
      <c r="AO17" s="142"/>
    </row>
    <row r="18" spans="1:42" ht="17" thickBot="1" x14ac:dyDescent="0.25">
      <c r="B18" s="132"/>
      <c r="D18" s="131">
        <f t="shared" si="0"/>
        <v>16</v>
      </c>
      <c r="E18" s="139"/>
      <c r="F18" s="156"/>
      <c r="G18" s="145"/>
      <c r="H18" s="145"/>
      <c r="I18" s="145"/>
      <c r="J18" s="145"/>
      <c r="K18" s="145"/>
      <c r="L18" s="145"/>
      <c r="M18" s="145"/>
      <c r="N18" s="145"/>
      <c r="O18" s="144"/>
      <c r="P18" s="144"/>
      <c r="Q18" s="144"/>
      <c r="R18" s="144"/>
      <c r="S18" s="144">
        <v>1</v>
      </c>
      <c r="T18" s="140" t="str">
        <f>T31</f>
        <v>↓</v>
      </c>
      <c r="U18" s="137" t="str">
        <f>T30</f>
        <v>Structural Repair Costs</v>
      </c>
      <c r="V18" s="135"/>
      <c r="W18" s="135"/>
      <c r="X18" s="135"/>
      <c r="Y18" s="135"/>
      <c r="Z18" s="133"/>
      <c r="AA18" s="133"/>
      <c r="AB18" s="133"/>
      <c r="AC18" s="133"/>
      <c r="AD18" s="133"/>
      <c r="AO18" s="142"/>
    </row>
    <row r="19" spans="1:42" ht="17" thickBot="1" x14ac:dyDescent="0.25">
      <c r="B19" s="261"/>
      <c r="C19" s="261"/>
      <c r="D19" s="131">
        <f t="shared" si="0"/>
        <v>17</v>
      </c>
      <c r="E19" s="139"/>
      <c r="F19" s="147"/>
      <c r="G19" s="157">
        <v>-2</v>
      </c>
      <c r="H19" s="145">
        <v>-1</v>
      </c>
      <c r="I19" s="145"/>
      <c r="J19" s="145"/>
      <c r="K19" s="145">
        <v>-1</v>
      </c>
      <c r="L19" s="145"/>
      <c r="M19" s="145"/>
      <c r="N19" s="145"/>
      <c r="O19" s="145"/>
      <c r="P19" s="145"/>
      <c r="Q19" s="145"/>
      <c r="R19" s="145"/>
      <c r="S19" s="145"/>
      <c r="T19" s="141"/>
      <c r="U19" s="146" t="str">
        <f>U31</f>
        <v>↓</v>
      </c>
      <c r="V19" s="137" t="str">
        <f>U30</f>
        <v>Electrical Parts Costs</v>
      </c>
      <c r="W19" s="135"/>
      <c r="X19" s="135"/>
      <c r="Y19" s="133"/>
      <c r="Z19" s="133"/>
      <c r="AA19" s="133"/>
      <c r="AB19" s="133"/>
      <c r="AC19" s="133"/>
      <c r="AD19" s="133"/>
    </row>
    <row r="20" spans="1:42" ht="17" thickBot="1" x14ac:dyDescent="0.25">
      <c r="D20" s="131">
        <f t="shared" si="0"/>
        <v>18</v>
      </c>
      <c r="E20" s="139"/>
      <c r="F20" s="147"/>
      <c r="G20" s="147"/>
      <c r="H20" s="147">
        <v>-1</v>
      </c>
      <c r="I20" s="145"/>
      <c r="J20" s="145"/>
      <c r="K20" s="145"/>
      <c r="L20" s="145"/>
      <c r="M20" s="145"/>
      <c r="N20" s="145"/>
      <c r="O20" s="145"/>
      <c r="P20" s="145"/>
      <c r="Q20" s="145"/>
      <c r="R20" s="145"/>
      <c r="S20" s="145"/>
      <c r="T20" s="144"/>
      <c r="U20" s="147">
        <v>1</v>
      </c>
      <c r="V20" s="140" t="str">
        <f>V31</f>
        <v>↓</v>
      </c>
      <c r="W20" s="137" t="str">
        <f>V30</f>
        <v>Electrical Repair  Costs</v>
      </c>
      <c r="X20" s="135"/>
      <c r="Y20" s="133"/>
      <c r="Z20" s="133"/>
      <c r="AA20" s="133"/>
      <c r="AB20" s="133"/>
      <c r="AC20" s="133"/>
      <c r="AD20" s="133"/>
    </row>
    <row r="21" spans="1:42" ht="17" thickBot="1" x14ac:dyDescent="0.25">
      <c r="D21" s="131">
        <f t="shared" si="0"/>
        <v>19</v>
      </c>
      <c r="E21" s="158"/>
      <c r="F21" s="151"/>
      <c r="G21" s="151"/>
      <c r="H21" s="151">
        <v>-1</v>
      </c>
      <c r="I21" s="151"/>
      <c r="J21" s="151"/>
      <c r="K21" s="151">
        <v>-1</v>
      </c>
      <c r="L21" s="151">
        <v>-1</v>
      </c>
      <c r="M21" s="151">
        <v>-1</v>
      </c>
      <c r="N21" s="151"/>
      <c r="O21" s="151">
        <v>-1</v>
      </c>
      <c r="P21" s="151"/>
      <c r="Q21" s="151"/>
      <c r="R21" s="151">
        <v>-2</v>
      </c>
      <c r="S21" s="151"/>
      <c r="T21" s="141"/>
      <c r="U21" s="141"/>
      <c r="V21" s="141"/>
      <c r="W21" s="146" t="str">
        <f>W31</f>
        <v>↓</v>
      </c>
      <c r="X21" s="137" t="str">
        <f>W30</f>
        <v>Initialization &amp; Calibration Time</v>
      </c>
      <c r="Y21" s="133"/>
      <c r="Z21" s="133"/>
      <c r="AA21" s="133"/>
      <c r="AB21" s="133"/>
      <c r="AC21" s="133"/>
      <c r="AD21" s="133"/>
    </row>
    <row r="22" spans="1:42" ht="17" thickBot="1" x14ac:dyDescent="0.25">
      <c r="D22" s="131">
        <f t="shared" si="0"/>
        <v>20</v>
      </c>
      <c r="E22" s="139"/>
      <c r="F22" s="144"/>
      <c r="G22" s="144"/>
      <c r="H22" s="144"/>
      <c r="I22" s="144"/>
      <c r="J22" s="144"/>
      <c r="K22" s="144">
        <v>-1</v>
      </c>
      <c r="L22" s="144"/>
      <c r="M22" s="144"/>
      <c r="N22" s="144"/>
      <c r="O22" s="144"/>
      <c r="P22" s="144"/>
      <c r="Q22" s="144"/>
      <c r="R22" s="144"/>
      <c r="S22" s="144"/>
      <c r="T22" s="144"/>
      <c r="U22" s="144"/>
      <c r="V22" s="144"/>
      <c r="W22" s="144"/>
      <c r="X22" s="140" t="str">
        <f>X31</f>
        <v>↓</v>
      </c>
      <c r="Y22" s="137" t="str">
        <f>X30</f>
        <v>Assembly Time</v>
      </c>
      <c r="Z22" s="135"/>
      <c r="AA22" s="135"/>
      <c r="AB22" s="135"/>
      <c r="AC22" s="135"/>
      <c r="AD22" s="135"/>
    </row>
    <row r="23" spans="1:42" ht="17" thickBot="1" x14ac:dyDescent="0.25">
      <c r="D23" s="131">
        <f t="shared" si="0"/>
        <v>21</v>
      </c>
      <c r="E23" s="159">
        <v>-1</v>
      </c>
      <c r="F23" s="145"/>
      <c r="G23" s="145"/>
      <c r="H23" s="145"/>
      <c r="I23" s="145"/>
      <c r="J23" s="145"/>
      <c r="K23" s="145"/>
      <c r="L23" s="145"/>
      <c r="M23" s="145"/>
      <c r="N23" s="145"/>
      <c r="O23" s="145"/>
      <c r="P23" s="145"/>
      <c r="Q23" s="145"/>
      <c r="R23" s="145"/>
      <c r="S23" s="145">
        <v>-1</v>
      </c>
      <c r="T23" s="145"/>
      <c r="U23" s="145"/>
      <c r="V23" s="145"/>
      <c r="W23" s="145"/>
      <c r="X23" s="141">
        <v>-1</v>
      </c>
      <c r="Y23" s="146" t="str">
        <f>Y31</f>
        <v>↓</v>
      </c>
      <c r="Z23" s="137" t="str">
        <f>Y30</f>
        <v>Manufacture Time</v>
      </c>
      <c r="AA23" s="135"/>
      <c r="AB23" s="135"/>
      <c r="AC23" s="135"/>
      <c r="AD23" s="135"/>
    </row>
    <row r="24" spans="1:42" ht="17" thickBot="1" x14ac:dyDescent="0.25">
      <c r="D24" s="131">
        <f t="shared" si="0"/>
        <v>22</v>
      </c>
      <c r="E24" s="159"/>
      <c r="F24" s="145"/>
      <c r="G24" s="145"/>
      <c r="H24" s="145"/>
      <c r="I24" s="145"/>
      <c r="J24" s="145"/>
      <c r="K24" s="145"/>
      <c r="L24" s="145"/>
      <c r="M24" s="145"/>
      <c r="N24" s="145"/>
      <c r="O24" s="145"/>
      <c r="P24" s="145"/>
      <c r="Q24" s="145"/>
      <c r="R24" s="145"/>
      <c r="S24" s="145">
        <v>2</v>
      </c>
      <c r="T24" s="145"/>
      <c r="U24" s="145"/>
      <c r="V24" s="145"/>
      <c r="W24" s="145"/>
      <c r="X24" s="144"/>
      <c r="Y24" s="147">
        <v>-1</v>
      </c>
      <c r="Z24" s="140" t="str">
        <f>Z31</f>
        <v>↑</v>
      </c>
      <c r="AA24" s="137" t="str">
        <f>Z30</f>
        <v>Frame Strength</v>
      </c>
      <c r="AB24" s="135"/>
      <c r="AC24" s="135"/>
      <c r="AD24" s="135"/>
    </row>
    <row r="25" spans="1:42" ht="17" thickBot="1" x14ac:dyDescent="0.25">
      <c r="D25" s="131">
        <f t="shared" si="0"/>
        <v>23</v>
      </c>
      <c r="E25" s="159">
        <v>-1</v>
      </c>
      <c r="F25" s="145">
        <v>-1</v>
      </c>
      <c r="G25" s="145"/>
      <c r="H25" s="145"/>
      <c r="I25" s="160" t="s">
        <v>72</v>
      </c>
      <c r="J25" s="160" t="s">
        <v>72</v>
      </c>
      <c r="K25" s="160" t="s">
        <v>72</v>
      </c>
      <c r="L25" s="145"/>
      <c r="M25" s="145"/>
      <c r="N25" s="145"/>
      <c r="O25" s="145"/>
      <c r="P25" s="145"/>
      <c r="Q25" s="145"/>
      <c r="R25" s="145"/>
      <c r="S25" s="145">
        <v>1</v>
      </c>
      <c r="T25" s="145"/>
      <c r="U25" s="145"/>
      <c r="V25" s="145"/>
      <c r="W25" s="145"/>
      <c r="X25" s="144"/>
      <c r="Y25" s="147"/>
      <c r="Z25" s="155" t="s">
        <v>69</v>
      </c>
      <c r="AA25" s="140" t="str">
        <f>AA31</f>
        <v>↑</v>
      </c>
      <c r="AB25" s="137" t="str">
        <f>AA30</f>
        <v>Max Payload Weight</v>
      </c>
      <c r="AC25" s="135"/>
      <c r="AD25" s="135"/>
    </row>
    <row r="26" spans="1:42" ht="17" thickBot="1" x14ac:dyDescent="0.25">
      <c r="D26" s="131">
        <f t="shared" si="0"/>
        <v>24</v>
      </c>
      <c r="E26" s="159"/>
      <c r="F26" s="145"/>
      <c r="G26" s="145"/>
      <c r="H26" s="145"/>
      <c r="I26" s="160" t="s">
        <v>72</v>
      </c>
      <c r="J26" s="160" t="s">
        <v>72</v>
      </c>
      <c r="K26" s="160" t="s">
        <v>72</v>
      </c>
      <c r="L26" s="145"/>
      <c r="M26" s="145"/>
      <c r="N26" s="145"/>
      <c r="O26" s="145"/>
      <c r="P26" s="145"/>
      <c r="Q26" s="145"/>
      <c r="R26" s="145"/>
      <c r="S26" s="145">
        <v>1</v>
      </c>
      <c r="T26" s="145"/>
      <c r="U26" s="145"/>
      <c r="V26" s="160" t="s">
        <v>72</v>
      </c>
      <c r="W26" s="145"/>
      <c r="X26" s="144"/>
      <c r="Y26" s="147"/>
      <c r="Z26" s="144">
        <v>-1</v>
      </c>
      <c r="AA26" s="144"/>
      <c r="AB26" s="140" t="str">
        <f>AB31</f>
        <v>↑</v>
      </c>
      <c r="AC26" s="137" t="str">
        <f>AB30</f>
        <v>Max Payload Size</v>
      </c>
      <c r="AD26" s="135"/>
    </row>
    <row r="27" spans="1:42" ht="17" thickBot="1" x14ac:dyDescent="0.25">
      <c r="D27" s="131">
        <f t="shared" si="0"/>
        <v>25</v>
      </c>
      <c r="E27" s="159"/>
      <c r="F27" s="145"/>
      <c r="G27" s="145"/>
      <c r="H27" s="145"/>
      <c r="I27" s="160" t="s">
        <v>68</v>
      </c>
      <c r="J27" s="160" t="s">
        <v>68</v>
      </c>
      <c r="K27" s="160" t="s">
        <v>68</v>
      </c>
      <c r="L27" s="145"/>
      <c r="M27" s="145"/>
      <c r="N27" s="145"/>
      <c r="O27" s="145"/>
      <c r="P27" s="145"/>
      <c r="Q27" s="145"/>
      <c r="R27" s="145"/>
      <c r="S27" s="145">
        <v>1</v>
      </c>
      <c r="T27" s="145"/>
      <c r="U27" s="145">
        <v>1</v>
      </c>
      <c r="V27" s="145"/>
      <c r="W27" s="145"/>
      <c r="X27" s="144"/>
      <c r="Y27" s="147"/>
      <c r="Z27" s="144"/>
      <c r="AA27" s="144"/>
      <c r="AB27" s="144">
        <v>1</v>
      </c>
      <c r="AC27" s="140" t="str">
        <f>AC31</f>
        <v>↑</v>
      </c>
      <c r="AD27" s="137" t="str">
        <f>AC30</f>
        <v>Sensor Bay Size</v>
      </c>
    </row>
    <row r="28" spans="1:42" ht="15" customHeight="1" x14ac:dyDescent="0.2">
      <c r="D28" s="131">
        <f t="shared" si="0"/>
        <v>26</v>
      </c>
      <c r="E28" s="161" t="s">
        <v>68</v>
      </c>
      <c r="F28" s="145">
        <v>-1</v>
      </c>
      <c r="G28" s="145">
        <v>-1</v>
      </c>
      <c r="H28" s="145"/>
      <c r="I28" s="145"/>
      <c r="J28" s="145"/>
      <c r="K28" s="145">
        <v>-1</v>
      </c>
      <c r="L28" s="145"/>
      <c r="M28" s="145"/>
      <c r="N28" s="145"/>
      <c r="O28" s="145"/>
      <c r="P28" s="145"/>
      <c r="Q28" s="145"/>
      <c r="R28" s="145"/>
      <c r="S28" s="145"/>
      <c r="T28" s="145"/>
      <c r="U28" s="145"/>
      <c r="V28" s="145"/>
      <c r="W28" s="145"/>
      <c r="X28" s="144"/>
      <c r="Y28" s="157"/>
      <c r="Z28" s="162"/>
      <c r="AA28" s="162">
        <v>2</v>
      </c>
      <c r="AB28" s="162">
        <v>1</v>
      </c>
      <c r="AC28" s="144">
        <v>-1</v>
      </c>
      <c r="AD28" s="163" t="str">
        <f>AD31</f>
        <v>↑</v>
      </c>
      <c r="AE28" s="131" t="str">
        <f>AD30</f>
        <v>Battery Capacity</v>
      </c>
    </row>
    <row r="29" spans="1:42" ht="15" customHeight="1" x14ac:dyDescent="0.2">
      <c r="D29" s="164" t="s">
        <v>19</v>
      </c>
      <c r="E29" s="159">
        <v>1</v>
      </c>
      <c r="F29" s="165">
        <f>E29+1</f>
        <v>2</v>
      </c>
      <c r="G29" s="165">
        <f t="shared" ref="G29:AD29" si="1">F29+1</f>
        <v>3</v>
      </c>
      <c r="H29" s="165">
        <f t="shared" si="1"/>
        <v>4</v>
      </c>
      <c r="I29" s="165">
        <f t="shared" si="1"/>
        <v>5</v>
      </c>
      <c r="J29" s="165">
        <f t="shared" si="1"/>
        <v>6</v>
      </c>
      <c r="K29" s="165">
        <f t="shared" si="1"/>
        <v>7</v>
      </c>
      <c r="L29" s="165">
        <f t="shared" si="1"/>
        <v>8</v>
      </c>
      <c r="M29" s="165">
        <f t="shared" si="1"/>
        <v>9</v>
      </c>
      <c r="N29" s="165">
        <f t="shared" si="1"/>
        <v>10</v>
      </c>
      <c r="O29" s="165">
        <f t="shared" si="1"/>
        <v>11</v>
      </c>
      <c r="P29" s="165">
        <f t="shared" si="1"/>
        <v>12</v>
      </c>
      <c r="Q29" s="165">
        <f t="shared" si="1"/>
        <v>13</v>
      </c>
      <c r="R29" s="165">
        <f t="shared" si="1"/>
        <v>14</v>
      </c>
      <c r="S29" s="165">
        <f t="shared" si="1"/>
        <v>15</v>
      </c>
      <c r="T29" s="165">
        <f t="shared" si="1"/>
        <v>16</v>
      </c>
      <c r="U29" s="165">
        <f t="shared" si="1"/>
        <v>17</v>
      </c>
      <c r="V29" s="165">
        <f t="shared" si="1"/>
        <v>18</v>
      </c>
      <c r="W29" s="165">
        <f t="shared" si="1"/>
        <v>19</v>
      </c>
      <c r="X29" s="165">
        <f t="shared" si="1"/>
        <v>20</v>
      </c>
      <c r="Y29" s="165">
        <f t="shared" si="1"/>
        <v>21</v>
      </c>
      <c r="Z29" s="165">
        <f t="shared" si="1"/>
        <v>22</v>
      </c>
      <c r="AA29" s="165">
        <f t="shared" si="1"/>
        <v>23</v>
      </c>
      <c r="AB29" s="165">
        <f t="shared" si="1"/>
        <v>24</v>
      </c>
      <c r="AC29" s="166">
        <f t="shared" si="1"/>
        <v>25</v>
      </c>
      <c r="AD29" s="167">
        <f t="shared" si="1"/>
        <v>26</v>
      </c>
      <c r="AE29" s="132" t="s">
        <v>3</v>
      </c>
      <c r="AF29" s="132"/>
      <c r="AG29" s="132"/>
    </row>
    <row r="30" spans="1:42" ht="191.25" customHeight="1" thickBot="1" x14ac:dyDescent="0.25">
      <c r="D30" s="168" t="s">
        <v>2</v>
      </c>
      <c r="E30" s="169" t="s">
        <v>41</v>
      </c>
      <c r="F30" s="170" t="s">
        <v>58</v>
      </c>
      <c r="G30" s="170" t="s">
        <v>42</v>
      </c>
      <c r="H30" s="170" t="s">
        <v>52</v>
      </c>
      <c r="I30" s="170" t="s">
        <v>43</v>
      </c>
      <c r="J30" s="170" t="s">
        <v>45</v>
      </c>
      <c r="K30" s="170" t="s">
        <v>44</v>
      </c>
      <c r="L30" s="170" t="s">
        <v>74</v>
      </c>
      <c r="M30" s="170" t="s">
        <v>75</v>
      </c>
      <c r="N30" s="170" t="s">
        <v>51</v>
      </c>
      <c r="O30" s="170" t="s">
        <v>76</v>
      </c>
      <c r="P30" s="170" t="s">
        <v>50</v>
      </c>
      <c r="Q30" s="170" t="s">
        <v>59</v>
      </c>
      <c r="R30" s="170" t="s">
        <v>77</v>
      </c>
      <c r="S30" s="170" t="s">
        <v>71</v>
      </c>
      <c r="T30" s="170" t="s">
        <v>66</v>
      </c>
      <c r="U30" s="170" t="s">
        <v>60</v>
      </c>
      <c r="V30" s="170" t="s">
        <v>67</v>
      </c>
      <c r="W30" s="170" t="s">
        <v>56</v>
      </c>
      <c r="X30" s="171" t="s">
        <v>55</v>
      </c>
      <c r="Y30" s="172" t="s">
        <v>54</v>
      </c>
      <c r="Z30" s="171" t="s">
        <v>53</v>
      </c>
      <c r="AA30" s="171" t="s">
        <v>48</v>
      </c>
      <c r="AB30" s="171" t="s">
        <v>49</v>
      </c>
      <c r="AC30" s="171" t="s">
        <v>47</v>
      </c>
      <c r="AD30" s="173" t="s">
        <v>46</v>
      </c>
      <c r="AE30" s="262" t="s">
        <v>23</v>
      </c>
      <c r="AF30" s="262"/>
      <c r="AG30" s="262"/>
      <c r="AH30" s="262"/>
      <c r="AI30" s="262"/>
      <c r="AJ30" s="262"/>
      <c r="AK30" s="262"/>
      <c r="AL30" s="262"/>
      <c r="AM30" s="262"/>
      <c r="AN30" s="262"/>
    </row>
    <row r="31" spans="1:42" ht="15.75" customHeight="1" thickBot="1" x14ac:dyDescent="0.25">
      <c r="B31" s="132" t="s">
        <v>22</v>
      </c>
      <c r="C31" s="164" t="s">
        <v>0</v>
      </c>
      <c r="D31" s="174"/>
      <c r="E31" s="175" t="s">
        <v>4</v>
      </c>
      <c r="F31" s="176" t="s">
        <v>4</v>
      </c>
      <c r="G31" s="176" t="s">
        <v>4</v>
      </c>
      <c r="H31" s="176" t="s">
        <v>4</v>
      </c>
      <c r="I31" s="176" t="s">
        <v>4</v>
      </c>
      <c r="J31" s="176" t="s">
        <v>4</v>
      </c>
      <c r="K31" s="176" t="s">
        <v>4</v>
      </c>
      <c r="L31" s="176" t="s">
        <v>4</v>
      </c>
      <c r="M31" s="176" t="s">
        <v>4</v>
      </c>
      <c r="N31" s="176" t="s">
        <v>4</v>
      </c>
      <c r="O31" s="176" t="s">
        <v>4</v>
      </c>
      <c r="P31" s="176" t="s">
        <v>4</v>
      </c>
      <c r="Q31" s="176" t="s">
        <v>4</v>
      </c>
      <c r="R31" s="176" t="s">
        <v>4</v>
      </c>
      <c r="S31" s="177" t="s">
        <v>5</v>
      </c>
      <c r="T31" s="177" t="s">
        <v>5</v>
      </c>
      <c r="U31" s="177" t="s">
        <v>5</v>
      </c>
      <c r="V31" s="177" t="s">
        <v>5</v>
      </c>
      <c r="W31" s="177" t="s">
        <v>5</v>
      </c>
      <c r="X31" s="177" t="s">
        <v>5</v>
      </c>
      <c r="Y31" s="177" t="s">
        <v>5</v>
      </c>
      <c r="Z31" s="176" t="s">
        <v>4</v>
      </c>
      <c r="AA31" s="176" t="s">
        <v>4</v>
      </c>
      <c r="AB31" s="176" t="s">
        <v>4</v>
      </c>
      <c r="AC31" s="176" t="s">
        <v>4</v>
      </c>
      <c r="AD31" s="178" t="s">
        <v>4</v>
      </c>
      <c r="AE31" s="263" t="s">
        <v>24</v>
      </c>
      <c r="AF31" s="264"/>
      <c r="AG31" s="264"/>
      <c r="AH31" s="264"/>
      <c r="AI31" s="265"/>
      <c r="AJ31" s="263" t="s">
        <v>25</v>
      </c>
      <c r="AK31" s="264"/>
      <c r="AL31" s="264"/>
      <c r="AM31" s="264"/>
      <c r="AN31" s="265"/>
    </row>
    <row r="32" spans="1:42" ht="17" thickBot="1" x14ac:dyDescent="0.25">
      <c r="A32" s="164" t="s">
        <v>19</v>
      </c>
      <c r="B32" s="179" t="s">
        <v>21</v>
      </c>
      <c r="C32" s="179" t="s">
        <v>1</v>
      </c>
      <c r="D32" s="180">
        <f>SUM(D33:D44)</f>
        <v>100.00000000000001</v>
      </c>
      <c r="E32" s="181"/>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3"/>
      <c r="AE32" s="184" t="s">
        <v>39</v>
      </c>
      <c r="AF32" s="185" t="s">
        <v>40</v>
      </c>
      <c r="AG32" s="185" t="s">
        <v>98</v>
      </c>
      <c r="AH32" s="186" t="s">
        <v>7</v>
      </c>
      <c r="AI32" s="186" t="s">
        <v>8</v>
      </c>
      <c r="AJ32" s="184" t="s">
        <v>39</v>
      </c>
      <c r="AK32" s="185" t="s">
        <v>40</v>
      </c>
      <c r="AL32" s="187" t="s">
        <v>98</v>
      </c>
      <c r="AM32" s="188" t="s">
        <v>7</v>
      </c>
      <c r="AN32" s="189" t="s">
        <v>8</v>
      </c>
      <c r="AP32" s="180"/>
    </row>
    <row r="33" spans="1:42" x14ac:dyDescent="0.2">
      <c r="A33" s="131">
        <v>1</v>
      </c>
      <c r="B33" s="190"/>
      <c r="C33" s="191" t="s">
        <v>28</v>
      </c>
      <c r="D33" s="192">
        <v>13.513513513513514</v>
      </c>
      <c r="E33" s="193">
        <v>2</v>
      </c>
      <c r="F33" s="194">
        <v>1</v>
      </c>
      <c r="G33" s="194">
        <v>1</v>
      </c>
      <c r="H33" s="194">
        <v>1</v>
      </c>
      <c r="I33" s="194"/>
      <c r="J33" s="194"/>
      <c r="K33" s="194"/>
      <c r="L33" s="194">
        <v>1</v>
      </c>
      <c r="M33" s="194">
        <v>-1</v>
      </c>
      <c r="N33" s="194">
        <v>1</v>
      </c>
      <c r="O33" s="194">
        <v>1</v>
      </c>
      <c r="P33" s="194"/>
      <c r="Q33" s="194">
        <v>1</v>
      </c>
      <c r="R33" s="194">
        <v>1</v>
      </c>
      <c r="S33" s="194"/>
      <c r="T33" s="194"/>
      <c r="U33" s="194"/>
      <c r="V33" s="194"/>
      <c r="W33" s="194"/>
      <c r="X33" s="195"/>
      <c r="Y33" s="195"/>
      <c r="Z33" s="194"/>
      <c r="AA33" s="194"/>
      <c r="AB33" s="194"/>
      <c r="AC33" s="194"/>
      <c r="AD33" s="196"/>
      <c r="AE33" s="197">
        <v>2</v>
      </c>
      <c r="AF33" s="198">
        <v>5</v>
      </c>
      <c r="AG33" s="198">
        <v>3</v>
      </c>
      <c r="AH33" s="198">
        <v>5</v>
      </c>
      <c r="AI33" s="199">
        <v>2</v>
      </c>
      <c r="AJ33" s="200">
        <f>AE33*$D33</f>
        <v>27.027027027027028</v>
      </c>
      <c r="AK33" s="201">
        <f>AF33*$D33</f>
        <v>67.567567567567565</v>
      </c>
      <c r="AL33" s="201">
        <f>AG33*$D33</f>
        <v>40.54054054054054</v>
      </c>
      <c r="AM33" s="201">
        <f t="shared" ref="AM33:AN44" si="2">AH33*$D33</f>
        <v>67.567567567567565</v>
      </c>
      <c r="AN33" s="202">
        <f t="shared" si="2"/>
        <v>27.027027027027028</v>
      </c>
    </row>
    <row r="34" spans="1:42" x14ac:dyDescent="0.2">
      <c r="A34" s="131">
        <f>A33+1</f>
        <v>2</v>
      </c>
      <c r="B34" s="203" t="s">
        <v>64</v>
      </c>
      <c r="C34" s="204" t="s">
        <v>29</v>
      </c>
      <c r="D34" s="205">
        <v>10.810810810810811</v>
      </c>
      <c r="E34" s="206">
        <v>-1</v>
      </c>
      <c r="F34" s="207">
        <v>1</v>
      </c>
      <c r="G34" s="207">
        <v>1</v>
      </c>
      <c r="H34" s="207"/>
      <c r="I34" s="207"/>
      <c r="J34" s="207"/>
      <c r="K34" s="207">
        <v>1</v>
      </c>
      <c r="L34" s="207">
        <v>2</v>
      </c>
      <c r="M34" s="207"/>
      <c r="N34" s="207">
        <v>2</v>
      </c>
      <c r="O34" s="207">
        <v>2</v>
      </c>
      <c r="P34" s="207">
        <v>1</v>
      </c>
      <c r="Q34" s="207">
        <v>2</v>
      </c>
      <c r="R34" s="207">
        <v>1</v>
      </c>
      <c r="S34" s="207"/>
      <c r="T34" s="207"/>
      <c r="U34" s="207"/>
      <c r="V34" s="207"/>
      <c r="W34" s="207"/>
      <c r="X34" s="207"/>
      <c r="Y34" s="207"/>
      <c r="Z34" s="207"/>
      <c r="AA34" s="207"/>
      <c r="AB34" s="207">
        <v>-1</v>
      </c>
      <c r="AC34" s="207">
        <v>1</v>
      </c>
      <c r="AD34" s="208"/>
      <c r="AE34" s="209">
        <v>2</v>
      </c>
      <c r="AF34" s="210">
        <v>4</v>
      </c>
      <c r="AG34" s="210">
        <v>4</v>
      </c>
      <c r="AH34" s="210">
        <v>4</v>
      </c>
      <c r="AI34" s="211">
        <v>4</v>
      </c>
      <c r="AJ34" s="212">
        <f t="shared" ref="AJ34:AL44" si="3">AE34*$D34</f>
        <v>21.621621621621621</v>
      </c>
      <c r="AK34" s="213">
        <f t="shared" si="3"/>
        <v>43.243243243243242</v>
      </c>
      <c r="AL34" s="213">
        <f t="shared" si="3"/>
        <v>43.243243243243242</v>
      </c>
      <c r="AM34" s="213">
        <f t="shared" si="2"/>
        <v>43.243243243243242</v>
      </c>
      <c r="AN34" s="214">
        <f t="shared" si="2"/>
        <v>43.243243243243242</v>
      </c>
    </row>
    <row r="35" spans="1:42" x14ac:dyDescent="0.2">
      <c r="A35" s="131">
        <f t="shared" ref="A35:A44" si="4">A34+1</f>
        <v>3</v>
      </c>
      <c r="B35" s="215"/>
      <c r="C35" s="216" t="s">
        <v>30</v>
      </c>
      <c r="D35" s="205">
        <v>8.1081081081081088</v>
      </c>
      <c r="E35" s="206">
        <v>-1</v>
      </c>
      <c r="F35" s="207"/>
      <c r="G35" s="207"/>
      <c r="H35" s="207"/>
      <c r="I35" s="207"/>
      <c r="J35" s="207"/>
      <c r="K35" s="207"/>
      <c r="L35" s="207"/>
      <c r="M35" s="207"/>
      <c r="N35" s="207"/>
      <c r="O35" s="207"/>
      <c r="P35" s="207"/>
      <c r="Q35" s="207"/>
      <c r="R35" s="207"/>
      <c r="S35" s="207">
        <v>-2</v>
      </c>
      <c r="T35" s="207"/>
      <c r="U35" s="207"/>
      <c r="V35" s="207"/>
      <c r="W35" s="207"/>
      <c r="X35" s="207"/>
      <c r="Y35" s="207"/>
      <c r="Z35" s="207">
        <v>2</v>
      </c>
      <c r="AA35" s="207">
        <v>-1</v>
      </c>
      <c r="AB35" s="207"/>
      <c r="AC35" s="207"/>
      <c r="AD35" s="208"/>
      <c r="AE35" s="209">
        <v>3</v>
      </c>
      <c r="AF35" s="210">
        <v>5</v>
      </c>
      <c r="AG35" s="210">
        <v>5</v>
      </c>
      <c r="AH35" s="210">
        <v>3</v>
      </c>
      <c r="AI35" s="211">
        <v>5</v>
      </c>
      <c r="AJ35" s="212">
        <f t="shared" si="3"/>
        <v>24.324324324324326</v>
      </c>
      <c r="AK35" s="213">
        <f t="shared" si="3"/>
        <v>40.540540540540547</v>
      </c>
      <c r="AL35" s="213">
        <f t="shared" si="3"/>
        <v>40.540540540540547</v>
      </c>
      <c r="AM35" s="213">
        <f t="shared" si="2"/>
        <v>24.324324324324326</v>
      </c>
      <c r="AN35" s="214">
        <f t="shared" si="2"/>
        <v>40.540540540540547</v>
      </c>
    </row>
    <row r="36" spans="1:42" x14ac:dyDescent="0.2">
      <c r="A36" s="131">
        <f t="shared" si="4"/>
        <v>4</v>
      </c>
      <c r="B36" s="215" t="s">
        <v>63</v>
      </c>
      <c r="C36" s="216" t="s">
        <v>31</v>
      </c>
      <c r="D36" s="205">
        <v>5.4054054054054053</v>
      </c>
      <c r="E36" s="206">
        <v>-1</v>
      </c>
      <c r="F36" s="207">
        <v>-1</v>
      </c>
      <c r="G36" s="207"/>
      <c r="H36" s="207">
        <v>-1</v>
      </c>
      <c r="I36" s="207"/>
      <c r="J36" s="207"/>
      <c r="K36" s="207"/>
      <c r="L36" s="207"/>
      <c r="M36" s="207"/>
      <c r="N36" s="207"/>
      <c r="O36" s="207"/>
      <c r="P36" s="207"/>
      <c r="Q36" s="207"/>
      <c r="R36" s="207"/>
      <c r="S36" s="207"/>
      <c r="T36" s="207"/>
      <c r="U36" s="207"/>
      <c r="V36" s="207"/>
      <c r="W36" s="207">
        <v>1</v>
      </c>
      <c r="X36" s="207"/>
      <c r="Y36" s="207"/>
      <c r="Z36" s="207"/>
      <c r="AA36" s="207"/>
      <c r="AB36" s="207"/>
      <c r="AC36" s="207"/>
      <c r="AD36" s="208">
        <v>1</v>
      </c>
      <c r="AE36" s="209">
        <v>1</v>
      </c>
      <c r="AF36" s="210">
        <v>3</v>
      </c>
      <c r="AG36" s="210">
        <v>3</v>
      </c>
      <c r="AH36" s="210">
        <v>2</v>
      </c>
      <c r="AI36" s="211">
        <v>3</v>
      </c>
      <c r="AJ36" s="212">
        <f t="shared" si="3"/>
        <v>5.4054054054054053</v>
      </c>
      <c r="AK36" s="213">
        <f t="shared" si="3"/>
        <v>16.216216216216218</v>
      </c>
      <c r="AL36" s="213">
        <f t="shared" si="3"/>
        <v>16.216216216216218</v>
      </c>
      <c r="AM36" s="213">
        <f t="shared" si="2"/>
        <v>10.810810810810811</v>
      </c>
      <c r="AN36" s="214">
        <f t="shared" si="2"/>
        <v>16.216216216216218</v>
      </c>
    </row>
    <row r="37" spans="1:42" x14ac:dyDescent="0.2">
      <c r="A37" s="131">
        <f t="shared" si="4"/>
        <v>5</v>
      </c>
      <c r="B37" s="215" t="s">
        <v>65</v>
      </c>
      <c r="C37" s="216" t="s">
        <v>38</v>
      </c>
      <c r="D37" s="205">
        <v>13.513513513513514</v>
      </c>
      <c r="E37" s="206"/>
      <c r="F37" s="207"/>
      <c r="G37" s="207">
        <v>2</v>
      </c>
      <c r="H37" s="207"/>
      <c r="I37" s="207">
        <v>2</v>
      </c>
      <c r="J37" s="207">
        <v>1</v>
      </c>
      <c r="K37" s="207">
        <v>1</v>
      </c>
      <c r="L37" s="207"/>
      <c r="M37" s="207">
        <v>2</v>
      </c>
      <c r="N37" s="207"/>
      <c r="O37" s="207"/>
      <c r="P37" s="207"/>
      <c r="Q37" s="207"/>
      <c r="R37" s="207">
        <v>1</v>
      </c>
      <c r="S37" s="207"/>
      <c r="T37" s="207"/>
      <c r="U37" s="207"/>
      <c r="V37" s="207"/>
      <c r="W37" s="207"/>
      <c r="X37" s="207"/>
      <c r="Y37" s="207"/>
      <c r="Z37" s="207"/>
      <c r="AA37" s="207"/>
      <c r="AB37" s="207"/>
      <c r="AC37" s="207">
        <v>1</v>
      </c>
      <c r="AD37" s="208"/>
      <c r="AE37" s="209">
        <v>2</v>
      </c>
      <c r="AF37" s="210">
        <v>5</v>
      </c>
      <c r="AG37" s="210">
        <v>5</v>
      </c>
      <c r="AH37" s="210">
        <v>3</v>
      </c>
      <c r="AI37" s="211">
        <v>5</v>
      </c>
      <c r="AJ37" s="212">
        <f t="shared" si="3"/>
        <v>27.027027027027028</v>
      </c>
      <c r="AK37" s="213">
        <f t="shared" si="3"/>
        <v>67.567567567567565</v>
      </c>
      <c r="AL37" s="213">
        <f t="shared" si="3"/>
        <v>67.567567567567565</v>
      </c>
      <c r="AM37" s="213">
        <f t="shared" si="2"/>
        <v>40.54054054054054</v>
      </c>
      <c r="AN37" s="214">
        <f t="shared" si="2"/>
        <v>67.567567567567565</v>
      </c>
    </row>
    <row r="38" spans="1:42" x14ac:dyDescent="0.2">
      <c r="A38" s="131">
        <f t="shared" si="4"/>
        <v>6</v>
      </c>
      <c r="B38" s="275" t="s">
        <v>155</v>
      </c>
      <c r="C38" s="216" t="s">
        <v>32</v>
      </c>
      <c r="D38" s="205">
        <v>5.4054054054054053</v>
      </c>
      <c r="E38" s="206">
        <v>-1</v>
      </c>
      <c r="F38" s="207">
        <v>-1</v>
      </c>
      <c r="G38" s="207"/>
      <c r="H38" s="207"/>
      <c r="I38" s="207"/>
      <c r="J38" s="207"/>
      <c r="K38" s="207"/>
      <c r="L38" s="207"/>
      <c r="M38" s="207"/>
      <c r="N38" s="207"/>
      <c r="O38" s="207"/>
      <c r="P38" s="207"/>
      <c r="Q38" s="207"/>
      <c r="R38" s="207"/>
      <c r="S38" s="207"/>
      <c r="T38" s="207"/>
      <c r="U38" s="207"/>
      <c r="V38" s="207"/>
      <c r="W38" s="207"/>
      <c r="X38" s="207"/>
      <c r="Y38" s="207"/>
      <c r="Z38" s="207"/>
      <c r="AA38" s="207">
        <v>2</v>
      </c>
      <c r="AB38" s="207">
        <v>2</v>
      </c>
      <c r="AC38" s="207">
        <v>1</v>
      </c>
      <c r="AD38" s="208"/>
      <c r="AE38" s="209">
        <v>3</v>
      </c>
      <c r="AF38" s="210">
        <v>4</v>
      </c>
      <c r="AG38" s="210">
        <v>4</v>
      </c>
      <c r="AH38" s="210">
        <v>3</v>
      </c>
      <c r="AI38" s="211">
        <v>4</v>
      </c>
      <c r="AJ38" s="212">
        <f t="shared" si="3"/>
        <v>16.216216216216218</v>
      </c>
      <c r="AK38" s="213">
        <f t="shared" si="3"/>
        <v>21.621621621621621</v>
      </c>
      <c r="AL38" s="213">
        <f t="shared" si="3"/>
        <v>21.621621621621621</v>
      </c>
      <c r="AM38" s="213">
        <f t="shared" si="2"/>
        <v>16.216216216216218</v>
      </c>
      <c r="AN38" s="214">
        <f t="shared" si="2"/>
        <v>21.621621621621621</v>
      </c>
    </row>
    <row r="39" spans="1:42" x14ac:dyDescent="0.2">
      <c r="A39" s="131">
        <f t="shared" si="4"/>
        <v>7</v>
      </c>
      <c r="B39" s="275" t="s">
        <v>156</v>
      </c>
      <c r="C39" s="216" t="s">
        <v>33</v>
      </c>
      <c r="D39" s="205">
        <v>10.810810810810811</v>
      </c>
      <c r="E39" s="206"/>
      <c r="F39" s="207"/>
      <c r="G39" s="207">
        <v>1</v>
      </c>
      <c r="H39" s="207">
        <v>2</v>
      </c>
      <c r="I39" s="207">
        <v>1</v>
      </c>
      <c r="J39" s="207">
        <v>2</v>
      </c>
      <c r="K39" s="207">
        <v>1</v>
      </c>
      <c r="L39" s="207">
        <v>-1</v>
      </c>
      <c r="M39" s="207">
        <v>-1</v>
      </c>
      <c r="N39" s="207"/>
      <c r="O39" s="207"/>
      <c r="P39" s="207"/>
      <c r="Q39" s="207"/>
      <c r="R39" s="207"/>
      <c r="S39" s="207"/>
      <c r="T39" s="207"/>
      <c r="U39" s="207"/>
      <c r="V39" s="207"/>
      <c r="W39" s="207">
        <v>1</v>
      </c>
      <c r="X39" s="207"/>
      <c r="Y39" s="207"/>
      <c r="Z39" s="207"/>
      <c r="AA39" s="207">
        <v>2</v>
      </c>
      <c r="AB39" s="207">
        <v>2</v>
      </c>
      <c r="AC39" s="207">
        <v>2</v>
      </c>
      <c r="AD39" s="208"/>
      <c r="AE39" s="209">
        <v>2</v>
      </c>
      <c r="AF39" s="210">
        <v>4</v>
      </c>
      <c r="AG39" s="210">
        <v>4</v>
      </c>
      <c r="AH39" s="210">
        <v>2</v>
      </c>
      <c r="AI39" s="211">
        <v>4</v>
      </c>
      <c r="AJ39" s="212">
        <f t="shared" si="3"/>
        <v>21.621621621621621</v>
      </c>
      <c r="AK39" s="213">
        <f t="shared" si="3"/>
        <v>43.243243243243242</v>
      </c>
      <c r="AL39" s="213">
        <f t="shared" si="3"/>
        <v>43.243243243243242</v>
      </c>
      <c r="AM39" s="213">
        <f t="shared" si="2"/>
        <v>21.621621621621621</v>
      </c>
      <c r="AN39" s="214">
        <f t="shared" si="2"/>
        <v>43.243243243243242</v>
      </c>
    </row>
    <row r="40" spans="1:42" x14ac:dyDescent="0.2">
      <c r="A40" s="131">
        <f t="shared" si="4"/>
        <v>8</v>
      </c>
      <c r="B40" s="215"/>
      <c r="C40" s="216" t="s">
        <v>34</v>
      </c>
      <c r="D40" s="205">
        <v>2.7027027027027026</v>
      </c>
      <c r="E40" s="206"/>
      <c r="F40" s="207"/>
      <c r="G40" s="207"/>
      <c r="H40" s="207">
        <v>1</v>
      </c>
      <c r="I40" s="207">
        <v>1</v>
      </c>
      <c r="J40" s="207">
        <v>1</v>
      </c>
      <c r="K40" s="207">
        <v>1</v>
      </c>
      <c r="L40" s="207"/>
      <c r="M40" s="207"/>
      <c r="N40" s="207"/>
      <c r="O40" s="207"/>
      <c r="P40" s="207"/>
      <c r="Q40" s="207"/>
      <c r="R40" s="207"/>
      <c r="S40" s="207"/>
      <c r="T40" s="207"/>
      <c r="U40" s="207"/>
      <c r="V40" s="207"/>
      <c r="W40" s="207"/>
      <c r="X40" s="207"/>
      <c r="Y40" s="207"/>
      <c r="Z40" s="207"/>
      <c r="AA40" s="207"/>
      <c r="AB40" s="207"/>
      <c r="AC40" s="207">
        <v>1</v>
      </c>
      <c r="AD40" s="208"/>
      <c r="AE40" s="209">
        <v>2</v>
      </c>
      <c r="AF40" s="210">
        <v>3</v>
      </c>
      <c r="AG40" s="210">
        <v>2</v>
      </c>
      <c r="AH40" s="210">
        <v>3</v>
      </c>
      <c r="AI40" s="211">
        <v>2</v>
      </c>
      <c r="AJ40" s="212">
        <f t="shared" si="3"/>
        <v>5.4054054054054053</v>
      </c>
      <c r="AK40" s="213">
        <f t="shared" si="3"/>
        <v>8.1081081081081088</v>
      </c>
      <c r="AL40" s="213">
        <f t="shared" si="3"/>
        <v>5.4054054054054053</v>
      </c>
      <c r="AM40" s="213">
        <f t="shared" si="2"/>
        <v>8.1081081081081088</v>
      </c>
      <c r="AN40" s="214">
        <f t="shared" si="2"/>
        <v>5.4054054054054053</v>
      </c>
    </row>
    <row r="41" spans="1:42" x14ac:dyDescent="0.2">
      <c r="A41" s="131">
        <f t="shared" si="4"/>
        <v>9</v>
      </c>
      <c r="B41" s="215" t="s">
        <v>26</v>
      </c>
      <c r="C41" s="216" t="s">
        <v>35</v>
      </c>
      <c r="D41" s="205">
        <v>8.1081081081081088</v>
      </c>
      <c r="E41" s="206"/>
      <c r="F41" s="207"/>
      <c r="G41" s="207"/>
      <c r="H41" s="207"/>
      <c r="I41" s="207"/>
      <c r="J41" s="207"/>
      <c r="K41" s="207"/>
      <c r="L41" s="207">
        <v>1</v>
      </c>
      <c r="M41" s="207"/>
      <c r="N41" s="207"/>
      <c r="O41" s="207">
        <v>1</v>
      </c>
      <c r="P41" s="207">
        <v>1</v>
      </c>
      <c r="Q41" s="207"/>
      <c r="R41" s="207">
        <v>1</v>
      </c>
      <c r="S41" s="207">
        <v>-1</v>
      </c>
      <c r="T41" s="207"/>
      <c r="U41" s="207">
        <v>-1</v>
      </c>
      <c r="V41" s="207"/>
      <c r="W41" s="207"/>
      <c r="X41" s="207"/>
      <c r="Y41" s="207"/>
      <c r="Z41" s="207">
        <v>2</v>
      </c>
      <c r="AA41" s="207"/>
      <c r="AB41" s="207"/>
      <c r="AC41" s="207"/>
      <c r="AD41" s="208">
        <v>1</v>
      </c>
      <c r="AE41" s="209">
        <v>2</v>
      </c>
      <c r="AF41" s="210">
        <v>4</v>
      </c>
      <c r="AG41" s="210">
        <v>4</v>
      </c>
      <c r="AH41" s="210">
        <v>3</v>
      </c>
      <c r="AI41" s="211">
        <v>4</v>
      </c>
      <c r="AJ41" s="212">
        <f t="shared" si="3"/>
        <v>16.216216216216218</v>
      </c>
      <c r="AK41" s="213">
        <f t="shared" si="3"/>
        <v>32.432432432432435</v>
      </c>
      <c r="AL41" s="213">
        <f t="shared" si="3"/>
        <v>32.432432432432435</v>
      </c>
      <c r="AM41" s="213">
        <f t="shared" si="2"/>
        <v>24.324324324324326</v>
      </c>
      <c r="AN41" s="214">
        <f t="shared" si="2"/>
        <v>32.432432432432435</v>
      </c>
    </row>
    <row r="42" spans="1:42" x14ac:dyDescent="0.2">
      <c r="A42" s="131">
        <f t="shared" si="4"/>
        <v>10</v>
      </c>
      <c r="B42" s="215" t="s">
        <v>27</v>
      </c>
      <c r="C42" s="216" t="s">
        <v>36</v>
      </c>
      <c r="D42" s="205">
        <v>2.7027027027027026</v>
      </c>
      <c r="E42" s="206">
        <v>-1</v>
      </c>
      <c r="F42" s="207"/>
      <c r="G42" s="207"/>
      <c r="H42" s="207">
        <v>-1</v>
      </c>
      <c r="I42" s="207"/>
      <c r="J42" s="207"/>
      <c r="K42" s="207"/>
      <c r="L42" s="207"/>
      <c r="M42" s="207"/>
      <c r="N42" s="207"/>
      <c r="O42" s="207"/>
      <c r="P42" s="207"/>
      <c r="Q42" s="207"/>
      <c r="R42" s="207"/>
      <c r="S42" s="207"/>
      <c r="T42" s="207">
        <v>1</v>
      </c>
      <c r="U42" s="207">
        <v>1</v>
      </c>
      <c r="V42" s="207">
        <v>1</v>
      </c>
      <c r="W42" s="207">
        <v>1</v>
      </c>
      <c r="X42" s="207">
        <v>1</v>
      </c>
      <c r="Y42" s="207"/>
      <c r="Z42" s="207"/>
      <c r="AA42" s="207"/>
      <c r="AB42" s="207"/>
      <c r="AC42" s="207"/>
      <c r="AD42" s="208"/>
      <c r="AE42" s="209">
        <v>2</v>
      </c>
      <c r="AF42" s="210">
        <v>3</v>
      </c>
      <c r="AG42" s="210">
        <v>2</v>
      </c>
      <c r="AH42" s="210">
        <v>3</v>
      </c>
      <c r="AI42" s="211">
        <v>2</v>
      </c>
      <c r="AJ42" s="212">
        <f t="shared" si="3"/>
        <v>5.4054054054054053</v>
      </c>
      <c r="AK42" s="213">
        <f t="shared" si="3"/>
        <v>8.1081081081081088</v>
      </c>
      <c r="AL42" s="213">
        <f t="shared" si="3"/>
        <v>5.4054054054054053</v>
      </c>
      <c r="AM42" s="213">
        <f t="shared" si="2"/>
        <v>8.1081081081081088</v>
      </c>
      <c r="AN42" s="214">
        <f t="shared" si="2"/>
        <v>5.4054054054054053</v>
      </c>
    </row>
    <row r="43" spans="1:42" x14ac:dyDescent="0.2">
      <c r="A43" s="131">
        <f t="shared" si="4"/>
        <v>11</v>
      </c>
      <c r="B43" s="215"/>
      <c r="C43" s="216" t="s">
        <v>37</v>
      </c>
      <c r="D43" s="205">
        <v>10.810810810810811</v>
      </c>
      <c r="E43" s="206">
        <v>-2</v>
      </c>
      <c r="F43" s="207">
        <v>-1</v>
      </c>
      <c r="G43" s="207"/>
      <c r="H43" s="207"/>
      <c r="I43" s="207"/>
      <c r="J43" s="207"/>
      <c r="K43" s="207"/>
      <c r="L43" s="207">
        <v>2</v>
      </c>
      <c r="M43" s="207"/>
      <c r="N43" s="207">
        <v>1</v>
      </c>
      <c r="O43" s="207">
        <v>1</v>
      </c>
      <c r="P43" s="207"/>
      <c r="Q43" s="207">
        <v>2</v>
      </c>
      <c r="R43" s="207">
        <v>2</v>
      </c>
      <c r="S43" s="207"/>
      <c r="T43" s="207"/>
      <c r="U43" s="207"/>
      <c r="V43" s="207"/>
      <c r="W43" s="207"/>
      <c r="X43" s="207"/>
      <c r="Y43" s="207"/>
      <c r="Z43" s="207"/>
      <c r="AA43" s="207">
        <v>-1</v>
      </c>
      <c r="AB43" s="207"/>
      <c r="AC43" s="207"/>
      <c r="AD43" s="208"/>
      <c r="AE43" s="209">
        <v>3</v>
      </c>
      <c r="AF43" s="210">
        <v>5</v>
      </c>
      <c r="AG43" s="210">
        <v>5</v>
      </c>
      <c r="AH43" s="210">
        <v>3</v>
      </c>
      <c r="AI43" s="211">
        <v>5</v>
      </c>
      <c r="AJ43" s="212">
        <f t="shared" si="3"/>
        <v>32.432432432432435</v>
      </c>
      <c r="AK43" s="213">
        <f t="shared" si="3"/>
        <v>54.054054054054049</v>
      </c>
      <c r="AL43" s="213">
        <f t="shared" si="3"/>
        <v>54.054054054054049</v>
      </c>
      <c r="AM43" s="213">
        <f t="shared" si="2"/>
        <v>32.432432432432435</v>
      </c>
      <c r="AN43" s="214">
        <f t="shared" si="2"/>
        <v>54.054054054054049</v>
      </c>
    </row>
    <row r="44" spans="1:42" ht="17" thickBot="1" x14ac:dyDescent="0.25">
      <c r="A44" s="131">
        <f t="shared" si="4"/>
        <v>12</v>
      </c>
      <c r="B44" s="217"/>
      <c r="C44" s="218" t="s">
        <v>20</v>
      </c>
      <c r="D44" s="219">
        <v>8.1081081081081088</v>
      </c>
      <c r="E44" s="220">
        <v>2</v>
      </c>
      <c r="F44" s="221">
        <v>1</v>
      </c>
      <c r="G44" s="221"/>
      <c r="H44" s="221"/>
      <c r="I44" s="221"/>
      <c r="J44" s="221"/>
      <c r="K44" s="221"/>
      <c r="L44" s="221">
        <v>1</v>
      </c>
      <c r="M44" s="221"/>
      <c r="N44" s="221"/>
      <c r="O44" s="221">
        <v>1</v>
      </c>
      <c r="P44" s="221"/>
      <c r="Q44" s="221">
        <v>1</v>
      </c>
      <c r="R44" s="221"/>
      <c r="S44" s="221"/>
      <c r="T44" s="221"/>
      <c r="U44" s="221"/>
      <c r="V44" s="221"/>
      <c r="W44" s="221"/>
      <c r="X44" s="221"/>
      <c r="Y44" s="221"/>
      <c r="Z44" s="221"/>
      <c r="AA44" s="221"/>
      <c r="AB44" s="221"/>
      <c r="AC44" s="221">
        <v>1</v>
      </c>
      <c r="AD44" s="222"/>
      <c r="AE44" s="223">
        <v>3</v>
      </c>
      <c r="AF44" s="224">
        <v>5</v>
      </c>
      <c r="AG44" s="224">
        <v>3</v>
      </c>
      <c r="AH44" s="224">
        <v>4</v>
      </c>
      <c r="AI44" s="225">
        <v>2</v>
      </c>
      <c r="AJ44" s="226">
        <f t="shared" si="3"/>
        <v>24.324324324324326</v>
      </c>
      <c r="AK44" s="227">
        <f t="shared" si="3"/>
        <v>40.540540540540547</v>
      </c>
      <c r="AL44" s="227">
        <f t="shared" si="3"/>
        <v>24.324324324324326</v>
      </c>
      <c r="AM44" s="227">
        <f t="shared" si="2"/>
        <v>32.432432432432435</v>
      </c>
      <c r="AN44" s="228">
        <f t="shared" si="2"/>
        <v>16.216216216216218</v>
      </c>
    </row>
    <row r="45" spans="1:42" ht="34" x14ac:dyDescent="0.2">
      <c r="B45" s="164" t="s">
        <v>9</v>
      </c>
      <c r="C45" s="259" t="s">
        <v>10</v>
      </c>
      <c r="D45" s="260"/>
      <c r="E45" s="229" t="s">
        <v>78</v>
      </c>
      <c r="F45" s="229" t="s">
        <v>147</v>
      </c>
      <c r="G45" s="229" t="s">
        <v>79</v>
      </c>
      <c r="H45" s="229" t="s">
        <v>80</v>
      </c>
      <c r="I45" s="229" t="s">
        <v>80</v>
      </c>
      <c r="J45" s="229" t="s">
        <v>80</v>
      </c>
      <c r="K45" s="229" t="s">
        <v>80</v>
      </c>
      <c r="L45" s="229" t="s">
        <v>81</v>
      </c>
      <c r="M45" s="229" t="s">
        <v>82</v>
      </c>
      <c r="N45" s="229" t="s">
        <v>83</v>
      </c>
      <c r="O45" s="229" t="s">
        <v>84</v>
      </c>
      <c r="P45" s="229" t="s">
        <v>85</v>
      </c>
      <c r="Q45" s="229" t="s">
        <v>86</v>
      </c>
      <c r="R45" s="229" t="s">
        <v>87</v>
      </c>
      <c r="S45" s="229" t="s">
        <v>88</v>
      </c>
      <c r="T45" s="229" t="s">
        <v>88</v>
      </c>
      <c r="U45" s="229" t="s">
        <v>88</v>
      </c>
      <c r="V45" s="229" t="s">
        <v>88</v>
      </c>
      <c r="W45" s="229" t="s">
        <v>89</v>
      </c>
      <c r="X45" s="229" t="s">
        <v>89</v>
      </c>
      <c r="Y45" s="229" t="s">
        <v>94</v>
      </c>
      <c r="Z45" s="229" t="s">
        <v>90</v>
      </c>
      <c r="AA45" s="229" t="s">
        <v>91</v>
      </c>
      <c r="AB45" s="229" t="s">
        <v>148</v>
      </c>
      <c r="AC45" s="229" t="s">
        <v>148</v>
      </c>
      <c r="AD45" s="230" t="s">
        <v>92</v>
      </c>
      <c r="AJ45" s="231">
        <f>SUM(AJ33:AJ44)</f>
        <v>227.02702702702703</v>
      </c>
      <c r="AK45" s="231">
        <f>SUM(AK33:AK44)</f>
        <v>443.24324324324334</v>
      </c>
      <c r="AL45" s="231">
        <f>SUM(AL33:AL44)</f>
        <v>394.59459459459464</v>
      </c>
      <c r="AM45" s="231">
        <f>SUM(AM33:AM44)</f>
        <v>329.7297297297298</v>
      </c>
      <c r="AN45" s="231">
        <f>SUM(AN33:AN44)</f>
        <v>372.97297297297297</v>
      </c>
      <c r="AP45" s="232"/>
    </row>
    <row r="46" spans="1:42" x14ac:dyDescent="0.2">
      <c r="B46" s="134" t="s">
        <v>7</v>
      </c>
      <c r="C46" s="266" t="s">
        <v>11</v>
      </c>
      <c r="D46" s="267"/>
      <c r="E46" s="166">
        <v>2</v>
      </c>
      <c r="F46" s="166">
        <v>4.5</v>
      </c>
      <c r="G46" s="166">
        <v>2.4</v>
      </c>
      <c r="H46" s="166">
        <v>2</v>
      </c>
      <c r="I46" s="166">
        <v>2</v>
      </c>
      <c r="J46" s="166">
        <v>2</v>
      </c>
      <c r="K46" s="166">
        <v>4</v>
      </c>
      <c r="L46" s="166">
        <v>3</v>
      </c>
      <c r="M46" s="166">
        <v>2</v>
      </c>
      <c r="N46" s="166">
        <v>2</v>
      </c>
      <c r="O46" s="166">
        <v>2</v>
      </c>
      <c r="P46" s="166">
        <v>2</v>
      </c>
      <c r="Q46" s="166">
        <v>2</v>
      </c>
      <c r="R46" s="166">
        <v>2</v>
      </c>
      <c r="S46" s="166">
        <v>3500</v>
      </c>
      <c r="T46" s="166">
        <v>500</v>
      </c>
      <c r="U46" s="166">
        <v>800</v>
      </c>
      <c r="V46" s="166">
        <v>200</v>
      </c>
      <c r="W46" s="166">
        <v>60</v>
      </c>
      <c r="X46" s="166">
        <v>240</v>
      </c>
      <c r="Y46" s="166">
        <v>80</v>
      </c>
      <c r="Z46" s="166" t="s">
        <v>93</v>
      </c>
      <c r="AA46" s="166">
        <v>2</v>
      </c>
      <c r="AB46" s="233">
        <v>0.02</v>
      </c>
      <c r="AC46" s="233">
        <v>0.01</v>
      </c>
      <c r="AD46" s="234">
        <v>4</v>
      </c>
    </row>
    <row r="47" spans="1:42" x14ac:dyDescent="0.2">
      <c r="B47" s="134" t="s">
        <v>8</v>
      </c>
      <c r="C47" s="266" t="s">
        <v>12</v>
      </c>
      <c r="D47" s="267"/>
      <c r="E47" s="166">
        <v>0.5</v>
      </c>
      <c r="F47" s="166">
        <v>1</v>
      </c>
      <c r="G47" s="166">
        <v>3</v>
      </c>
      <c r="H47" s="166">
        <v>4</v>
      </c>
      <c r="I47" s="166">
        <v>8</v>
      </c>
      <c r="J47" s="166">
        <v>4</v>
      </c>
      <c r="K47" s="166">
        <v>4</v>
      </c>
      <c r="L47" s="166">
        <v>5</v>
      </c>
      <c r="M47" s="166">
        <v>7</v>
      </c>
      <c r="N47" s="166">
        <v>6</v>
      </c>
      <c r="O47" s="166">
        <v>7</v>
      </c>
      <c r="P47" s="166">
        <v>3</v>
      </c>
      <c r="Q47" s="166">
        <v>5</v>
      </c>
      <c r="R47" s="166">
        <v>4</v>
      </c>
      <c r="S47" s="166">
        <v>2500</v>
      </c>
      <c r="T47" s="166">
        <v>200</v>
      </c>
      <c r="U47" s="166">
        <v>1500</v>
      </c>
      <c r="V47" s="166">
        <v>300</v>
      </c>
      <c r="W47" s="166">
        <v>120</v>
      </c>
      <c r="X47" s="166">
        <v>300</v>
      </c>
      <c r="Y47" s="166">
        <v>100</v>
      </c>
      <c r="Z47" s="166" t="s">
        <v>93</v>
      </c>
      <c r="AA47" s="166">
        <v>5</v>
      </c>
      <c r="AB47" s="166">
        <v>1.4999999999999999E-2</v>
      </c>
      <c r="AC47" s="166">
        <v>1.4999999999999999E-2</v>
      </c>
      <c r="AD47" s="234">
        <v>5</v>
      </c>
      <c r="AH47" s="135"/>
      <c r="AI47" s="235"/>
      <c r="AJ47" s="135"/>
      <c r="AK47" s="148"/>
      <c r="AL47" s="148"/>
    </row>
    <row r="48" spans="1:42" x14ac:dyDescent="0.2">
      <c r="B48" s="134"/>
      <c r="C48" s="266" t="s">
        <v>57</v>
      </c>
      <c r="D48" s="267"/>
      <c r="E48" s="166">
        <v>0.5</v>
      </c>
      <c r="F48" s="166">
        <v>0.5</v>
      </c>
      <c r="G48" s="166" t="s">
        <v>93</v>
      </c>
      <c r="H48" s="166" t="s">
        <v>93</v>
      </c>
      <c r="I48" s="166">
        <v>2</v>
      </c>
      <c r="J48" s="166">
        <v>1</v>
      </c>
      <c r="K48" s="166">
        <v>1</v>
      </c>
      <c r="L48" s="166" t="s">
        <v>93</v>
      </c>
      <c r="M48" s="166" t="s">
        <v>93</v>
      </c>
      <c r="N48" s="166">
        <v>1</v>
      </c>
      <c r="O48" s="166" t="s">
        <v>93</v>
      </c>
      <c r="P48" s="166" t="s">
        <v>93</v>
      </c>
      <c r="Q48" s="166" t="s">
        <v>93</v>
      </c>
      <c r="R48" s="166" t="s">
        <v>93</v>
      </c>
      <c r="S48" s="166" t="s">
        <v>93</v>
      </c>
      <c r="T48" s="166" t="s">
        <v>93</v>
      </c>
      <c r="U48" s="166" t="s">
        <v>93</v>
      </c>
      <c r="V48" s="166" t="s">
        <v>93</v>
      </c>
      <c r="W48" s="166">
        <v>180</v>
      </c>
      <c r="X48" s="166" t="s">
        <v>93</v>
      </c>
      <c r="Y48" s="166" t="s">
        <v>93</v>
      </c>
      <c r="Z48" s="166" t="s">
        <v>93</v>
      </c>
      <c r="AA48" s="166">
        <v>2</v>
      </c>
      <c r="AB48" s="166" t="s">
        <v>93</v>
      </c>
      <c r="AC48" s="166" t="s">
        <v>93</v>
      </c>
      <c r="AD48" s="234" t="s">
        <v>93</v>
      </c>
      <c r="AH48" s="135"/>
      <c r="AI48" s="235"/>
      <c r="AJ48" s="135"/>
      <c r="AK48" s="148"/>
      <c r="AL48" s="148"/>
    </row>
    <row r="49" spans="2:42" x14ac:dyDescent="0.2">
      <c r="B49" s="134"/>
      <c r="C49" s="270" t="s">
        <v>15</v>
      </c>
      <c r="D49" s="271"/>
      <c r="E49" s="236">
        <v>1</v>
      </c>
      <c r="F49" s="236">
        <v>2</v>
      </c>
      <c r="G49" s="236">
        <v>3.2</v>
      </c>
      <c r="H49" s="236">
        <v>4</v>
      </c>
      <c r="I49" s="236">
        <v>8</v>
      </c>
      <c r="J49" s="236">
        <v>6</v>
      </c>
      <c r="K49" s="236">
        <v>5</v>
      </c>
      <c r="L49" s="236">
        <v>6</v>
      </c>
      <c r="M49" s="236">
        <v>7</v>
      </c>
      <c r="N49" s="236">
        <v>7</v>
      </c>
      <c r="O49" s="236">
        <v>7</v>
      </c>
      <c r="P49" s="236">
        <v>4</v>
      </c>
      <c r="Q49" s="236">
        <v>5</v>
      </c>
      <c r="R49" s="236">
        <v>5</v>
      </c>
      <c r="S49" s="236">
        <v>3000</v>
      </c>
      <c r="T49" s="236">
        <v>250</v>
      </c>
      <c r="U49" s="236">
        <v>1500</v>
      </c>
      <c r="V49" s="236">
        <v>300</v>
      </c>
      <c r="W49" s="236">
        <v>145</v>
      </c>
      <c r="X49" s="236">
        <v>200</v>
      </c>
      <c r="Y49" s="236">
        <v>100</v>
      </c>
      <c r="Z49" s="236" t="s">
        <v>95</v>
      </c>
      <c r="AA49" s="236">
        <v>5</v>
      </c>
      <c r="AB49" s="236">
        <v>0.01</v>
      </c>
      <c r="AC49" s="236">
        <v>1.4999999999999999E-2</v>
      </c>
      <c r="AD49" s="237">
        <v>5</v>
      </c>
      <c r="AH49" s="135"/>
      <c r="AI49" s="235"/>
      <c r="AJ49" s="135"/>
      <c r="AK49" s="148"/>
      <c r="AL49" s="148"/>
    </row>
    <row r="50" spans="2:42" x14ac:dyDescent="0.2">
      <c r="B50" s="134"/>
      <c r="C50" s="266" t="s">
        <v>13</v>
      </c>
      <c r="D50" s="267"/>
      <c r="E50" s="238">
        <f>SUMPRODUCT((ABS(E33:E44)), $D33:$D44)</f>
        <v>97.297297297297291</v>
      </c>
      <c r="F50" s="238">
        <v>54.054054054054049</v>
      </c>
      <c r="G50" s="238">
        <v>62.162162162162161</v>
      </c>
      <c r="H50" s="238">
        <v>51.351351351351347</v>
      </c>
      <c r="I50" s="238">
        <v>45.945945945945951</v>
      </c>
      <c r="J50" s="238">
        <v>43.243243243243242</v>
      </c>
      <c r="K50" s="238">
        <v>43.243243243243242</v>
      </c>
      <c r="L50" s="238">
        <v>75.675675675675691</v>
      </c>
      <c r="M50" s="238">
        <v>51.351351351351354</v>
      </c>
      <c r="N50" s="238">
        <v>45.945945945945951</v>
      </c>
      <c r="O50" s="238">
        <v>54.054054054054063</v>
      </c>
      <c r="P50" s="238">
        <v>10.810810810810811</v>
      </c>
      <c r="Q50" s="238">
        <v>64.86486486486487</v>
      </c>
      <c r="R50" s="238">
        <v>59.45945945945946</v>
      </c>
      <c r="S50" s="238">
        <v>16.216216216216218</v>
      </c>
      <c r="T50" s="238">
        <v>2.7027027027027026</v>
      </c>
      <c r="U50" s="238">
        <v>2.7027027027027026</v>
      </c>
      <c r="V50" s="238">
        <v>2.7027027027027026</v>
      </c>
      <c r="W50" s="238">
        <v>18.918918918918919</v>
      </c>
      <c r="X50" s="238">
        <v>2.7027027027027026</v>
      </c>
      <c r="Y50" s="238">
        <v>0</v>
      </c>
      <c r="Z50" s="238">
        <v>16.216216216216218</v>
      </c>
      <c r="AA50" s="238">
        <v>51.351351351351354</v>
      </c>
      <c r="AB50" s="238">
        <v>43.243243243243242</v>
      </c>
      <c r="AC50" s="238">
        <v>67.567567567567565</v>
      </c>
      <c r="AD50" s="239">
        <v>5.4054054054054053</v>
      </c>
      <c r="AH50" s="135"/>
      <c r="AI50" s="235"/>
      <c r="AJ50" s="135"/>
      <c r="AK50" s="148"/>
      <c r="AL50" s="148"/>
    </row>
    <row r="51" spans="2:42" x14ac:dyDescent="0.2">
      <c r="B51" s="134"/>
      <c r="C51" s="266" t="s">
        <v>61</v>
      </c>
      <c r="D51" s="267"/>
      <c r="E51" s="238">
        <f>(SUMPRODUCT(E33:E44, $D33:$D44) + SUMPRODUCT((ABS(E33:E44)), $D33:$D44))/2</f>
        <v>43.243243243243242</v>
      </c>
      <c r="F51" s="238">
        <f t="shared" ref="F51:AD51" si="5">(SUMPRODUCT(F33:F44, $D33:$D44) + SUMPRODUCT((ABS(F33:F44)), $D33:$D44))/2</f>
        <v>32.432432432432428</v>
      </c>
      <c r="G51" s="238">
        <f t="shared" si="5"/>
        <v>62.162162162162161</v>
      </c>
      <c r="H51" s="238">
        <f t="shared" si="5"/>
        <v>37.837837837837839</v>
      </c>
      <c r="I51" s="238">
        <f t="shared" si="5"/>
        <v>40.54054054054054</v>
      </c>
      <c r="J51" s="238">
        <f t="shared" si="5"/>
        <v>37.837837837837839</v>
      </c>
      <c r="K51" s="238">
        <f t="shared" si="5"/>
        <v>37.837837837837832</v>
      </c>
      <c r="L51" s="238">
        <f t="shared" si="5"/>
        <v>72.972972972972968</v>
      </c>
      <c r="M51" s="238">
        <f t="shared" si="5"/>
        <v>27.027027027027028</v>
      </c>
      <c r="N51" s="238">
        <f t="shared" si="5"/>
        <v>45.945945945945951</v>
      </c>
      <c r="O51" s="238">
        <f t="shared" si="5"/>
        <v>62.162162162162161</v>
      </c>
      <c r="P51" s="238">
        <f t="shared" si="5"/>
        <v>18.918918918918919</v>
      </c>
      <c r="Q51" s="238">
        <f t="shared" si="5"/>
        <v>64.86486486486487</v>
      </c>
      <c r="R51" s="238">
        <f t="shared" si="5"/>
        <v>67.567567567567579</v>
      </c>
      <c r="S51" s="238">
        <f t="shared" si="5"/>
        <v>0</v>
      </c>
      <c r="T51" s="238">
        <f t="shared" si="5"/>
        <v>2.7027027027027026</v>
      </c>
      <c r="U51" s="238">
        <f t="shared" si="5"/>
        <v>2.7027027027027022</v>
      </c>
      <c r="V51" s="238">
        <f t="shared" si="5"/>
        <v>2.7027027027027026</v>
      </c>
      <c r="W51" s="238">
        <f t="shared" si="5"/>
        <v>18.918918918918919</v>
      </c>
      <c r="X51" s="238">
        <f t="shared" si="5"/>
        <v>2.7027027027027026</v>
      </c>
      <c r="Y51" s="238">
        <f t="shared" si="5"/>
        <v>0</v>
      </c>
      <c r="Z51" s="238">
        <f t="shared" si="5"/>
        <v>32.432432432432435</v>
      </c>
      <c r="AA51" s="238">
        <f t="shared" si="5"/>
        <v>32.432432432432435</v>
      </c>
      <c r="AB51" s="238">
        <f t="shared" si="5"/>
        <v>32.432432432432435</v>
      </c>
      <c r="AC51" s="238">
        <f t="shared" si="5"/>
        <v>62.162162162162161</v>
      </c>
      <c r="AD51" s="239">
        <f t="shared" si="5"/>
        <v>13.513513513513514</v>
      </c>
      <c r="AH51" s="135"/>
      <c r="AI51" s="235"/>
      <c r="AJ51" s="135"/>
      <c r="AK51" s="148"/>
      <c r="AL51" s="148"/>
    </row>
    <row r="52" spans="2:42" x14ac:dyDescent="0.2">
      <c r="B52" s="134"/>
      <c r="C52" s="268" t="s">
        <v>62</v>
      </c>
      <c r="D52" s="269"/>
      <c r="E52" s="240">
        <f>(-SUMPRODUCT(E33:E44, $D33:$D44)+SUMPRODUCT(ABS(E33:E44), $D33:$D44))/2</f>
        <v>54.054054054054049</v>
      </c>
      <c r="F52" s="240">
        <f t="shared" ref="F52:AD52" si="6">(-SUMPRODUCT(F33:F44, $D33:$D44)+SUMPRODUCT(ABS(F33:F44), $D33:$D44))/2</f>
        <v>21.621621621621617</v>
      </c>
      <c r="G52" s="240">
        <f t="shared" si="6"/>
        <v>0</v>
      </c>
      <c r="H52" s="240">
        <f t="shared" si="6"/>
        <v>8.1081081081081052</v>
      </c>
      <c r="I52" s="240">
        <f t="shared" si="6"/>
        <v>0</v>
      </c>
      <c r="J52" s="240">
        <f t="shared" si="6"/>
        <v>0</v>
      </c>
      <c r="K52" s="240">
        <f t="shared" si="6"/>
        <v>0</v>
      </c>
      <c r="L52" s="240">
        <f t="shared" si="6"/>
        <v>10.810810810810814</v>
      </c>
      <c r="M52" s="240">
        <f t="shared" si="6"/>
        <v>24.324324324324326</v>
      </c>
      <c r="N52" s="240">
        <f t="shared" si="6"/>
        <v>0</v>
      </c>
      <c r="O52" s="240">
        <f t="shared" si="6"/>
        <v>0</v>
      </c>
      <c r="P52" s="240">
        <f t="shared" si="6"/>
        <v>0</v>
      </c>
      <c r="Q52" s="240">
        <f t="shared" si="6"/>
        <v>0</v>
      </c>
      <c r="R52" s="240">
        <f t="shared" si="6"/>
        <v>0</v>
      </c>
      <c r="S52" s="240">
        <f t="shared" si="6"/>
        <v>24.324324324324326</v>
      </c>
      <c r="T52" s="240">
        <f t="shared" si="6"/>
        <v>0</v>
      </c>
      <c r="U52" s="240">
        <f t="shared" si="6"/>
        <v>8.1081081081081088</v>
      </c>
      <c r="V52" s="240">
        <f t="shared" si="6"/>
        <v>0</v>
      </c>
      <c r="W52" s="240">
        <f t="shared" si="6"/>
        <v>0</v>
      </c>
      <c r="X52" s="240">
        <f t="shared" si="6"/>
        <v>0</v>
      </c>
      <c r="Y52" s="240">
        <f t="shared" si="6"/>
        <v>0</v>
      </c>
      <c r="Z52" s="240">
        <f t="shared" si="6"/>
        <v>0</v>
      </c>
      <c r="AA52" s="240">
        <f t="shared" si="6"/>
        <v>18.918918918918919</v>
      </c>
      <c r="AB52" s="240">
        <f t="shared" si="6"/>
        <v>10.810810810810811</v>
      </c>
      <c r="AC52" s="240">
        <f t="shared" si="6"/>
        <v>0</v>
      </c>
      <c r="AD52" s="241">
        <f t="shared" si="6"/>
        <v>0</v>
      </c>
      <c r="AH52" s="135"/>
      <c r="AI52" s="235"/>
      <c r="AJ52" s="135"/>
      <c r="AK52" s="148"/>
      <c r="AL52" s="148"/>
    </row>
    <row r="53" spans="2:42" x14ac:dyDescent="0.2">
      <c r="C53" s="274" t="s">
        <v>154</v>
      </c>
      <c r="D53" s="267"/>
      <c r="E53" s="166">
        <v>4</v>
      </c>
      <c r="F53" s="166">
        <v>4</v>
      </c>
      <c r="G53" s="166">
        <v>1</v>
      </c>
      <c r="H53" s="166">
        <v>2</v>
      </c>
      <c r="I53" s="166">
        <v>1</v>
      </c>
      <c r="J53" s="166">
        <v>2</v>
      </c>
      <c r="K53" s="166">
        <v>3</v>
      </c>
      <c r="L53" s="166">
        <v>4</v>
      </c>
      <c r="M53" s="166">
        <v>4</v>
      </c>
      <c r="N53" s="166">
        <v>3</v>
      </c>
      <c r="O53" s="166">
        <v>5</v>
      </c>
      <c r="P53" s="166">
        <v>2</v>
      </c>
      <c r="Q53" s="166">
        <v>4</v>
      </c>
      <c r="R53" s="166">
        <v>5</v>
      </c>
      <c r="S53" s="166">
        <v>2</v>
      </c>
      <c r="T53" s="166">
        <v>2</v>
      </c>
      <c r="U53" s="166">
        <v>4</v>
      </c>
      <c r="V53" s="166">
        <v>2</v>
      </c>
      <c r="W53" s="166">
        <v>3</v>
      </c>
      <c r="X53" s="166">
        <v>2</v>
      </c>
      <c r="Y53" s="166">
        <v>1</v>
      </c>
      <c r="Z53" s="166">
        <v>2</v>
      </c>
      <c r="AA53" s="166">
        <v>1</v>
      </c>
      <c r="AB53" s="166">
        <v>1</v>
      </c>
      <c r="AC53" s="166">
        <v>1</v>
      </c>
      <c r="AD53" s="234">
        <v>3</v>
      </c>
      <c r="AH53" s="135"/>
      <c r="AI53" s="235"/>
      <c r="AJ53" s="135"/>
      <c r="AK53" s="148"/>
      <c r="AL53" s="148"/>
    </row>
    <row r="54" spans="2:42" ht="17" thickBot="1" x14ac:dyDescent="0.25">
      <c r="C54" s="272" t="s">
        <v>14</v>
      </c>
      <c r="D54" s="273"/>
      <c r="E54" s="242">
        <v>5</v>
      </c>
      <c r="F54" s="242">
        <v>5</v>
      </c>
      <c r="G54" s="242">
        <v>4</v>
      </c>
      <c r="H54" s="242">
        <v>2</v>
      </c>
      <c r="I54" s="242">
        <v>1</v>
      </c>
      <c r="J54" s="242">
        <v>2</v>
      </c>
      <c r="K54" s="242">
        <v>3</v>
      </c>
      <c r="L54" s="242">
        <v>4</v>
      </c>
      <c r="M54" s="242">
        <v>1</v>
      </c>
      <c r="N54" s="242">
        <v>0</v>
      </c>
      <c r="O54" s="242">
        <v>0</v>
      </c>
      <c r="P54" s="242">
        <v>0</v>
      </c>
      <c r="Q54" s="242">
        <v>0</v>
      </c>
      <c r="R54" s="242">
        <v>0</v>
      </c>
      <c r="S54" s="242">
        <v>2</v>
      </c>
      <c r="T54" s="242">
        <v>2</v>
      </c>
      <c r="U54" s="242">
        <v>5</v>
      </c>
      <c r="V54" s="242">
        <v>2</v>
      </c>
      <c r="W54" s="242" t="s">
        <v>93</v>
      </c>
      <c r="X54" s="242">
        <v>1</v>
      </c>
      <c r="Y54" s="242">
        <v>4</v>
      </c>
      <c r="Z54" s="242">
        <v>1</v>
      </c>
      <c r="AA54" s="242" t="s">
        <v>93</v>
      </c>
      <c r="AB54" s="242" t="s">
        <v>93</v>
      </c>
      <c r="AC54" s="242" t="s">
        <v>93</v>
      </c>
      <c r="AD54" s="243">
        <v>3</v>
      </c>
      <c r="AH54" s="135"/>
      <c r="AI54" s="235"/>
      <c r="AJ54" s="135"/>
      <c r="AK54" s="148"/>
      <c r="AL54" s="148"/>
    </row>
    <row r="55" spans="2:42" x14ac:dyDescent="0.2">
      <c r="AH55" s="135"/>
      <c r="AI55" s="235"/>
      <c r="AJ55" s="135"/>
      <c r="AK55" s="148"/>
      <c r="AL55" s="148"/>
    </row>
    <row r="56" spans="2:42" x14ac:dyDescent="0.2">
      <c r="AH56" s="135"/>
      <c r="AI56" s="235"/>
      <c r="AJ56" s="135"/>
      <c r="AK56" s="148"/>
      <c r="AL56" s="148"/>
      <c r="AP56" s="132"/>
    </row>
    <row r="57" spans="2:42" x14ac:dyDescent="0.2">
      <c r="D57" s="131" t="s">
        <v>131</v>
      </c>
      <c r="AH57" s="135"/>
      <c r="AI57" s="235"/>
      <c r="AJ57" s="135"/>
      <c r="AK57" s="148"/>
      <c r="AL57" s="148"/>
      <c r="AO57" s="142"/>
    </row>
    <row r="58" spans="2:42" x14ac:dyDescent="0.2">
      <c r="D58" s="131">
        <v>1</v>
      </c>
      <c r="E58" s="131" t="s">
        <v>117</v>
      </c>
      <c r="AH58" s="148"/>
      <c r="AI58" s="148"/>
      <c r="AJ58" s="148"/>
      <c r="AK58" s="148"/>
      <c r="AL58" s="148"/>
      <c r="AO58" s="142"/>
    </row>
    <row r="59" spans="2:42" x14ac:dyDescent="0.2">
      <c r="D59" s="131">
        <v>2</v>
      </c>
      <c r="E59" s="131" t="s">
        <v>118</v>
      </c>
      <c r="AO59" s="142"/>
    </row>
    <row r="60" spans="2:42" x14ac:dyDescent="0.2">
      <c r="D60" s="131">
        <v>3</v>
      </c>
      <c r="E60" s="131" t="s">
        <v>119</v>
      </c>
      <c r="AO60" s="142"/>
    </row>
    <row r="61" spans="2:42" x14ac:dyDescent="0.2">
      <c r="D61" s="131">
        <v>4</v>
      </c>
      <c r="E61" s="131" t="s">
        <v>120</v>
      </c>
      <c r="AO61" s="142"/>
    </row>
    <row r="62" spans="2:42" x14ac:dyDescent="0.2">
      <c r="D62" s="131">
        <v>5</v>
      </c>
      <c r="E62" s="131" t="s">
        <v>121</v>
      </c>
    </row>
    <row r="63" spans="2:42" x14ac:dyDescent="0.2">
      <c r="D63" s="131">
        <v>6</v>
      </c>
      <c r="E63" s="131" t="s">
        <v>122</v>
      </c>
    </row>
    <row r="64" spans="2:42" x14ac:dyDescent="0.2">
      <c r="D64" s="131">
        <v>7</v>
      </c>
      <c r="E64" s="131" t="s">
        <v>123</v>
      </c>
    </row>
    <row r="65" spans="4:5" x14ac:dyDescent="0.2">
      <c r="D65" s="131">
        <v>8</v>
      </c>
      <c r="E65" s="131" t="s">
        <v>124</v>
      </c>
    </row>
    <row r="66" spans="4:5" x14ac:dyDescent="0.2">
      <c r="D66" s="131">
        <v>9</v>
      </c>
      <c r="E66" s="131" t="s">
        <v>125</v>
      </c>
    </row>
    <row r="67" spans="4:5" x14ac:dyDescent="0.2">
      <c r="D67" s="131">
        <v>10</v>
      </c>
      <c r="E67" s="131" t="s">
        <v>126</v>
      </c>
    </row>
    <row r="68" spans="4:5" x14ac:dyDescent="0.2">
      <c r="D68" s="131">
        <v>11</v>
      </c>
      <c r="E68" s="131" t="s">
        <v>127</v>
      </c>
    </row>
    <row r="69" spans="4:5" x14ac:dyDescent="0.2">
      <c r="D69" s="131">
        <v>12</v>
      </c>
      <c r="E69" s="131" t="s">
        <v>128</v>
      </c>
    </row>
    <row r="70" spans="4:5" x14ac:dyDescent="0.2">
      <c r="D70" s="131">
        <v>13</v>
      </c>
      <c r="E70" s="131" t="s">
        <v>129</v>
      </c>
    </row>
    <row r="71" spans="4:5" x14ac:dyDescent="0.2">
      <c r="D71" s="131">
        <v>14</v>
      </c>
      <c r="E71" s="131" t="s">
        <v>130</v>
      </c>
    </row>
  </sheetData>
  <mergeCells count="16">
    <mergeCell ref="C46:D46"/>
    <mergeCell ref="C52:D52"/>
    <mergeCell ref="C49:D49"/>
    <mergeCell ref="C48:D48"/>
    <mergeCell ref="C54:D54"/>
    <mergeCell ref="C50:D50"/>
    <mergeCell ref="C53:D53"/>
    <mergeCell ref="C47:D47"/>
    <mergeCell ref="C51:D51"/>
    <mergeCell ref="C45:D45"/>
    <mergeCell ref="B2:C2"/>
    <mergeCell ref="B4:C4"/>
    <mergeCell ref="B19:C19"/>
    <mergeCell ref="AE30:AN30"/>
    <mergeCell ref="AE31:AI31"/>
    <mergeCell ref="AJ31:AN3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75ABC-C58C-4933-868B-619DE8967F55}">
  <dimension ref="A1:B34"/>
  <sheetViews>
    <sheetView topLeftCell="A22" workbookViewId="0">
      <selection activeCell="A25" sqref="A25"/>
    </sheetView>
  </sheetViews>
  <sheetFormatPr baseColWidth="10" defaultColWidth="8.83203125" defaultRowHeight="15" x14ac:dyDescent="0.2"/>
  <cols>
    <col min="1" max="1" width="112.1640625" style="3" customWidth="1"/>
  </cols>
  <sheetData>
    <row r="1" spans="1:2" s="4" customFormat="1" ht="29.25" customHeight="1" x14ac:dyDescent="0.2">
      <c r="A1" s="15" t="s">
        <v>132</v>
      </c>
      <c r="B1" s="20"/>
    </row>
    <row r="2" spans="1:2" s="2" customFormat="1" ht="15.75" customHeight="1" x14ac:dyDescent="0.2">
      <c r="A2" s="16"/>
      <c r="B2" s="1"/>
    </row>
    <row r="3" spans="1:2" s="5" customFormat="1" ht="51" x14ac:dyDescent="0.2">
      <c r="A3" s="17" t="s">
        <v>133</v>
      </c>
      <c r="B3" s="21"/>
    </row>
    <row r="4" spans="1:2" s="5" customFormat="1" ht="16" x14ac:dyDescent="0.2">
      <c r="A4" s="17"/>
      <c r="B4" s="21"/>
    </row>
    <row r="5" spans="1:2" s="5" customFormat="1" ht="176" customHeight="1" x14ac:dyDescent="0.2">
      <c r="A5" s="18" t="s">
        <v>134</v>
      </c>
      <c r="B5" s="21"/>
    </row>
    <row r="6" spans="1:2" s="5" customFormat="1" ht="17" x14ac:dyDescent="0.2">
      <c r="A6" s="17" t="s">
        <v>135</v>
      </c>
      <c r="B6" s="21"/>
    </row>
    <row r="7" spans="1:2" s="5" customFormat="1" ht="299" customHeight="1" x14ac:dyDescent="0.2">
      <c r="A7" s="17"/>
      <c r="B7" s="21"/>
    </row>
    <row r="8" spans="1:2" s="5" customFormat="1" ht="15" customHeight="1" x14ac:dyDescent="0.2">
      <c r="A8" s="17"/>
      <c r="B8" s="21"/>
    </row>
    <row r="9" spans="1:2" s="5" customFormat="1" ht="329" customHeight="1" x14ac:dyDescent="0.2">
      <c r="A9" s="18" t="s">
        <v>149</v>
      </c>
      <c r="B9" s="21"/>
    </row>
    <row r="10" spans="1:2" s="5" customFormat="1" ht="16" customHeight="1" x14ac:dyDescent="0.2">
      <c r="A10" s="17"/>
      <c r="B10" s="21"/>
    </row>
    <row r="11" spans="1:2" s="5" customFormat="1" ht="20" customHeight="1" x14ac:dyDescent="0.2">
      <c r="A11" s="19" t="s">
        <v>114</v>
      </c>
      <c r="B11" s="21"/>
    </row>
    <row r="12" spans="1:2" s="5" customFormat="1" ht="16" x14ac:dyDescent="0.2">
      <c r="A12" s="17"/>
      <c r="B12" s="21"/>
    </row>
    <row r="13" spans="1:2" s="5" customFormat="1" ht="51" x14ac:dyDescent="0.2">
      <c r="A13" s="17" t="s">
        <v>105</v>
      </c>
      <c r="B13" s="21"/>
    </row>
    <row r="14" spans="1:2" s="5" customFormat="1" ht="16" x14ac:dyDescent="0.2">
      <c r="A14" s="17"/>
      <c r="B14" s="21"/>
    </row>
    <row r="15" spans="1:2" s="5" customFormat="1" ht="131" customHeight="1" x14ac:dyDescent="0.2">
      <c r="A15" s="17" t="s">
        <v>150</v>
      </c>
      <c r="B15" s="21"/>
    </row>
    <row r="16" spans="1:2" s="5" customFormat="1" ht="16" customHeight="1" x14ac:dyDescent="0.2">
      <c r="A16" s="17"/>
      <c r="B16" s="21"/>
    </row>
    <row r="17" spans="1:2" s="5" customFormat="1" ht="67" customHeight="1" x14ac:dyDescent="0.2">
      <c r="A17" s="17" t="s">
        <v>110</v>
      </c>
      <c r="B17" s="21"/>
    </row>
    <row r="18" spans="1:2" s="5" customFormat="1" ht="16" x14ac:dyDescent="0.2">
      <c r="A18" s="17"/>
      <c r="B18" s="21"/>
    </row>
    <row r="19" spans="1:2" s="5" customFormat="1" ht="51" customHeight="1" x14ac:dyDescent="0.2">
      <c r="A19" s="17" t="s">
        <v>111</v>
      </c>
      <c r="B19" s="21"/>
    </row>
    <row r="20" spans="1:2" s="5" customFormat="1" ht="16" x14ac:dyDescent="0.2">
      <c r="A20" s="17"/>
      <c r="B20" s="21"/>
    </row>
    <row r="21" spans="1:2" s="5" customFormat="1" ht="82" customHeight="1" x14ac:dyDescent="0.2">
      <c r="A21" s="17" t="s">
        <v>151</v>
      </c>
      <c r="B21" s="21"/>
    </row>
    <row r="22" spans="1:2" s="5" customFormat="1" ht="16" x14ac:dyDescent="0.2">
      <c r="A22" s="17"/>
      <c r="B22" s="21"/>
    </row>
    <row r="23" spans="1:2" s="5" customFormat="1" ht="97" customHeight="1" x14ac:dyDescent="0.2">
      <c r="A23" s="17" t="s">
        <v>152</v>
      </c>
      <c r="B23" s="21"/>
    </row>
    <row r="24" spans="1:2" s="5" customFormat="1" ht="16" x14ac:dyDescent="0.2">
      <c r="A24" s="17"/>
      <c r="B24" s="21"/>
    </row>
    <row r="25" spans="1:2" s="5" customFormat="1" ht="51" x14ac:dyDescent="0.2">
      <c r="A25" s="17" t="s">
        <v>153</v>
      </c>
      <c r="B25" s="21"/>
    </row>
    <row r="26" spans="1:2" s="5" customFormat="1" ht="16" x14ac:dyDescent="0.2">
      <c r="A26" s="17"/>
      <c r="B26" s="21"/>
    </row>
    <row r="27" spans="1:2" s="5" customFormat="1" ht="34" x14ac:dyDescent="0.2">
      <c r="A27" s="17" t="s">
        <v>109</v>
      </c>
      <c r="B27" s="21"/>
    </row>
    <row r="28" spans="1:2" s="5" customFormat="1" ht="16" x14ac:dyDescent="0.2">
      <c r="A28" s="17"/>
      <c r="B28" s="21"/>
    </row>
    <row r="29" spans="1:2" s="5" customFormat="1" ht="34" customHeight="1" x14ac:dyDescent="0.2">
      <c r="A29" s="17" t="s">
        <v>106</v>
      </c>
      <c r="B29" s="21"/>
    </row>
    <row r="30" spans="1:2" s="5" customFormat="1" ht="16" x14ac:dyDescent="0.2">
      <c r="A30" s="17"/>
      <c r="B30" s="21"/>
    </row>
    <row r="31" spans="1:2" s="5" customFormat="1" ht="64" customHeight="1" x14ac:dyDescent="0.2">
      <c r="A31" s="17" t="s">
        <v>107</v>
      </c>
      <c r="B31" s="21"/>
    </row>
    <row r="32" spans="1:2" s="5" customFormat="1" ht="16" x14ac:dyDescent="0.2">
      <c r="A32" s="17"/>
      <c r="B32" s="21"/>
    </row>
    <row r="33" spans="1:2" s="5" customFormat="1" ht="17" x14ac:dyDescent="0.2">
      <c r="A33" s="17" t="s">
        <v>108</v>
      </c>
      <c r="B33" s="21"/>
    </row>
    <row r="34" spans="1:2" x14ac:dyDescent="0.2">
      <c r="B34" s="1"/>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QFD Template</vt:lpstr>
      <vt:lpstr>QFD Sample</vt:lpstr>
      <vt:lpstr>Sample References</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 Schneider</dc:creator>
  <cp:lastModifiedBy>Karen A. Shepherd</cp:lastModifiedBy>
  <dcterms:created xsi:type="dcterms:W3CDTF">2014-10-16T03:10:35Z</dcterms:created>
  <dcterms:modified xsi:type="dcterms:W3CDTF">2018-12-21T22:10:56Z</dcterms:modified>
</cp:coreProperties>
</file>