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hepherd/Documents/Current Projects/CESYS524/"/>
    </mc:Choice>
  </mc:AlternateContent>
  <xr:revisionPtr revIDLastSave="0" documentId="8_{1AE4D3D5-A47C-5D42-B2B8-F9A715367B0E}" xr6:coauthVersionLast="40" xr6:coauthVersionMax="40" xr10:uidLastSave="{00000000-0000-0000-0000-000000000000}"/>
  <bookViews>
    <workbookView xWindow="540" yWindow="460" windowWidth="27600" windowHeight="16240" xr2:uid="{00000000-000D-0000-FFFF-FFFF00000000}"/>
  </bookViews>
  <sheets>
    <sheet name="Template" sheetId="1" r:id="rId1"/>
    <sheet name="Sample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1" l="1"/>
  <c r="N16" i="1"/>
  <c r="M17" i="1"/>
  <c r="N17" i="1"/>
  <c r="M18" i="1"/>
  <c r="N18" i="1"/>
  <c r="M19" i="1"/>
  <c r="N19" i="1"/>
  <c r="M20" i="1"/>
  <c r="N20" i="1"/>
  <c r="M21" i="1"/>
  <c r="N21" i="1"/>
  <c r="L21" i="1"/>
  <c r="L20" i="1"/>
  <c r="L19" i="1"/>
  <c r="L18" i="1"/>
  <c r="L17" i="1"/>
  <c r="L16" i="1"/>
  <c r="M15" i="1"/>
  <c r="N15" i="1"/>
  <c r="L15" i="1"/>
  <c r="L14" i="1"/>
  <c r="M14" i="1"/>
  <c r="N14" i="1"/>
  <c r="I22" i="1"/>
  <c r="J22" i="1"/>
  <c r="H22" i="1"/>
  <c r="M22" i="1"/>
  <c r="N22" i="1"/>
  <c r="L22" i="1"/>
  <c r="I62" i="2"/>
  <c r="E63" i="2" s="1"/>
  <c r="J111" i="2" s="1"/>
  <c r="C151" i="2"/>
  <c r="K165" i="2" s="1"/>
  <c r="K183" i="2" s="1"/>
  <c r="I71" i="2"/>
  <c r="D72" i="2" s="1"/>
  <c r="D73" i="2" s="1"/>
  <c r="I112" i="2" s="1"/>
  <c r="I126" i="2" s="1"/>
  <c r="I166" i="2" s="1"/>
  <c r="I184" i="2" s="1"/>
  <c r="M184" i="2" s="1"/>
  <c r="C152" i="2"/>
  <c r="K166" i="2"/>
  <c r="K184" i="2" s="1"/>
  <c r="D80" i="2"/>
  <c r="D83" i="2"/>
  <c r="D84" i="2" s="1"/>
  <c r="D85" i="2" s="1"/>
  <c r="I113" i="2" s="1"/>
  <c r="I127" i="2"/>
  <c r="I167" i="2" s="1"/>
  <c r="I185" i="2" s="1"/>
  <c r="M185" i="2" s="1"/>
  <c r="C153" i="2"/>
  <c r="K167" i="2"/>
  <c r="K185" i="2" s="1"/>
  <c r="I114" i="2"/>
  <c r="I128" i="2"/>
  <c r="I168" i="2" s="1"/>
  <c r="I186" i="2" s="1"/>
  <c r="M186" i="2" s="1"/>
  <c r="C154" i="2"/>
  <c r="K168" i="2"/>
  <c r="K186" i="2" s="1"/>
  <c r="I105" i="2"/>
  <c r="E106" i="2" s="1"/>
  <c r="J115" i="2" s="1"/>
  <c r="J129" i="2" s="1"/>
  <c r="D106" i="2"/>
  <c r="I115" i="2" s="1"/>
  <c r="I129" i="2" s="1"/>
  <c r="I169" i="2" s="1"/>
  <c r="I187" i="2" s="1"/>
  <c r="M187" i="2" s="1"/>
  <c r="C155" i="2"/>
  <c r="K169" i="2"/>
  <c r="K187" i="2"/>
  <c r="I116" i="2"/>
  <c r="I130" i="2"/>
  <c r="I170" i="2"/>
  <c r="I188" i="2"/>
  <c r="C156" i="2"/>
  <c r="K170" i="2"/>
  <c r="K188" i="2"/>
  <c r="M188" i="2"/>
  <c r="I117" i="2"/>
  <c r="I131" i="2"/>
  <c r="I171" i="2"/>
  <c r="I189" i="2"/>
  <c r="C157" i="2"/>
  <c r="K171" i="2"/>
  <c r="K189" i="2"/>
  <c r="M189" i="2"/>
  <c r="I132" i="2"/>
  <c r="I172" i="2"/>
  <c r="I190" i="2"/>
  <c r="C158" i="2"/>
  <c r="K172" i="2" s="1"/>
  <c r="K190" i="2" s="1"/>
  <c r="M190" i="2" s="1"/>
  <c r="E72" i="2"/>
  <c r="E73" i="2" s="1"/>
  <c r="J112" i="2" s="1"/>
  <c r="J126" i="2" s="1"/>
  <c r="J166" i="2" s="1"/>
  <c r="J184" i="2" s="1"/>
  <c r="N184" i="2" s="1"/>
  <c r="E80" i="2"/>
  <c r="E83" i="2"/>
  <c r="E84" i="2" s="1"/>
  <c r="E85" i="2" s="1"/>
  <c r="J113" i="2" s="1"/>
  <c r="J127" i="2"/>
  <c r="J167" i="2" s="1"/>
  <c r="J185" i="2" s="1"/>
  <c r="N185" i="2" s="1"/>
  <c r="J114" i="2"/>
  <c r="J128" i="2" s="1"/>
  <c r="J168" i="2" s="1"/>
  <c r="J186" i="2" s="1"/>
  <c r="N186" i="2"/>
  <c r="J169" i="2"/>
  <c r="J187" i="2" s="1"/>
  <c r="N187" i="2" s="1"/>
  <c r="J116" i="2"/>
  <c r="J130" i="2"/>
  <c r="J170" i="2" s="1"/>
  <c r="J188" i="2" s="1"/>
  <c r="N188" i="2" s="1"/>
  <c r="J117" i="2"/>
  <c r="J131" i="2" s="1"/>
  <c r="J171" i="2" s="1"/>
  <c r="J189" i="2" s="1"/>
  <c r="N189" i="2" s="1"/>
  <c r="J132" i="2"/>
  <c r="J172" i="2"/>
  <c r="J190" i="2"/>
  <c r="N190" i="2"/>
  <c r="C63" i="2"/>
  <c r="H111" i="2"/>
  <c r="C80" i="2"/>
  <c r="C83" i="2" s="1"/>
  <c r="C84" i="2" s="1"/>
  <c r="C85" i="2" s="1"/>
  <c r="H113" i="2" s="1"/>
  <c r="H127" i="2" s="1"/>
  <c r="H167" i="2" s="1"/>
  <c r="H185" i="2" s="1"/>
  <c r="L185" i="2" s="1"/>
  <c r="H114" i="2"/>
  <c r="H128" i="2"/>
  <c r="H168" i="2"/>
  <c r="H186" i="2"/>
  <c r="L186" i="2" s="1"/>
  <c r="H116" i="2"/>
  <c r="H130" i="2" s="1"/>
  <c r="H170" i="2" s="1"/>
  <c r="H188" i="2" s="1"/>
  <c r="L188" i="2" s="1"/>
  <c r="H117" i="2"/>
  <c r="H131" i="2"/>
  <c r="H171" i="2"/>
  <c r="H189" i="2"/>
  <c r="L189" i="2" s="1"/>
  <c r="H132" i="2"/>
  <c r="H172" i="2"/>
  <c r="H190" i="2" s="1"/>
  <c r="L190" i="2" s="1"/>
  <c r="J119" i="2" l="1"/>
  <c r="J133" i="2" s="1"/>
  <c r="J173" i="2" s="1"/>
  <c r="J191" i="2" s="1"/>
  <c r="J125" i="2"/>
  <c r="J165" i="2" s="1"/>
  <c r="J183" i="2" s="1"/>
  <c r="N183" i="2" s="1"/>
  <c r="N191" i="2" s="1"/>
  <c r="I199" i="2" s="1"/>
  <c r="H125" i="2"/>
  <c r="H165" i="2" s="1"/>
  <c r="H183" i="2" s="1"/>
  <c r="L183" i="2" s="1"/>
  <c r="D63" i="2"/>
  <c r="I111" i="2" s="1"/>
  <c r="C106" i="2"/>
  <c r="H115" i="2" s="1"/>
  <c r="H129" i="2" s="1"/>
  <c r="H169" i="2" s="1"/>
  <c r="H187" i="2" s="1"/>
  <c r="L187" i="2" s="1"/>
  <c r="C159" i="2"/>
  <c r="C72" i="2"/>
  <c r="C73" i="2" s="1"/>
  <c r="H112" i="2" s="1"/>
  <c r="H126" i="2" s="1"/>
  <c r="H166" i="2" s="1"/>
  <c r="H184" i="2" s="1"/>
  <c r="L184" i="2" s="1"/>
  <c r="I125" i="2" l="1"/>
  <c r="I165" i="2" s="1"/>
  <c r="I183" i="2" s="1"/>
  <c r="M183" i="2" s="1"/>
  <c r="M191" i="2" s="1"/>
  <c r="J199" i="2" s="1"/>
  <c r="I119" i="2"/>
  <c r="I133" i="2" s="1"/>
  <c r="I173" i="2" s="1"/>
  <c r="I191" i="2" s="1"/>
  <c r="H119" i="2"/>
  <c r="H133" i="2" s="1"/>
  <c r="H173" i="2" s="1"/>
  <c r="H191" i="2" s="1"/>
  <c r="L191" i="2"/>
  <c r="E198" i="2" l="1"/>
  <c r="H199" i="2"/>
  <c r="E199" i="2" l="1"/>
  <c r="E200" i="2" s="1"/>
</calcChain>
</file>

<file path=xl/sharedStrings.xml><?xml version="1.0" encoding="utf-8"?>
<sst xmlns="http://schemas.openxmlformats.org/spreadsheetml/2006/main" count="414" uniqueCount="125">
  <si>
    <t>Sample Decision Matrix Construction</t>
  </si>
  <si>
    <t xml:space="preserve"> </t>
  </si>
  <si>
    <t xml:space="preserve"> Cornell University College of Engineering</t>
  </si>
  <si>
    <t>Example:  Laptop Selection</t>
  </si>
  <si>
    <t xml:space="preserve">Decision Matrix </t>
  </si>
  <si>
    <t>Steps 0 - 2</t>
  </si>
  <si>
    <t>Template and Sample</t>
  </si>
  <si>
    <t>Instructions:</t>
  </si>
  <si>
    <t>Option A</t>
  </si>
  <si>
    <t>Option B</t>
  </si>
  <si>
    <t>Cost</t>
  </si>
  <si>
    <t>Weight</t>
  </si>
  <si>
    <t>CPU</t>
  </si>
  <si>
    <t>Memory</t>
  </si>
  <si>
    <t>Warranty Coverage</t>
  </si>
  <si>
    <t>Graphics</t>
  </si>
  <si>
    <t>Notes</t>
  </si>
  <si>
    <t>Future Availability</t>
  </si>
  <si>
    <t>Option C</t>
  </si>
  <si>
    <t>Min Value</t>
  </si>
  <si>
    <t>Max Value</t>
  </si>
  <si>
    <t>Maximum resolution is obtained at highest frame rate for all sample programs</t>
  </si>
  <si>
    <t>Maximum resolution is obtained at highest frame rate for 3 out of 5 sample programs, Remaining 2 can be run at the 2nd largest resolution at the highest frame rate</t>
  </si>
  <si>
    <t>Maximum resolution is obtained at highest frame rate for 1 out of 5 sample programs, Remaining 4 can be run at the 2nd largest resolution at the 2nd highest frame rate</t>
  </si>
  <si>
    <t>2nd highest resolution is obtained at 2nd highest frame rate for 3 out of 5 sample programs, Remaining 2 can be run at the 2nd largest resolution at the 3rd highest frame rate</t>
  </si>
  <si>
    <t>All sample programs, can be run at the either the 2nd largest resolution at the 3rd highest frame rate, or the 3rd largest resolution and the 2nd largest resolution</t>
  </si>
  <si>
    <t>Steps 3 - 4</t>
  </si>
  <si>
    <t>Battery Runtime (hours)</t>
  </si>
  <si>
    <t>15 hrs</t>
  </si>
  <si>
    <t>600 min.</t>
  </si>
  <si>
    <t>12 hrs</t>
  </si>
  <si>
    <t>8 hrs</t>
  </si>
  <si>
    <t>Cost (dollars)</t>
  </si>
  <si>
    <t>$50/month</t>
  </si>
  <si>
    <t>2.0 GHz</t>
  </si>
  <si>
    <t>1.0 GHz</t>
  </si>
  <si>
    <t>1.7 GHz</t>
  </si>
  <si>
    <t>2 GB</t>
  </si>
  <si>
    <t>1.75 GB</t>
  </si>
  <si>
    <t>1280 MB</t>
  </si>
  <si>
    <t>1 GB</t>
  </si>
  <si>
    <t>5 yrs</t>
  </si>
  <si>
    <t>yes</t>
  </si>
  <si>
    <t>N/A</t>
  </si>
  <si>
    <t>Score Totals</t>
  </si>
  <si>
    <t>Step 5</t>
  </si>
  <si>
    <t>Battery Runtime</t>
  </si>
  <si>
    <t>Convert Units</t>
  </si>
  <si>
    <t>Divide by Largest Value</t>
  </si>
  <si>
    <t>Has a processors speed at or above 1.8 GHz</t>
  </si>
  <si>
    <t>Has a processors speed at or above 1.5 GHz</t>
  </si>
  <si>
    <t>Has a processors speed at or above 1.3 GHz</t>
  </si>
  <si>
    <t>Has a processors speed at or above 1.0 GHz</t>
  </si>
  <si>
    <t>Has a processors speed at or above 0.75 GHz</t>
  </si>
  <si>
    <t>Covert Units</t>
  </si>
  <si>
    <t>Divide all values by the sum</t>
  </si>
  <si>
    <t>Cost (dollars,1 yr duty)</t>
  </si>
  <si>
    <t>CPU (GHz)</t>
  </si>
  <si>
    <t>Memory (GB)</t>
  </si>
  <si>
    <t>Warranty Coverage (%)</t>
  </si>
  <si>
    <t>Percentages are often simply converted to 0-1</t>
  </si>
  <si>
    <t>Graphics (5 is best)</t>
  </si>
  <si>
    <t xml:space="preserve">Rating Systems are often directly converted to a 0-1 scale </t>
  </si>
  <si>
    <t>Future Availability (yrs)</t>
  </si>
  <si>
    <t>Step 6</t>
  </si>
  <si>
    <t>Weighting Examples</t>
  </si>
  <si>
    <t>Step 7</t>
  </si>
  <si>
    <t>Final Score = Sum(Rating * Weight)    or    Sum(Normalized Value * Weight)</t>
  </si>
  <si>
    <t>Reject any Options that violate the min value, max value, or min rating thresholds</t>
  </si>
  <si>
    <t>Step 8</t>
  </si>
  <si>
    <t>Comparing Final Score Results</t>
  </si>
  <si>
    <t>Consider only those within x% (commonly 10%) of the top score</t>
  </si>
  <si>
    <t>Top Score</t>
  </si>
  <si>
    <t>10% of Top Score</t>
  </si>
  <si>
    <t>Consider Options with Scores of this or higher</t>
  </si>
  <si>
    <t>Score</t>
  </si>
  <si>
    <t>Criteria</t>
  </si>
  <si>
    <t>Give a Score Multiplier for Each Criterion Along a the Same Scale (maybe 0-1, or 1-5, or 1-3, or 1-10), All Criteria &amp; Options Treated Independently</t>
  </si>
  <si>
    <t>Give a Score Multiplier for Each Criterion such that the Weight Column Sums to 1</t>
  </si>
  <si>
    <t>Battery Life</t>
  </si>
  <si>
    <t>Scale Conditions</t>
  </si>
  <si>
    <t>Normalized Score Levels</t>
  </si>
  <si>
    <t>Normalized scores</t>
  </si>
  <si>
    <t>Sum of the values =</t>
  </si>
  <si>
    <t>Add 0.5 to shift the scale (was a -0.5 to 0.5 scale , now it is a 0 to 1 scale)</t>
  </si>
  <si>
    <t>Calculate differences from the base line for each option</t>
  </si>
  <si>
    <t xml:space="preserve">Divide by the range size </t>
  </si>
  <si>
    <t>Determine the allowable range of variation from the baseline based on stakeholder needs (here we'll use a maximum absolute difference = 2)</t>
  </si>
  <si>
    <t>In this example, lower weight is better, so then subtract each option score from 1</t>
  </si>
  <si>
    <t>Set a Base Line weight =</t>
  </si>
  <si>
    <t>Range size is twice the maximum absolute difference, so the range size =</t>
  </si>
  <si>
    <t>Largest Option value =</t>
  </si>
  <si>
    <t>Convert values based on assumption of 1 year of use</t>
  </si>
  <si>
    <t>Divide by Largest Option value</t>
  </si>
  <si>
    <t>In this example, lower cost is better, so subtract each option score from 1</t>
  </si>
  <si>
    <t xml:space="preserve">It is rare to have a min or max value for a rating system you have come up with, </t>
  </si>
  <si>
    <t>unless the rating system being used was originally developed for something else or is a more generic rating system.</t>
  </si>
  <si>
    <t>Scale Condition</t>
  </si>
  <si>
    <t>First, always see what's already been done.</t>
  </si>
  <si>
    <t>Then begin creating your decision matrix.</t>
  </si>
  <si>
    <t>Values</t>
  </si>
  <si>
    <t>Normalized Values</t>
  </si>
  <si>
    <t>Final Scores</t>
  </si>
  <si>
    <t xml:space="preserve"> Sum to check for 100%</t>
  </si>
  <si>
    <t>Graph</t>
  </si>
  <si>
    <t>highest to lowest</t>
  </si>
  <si>
    <r>
      <t xml:space="preserve">Plot the results by Final Score and look for a </t>
    </r>
    <r>
      <rPr>
        <b/>
        <i/>
        <sz val="14"/>
        <rFont val="Arial"/>
      </rPr>
      <t>kink</t>
    </r>
    <r>
      <rPr>
        <b/>
        <sz val="14"/>
        <rFont val="Arial"/>
      </rPr>
      <t xml:space="preserve">or </t>
    </r>
    <r>
      <rPr>
        <b/>
        <i/>
        <sz val="14"/>
        <rFont val="Arial"/>
      </rPr>
      <t>drop-off</t>
    </r>
    <r>
      <rPr>
        <b/>
        <sz val="14"/>
        <rFont val="Arial"/>
      </rPr>
      <t xml:space="preserve"> in the scores.</t>
    </r>
  </si>
  <si>
    <t>Normalization Methods</t>
  </si>
  <si>
    <t>Method 1: Take the largest value and divide all values by that</t>
  </si>
  <si>
    <t>Method 3: Compare to a baseline value</t>
  </si>
  <si>
    <t>Method  5: Sum all the values in a row and then divide all individual values by that sum</t>
  </si>
  <si>
    <t>Method 5: Sum all the values in a row and then divide all individual values by that sum</t>
  </si>
  <si>
    <t>Graphics Performance Measurement Scale</t>
  </si>
  <si>
    <t>Method 4: Come up with a ranking system like what was done to measure Graphics Performance</t>
  </si>
  <si>
    <t>Method 4: Come up with a ranking system</t>
  </si>
  <si>
    <t>Method 2: If smaller is better do the same as in method 1 but then subtract your answer from 1</t>
  </si>
  <si>
    <t>Method 2: If smaller is better do the same as in Method 1 but then subtract your answer from 1</t>
  </si>
  <si>
    <t>For unknown values, it is common to give typically the worst or the median of all possible values. The median value for a 0 to 1 scale is given here for the unknown value.</t>
  </si>
  <si>
    <t>Weight (pounds)</t>
  </si>
  <si>
    <t xml:space="preserve">Use this template to create your own Decision Matrix to assign objective values to your criteria. Your table should include a list of criteria for your different options as well as values, min and max values where appropriate, normalized values, the criteria weight (or importance), and a final score. Be sure to add the necessary scoring guidelines below the matrix for any criteria that cannot be directly measured. 
</t>
  </si>
  <si>
    <r>
      <t>Use the</t>
    </r>
    <r>
      <rPr>
        <i/>
        <sz val="14"/>
        <color rgb="FF000000"/>
        <rFont val="Arial"/>
      </rPr>
      <t xml:space="preserve"> Sample</t>
    </r>
    <r>
      <rPr>
        <sz val="14"/>
        <color rgb="FF000000"/>
        <rFont val="Arial"/>
      </rPr>
      <t xml:space="preserve"> tab to help you through the process.  </t>
    </r>
  </si>
  <si>
    <t xml:space="preserve"> list criteria here</t>
  </si>
  <si>
    <t>Add your scale measure definitions here.</t>
  </si>
  <si>
    <t>Scale Measure for [add criteria name here]</t>
  </si>
  <si>
    <t>CESYS524: Assessing Your System’s Performance and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</si>
</sst>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"/>
  </numFmts>
  <fonts count="24" x14ac:knownFonts="1">
    <font>
      <sz val="10"/>
      <color rgb="FF000000"/>
      <name val="Arial"/>
    </font>
    <font>
      <sz val="10"/>
      <color rgb="FF000000"/>
      <name val="Arial"/>
    </font>
    <font>
      <b/>
      <sz val="14"/>
      <color rgb="FF000000"/>
      <name val="Arial"/>
    </font>
    <font>
      <sz val="10"/>
      <name val="Arial"/>
    </font>
    <font>
      <sz val="14"/>
      <name val="Arial"/>
    </font>
    <font>
      <b/>
      <sz val="18"/>
      <color rgb="FF000000"/>
      <name val="Arial"/>
    </font>
    <font>
      <b/>
      <sz val="16"/>
      <color rgb="FF000000"/>
      <name val="Arial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Arial"/>
    </font>
    <font>
      <sz val="10"/>
      <name val="Arial"/>
    </font>
    <font>
      <sz val="14"/>
      <name val="Arial"/>
    </font>
    <font>
      <sz val="14"/>
      <name val="Calibri"/>
    </font>
    <font>
      <b/>
      <sz val="14"/>
      <color rgb="FF000000"/>
      <name val="Calibri"/>
    </font>
    <font>
      <b/>
      <sz val="14"/>
      <name val="Calibri"/>
    </font>
    <font>
      <i/>
      <sz val="14"/>
      <color rgb="FF000000"/>
      <name val="Calibri"/>
    </font>
    <font>
      <sz val="14"/>
      <color rgb="FF000000"/>
      <name val="Calibri"/>
    </font>
    <font>
      <b/>
      <sz val="14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4"/>
      <color theme="1"/>
      <name val="Arial"/>
    </font>
    <font>
      <b/>
      <sz val="14"/>
      <color theme="1"/>
      <name val="Arial"/>
    </font>
    <font>
      <i/>
      <sz val="14"/>
      <color theme="1"/>
      <name val="Arial"/>
    </font>
    <font>
      <b/>
      <i/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DD6"/>
        <bgColor indexed="64"/>
      </patternFill>
    </fill>
    <fill>
      <patternFill patternType="solid">
        <fgColor rgb="FFFFFDD6"/>
        <bgColor rgb="FFFFFF99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A5A5A5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auto="1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7">
    <xf numFmtId="0" fontId="0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 applyFont="1" applyAlignment="1"/>
    <xf numFmtId="0" fontId="2" fillId="0" borderId="1" xfId="0" applyFont="1" applyBorder="1" applyAlignment="1"/>
    <xf numFmtId="0" fontId="3" fillId="0" borderId="0" xfId="0" applyFont="1" applyAlignment="1"/>
    <xf numFmtId="0" fontId="4" fillId="0" borderId="1" xfId="0" applyFont="1" applyBorder="1" applyAlignment="1"/>
    <xf numFmtId="0" fontId="4" fillId="0" borderId="0" xfId="0" applyFont="1" applyAlignment="1"/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4" fillId="0" borderId="2" xfId="0" applyFont="1" applyBorder="1" applyAlignment="1"/>
    <xf numFmtId="0" fontId="3" fillId="0" borderId="1" xfId="0" applyFont="1" applyBorder="1" applyAlignment="1"/>
    <xf numFmtId="0" fontId="6" fillId="0" borderId="1" xfId="0" applyFont="1" applyBorder="1" applyAlignment="1"/>
    <xf numFmtId="0" fontId="4" fillId="0" borderId="5" xfId="0" applyFont="1" applyBorder="1" applyAlignment="1"/>
    <xf numFmtId="0" fontId="2" fillId="0" borderId="0" xfId="0" applyFont="1" applyAlignment="1"/>
    <xf numFmtId="0" fontId="8" fillId="0" borderId="0" xfId="0" applyFont="1" applyAlignment="1"/>
    <xf numFmtId="0" fontId="9" fillId="0" borderId="1" xfId="0" applyFont="1" applyBorder="1" applyAlignment="1"/>
    <xf numFmtId="0" fontId="9" fillId="0" borderId="6" xfId="0" applyFont="1" applyBorder="1" applyAlignment="1"/>
    <xf numFmtId="0" fontId="3" fillId="0" borderId="6" xfId="0" applyFont="1" applyBorder="1" applyAlignment="1"/>
    <xf numFmtId="0" fontId="11" fillId="0" borderId="0" xfId="0" applyFont="1"/>
    <xf numFmtId="0" fontId="12" fillId="0" borderId="0" xfId="0" applyFont="1" applyAlignment="1"/>
    <xf numFmtId="0" fontId="12" fillId="0" borderId="5" xfId="0" applyFont="1" applyBorder="1" applyAlignment="1"/>
    <xf numFmtId="0" fontId="13" fillId="0" borderId="0" xfId="0" applyFont="1" applyAlignment="1"/>
    <xf numFmtId="0" fontId="7" fillId="0" borderId="1" xfId="0" applyFont="1" applyBorder="1" applyAlignment="1"/>
    <xf numFmtId="0" fontId="4" fillId="0" borderId="9" xfId="0" applyFont="1" applyBorder="1" applyAlignment="1"/>
    <xf numFmtId="0" fontId="15" fillId="0" borderId="0" xfId="0" applyFont="1" applyAlignment="1"/>
    <xf numFmtId="0" fontId="2" fillId="0" borderId="2" xfId="0" applyFont="1" applyBorder="1" applyAlignment="1"/>
    <xf numFmtId="0" fontId="2" fillId="2" borderId="3" xfId="0" applyFont="1" applyFill="1" applyBorder="1" applyAlignment="1"/>
    <xf numFmtId="0" fontId="4" fillId="2" borderId="4" xfId="0" applyFont="1" applyFill="1" applyBorder="1" applyAlignment="1"/>
    <xf numFmtId="0" fontId="12" fillId="0" borderId="0" xfId="0" applyFont="1" applyAlignment="1"/>
    <xf numFmtId="0" fontId="12" fillId="0" borderId="5" xfId="0" applyFont="1" applyBorder="1" applyAlignment="1"/>
    <xf numFmtId="2" fontId="12" fillId="0" borderId="0" xfId="0" applyNumberFormat="1" applyFont="1" applyAlignment="1">
      <alignment horizontal="right"/>
    </xf>
    <xf numFmtId="2" fontId="12" fillId="0" borderId="5" xfId="0" applyNumberFormat="1" applyFont="1" applyBorder="1" applyAlignment="1">
      <alignment horizontal="right"/>
    </xf>
    <xf numFmtId="6" fontId="16" fillId="0" borderId="5" xfId="0" applyNumberFormat="1" applyFont="1" applyBorder="1" applyAlignment="1">
      <alignment horizontal="right"/>
    </xf>
    <xf numFmtId="9" fontId="12" fillId="0" borderId="5" xfId="0" applyNumberFormat="1" applyFont="1" applyBorder="1" applyAlignment="1"/>
    <xf numFmtId="0" fontId="2" fillId="0" borderId="5" xfId="0" applyFont="1" applyBorder="1" applyAlignment="1"/>
    <xf numFmtId="0" fontId="12" fillId="0" borderId="2" xfId="0" applyFont="1" applyBorder="1" applyAlignment="1"/>
    <xf numFmtId="0" fontId="7" fillId="0" borderId="0" xfId="0" applyFont="1" applyAlignment="1">
      <alignment horizontal="right"/>
    </xf>
    <xf numFmtId="0" fontId="12" fillId="0" borderId="9" xfId="0" applyFont="1" applyBorder="1" applyAlignment="1"/>
    <xf numFmtId="0" fontId="12" fillId="0" borderId="2" xfId="0" applyFont="1" applyBorder="1" applyAlignment="1"/>
    <xf numFmtId="0" fontId="2" fillId="0" borderId="13" xfId="0" applyFont="1" applyBorder="1" applyAlignment="1"/>
    <xf numFmtId="0" fontId="4" fillId="0" borderId="13" xfId="0" applyFont="1" applyBorder="1" applyAlignment="1"/>
    <xf numFmtId="0" fontId="4" fillId="3" borderId="14" xfId="0" applyFont="1" applyFill="1" applyBorder="1" applyAlignment="1"/>
    <xf numFmtId="0" fontId="4" fillId="3" borderId="7" xfId="0" applyFont="1" applyFill="1" applyBorder="1" applyAlignment="1"/>
    <xf numFmtId="0" fontId="2" fillId="0" borderId="1" xfId="0" applyFont="1" applyBorder="1" applyAlignment="1"/>
    <xf numFmtId="2" fontId="7" fillId="0" borderId="0" xfId="0" applyNumberFormat="1" applyFont="1" applyAlignment="1">
      <alignment horizontal="right"/>
    </xf>
    <xf numFmtId="2" fontId="4" fillId="0" borderId="13" xfId="0" applyNumberFormat="1" applyFont="1" applyBorder="1" applyAlignment="1"/>
    <xf numFmtId="2" fontId="4" fillId="0" borderId="2" xfId="0" applyNumberFormat="1" applyFont="1" applyBorder="1" applyAlignment="1"/>
    <xf numFmtId="2" fontId="7" fillId="0" borderId="9" xfId="0" applyNumberFormat="1" applyFont="1" applyBorder="1" applyAlignment="1">
      <alignment horizontal="right"/>
    </xf>
    <xf numFmtId="2" fontId="4" fillId="0" borderId="0" xfId="0" applyNumberFormat="1" applyFont="1" applyAlignment="1">
      <alignment horizontal="right"/>
    </xf>
    <xf numFmtId="2" fontId="4" fillId="0" borderId="2" xfId="0" applyNumberFormat="1" applyFont="1" applyBorder="1" applyAlignment="1">
      <alignment horizontal="right"/>
    </xf>
    <xf numFmtId="2" fontId="4" fillId="0" borderId="9" xfId="0" applyNumberFormat="1" applyFont="1" applyBorder="1" applyAlignment="1">
      <alignment horizontal="right"/>
    </xf>
    <xf numFmtId="2" fontId="17" fillId="0" borderId="2" xfId="0" applyNumberFormat="1" applyFont="1" applyBorder="1" applyAlignment="1">
      <alignment horizontal="right"/>
    </xf>
    <xf numFmtId="2" fontId="17" fillId="0" borderId="9" xfId="0" applyNumberFormat="1" applyFont="1" applyBorder="1" applyAlignment="1">
      <alignment horizontal="right"/>
    </xf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4" fillId="0" borderId="0" xfId="0" applyFont="1"/>
    <xf numFmtId="0" fontId="7" fillId="0" borderId="14" xfId="0" applyFont="1" applyBorder="1" applyAlignment="1"/>
    <xf numFmtId="3" fontId="4" fillId="0" borderId="15" xfId="0" applyNumberFormat="1" applyFont="1" applyBorder="1" applyAlignment="1"/>
    <xf numFmtId="0" fontId="4" fillId="0" borderId="15" xfId="0" applyFont="1" applyBorder="1" applyAlignment="1"/>
    <xf numFmtId="9" fontId="4" fillId="0" borderId="15" xfId="0" applyNumberFormat="1" applyFont="1" applyBorder="1" applyAlignment="1"/>
    <xf numFmtId="0" fontId="4" fillId="0" borderId="14" xfId="0" applyFont="1" applyBorder="1" applyAlignment="1"/>
    <xf numFmtId="0" fontId="4" fillId="0" borderId="18" xfId="0" applyFont="1" applyBorder="1" applyAlignment="1"/>
    <xf numFmtId="0" fontId="4" fillId="0" borderId="19" xfId="0" applyFont="1" applyBorder="1" applyAlignment="1"/>
    <xf numFmtId="0" fontId="8" fillId="0" borderId="15" xfId="0" applyFont="1" applyBorder="1" applyAlignment="1"/>
    <xf numFmtId="0" fontId="8" fillId="0" borderId="14" xfId="0" applyFont="1" applyBorder="1" applyAlignment="1"/>
    <xf numFmtId="0" fontId="8" fillId="0" borderId="20" xfId="0" applyFont="1" applyBorder="1" applyAlignment="1"/>
    <xf numFmtId="0" fontId="4" fillId="0" borderId="20" xfId="0" applyFont="1" applyBorder="1" applyAlignment="1"/>
    <xf numFmtId="4" fontId="7" fillId="0" borderId="15" xfId="0" applyNumberFormat="1" applyFont="1" applyBorder="1" applyAlignment="1">
      <alignment horizontal="right"/>
    </xf>
    <xf numFmtId="4" fontId="7" fillId="0" borderId="14" xfId="0" applyNumberFormat="1" applyFont="1" applyBorder="1" applyAlignment="1">
      <alignment horizontal="right"/>
    </xf>
    <xf numFmtId="4" fontId="7" fillId="0" borderId="20" xfId="0" applyNumberFormat="1" applyFont="1" applyBorder="1" applyAlignment="1">
      <alignment horizontal="right"/>
    </xf>
    <xf numFmtId="164" fontId="7" fillId="0" borderId="15" xfId="0" applyNumberFormat="1" applyFont="1" applyBorder="1" applyAlignment="1">
      <alignment horizontal="right"/>
    </xf>
    <xf numFmtId="164" fontId="7" fillId="0" borderId="14" xfId="0" applyNumberFormat="1" applyFont="1" applyBorder="1" applyAlignment="1">
      <alignment horizontal="right"/>
    </xf>
    <xf numFmtId="164" fontId="7" fillId="0" borderId="20" xfId="0" applyNumberFormat="1" applyFont="1" applyBorder="1" applyAlignment="1">
      <alignment horizontal="right"/>
    </xf>
    <xf numFmtId="1" fontId="7" fillId="0" borderId="15" xfId="0" applyNumberFormat="1" applyFont="1" applyBorder="1" applyAlignment="1">
      <alignment horizontal="right"/>
    </xf>
    <xf numFmtId="1" fontId="7" fillId="0" borderId="14" xfId="0" applyNumberFormat="1" applyFont="1" applyBorder="1" applyAlignment="1">
      <alignment horizontal="right"/>
    </xf>
    <xf numFmtId="1" fontId="7" fillId="0" borderId="20" xfId="0" applyNumberFormat="1" applyFont="1" applyBorder="1" applyAlignment="1">
      <alignment horizontal="right"/>
    </xf>
    <xf numFmtId="0" fontId="4" fillId="0" borderId="21" xfId="0" applyFont="1" applyBorder="1" applyAlignment="1"/>
    <xf numFmtId="0" fontId="4" fillId="0" borderId="22" xfId="0" applyFont="1" applyBorder="1" applyAlignment="1"/>
    <xf numFmtId="0" fontId="4" fillId="0" borderId="23" xfId="0" applyFont="1" applyBorder="1" applyAlignment="1"/>
    <xf numFmtId="0" fontId="7" fillId="0" borderId="14" xfId="0" applyFont="1" applyBorder="1" applyAlignment="1">
      <alignment horizontal="right"/>
    </xf>
    <xf numFmtId="9" fontId="4" fillId="0" borderId="14" xfId="0" applyNumberFormat="1" applyFont="1" applyBorder="1" applyAlignment="1"/>
    <xf numFmtId="9" fontId="4" fillId="0" borderId="20" xfId="0" applyNumberFormat="1" applyFont="1" applyBorder="1" applyAlignment="1"/>
    <xf numFmtId="2" fontId="7" fillId="0" borderId="25" xfId="0" applyNumberFormat="1" applyFont="1" applyBorder="1" applyAlignment="1">
      <alignment horizontal="right"/>
    </xf>
    <xf numFmtId="2" fontId="7" fillId="0" borderId="26" xfId="0" applyNumberFormat="1" applyFont="1" applyBorder="1" applyAlignment="1">
      <alignment horizontal="right"/>
    </xf>
    <xf numFmtId="0" fontId="7" fillId="0" borderId="25" xfId="0" applyFont="1" applyBorder="1" applyAlignment="1">
      <alignment horizontal="right"/>
    </xf>
    <xf numFmtId="0" fontId="7" fillId="0" borderId="26" xfId="0" applyFont="1" applyBorder="1" applyAlignment="1">
      <alignment horizontal="right"/>
    </xf>
    <xf numFmtId="0" fontId="8" fillId="0" borderId="17" xfId="0" applyFont="1" applyBorder="1" applyAlignment="1"/>
    <xf numFmtId="0" fontId="8" fillId="0" borderId="18" xfId="0" applyFont="1" applyBorder="1" applyAlignment="1"/>
    <xf numFmtId="0" fontId="8" fillId="0" borderId="19" xfId="0" applyFont="1" applyBorder="1" applyAlignment="1"/>
    <xf numFmtId="0" fontId="7" fillId="0" borderId="15" xfId="0" applyFont="1" applyBorder="1" applyAlignment="1">
      <alignment horizontal="right"/>
    </xf>
    <xf numFmtId="0" fontId="7" fillId="0" borderId="20" xfId="0" applyFont="1" applyBorder="1" applyAlignment="1">
      <alignment horizontal="right"/>
    </xf>
    <xf numFmtId="2" fontId="7" fillId="0" borderId="21" xfId="0" applyNumberFormat="1" applyFont="1" applyBorder="1" applyAlignment="1">
      <alignment horizontal="right"/>
    </xf>
    <xf numFmtId="2" fontId="7" fillId="0" borderId="22" xfId="0" applyNumberFormat="1" applyFont="1" applyBorder="1" applyAlignment="1">
      <alignment horizontal="right"/>
    </xf>
    <xf numFmtId="2" fontId="7" fillId="0" borderId="23" xfId="0" applyNumberFormat="1" applyFont="1" applyBorder="1" applyAlignment="1">
      <alignment horizontal="right"/>
    </xf>
    <xf numFmtId="0" fontId="4" fillId="0" borderId="17" xfId="0" applyFont="1" applyBorder="1" applyAlignment="1"/>
    <xf numFmtId="0" fontId="8" fillId="0" borderId="27" xfId="0" applyFont="1" applyBorder="1" applyAlignment="1"/>
    <xf numFmtId="0" fontId="8" fillId="0" borderId="28" xfId="0" applyFont="1" applyBorder="1" applyAlignment="1"/>
    <xf numFmtId="0" fontId="8" fillId="0" borderId="29" xfId="0" applyFont="1" applyBorder="1" applyAlignment="1"/>
    <xf numFmtId="0" fontId="17" fillId="0" borderId="0" xfId="0" applyFont="1" applyAlignment="1"/>
    <xf numFmtId="0" fontId="4" fillId="0" borderId="28" xfId="0" applyFont="1" applyBorder="1" applyAlignment="1"/>
    <xf numFmtId="0" fontId="4" fillId="0" borderId="29" xfId="0" applyFont="1" applyBorder="1" applyAlignment="1"/>
    <xf numFmtId="0" fontId="7" fillId="0" borderId="0" xfId="0" applyFont="1" applyAlignment="1">
      <alignment horizontal="left"/>
    </xf>
    <xf numFmtId="2" fontId="7" fillId="0" borderId="14" xfId="0" applyNumberFormat="1" applyFont="1" applyBorder="1" applyAlignment="1">
      <alignment horizontal="right"/>
    </xf>
    <xf numFmtId="2" fontId="7" fillId="0" borderId="20" xfId="0" applyNumberFormat="1" applyFont="1" applyBorder="1" applyAlignment="1">
      <alignment horizontal="right"/>
    </xf>
    <xf numFmtId="2" fontId="4" fillId="0" borderId="23" xfId="0" applyNumberFormat="1" applyFont="1" applyBorder="1" applyAlignment="1"/>
    <xf numFmtId="3" fontId="4" fillId="0" borderId="17" xfId="0" applyNumberFormat="1" applyFont="1" applyBorder="1" applyAlignment="1"/>
    <xf numFmtId="0" fontId="7" fillId="0" borderId="18" xfId="0" applyFont="1" applyBorder="1" applyAlignment="1">
      <alignment horizontal="right"/>
    </xf>
    <xf numFmtId="2" fontId="7" fillId="0" borderId="15" xfId="0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0" fillId="0" borderId="15" xfId="0" applyFont="1" applyBorder="1" applyAlignment="1"/>
    <xf numFmtId="0" fontId="0" fillId="0" borderId="14" xfId="0" applyFont="1" applyBorder="1" applyAlignment="1"/>
    <xf numFmtId="0" fontId="0" fillId="0" borderId="20" xfId="0" applyFont="1" applyBorder="1" applyAlignment="1"/>
    <xf numFmtId="0" fontId="7" fillId="0" borderId="14" xfId="0" applyFont="1" applyBorder="1" applyAlignment="1">
      <alignment horizontal="left"/>
    </xf>
    <xf numFmtId="2" fontId="21" fillId="0" borderId="2" xfId="0" applyNumberFormat="1" applyFont="1" applyBorder="1" applyAlignment="1">
      <alignment horizontal="right"/>
    </xf>
    <xf numFmtId="2" fontId="21" fillId="0" borderId="9" xfId="0" applyNumberFormat="1" applyFont="1" applyBorder="1" applyAlignment="1">
      <alignment horizontal="right"/>
    </xf>
    <xf numFmtId="2" fontId="20" fillId="0" borderId="0" xfId="0" applyNumberFormat="1" applyFont="1" applyAlignment="1">
      <alignment horizontal="right"/>
    </xf>
    <xf numFmtId="2" fontId="20" fillId="0" borderId="5" xfId="0" applyNumberFormat="1" applyFont="1" applyBorder="1" applyAlignment="1">
      <alignment horizontal="right"/>
    </xf>
    <xf numFmtId="2" fontId="20" fillId="0" borderId="2" xfId="0" applyNumberFormat="1" applyFont="1" applyBorder="1" applyAlignment="1">
      <alignment horizontal="right"/>
    </xf>
    <xf numFmtId="2" fontId="20" fillId="0" borderId="9" xfId="0" applyNumberFormat="1" applyFont="1" applyBorder="1" applyAlignment="1">
      <alignment horizontal="right"/>
    </xf>
    <xf numFmtId="2" fontId="20" fillId="4" borderId="15" xfId="0" applyNumberFormat="1" applyFont="1" applyFill="1" applyBorder="1" applyAlignment="1">
      <alignment horizontal="right"/>
    </xf>
    <xf numFmtId="2" fontId="20" fillId="4" borderId="14" xfId="0" applyNumberFormat="1" applyFont="1" applyFill="1" applyBorder="1" applyAlignment="1">
      <alignment horizontal="right"/>
    </xf>
    <xf numFmtId="2" fontId="20" fillId="4" borderId="20" xfId="0" applyNumberFormat="1" applyFont="1" applyFill="1" applyBorder="1" applyAlignment="1">
      <alignment horizontal="right"/>
    </xf>
    <xf numFmtId="2" fontId="20" fillId="4" borderId="21" xfId="0" applyNumberFormat="1" applyFont="1" applyFill="1" applyBorder="1" applyAlignment="1">
      <alignment horizontal="right"/>
    </xf>
    <xf numFmtId="2" fontId="20" fillId="4" borderId="22" xfId="0" applyNumberFormat="1" applyFont="1" applyFill="1" applyBorder="1" applyAlignment="1">
      <alignment horizontal="right"/>
    </xf>
    <xf numFmtId="2" fontId="20" fillId="4" borderId="23" xfId="0" applyNumberFormat="1" applyFont="1" applyFill="1" applyBorder="1" applyAlignment="1">
      <alignment horizontal="right"/>
    </xf>
    <xf numFmtId="2" fontId="21" fillId="4" borderId="2" xfId="0" applyNumberFormat="1" applyFont="1" applyFill="1" applyBorder="1" applyAlignment="1">
      <alignment horizontal="right"/>
    </xf>
    <xf numFmtId="2" fontId="21" fillId="4" borderId="9" xfId="0" applyNumberFormat="1" applyFont="1" applyFill="1" applyBorder="1" applyAlignment="1">
      <alignment horizontal="right"/>
    </xf>
    <xf numFmtId="0" fontId="4" fillId="5" borderId="8" xfId="0" applyFont="1" applyFill="1" applyBorder="1" applyAlignment="1"/>
    <xf numFmtId="0" fontId="4" fillId="5" borderId="9" xfId="0" applyFont="1" applyFill="1" applyBorder="1" applyAlignment="1"/>
    <xf numFmtId="0" fontId="2" fillId="5" borderId="7" xfId="0" applyFont="1" applyFill="1" applyBorder="1" applyAlignment="1"/>
    <xf numFmtId="2" fontId="7" fillId="5" borderId="11" xfId="0" applyNumberFormat="1" applyFont="1" applyFill="1" applyBorder="1" applyAlignment="1">
      <alignment horizontal="right"/>
    </xf>
    <xf numFmtId="2" fontId="7" fillId="5" borderId="10" xfId="0" applyNumberFormat="1" applyFont="1" applyFill="1" applyBorder="1" applyAlignment="1">
      <alignment horizontal="right"/>
    </xf>
    <xf numFmtId="2" fontId="7" fillId="5" borderId="12" xfId="0" applyNumberFormat="1" applyFont="1" applyFill="1" applyBorder="1" applyAlignment="1">
      <alignment horizontal="right"/>
    </xf>
    <xf numFmtId="2" fontId="7" fillId="5" borderId="9" xfId="0" applyNumberFormat="1" applyFont="1" applyFill="1" applyBorder="1" applyAlignment="1">
      <alignment horizontal="right"/>
    </xf>
    <xf numFmtId="2" fontId="7" fillId="5" borderId="4" xfId="0" applyNumberFormat="1" applyFont="1" applyFill="1" applyBorder="1" applyAlignment="1">
      <alignment horizontal="right"/>
    </xf>
    <xf numFmtId="0" fontId="2" fillId="0" borderId="7" xfId="0" applyFont="1" applyFill="1" applyBorder="1" applyAlignment="1"/>
    <xf numFmtId="0" fontId="4" fillId="0" borderId="0" xfId="0" applyFont="1" applyFill="1" applyAlignment="1"/>
    <xf numFmtId="2" fontId="4" fillId="5" borderId="7" xfId="0" applyNumberFormat="1" applyFont="1" applyFill="1" applyBorder="1" applyAlignment="1"/>
    <xf numFmtId="2" fontId="4" fillId="5" borderId="8" xfId="0" applyNumberFormat="1" applyFont="1" applyFill="1" applyBorder="1" applyAlignment="1"/>
    <xf numFmtId="2" fontId="4" fillId="5" borderId="4" xfId="0" applyNumberFormat="1" applyFont="1" applyFill="1" applyBorder="1" applyAlignment="1"/>
    <xf numFmtId="2" fontId="4" fillId="5" borderId="9" xfId="0" applyNumberFormat="1" applyFont="1" applyFill="1" applyBorder="1" applyAlignment="1"/>
    <xf numFmtId="0" fontId="20" fillId="0" borderId="0" xfId="0" applyFont="1" applyAlignment="1">
      <alignment horizontal="right"/>
    </xf>
    <xf numFmtId="0" fontId="20" fillId="0" borderId="5" xfId="0" applyFont="1" applyBorder="1" applyAlignment="1">
      <alignment horizontal="right"/>
    </xf>
    <xf numFmtId="6" fontId="20" fillId="0" borderId="5" xfId="0" applyNumberFormat="1" applyFont="1" applyBorder="1" applyAlignment="1">
      <alignment horizontal="right"/>
    </xf>
    <xf numFmtId="9" fontId="20" fillId="0" borderId="5" xfId="0" applyNumberFormat="1" applyFont="1" applyBorder="1" applyAlignment="1"/>
    <xf numFmtId="0" fontId="20" fillId="0" borderId="2" xfId="0" applyFont="1" applyBorder="1" applyAlignment="1">
      <alignment horizontal="right"/>
    </xf>
    <xf numFmtId="0" fontId="20" fillId="0" borderId="9" xfId="0" applyFont="1" applyBorder="1" applyAlignment="1">
      <alignment horizontal="right"/>
    </xf>
    <xf numFmtId="0" fontId="20" fillId="0" borderId="15" xfId="0" applyFont="1" applyBorder="1" applyAlignment="1">
      <alignment horizontal="right"/>
    </xf>
    <xf numFmtId="0" fontId="20" fillId="0" borderId="14" xfId="0" applyFont="1" applyBorder="1" applyAlignment="1">
      <alignment horizontal="right"/>
    </xf>
    <xf numFmtId="0" fontId="20" fillId="0" borderId="20" xfId="0" applyFont="1" applyBorder="1" applyAlignment="1">
      <alignment horizontal="right"/>
    </xf>
    <xf numFmtId="3" fontId="20" fillId="0" borderId="15" xfId="0" applyNumberFormat="1" applyFont="1" applyBorder="1" applyAlignment="1">
      <alignment horizontal="right"/>
    </xf>
    <xf numFmtId="9" fontId="20" fillId="0" borderId="15" xfId="0" applyNumberFormat="1" applyFont="1" applyBorder="1" applyAlignment="1">
      <alignment horizontal="right"/>
    </xf>
    <xf numFmtId="9" fontId="20" fillId="0" borderId="14" xfId="0" applyNumberFormat="1" applyFont="1" applyBorder="1" applyAlignment="1">
      <alignment horizontal="right"/>
    </xf>
    <xf numFmtId="9" fontId="20" fillId="0" borderId="20" xfId="0" applyNumberFormat="1" applyFont="1" applyBorder="1" applyAlignment="1"/>
    <xf numFmtId="0" fontId="20" fillId="0" borderId="21" xfId="0" applyFont="1" applyBorder="1" applyAlignment="1">
      <alignment horizontal="right"/>
    </xf>
    <xf numFmtId="0" fontId="20" fillId="0" borderId="22" xfId="0" applyFont="1" applyBorder="1" applyAlignment="1">
      <alignment horizontal="right"/>
    </xf>
    <xf numFmtId="0" fontId="20" fillId="0" borderId="23" xfId="0" applyFont="1" applyBorder="1" applyAlignment="1">
      <alignment horizontal="right"/>
    </xf>
    <xf numFmtId="0" fontId="22" fillId="0" borderId="27" xfId="0" applyFont="1" applyBorder="1" applyAlignment="1"/>
    <xf numFmtId="0" fontId="22" fillId="0" borderId="28" xfId="0" applyFont="1" applyBorder="1" applyAlignment="1"/>
    <xf numFmtId="0" fontId="22" fillId="0" borderId="29" xfId="0" applyFont="1" applyBorder="1" applyAlignment="1"/>
    <xf numFmtId="0" fontId="2" fillId="0" borderId="27" xfId="0" applyFont="1" applyBorder="1" applyAlignment="1"/>
    <xf numFmtId="0" fontId="17" fillId="0" borderId="28" xfId="0" applyFont="1" applyBorder="1" applyAlignment="1"/>
    <xf numFmtId="0" fontId="2" fillId="0" borderId="16" xfId="0" applyFont="1" applyBorder="1" applyAlignment="1"/>
    <xf numFmtId="0" fontId="2" fillId="0" borderId="1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7" fillId="3" borderId="14" xfId="0" applyFont="1" applyFill="1" applyBorder="1" applyAlignment="1">
      <alignment vertical="center"/>
    </xf>
    <xf numFmtId="0" fontId="8" fillId="0" borderId="21" xfId="0" applyFont="1" applyBorder="1" applyAlignment="1"/>
    <xf numFmtId="0" fontId="8" fillId="0" borderId="22" xfId="0" applyFont="1" applyBorder="1" applyAlignment="1"/>
    <xf numFmtId="0" fontId="8" fillId="0" borderId="23" xfId="0" applyFont="1" applyBorder="1" applyAlignment="1"/>
    <xf numFmtId="0" fontId="10" fillId="0" borderId="20" xfId="0" applyFont="1" applyBorder="1" applyAlignment="1"/>
    <xf numFmtId="0" fontId="10" fillId="0" borderId="14" xfId="0" applyFont="1" applyBorder="1" applyAlignment="1"/>
    <xf numFmtId="0" fontId="22" fillId="4" borderId="27" xfId="0" applyFont="1" applyFill="1" applyBorder="1" applyAlignment="1"/>
    <xf numFmtId="0" fontId="22" fillId="4" borderId="28" xfId="0" applyFont="1" applyFill="1" applyBorder="1" applyAlignment="1"/>
    <xf numFmtId="0" fontId="22" fillId="4" borderId="29" xfId="0" applyFont="1" applyFill="1" applyBorder="1" applyAlignment="1"/>
    <xf numFmtId="0" fontId="2" fillId="0" borderId="29" xfId="0" applyFont="1" applyBorder="1" applyAlignment="1"/>
    <xf numFmtId="0" fontId="2" fillId="0" borderId="21" xfId="0" applyFont="1" applyBorder="1" applyAlignment="1"/>
    <xf numFmtId="0" fontId="2" fillId="0" borderId="23" xfId="0" applyFont="1" applyBorder="1" applyAlignment="1"/>
    <xf numFmtId="0" fontId="2" fillId="5" borderId="16" xfId="0" applyFont="1" applyFill="1" applyBorder="1" applyAlignment="1"/>
    <xf numFmtId="0" fontId="4" fillId="0" borderId="33" xfId="0" applyFont="1" applyBorder="1" applyAlignment="1"/>
    <xf numFmtId="0" fontId="2" fillId="6" borderId="3" xfId="0" applyFont="1" applyFill="1" applyBorder="1" applyAlignment="1"/>
    <xf numFmtId="0" fontId="4" fillId="6" borderId="4" xfId="0" applyFont="1" applyFill="1" applyBorder="1" applyAlignment="1"/>
    <xf numFmtId="0" fontId="0" fillId="7" borderId="0" xfId="0" applyFont="1" applyFill="1" applyAlignment="1"/>
    <xf numFmtId="0" fontId="2" fillId="8" borderId="3" xfId="0" applyFont="1" applyFill="1" applyBorder="1" applyAlignment="1"/>
    <xf numFmtId="0" fontId="4" fillId="8" borderId="4" xfId="0" applyFont="1" applyFill="1" applyBorder="1" applyAlignment="1"/>
    <xf numFmtId="0" fontId="2" fillId="0" borderId="22" xfId="0" applyFont="1" applyBorder="1" applyAlignment="1"/>
    <xf numFmtId="0" fontId="17" fillId="0" borderId="17" xfId="0" applyFont="1" applyBorder="1" applyAlignment="1"/>
    <xf numFmtId="2" fontId="4" fillId="0" borderId="15" xfId="0" applyNumberFormat="1" applyFont="1" applyBorder="1" applyAlignment="1">
      <alignment horizontal="right"/>
    </xf>
    <xf numFmtId="2" fontId="4" fillId="0" borderId="14" xfId="0" applyNumberFormat="1" applyFont="1" applyBorder="1" applyAlignment="1">
      <alignment horizontal="right"/>
    </xf>
    <xf numFmtId="2" fontId="4" fillId="0" borderId="20" xfId="0" applyNumberFormat="1" applyFont="1" applyBorder="1" applyAlignment="1">
      <alignment horizontal="right"/>
    </xf>
    <xf numFmtId="2" fontId="4" fillId="0" borderId="21" xfId="0" applyNumberFormat="1" applyFont="1" applyBorder="1" applyAlignment="1">
      <alignment horizontal="right"/>
    </xf>
    <xf numFmtId="2" fontId="4" fillId="0" borderId="22" xfId="0" applyNumberFormat="1" applyFont="1" applyBorder="1" applyAlignment="1">
      <alignment horizontal="right"/>
    </xf>
    <xf numFmtId="2" fontId="4" fillId="0" borderId="23" xfId="0" applyNumberFormat="1" applyFont="1" applyBorder="1" applyAlignment="1">
      <alignment horizontal="right"/>
    </xf>
    <xf numFmtId="2" fontId="7" fillId="0" borderId="24" xfId="0" applyNumberFormat="1" applyFont="1" applyBorder="1" applyAlignment="1">
      <alignment horizontal="right"/>
    </xf>
    <xf numFmtId="0" fontId="8" fillId="5" borderId="27" xfId="0" applyFont="1" applyFill="1" applyBorder="1" applyAlignment="1"/>
    <xf numFmtId="0" fontId="8" fillId="5" borderId="28" xfId="0" applyFont="1" applyFill="1" applyBorder="1" applyAlignment="1"/>
    <xf numFmtId="0" fontId="8" fillId="5" borderId="29" xfId="0" applyFont="1" applyFill="1" applyBorder="1" applyAlignment="1"/>
    <xf numFmtId="2" fontId="4" fillId="0" borderId="4" xfId="0" applyNumberFormat="1" applyFont="1" applyBorder="1" applyAlignment="1">
      <alignment horizontal="right"/>
    </xf>
    <xf numFmtId="0" fontId="17" fillId="3" borderId="14" xfId="0" applyFont="1" applyFill="1" applyBorder="1" applyAlignment="1">
      <alignment horizontal="left" vertical="center"/>
    </xf>
    <xf numFmtId="0" fontId="8" fillId="0" borderId="27" xfId="0" applyFont="1" applyFill="1" applyBorder="1" applyAlignment="1"/>
    <xf numFmtId="0" fontId="8" fillId="0" borderId="28" xfId="0" applyFont="1" applyFill="1" applyBorder="1" applyAlignment="1"/>
    <xf numFmtId="0" fontId="8" fillId="0" borderId="29" xfId="0" applyFont="1" applyFill="1" applyBorder="1" applyAlignment="1"/>
    <xf numFmtId="2" fontId="7" fillId="0" borderId="27" xfId="0" applyNumberFormat="1" applyFont="1" applyFill="1" applyBorder="1" applyAlignment="1">
      <alignment horizontal="right"/>
    </xf>
    <xf numFmtId="2" fontId="7" fillId="0" borderId="28" xfId="0" applyNumberFormat="1" applyFont="1" applyFill="1" applyBorder="1" applyAlignment="1">
      <alignment horizontal="right"/>
    </xf>
    <xf numFmtId="2" fontId="7" fillId="0" borderId="29" xfId="0" applyNumberFormat="1" applyFont="1" applyFill="1" applyBorder="1" applyAlignment="1">
      <alignment horizontal="right"/>
    </xf>
    <xf numFmtId="0" fontId="4" fillId="3" borderId="7" xfId="0" applyFont="1" applyFill="1" applyBorder="1" applyAlignment="1">
      <alignment horizontal="right"/>
    </xf>
    <xf numFmtId="0" fontId="17" fillId="0" borderId="0" xfId="0" applyFont="1" applyAlignment="1">
      <alignment horizontal="right"/>
    </xf>
    <xf numFmtId="0" fontId="4" fillId="0" borderId="14" xfId="0" applyFont="1" applyBorder="1" applyAlignment="1">
      <alignment vertical="center"/>
    </xf>
    <xf numFmtId="0" fontId="2" fillId="0" borderId="0" xfId="0" applyFont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7" fillId="0" borderId="21" xfId="0" applyFont="1" applyBorder="1" applyAlignment="1">
      <alignment horizontal="right"/>
    </xf>
    <xf numFmtId="0" fontId="7" fillId="0" borderId="17" xfId="0" applyFont="1" applyBorder="1" applyAlignment="1">
      <alignment horizontal="right"/>
    </xf>
    <xf numFmtId="0" fontId="4" fillId="0" borderId="8" xfId="0" applyFont="1" applyBorder="1" applyAlignment="1"/>
    <xf numFmtId="0" fontId="4" fillId="0" borderId="1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7" fillId="0" borderId="20" xfId="0" applyNumberFormat="1" applyFont="1" applyBorder="1" applyAlignment="1">
      <alignment horizontal="center"/>
    </xf>
    <xf numFmtId="164" fontId="7" fillId="0" borderId="15" xfId="0" applyNumberFormat="1" applyFont="1" applyBorder="1" applyAlignment="1">
      <alignment horizontal="center"/>
    </xf>
    <xf numFmtId="164" fontId="7" fillId="0" borderId="20" xfId="0" applyNumberFormat="1" applyFont="1" applyBorder="1" applyAlignment="1">
      <alignment horizontal="center"/>
    </xf>
    <xf numFmtId="9" fontId="4" fillId="0" borderId="20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2" fillId="0" borderId="0" xfId="0" applyFont="1" applyFill="1" applyAlignment="1"/>
    <xf numFmtId="0" fontId="12" fillId="0" borderId="14" xfId="0" applyFont="1" applyBorder="1" applyAlignment="1"/>
    <xf numFmtId="0" fontId="16" fillId="0" borderId="14" xfId="0" applyFont="1" applyBorder="1" applyAlignment="1">
      <alignment horizontal="right"/>
    </xf>
    <xf numFmtId="0" fontId="16" fillId="0" borderId="4" xfId="0" applyFont="1" applyBorder="1" applyAlignment="1">
      <alignment horizontal="right"/>
    </xf>
    <xf numFmtId="0" fontId="8" fillId="0" borderId="17" xfId="0" applyFont="1" applyFill="1" applyBorder="1" applyAlignment="1"/>
    <xf numFmtId="0" fontId="8" fillId="0" borderId="18" xfId="0" applyFont="1" applyFill="1" applyBorder="1" applyAlignment="1"/>
    <xf numFmtId="0" fontId="8" fillId="0" borderId="19" xfId="0" applyFont="1" applyFill="1" applyBorder="1" applyAlignment="1"/>
    <xf numFmtId="2" fontId="16" fillId="0" borderId="21" xfId="0" applyNumberFormat="1" applyFont="1" applyFill="1" applyBorder="1" applyAlignment="1">
      <alignment horizontal="right"/>
    </xf>
    <xf numFmtId="2" fontId="16" fillId="0" borderId="22" xfId="0" applyNumberFormat="1" applyFont="1" applyFill="1" applyBorder="1" applyAlignment="1">
      <alignment horizontal="right"/>
    </xf>
    <xf numFmtId="2" fontId="16" fillId="0" borderId="23" xfId="0" applyNumberFormat="1" applyFont="1" applyFill="1" applyBorder="1" applyAlignment="1">
      <alignment horizontal="right"/>
    </xf>
    <xf numFmtId="2" fontId="16" fillId="0" borderId="14" xfId="0" applyNumberFormat="1" applyFont="1" applyFill="1" applyBorder="1" applyAlignment="1">
      <alignment horizontal="right"/>
    </xf>
    <xf numFmtId="2" fontId="16" fillId="0" borderId="17" xfId="0" applyNumberFormat="1" applyFont="1" applyFill="1" applyBorder="1" applyAlignment="1">
      <alignment horizontal="right"/>
    </xf>
    <xf numFmtId="2" fontId="16" fillId="0" borderId="18" xfId="0" applyNumberFormat="1" applyFont="1" applyFill="1" applyBorder="1" applyAlignment="1">
      <alignment horizontal="right"/>
    </xf>
    <xf numFmtId="2" fontId="16" fillId="0" borderId="19" xfId="0" applyNumberFormat="1" applyFont="1" applyFill="1" applyBorder="1" applyAlignment="1">
      <alignment horizontal="right"/>
    </xf>
    <xf numFmtId="2" fontId="16" fillId="0" borderId="15" xfId="0" applyNumberFormat="1" applyFont="1" applyFill="1" applyBorder="1" applyAlignment="1">
      <alignment horizontal="right"/>
    </xf>
    <xf numFmtId="2" fontId="16" fillId="0" borderId="20" xfId="0" applyNumberFormat="1" applyFont="1" applyFill="1" applyBorder="1" applyAlignment="1">
      <alignment horizontal="right"/>
    </xf>
    <xf numFmtId="0" fontId="12" fillId="0" borderId="17" xfId="0" applyFont="1" applyBorder="1" applyAlignment="1"/>
    <xf numFmtId="0" fontId="12" fillId="0" borderId="18" xfId="0" applyFont="1" applyBorder="1" applyAlignment="1"/>
    <xf numFmtId="0" fontId="12" fillId="0" borderId="19" xfId="0" applyFont="1" applyBorder="1" applyAlignment="1"/>
    <xf numFmtId="4" fontId="16" fillId="0" borderId="15" xfId="0" applyNumberFormat="1" applyFont="1" applyBorder="1" applyAlignment="1">
      <alignment horizontal="right"/>
    </xf>
    <xf numFmtId="4" fontId="16" fillId="0" borderId="14" xfId="0" applyNumberFormat="1" applyFont="1" applyBorder="1" applyAlignment="1">
      <alignment horizontal="right"/>
    </xf>
    <xf numFmtId="4" fontId="16" fillId="0" borderId="20" xfId="0" applyNumberFormat="1" applyFont="1" applyBorder="1" applyAlignment="1">
      <alignment horizontal="right"/>
    </xf>
    <xf numFmtId="0" fontId="12" fillId="0" borderId="15" xfId="0" applyFont="1" applyBorder="1" applyAlignment="1"/>
    <xf numFmtId="0" fontId="12" fillId="0" borderId="20" xfId="0" applyFont="1" applyBorder="1" applyAlignment="1"/>
    <xf numFmtId="164" fontId="16" fillId="0" borderId="15" xfId="0" applyNumberFormat="1" applyFont="1" applyBorder="1" applyAlignment="1">
      <alignment horizontal="right"/>
    </xf>
    <xf numFmtId="164" fontId="16" fillId="0" borderId="14" xfId="0" applyNumberFormat="1" applyFont="1" applyBorder="1" applyAlignment="1">
      <alignment horizontal="right"/>
    </xf>
    <xf numFmtId="164" fontId="16" fillId="0" borderId="20" xfId="0" applyNumberFormat="1" applyFont="1" applyBorder="1" applyAlignment="1">
      <alignment horizontal="right"/>
    </xf>
    <xf numFmtId="1" fontId="16" fillId="0" borderId="15" xfId="0" applyNumberFormat="1" applyFont="1" applyBorder="1" applyAlignment="1">
      <alignment horizontal="right"/>
    </xf>
    <xf numFmtId="1" fontId="16" fillId="0" borderId="14" xfId="0" applyNumberFormat="1" applyFont="1" applyBorder="1" applyAlignment="1">
      <alignment horizontal="right"/>
    </xf>
    <xf numFmtId="1" fontId="16" fillId="0" borderId="20" xfId="0" applyNumberFormat="1" applyFont="1" applyBorder="1" applyAlignment="1">
      <alignment horizontal="right"/>
    </xf>
    <xf numFmtId="0" fontId="12" fillId="0" borderId="21" xfId="0" applyFont="1" applyBorder="1" applyAlignment="1"/>
    <xf numFmtId="0" fontId="12" fillId="0" borderId="22" xfId="0" applyFont="1" applyBorder="1" applyAlignment="1"/>
    <xf numFmtId="0" fontId="12" fillId="0" borderId="23" xfId="0" applyFont="1" applyBorder="1" applyAlignment="1"/>
    <xf numFmtId="2" fontId="12" fillId="0" borderId="14" xfId="0" applyNumberFormat="1" applyFont="1" applyBorder="1" applyAlignment="1">
      <alignment horizontal="right"/>
    </xf>
    <xf numFmtId="2" fontId="12" fillId="0" borderId="8" xfId="0" applyNumberFormat="1" applyFont="1" applyBorder="1" applyAlignment="1">
      <alignment horizontal="right"/>
    </xf>
    <xf numFmtId="2" fontId="14" fillId="0" borderId="27" xfId="0" applyNumberFormat="1" applyFont="1" applyBorder="1" applyAlignment="1">
      <alignment horizontal="right"/>
    </xf>
    <xf numFmtId="2" fontId="14" fillId="0" borderId="28" xfId="0" applyNumberFormat="1" applyFont="1" applyBorder="1" applyAlignment="1">
      <alignment horizontal="right"/>
    </xf>
    <xf numFmtId="2" fontId="14" fillId="0" borderId="29" xfId="0" applyNumberFormat="1" applyFont="1" applyBorder="1" applyAlignment="1">
      <alignment horizontal="right"/>
    </xf>
    <xf numFmtId="0" fontId="15" fillId="0" borderId="1" xfId="0" applyFont="1" applyBorder="1" applyAlignment="1"/>
    <xf numFmtId="2" fontId="7" fillId="4" borderId="24" xfId="0" applyNumberFormat="1" applyFont="1" applyFill="1" applyBorder="1" applyAlignment="1">
      <alignment horizontal="right"/>
    </xf>
    <xf numFmtId="2" fontId="7" fillId="4" borderId="25" xfId="0" applyNumberFormat="1" applyFont="1" applyFill="1" applyBorder="1" applyAlignment="1">
      <alignment horizontal="right"/>
    </xf>
    <xf numFmtId="2" fontId="7" fillId="4" borderId="26" xfId="0" applyNumberFormat="1" applyFont="1" applyFill="1" applyBorder="1" applyAlignment="1">
      <alignment horizontal="right"/>
    </xf>
    <xf numFmtId="0" fontId="2" fillId="0" borderId="34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35" xfId="0" applyFont="1" applyFill="1" applyBorder="1" applyAlignment="1">
      <alignment horizontal="center"/>
    </xf>
    <xf numFmtId="0" fontId="2" fillId="0" borderId="27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top" wrapText="1"/>
    </xf>
    <xf numFmtId="0" fontId="2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2" fillId="5" borderId="34" xfId="0" applyFont="1" applyFill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mruColors>
      <color rgb="FFFF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Sample!$H$198:$J$198</c:f>
              <c:strCache>
                <c:ptCount val="3"/>
                <c:pt idx="0">
                  <c:v>Option A</c:v>
                </c:pt>
                <c:pt idx="1">
                  <c:v>Option C</c:v>
                </c:pt>
                <c:pt idx="2">
                  <c:v>Option B</c:v>
                </c:pt>
              </c:strCache>
            </c:strRef>
          </c:cat>
          <c:val>
            <c:numRef>
              <c:f>Sample!$H$199:$J$199</c:f>
              <c:numCache>
                <c:formatCode>0.00</c:formatCode>
                <c:ptCount val="3"/>
                <c:pt idx="0">
                  <c:v>0.64477650227666261</c:v>
                </c:pt>
                <c:pt idx="1">
                  <c:v>0.61009529162784204</c:v>
                </c:pt>
                <c:pt idx="2">
                  <c:v>0.54215224151611519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4-964E-B3FC-B2A2185CB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179072"/>
        <c:axId val="603291968"/>
      </c:lineChart>
      <c:catAx>
        <c:axId val="6291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91968"/>
        <c:crosses val="autoZero"/>
        <c:auto val="1"/>
        <c:lblAlgn val="ctr"/>
        <c:lblOffset val="100"/>
        <c:noMultiLvlLbl val="0"/>
      </c:catAx>
      <c:valAx>
        <c:axId val="6032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7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204</xdr:row>
      <xdr:rowOff>6350</xdr:rowOff>
    </xdr:from>
    <xdr:to>
      <xdr:col>6</xdr:col>
      <xdr:colOff>158750</xdr:colOff>
      <xdr:row>216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6"/>
  <sheetViews>
    <sheetView tabSelected="1" workbookViewId="0">
      <selection activeCell="N21" sqref="N21"/>
    </sheetView>
  </sheetViews>
  <sheetFormatPr baseColWidth="10" defaultColWidth="14.5" defaultRowHeight="15.75" customHeight="1" x14ac:dyDescent="0.15"/>
  <sheetData>
    <row r="1" spans="1:26" ht="15.75" customHeight="1" x14ac:dyDescent="0.15">
      <c r="A1" s="271" t="s">
        <v>124</v>
      </c>
      <c r="B1" s="272"/>
      <c r="C1" s="272"/>
      <c r="D1" s="272"/>
      <c r="E1" s="272"/>
      <c r="F1" s="272"/>
      <c r="G1" s="272"/>
      <c r="H1" s="272"/>
      <c r="I1" s="27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273" t="s">
        <v>2</v>
      </c>
      <c r="B2" s="272"/>
      <c r="C2" s="272"/>
      <c r="D2" s="272"/>
      <c r="E2" s="272"/>
      <c r="F2" s="272"/>
      <c r="G2" s="272"/>
      <c r="H2" s="272"/>
      <c r="I2" s="27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9.25" customHeight="1" x14ac:dyDescent="0.25">
      <c r="A3" s="8" t="s">
        <v>4</v>
      </c>
      <c r="B3" s="10"/>
      <c r="C3" s="10"/>
      <c r="D3" s="10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" customHeight="1" x14ac:dyDescent="0.2">
      <c r="A4" s="11" t="s">
        <v>6</v>
      </c>
      <c r="B4" s="10"/>
      <c r="C4" s="10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x14ac:dyDescent="0.2">
      <c r="A6" s="1" t="s">
        <v>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81.75" customHeight="1" x14ac:dyDescent="0.15">
      <c r="A7" s="274" t="s">
        <v>119</v>
      </c>
      <c r="B7" s="272"/>
      <c r="C7" s="272"/>
      <c r="D7" s="272"/>
      <c r="E7" s="272"/>
      <c r="F7" s="272"/>
      <c r="G7" s="272"/>
      <c r="H7" s="272"/>
      <c r="I7" s="27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.5" customHeight="1" x14ac:dyDescent="0.15">
      <c r="A8" s="274" t="s">
        <v>120</v>
      </c>
      <c r="B8" s="272"/>
      <c r="C8" s="272"/>
      <c r="D8" s="272"/>
      <c r="E8" s="272"/>
      <c r="F8" s="272"/>
      <c r="G8" s="272"/>
      <c r="H8" s="272"/>
      <c r="I8" s="27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3" customHeight="1" x14ac:dyDescent="0.2">
      <c r="A9" s="15"/>
      <c r="B9" s="10"/>
      <c r="C9" s="10"/>
      <c r="D9" s="10"/>
      <c r="E9" s="1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6"/>
      <c r="B10" s="17"/>
      <c r="C10" s="17"/>
      <c r="D10" s="17"/>
      <c r="E10" s="17"/>
      <c r="F10" s="17"/>
      <c r="G10" s="17"/>
      <c r="H10" s="17"/>
      <c r="I10" s="17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" thickBot="1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22" customHeight="1" thickBot="1" x14ac:dyDescent="0.3">
      <c r="A12" s="19"/>
      <c r="B12" s="20"/>
      <c r="C12" s="275" t="s">
        <v>100</v>
      </c>
      <c r="D12" s="276"/>
      <c r="E12" s="277"/>
      <c r="F12" s="77"/>
      <c r="G12" s="78"/>
      <c r="H12" s="275" t="s">
        <v>101</v>
      </c>
      <c r="I12" s="276"/>
      <c r="J12" s="277"/>
      <c r="K12" s="77"/>
      <c r="L12" s="265" t="s">
        <v>102</v>
      </c>
      <c r="M12" s="266"/>
      <c r="N12" s="267"/>
      <c r="O12" s="136" t="s">
        <v>16</v>
      </c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21" customHeight="1" thickBot="1" x14ac:dyDescent="0.3">
      <c r="A13" s="21" t="s">
        <v>76</v>
      </c>
      <c r="B13" s="20"/>
      <c r="C13" s="96" t="s">
        <v>8</v>
      </c>
      <c r="D13" s="97" t="s">
        <v>9</v>
      </c>
      <c r="E13" s="98" t="s">
        <v>18</v>
      </c>
      <c r="F13" s="178" t="s">
        <v>19</v>
      </c>
      <c r="G13" s="187" t="s">
        <v>20</v>
      </c>
      <c r="H13" s="158" t="s">
        <v>8</v>
      </c>
      <c r="I13" s="159" t="s">
        <v>9</v>
      </c>
      <c r="J13" s="160" t="s">
        <v>18</v>
      </c>
      <c r="K13" s="163" t="s">
        <v>11</v>
      </c>
      <c r="L13" s="227" t="s">
        <v>8</v>
      </c>
      <c r="M13" s="228" t="s">
        <v>9</v>
      </c>
      <c r="N13" s="229" t="s">
        <v>18</v>
      </c>
      <c r="O13" s="137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0" customHeight="1" x14ac:dyDescent="0.25">
      <c r="A14" s="24" t="s">
        <v>121</v>
      </c>
      <c r="B14" s="173"/>
      <c r="C14" s="239" t="s">
        <v>1</v>
      </c>
      <c r="D14" s="240" t="s">
        <v>1</v>
      </c>
      <c r="E14" s="241" t="s">
        <v>1</v>
      </c>
      <c r="F14" s="28" t="s">
        <v>1</v>
      </c>
      <c r="G14" s="20"/>
      <c r="H14" s="30" t="s">
        <v>1</v>
      </c>
      <c r="I14" s="30" t="s">
        <v>1</v>
      </c>
      <c r="J14" s="31" t="s">
        <v>1</v>
      </c>
      <c r="K14" s="225" t="s">
        <v>1</v>
      </c>
      <c r="L14" s="234" t="e">
        <f>H14*$K14</f>
        <v>#VALUE!</v>
      </c>
      <c r="M14" s="235" t="e">
        <f t="shared" ref="M14:N14" si="0">I14*$K$14</f>
        <v>#VALUE!</v>
      </c>
      <c r="N14" s="236" t="e">
        <f t="shared" si="0"/>
        <v>#VALUE!</v>
      </c>
      <c r="O14" s="223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0" customHeight="1" x14ac:dyDescent="0.25">
      <c r="A15" s="24" t="s">
        <v>1</v>
      </c>
      <c r="B15" s="173"/>
      <c r="C15" s="242" t="s">
        <v>1</v>
      </c>
      <c r="D15" s="243" t="s">
        <v>1</v>
      </c>
      <c r="E15" s="244" t="s">
        <v>1</v>
      </c>
      <c r="F15" s="19"/>
      <c r="G15" s="32" t="s">
        <v>1</v>
      </c>
      <c r="H15" s="30" t="s">
        <v>1</v>
      </c>
      <c r="I15" s="30" t="s">
        <v>1</v>
      </c>
      <c r="J15" s="31" t="s">
        <v>1</v>
      </c>
      <c r="K15" s="225" t="s">
        <v>1</v>
      </c>
      <c r="L15" s="237" t="e">
        <f>H15*$K$15</f>
        <v>#VALUE!</v>
      </c>
      <c r="M15" s="233" t="e">
        <f t="shared" ref="M15:N15" si="1">I15*$K$15</f>
        <v>#VALUE!</v>
      </c>
      <c r="N15" s="238" t="e">
        <f t="shared" si="1"/>
        <v>#VALUE!</v>
      </c>
      <c r="O15" s="223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20" customHeight="1" x14ac:dyDescent="0.25">
      <c r="A16" s="24" t="s">
        <v>1</v>
      </c>
      <c r="B16" s="173"/>
      <c r="C16" s="245" t="s">
        <v>1</v>
      </c>
      <c r="D16" s="224" t="s">
        <v>1</v>
      </c>
      <c r="E16" s="246" t="s">
        <v>1</v>
      </c>
      <c r="F16" s="19"/>
      <c r="G16" s="29" t="s">
        <v>1</v>
      </c>
      <c r="H16" s="30" t="s">
        <v>1</v>
      </c>
      <c r="I16" s="30" t="s">
        <v>1</v>
      </c>
      <c r="J16" s="31" t="s">
        <v>1</v>
      </c>
      <c r="K16" s="225" t="s">
        <v>1</v>
      </c>
      <c r="L16" s="237" t="e">
        <f>H16*$K$16</f>
        <v>#VALUE!</v>
      </c>
      <c r="M16" s="233" t="e">
        <f t="shared" ref="M16:N16" si="2">I16*$K$16</f>
        <v>#VALUE!</v>
      </c>
      <c r="N16" s="238" t="e">
        <f t="shared" si="2"/>
        <v>#VALUE!</v>
      </c>
      <c r="O16" s="223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20" customHeight="1" x14ac:dyDescent="0.25">
      <c r="A17" s="24" t="s">
        <v>1</v>
      </c>
      <c r="B17" s="173"/>
      <c r="C17" s="247" t="s">
        <v>1</v>
      </c>
      <c r="D17" s="248" t="s">
        <v>1</v>
      </c>
      <c r="E17" s="249" t="s">
        <v>1</v>
      </c>
      <c r="F17" s="19"/>
      <c r="G17" s="29" t="s">
        <v>1</v>
      </c>
      <c r="H17" s="30" t="s">
        <v>1</v>
      </c>
      <c r="I17" s="30" t="s">
        <v>1</v>
      </c>
      <c r="J17" s="31" t="s">
        <v>1</v>
      </c>
      <c r="K17" s="225" t="s">
        <v>1</v>
      </c>
      <c r="L17" s="237" t="e">
        <f>H17*$K$17</f>
        <v>#VALUE!</v>
      </c>
      <c r="M17" s="233" t="e">
        <f t="shared" ref="M17:N17" si="3">I17*$K$17</f>
        <v>#VALUE!</v>
      </c>
      <c r="N17" s="238" t="e">
        <f t="shared" si="3"/>
        <v>#VALUE!</v>
      </c>
      <c r="O17" s="223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20" customHeight="1" x14ac:dyDescent="0.25">
      <c r="A18" s="24" t="s">
        <v>1</v>
      </c>
      <c r="B18" s="173"/>
      <c r="C18" s="245" t="s">
        <v>1</v>
      </c>
      <c r="D18" s="224" t="s">
        <v>1</v>
      </c>
      <c r="E18" s="246" t="s">
        <v>1</v>
      </c>
      <c r="F18" s="28" t="s">
        <v>1</v>
      </c>
      <c r="G18" s="33"/>
      <c r="H18" s="30" t="s">
        <v>1</v>
      </c>
      <c r="I18" s="30" t="s">
        <v>1</v>
      </c>
      <c r="J18" s="31" t="s">
        <v>1</v>
      </c>
      <c r="K18" s="225" t="s">
        <v>1</v>
      </c>
      <c r="L18" s="237" t="e">
        <f>H18*$K$18</f>
        <v>#VALUE!</v>
      </c>
      <c r="M18" s="233" t="e">
        <f t="shared" ref="M18:N18" si="4">I18*$K$18</f>
        <v>#VALUE!</v>
      </c>
      <c r="N18" s="238" t="e">
        <f t="shared" si="4"/>
        <v>#VALUE!</v>
      </c>
      <c r="O18" s="223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20" customHeight="1" x14ac:dyDescent="0.25">
      <c r="A19" s="24" t="s">
        <v>1</v>
      </c>
      <c r="B19" s="173"/>
      <c r="C19" s="250" t="s">
        <v>1</v>
      </c>
      <c r="D19" s="251" t="s">
        <v>1</v>
      </c>
      <c r="E19" s="252" t="s">
        <v>1</v>
      </c>
      <c r="F19" s="19"/>
      <c r="G19" s="20"/>
      <c r="H19" s="30" t="s">
        <v>1</v>
      </c>
      <c r="I19" s="30" t="s">
        <v>1</v>
      </c>
      <c r="J19" s="31" t="s">
        <v>1</v>
      </c>
      <c r="K19" s="225" t="s">
        <v>1</v>
      </c>
      <c r="L19" s="237" t="e">
        <f>H19*$K$19</f>
        <v>#VALUE!</v>
      </c>
      <c r="M19" s="233" t="e">
        <f t="shared" ref="M19:N19" si="5">I19*$K$19</f>
        <v>#VALUE!</v>
      </c>
      <c r="N19" s="238" t="e">
        <f t="shared" si="5"/>
        <v>#VALUE!</v>
      </c>
      <c r="O19" s="223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20" customHeight="1" x14ac:dyDescent="0.25">
      <c r="A20" s="24"/>
      <c r="B20" s="173"/>
      <c r="C20" s="245" t="s">
        <v>1</v>
      </c>
      <c r="D20" s="224" t="s">
        <v>1</v>
      </c>
      <c r="E20" s="246" t="s">
        <v>1</v>
      </c>
      <c r="F20" s="19"/>
      <c r="G20" s="20"/>
      <c r="H20" s="30" t="s">
        <v>1</v>
      </c>
      <c r="I20" s="30" t="s">
        <v>1</v>
      </c>
      <c r="J20" s="31" t="s">
        <v>1</v>
      </c>
      <c r="K20" s="225" t="s">
        <v>1</v>
      </c>
      <c r="L20" s="237" t="e">
        <f>H20*$K$20</f>
        <v>#VALUE!</v>
      </c>
      <c r="M20" s="233" t="e">
        <f t="shared" ref="M20:N20" si="6">I20*$K$20</f>
        <v>#VALUE!</v>
      </c>
      <c r="N20" s="238" t="e">
        <f t="shared" si="6"/>
        <v>#VALUE!</v>
      </c>
      <c r="O20" s="22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20" customHeight="1" thickBot="1" x14ac:dyDescent="0.3">
      <c r="A21" s="261" t="s">
        <v>1</v>
      </c>
      <c r="B21" s="224"/>
      <c r="C21" s="253" t="s">
        <v>1</v>
      </c>
      <c r="D21" s="254" t="s">
        <v>1</v>
      </c>
      <c r="E21" s="255" t="s">
        <v>1</v>
      </c>
      <c r="F21" s="35" t="s">
        <v>1</v>
      </c>
      <c r="G21" s="37"/>
      <c r="H21" s="256" t="s">
        <v>1</v>
      </c>
      <c r="I21" s="256" t="s">
        <v>1</v>
      </c>
      <c r="J21" s="257" t="s">
        <v>1</v>
      </c>
      <c r="K21" s="226" t="s">
        <v>1</v>
      </c>
      <c r="L21" s="230" t="e">
        <f>H21*$K$21</f>
        <v>#VALUE!</v>
      </c>
      <c r="M21" s="231" t="e">
        <f t="shared" ref="M21:N21" si="7">I21*$K$21</f>
        <v>#VALUE!</v>
      </c>
      <c r="N21" s="232" t="e">
        <f t="shared" si="7"/>
        <v>#VALUE!</v>
      </c>
      <c r="O21" s="223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20" thickBot="1" x14ac:dyDescent="0.3">
      <c r="A22" s="21" t="s">
        <v>44</v>
      </c>
      <c r="B22" s="173"/>
      <c r="C22" s="224"/>
      <c r="D22" s="224"/>
      <c r="E22" s="224"/>
      <c r="F22" s="19"/>
      <c r="G22" s="224"/>
      <c r="H22" s="258">
        <f>SUM(H14:H21)</f>
        <v>0</v>
      </c>
      <c r="I22" s="259">
        <f t="shared" ref="I22:J22" si="8">SUM(I14:I21)</f>
        <v>0</v>
      </c>
      <c r="J22" s="260">
        <f t="shared" si="8"/>
        <v>0</v>
      </c>
      <c r="K22" s="224"/>
      <c r="L22" s="230" t="e">
        <f>SUM(L14:L21)</f>
        <v>#VALUE!</v>
      </c>
      <c r="M22" s="231" t="e">
        <f t="shared" ref="M22:N22" si="9">SUM(M14:M21)</f>
        <v>#VALUE!</v>
      </c>
      <c r="N22" s="232" t="e">
        <f t="shared" si="9"/>
        <v>#VALUE!</v>
      </c>
      <c r="O22" s="223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20" thickBot="1" x14ac:dyDescent="0.3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8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8" x14ac:dyDescent="0.2">
      <c r="A25" s="56" t="s">
        <v>122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9" thickBot="1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20" customHeight="1" thickBot="1" x14ac:dyDescent="0.25">
      <c r="B27" s="268" t="s">
        <v>123</v>
      </c>
      <c r="C27" s="269"/>
      <c r="D27" s="269"/>
      <c r="E27" s="269"/>
      <c r="F27" s="269"/>
      <c r="G27" s="269"/>
      <c r="H27" s="269"/>
      <c r="I27" s="269"/>
      <c r="J27" s="270"/>
    </row>
    <row r="28" spans="1:26" ht="20" customHeight="1" thickBot="1" x14ac:dyDescent="0.25">
      <c r="B28" s="164" t="s">
        <v>75</v>
      </c>
      <c r="C28" s="162" t="s">
        <v>97</v>
      </c>
      <c r="D28" s="100"/>
      <c r="E28" s="100"/>
      <c r="F28" s="100"/>
      <c r="G28" s="100"/>
      <c r="H28" s="100"/>
      <c r="I28" s="100"/>
      <c r="J28" s="101"/>
    </row>
    <row r="29" spans="1:26" ht="20" customHeight="1" x14ac:dyDescent="0.2">
      <c r="B29" s="165">
        <v>5</v>
      </c>
      <c r="C29" s="62"/>
      <c r="D29" s="62"/>
      <c r="E29" s="62"/>
      <c r="F29" s="62"/>
      <c r="G29" s="62"/>
      <c r="H29" s="62"/>
      <c r="I29" s="62"/>
      <c r="J29" s="63"/>
    </row>
    <row r="30" spans="1:26" ht="20" customHeight="1" x14ac:dyDescent="0.2">
      <c r="B30" s="166">
        <v>4</v>
      </c>
      <c r="C30" s="61"/>
      <c r="D30" s="61"/>
      <c r="E30" s="61"/>
      <c r="F30" s="61"/>
      <c r="G30" s="61"/>
      <c r="H30" s="61"/>
      <c r="I30" s="61"/>
      <c r="J30" s="67"/>
    </row>
    <row r="31" spans="1:26" ht="20" customHeight="1" x14ac:dyDescent="0.2">
      <c r="B31" s="166">
        <v>3</v>
      </c>
      <c r="C31" s="61"/>
      <c r="D31" s="61"/>
      <c r="E31" s="61"/>
      <c r="F31" s="61"/>
      <c r="G31" s="61"/>
      <c r="H31" s="61"/>
      <c r="I31" s="61"/>
      <c r="J31" s="67"/>
    </row>
    <row r="32" spans="1:26" ht="20" customHeight="1" x14ac:dyDescent="0.2">
      <c r="B32" s="166">
        <v>2</v>
      </c>
      <c r="C32" s="61"/>
      <c r="D32" s="61"/>
      <c r="E32" s="61"/>
      <c r="F32" s="61"/>
      <c r="G32" s="61"/>
      <c r="H32" s="61"/>
      <c r="I32" s="61"/>
      <c r="J32" s="67"/>
    </row>
    <row r="33" spans="2:10" ht="20" customHeight="1" thickBot="1" x14ac:dyDescent="0.25">
      <c r="B33" s="167">
        <v>1</v>
      </c>
      <c r="C33" s="78"/>
      <c r="D33" s="78"/>
      <c r="E33" s="78"/>
      <c r="F33" s="78"/>
      <c r="G33" s="78"/>
      <c r="H33" s="78"/>
      <c r="I33" s="78"/>
      <c r="J33" s="79"/>
    </row>
    <row r="34" spans="2:10" ht="20" customHeight="1" x14ac:dyDescent="0.15"/>
    <row r="35" spans="2:10" ht="20" customHeight="1" x14ac:dyDescent="0.15"/>
    <row r="36" spans="2:10" ht="20" customHeight="1" x14ac:dyDescent="0.15"/>
    <row r="37" spans="2:10" ht="20" customHeight="1" x14ac:dyDescent="0.15"/>
    <row r="38" spans="2:10" ht="20" customHeight="1" x14ac:dyDescent="0.15"/>
    <row r="39" spans="2:10" ht="20" customHeight="1" x14ac:dyDescent="0.15"/>
    <row r="40" spans="2:10" ht="20" customHeight="1" x14ac:dyDescent="0.15"/>
    <row r="41" spans="2:10" ht="20" customHeight="1" x14ac:dyDescent="0.15"/>
    <row r="42" spans="2:10" ht="20" customHeight="1" x14ac:dyDescent="0.15"/>
    <row r="43" spans="2:10" ht="20" customHeight="1" x14ac:dyDescent="0.15"/>
    <row r="44" spans="2:10" ht="20" customHeight="1" x14ac:dyDescent="0.15"/>
    <row r="45" spans="2:10" ht="20" customHeight="1" x14ac:dyDescent="0.15"/>
    <row r="46" spans="2:10" ht="20" customHeight="1" x14ac:dyDescent="0.15"/>
    <row r="47" spans="2:10" ht="20" customHeight="1" x14ac:dyDescent="0.15"/>
    <row r="48" spans="2:10" ht="20" customHeight="1" x14ac:dyDescent="0.15"/>
    <row r="49" ht="20" customHeight="1" x14ac:dyDescent="0.15"/>
    <row r="50" ht="20" customHeight="1" x14ac:dyDescent="0.15"/>
    <row r="51" ht="20" customHeight="1" x14ac:dyDescent="0.15"/>
    <row r="52" ht="20" customHeight="1" x14ac:dyDescent="0.15"/>
    <row r="53" ht="20" customHeight="1" x14ac:dyDescent="0.15"/>
    <row r="54" ht="20" customHeight="1" x14ac:dyDescent="0.15"/>
    <row r="55" ht="20" customHeight="1" x14ac:dyDescent="0.15"/>
    <row r="56" ht="20" customHeight="1" x14ac:dyDescent="0.15"/>
  </sheetData>
  <mergeCells count="8">
    <mergeCell ref="L12:N12"/>
    <mergeCell ref="B27:J27"/>
    <mergeCell ref="A1:I1"/>
    <mergeCell ref="A2:I2"/>
    <mergeCell ref="A7:I7"/>
    <mergeCell ref="A8:I8"/>
    <mergeCell ref="C12:E12"/>
    <mergeCell ref="H12:J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56"/>
  <sheetViews>
    <sheetView topLeftCell="A97" workbookViewId="0">
      <selection activeCell="M82" sqref="M82"/>
    </sheetView>
  </sheetViews>
  <sheetFormatPr baseColWidth="10" defaultColWidth="14.5" defaultRowHeight="15.75" customHeight="1" x14ac:dyDescent="0.15"/>
  <cols>
    <col min="1" max="1" width="26.6640625" customWidth="1"/>
    <col min="2" max="2" width="8.83203125" customWidth="1"/>
    <col min="7" max="7" width="14.5" customWidth="1"/>
  </cols>
  <sheetData>
    <row r="1" spans="1:26" ht="18" x14ac:dyDescent="0.2">
      <c r="A1" s="1" t="s">
        <v>0</v>
      </c>
      <c r="B1" s="3"/>
      <c r="C1" s="3"/>
      <c r="D1" s="3"/>
      <c r="E1" s="4"/>
      <c r="F1" s="4"/>
      <c r="G1" s="5" t="s">
        <v>1</v>
      </c>
      <c r="H1" s="6" t="s">
        <v>1</v>
      </c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" x14ac:dyDescent="0.2">
      <c r="A2" s="7" t="s">
        <v>3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s="184" customFormat="1" ht="18" x14ac:dyDescent="0.2">
      <c r="A4" s="185" t="s">
        <v>5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</row>
    <row r="5" spans="1:26" ht="18" x14ac:dyDescent="0.2">
      <c r="A5" s="1" t="s">
        <v>98</v>
      </c>
      <c r="B5" s="3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" x14ac:dyDescent="0.2">
      <c r="A6" s="4" t="s">
        <v>99</v>
      </c>
      <c r="B6" s="4"/>
      <c r="C6" s="61"/>
      <c r="D6" s="61"/>
      <c r="E6" s="61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s="53" customFormat="1" ht="19" thickBot="1" x14ac:dyDescent="0.25">
      <c r="A7" s="4"/>
      <c r="B7" s="4"/>
      <c r="C7" s="61"/>
      <c r="D7" s="61"/>
      <c r="E7" s="61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9" thickBot="1" x14ac:dyDescent="0.25">
      <c r="A8" s="4"/>
      <c r="B8" s="61"/>
      <c r="C8" s="275" t="s">
        <v>100</v>
      </c>
      <c r="D8" s="276"/>
      <c r="E8" s="277"/>
      <c r="F8" s="4"/>
      <c r="G8" s="4"/>
      <c r="H8" s="4"/>
      <c r="I8" s="4"/>
      <c r="J8" s="4"/>
      <c r="K8" s="4"/>
      <c r="L8" s="13"/>
      <c r="M8" s="4"/>
      <c r="N8" s="4"/>
      <c r="O8" s="13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9" customHeight="1" thickBot="1" x14ac:dyDescent="0.25">
      <c r="A9" s="13" t="s">
        <v>76</v>
      </c>
      <c r="B9" s="61"/>
      <c r="C9" s="169" t="s">
        <v>8</v>
      </c>
      <c r="D9" s="170" t="s">
        <v>9</v>
      </c>
      <c r="E9" s="171" t="s">
        <v>18</v>
      </c>
      <c r="F9" s="13"/>
      <c r="G9" s="13"/>
      <c r="H9" s="4"/>
      <c r="I9" s="4"/>
      <c r="J9" s="4"/>
      <c r="K9" s="13"/>
      <c r="L9" s="14"/>
      <c r="M9" s="14"/>
      <c r="N9" s="1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" x14ac:dyDescent="0.2">
      <c r="A10" s="57" t="s">
        <v>79</v>
      </c>
      <c r="B10" s="172"/>
      <c r="C10" s="59"/>
      <c r="D10" s="61"/>
      <c r="E10" s="6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" x14ac:dyDescent="0.2">
      <c r="A11" s="57" t="s">
        <v>10</v>
      </c>
      <c r="B11" s="112"/>
      <c r="C11" s="58"/>
      <c r="D11" s="61"/>
      <c r="E11" s="67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" x14ac:dyDescent="0.2">
      <c r="A12" s="57" t="s">
        <v>11</v>
      </c>
      <c r="B12" s="112"/>
      <c r="C12" s="59"/>
      <c r="D12" s="61"/>
      <c r="E12" s="6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" x14ac:dyDescent="0.2">
      <c r="A13" s="57" t="s">
        <v>12</v>
      </c>
      <c r="B13" s="172"/>
      <c r="C13" s="59"/>
      <c r="D13" s="61"/>
      <c r="E13" s="6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" x14ac:dyDescent="0.2">
      <c r="A14" s="54" t="s">
        <v>13</v>
      </c>
      <c r="B14" s="57"/>
      <c r="C14" s="59"/>
      <c r="D14" s="61"/>
      <c r="E14" s="67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" x14ac:dyDescent="0.2">
      <c r="A15" s="22" t="s">
        <v>14</v>
      </c>
      <c r="B15" s="57"/>
      <c r="C15" s="60"/>
      <c r="D15" s="81"/>
      <c r="E15" s="82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" x14ac:dyDescent="0.2">
      <c r="A16" s="57" t="s">
        <v>15</v>
      </c>
      <c r="B16" s="112"/>
      <c r="C16" s="59"/>
      <c r="D16" s="61"/>
      <c r="E16" s="67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" thickBot="1" x14ac:dyDescent="0.25">
      <c r="A17" s="22" t="s">
        <v>17</v>
      </c>
      <c r="B17" s="61"/>
      <c r="C17" s="77"/>
      <c r="D17" s="78"/>
      <c r="E17" s="79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9" thickBot="1" x14ac:dyDescent="0.25">
      <c r="A18" s="13" t="s">
        <v>44</v>
      </c>
      <c r="B18" s="12"/>
      <c r="C18" s="9"/>
      <c r="D18" s="9"/>
      <c r="E18" s="2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" x14ac:dyDescent="0.2">
      <c r="A19" s="1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9" thickBot="1" x14ac:dyDescent="0.25">
      <c r="A20" s="43" t="s">
        <v>112</v>
      </c>
      <c r="B20" s="7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s="53" customFormat="1" ht="19" thickBot="1" x14ac:dyDescent="0.25">
      <c r="B21" s="164" t="s">
        <v>75</v>
      </c>
      <c r="C21" s="162" t="s">
        <v>97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" x14ac:dyDescent="0.2">
      <c r="A22" s="53"/>
      <c r="B22" s="165">
        <v>5</v>
      </c>
      <c r="C22" s="62" t="s">
        <v>21</v>
      </c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3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" x14ac:dyDescent="0.2">
      <c r="A23" s="53"/>
      <c r="B23" s="166">
        <v>4</v>
      </c>
      <c r="C23" s="61" t="s">
        <v>22</v>
      </c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7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" x14ac:dyDescent="0.2">
      <c r="A24" s="53"/>
      <c r="B24" s="166">
        <v>3</v>
      </c>
      <c r="C24" s="61" t="s">
        <v>23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7"/>
      <c r="P24" s="3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" x14ac:dyDescent="0.2">
      <c r="A25" s="53"/>
      <c r="B25" s="166">
        <v>2</v>
      </c>
      <c r="C25" s="61" t="s">
        <v>24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7"/>
      <c r="P25" s="3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" thickBot="1" x14ac:dyDescent="0.25">
      <c r="A26" s="53"/>
      <c r="B26" s="167">
        <v>1</v>
      </c>
      <c r="C26" s="78" t="s">
        <v>25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9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" thickBot="1" x14ac:dyDescent="0.25">
      <c r="A27" s="25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9" thickBot="1" x14ac:dyDescent="0.25">
      <c r="A28" s="26" t="s">
        <v>26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9" thickBot="1" x14ac:dyDescent="0.25">
      <c r="A29" s="4"/>
      <c r="B29" s="4"/>
      <c r="C29" s="61"/>
      <c r="D29" s="61"/>
      <c r="E29" s="61"/>
      <c r="F29" s="61"/>
      <c r="G29" s="61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" thickBot="1" x14ac:dyDescent="0.25">
      <c r="A30" s="4"/>
      <c r="B30" s="61"/>
      <c r="C30" s="275" t="s">
        <v>100</v>
      </c>
      <c r="D30" s="276"/>
      <c r="E30" s="277"/>
      <c r="F30" s="59"/>
      <c r="G30" s="61"/>
      <c r="H30" s="61"/>
      <c r="I30" s="4"/>
      <c r="J30" s="4"/>
      <c r="K30" s="4"/>
      <c r="L30" s="13"/>
      <c r="M30" s="4"/>
      <c r="N30" s="4"/>
      <c r="O30" s="13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" thickBot="1" x14ac:dyDescent="0.25">
      <c r="A31" s="13" t="s">
        <v>76</v>
      </c>
      <c r="B31" s="61"/>
      <c r="C31" s="158" t="s">
        <v>8</v>
      </c>
      <c r="D31" s="159" t="s">
        <v>9</v>
      </c>
      <c r="E31" s="160" t="s">
        <v>18</v>
      </c>
      <c r="F31" s="161" t="s">
        <v>19</v>
      </c>
      <c r="G31" s="177" t="s">
        <v>20</v>
      </c>
      <c r="H31" s="4"/>
      <c r="I31" s="4"/>
      <c r="J31" s="4"/>
      <c r="K31" s="13"/>
      <c r="L31" s="14"/>
      <c r="M31" s="14"/>
      <c r="N31" s="1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" x14ac:dyDescent="0.2">
      <c r="A32" s="54" t="s">
        <v>46</v>
      </c>
      <c r="B32" s="173"/>
      <c r="C32" s="148" t="s">
        <v>28</v>
      </c>
      <c r="D32" s="149" t="s">
        <v>29</v>
      </c>
      <c r="E32" s="150" t="s">
        <v>30</v>
      </c>
      <c r="F32" s="142" t="s">
        <v>31</v>
      </c>
      <c r="G32" s="14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" x14ac:dyDescent="0.2">
      <c r="A33" s="54" t="s">
        <v>32</v>
      </c>
      <c r="B33" s="111"/>
      <c r="C33" s="151">
        <v>850</v>
      </c>
      <c r="D33" s="149">
        <v>500</v>
      </c>
      <c r="E33" s="150" t="s">
        <v>33</v>
      </c>
      <c r="F33" s="142"/>
      <c r="G33" s="144">
        <v>1000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" x14ac:dyDescent="0.2">
      <c r="A34" s="54" t="s">
        <v>118</v>
      </c>
      <c r="B34" s="111"/>
      <c r="C34" s="148">
        <v>5</v>
      </c>
      <c r="D34" s="149">
        <v>3.5</v>
      </c>
      <c r="E34" s="150">
        <v>2</v>
      </c>
      <c r="F34" s="142"/>
      <c r="G34" s="143">
        <v>7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" x14ac:dyDescent="0.2">
      <c r="A35" s="54" t="s">
        <v>12</v>
      </c>
      <c r="B35" s="173"/>
      <c r="C35" s="148" t="s">
        <v>34</v>
      </c>
      <c r="D35" s="149" t="s">
        <v>35</v>
      </c>
      <c r="E35" s="150" t="s">
        <v>36</v>
      </c>
      <c r="F35" s="142"/>
      <c r="G35" s="143" t="s">
        <v>35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" x14ac:dyDescent="0.2">
      <c r="A36" s="54" t="s">
        <v>13</v>
      </c>
      <c r="B36" s="57"/>
      <c r="C36" s="148" t="s">
        <v>37</v>
      </c>
      <c r="D36" s="149" t="s">
        <v>38</v>
      </c>
      <c r="E36" s="150" t="s">
        <v>39</v>
      </c>
      <c r="F36" s="142" t="s">
        <v>40</v>
      </c>
      <c r="G36" s="14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" x14ac:dyDescent="0.2">
      <c r="A37" s="22" t="s">
        <v>14</v>
      </c>
      <c r="B37" s="57"/>
      <c r="C37" s="152">
        <v>1</v>
      </c>
      <c r="D37" s="153">
        <v>0.8</v>
      </c>
      <c r="E37" s="154">
        <v>0.99</v>
      </c>
      <c r="F37" s="142"/>
      <c r="G37" s="14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" x14ac:dyDescent="0.2">
      <c r="A38" s="54" t="s">
        <v>15</v>
      </c>
      <c r="B38" s="111"/>
      <c r="C38" s="148">
        <v>5</v>
      </c>
      <c r="D38" s="149">
        <v>3</v>
      </c>
      <c r="E38" s="150">
        <v>4</v>
      </c>
      <c r="F38" s="142"/>
      <c r="G38" s="143"/>
      <c r="H38" s="7" t="s">
        <v>95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  <c r="Z38" s="4"/>
    </row>
    <row r="39" spans="1:26" ht="19" thickBot="1" x14ac:dyDescent="0.25">
      <c r="A39" s="22" t="s">
        <v>17</v>
      </c>
      <c r="B39" s="61"/>
      <c r="C39" s="155" t="s">
        <v>41</v>
      </c>
      <c r="D39" s="156" t="s">
        <v>42</v>
      </c>
      <c r="E39" s="157" t="s">
        <v>43</v>
      </c>
      <c r="F39" s="146" t="s">
        <v>42</v>
      </c>
      <c r="G39" s="147"/>
      <c r="H39" s="4" t="s">
        <v>96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9" thickBot="1" x14ac:dyDescent="0.25">
      <c r="A40" s="13" t="s">
        <v>44</v>
      </c>
      <c r="B40" s="12"/>
      <c r="C40" s="9"/>
      <c r="D40" s="9"/>
      <c r="E40" s="2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9" thickBot="1" x14ac:dyDescent="0.25">
      <c r="A41" s="25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184" customFormat="1" ht="19" thickBot="1" x14ac:dyDescent="0.25">
      <c r="A42" s="182" t="s">
        <v>45</v>
      </c>
      <c r="B42" s="183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</row>
    <row r="43" spans="1:26" ht="19" thickBot="1" x14ac:dyDescent="0.25">
      <c r="A43" s="13"/>
      <c r="B43" s="4"/>
      <c r="C43" s="61"/>
      <c r="D43" s="61"/>
      <c r="E43" s="61"/>
      <c r="F43" s="61"/>
      <c r="G43" s="61"/>
      <c r="H43" s="9"/>
      <c r="I43" s="9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9" thickBot="1" x14ac:dyDescent="0.25">
      <c r="A44" s="4"/>
      <c r="B44" s="61"/>
      <c r="C44" s="275" t="s">
        <v>100</v>
      </c>
      <c r="D44" s="276"/>
      <c r="E44" s="277"/>
      <c r="F44" s="59"/>
      <c r="G44" s="214"/>
      <c r="H44" s="281" t="s">
        <v>101</v>
      </c>
      <c r="I44" s="282"/>
      <c r="J44" s="28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9" thickBot="1" x14ac:dyDescent="0.25">
      <c r="A45" s="13" t="s">
        <v>76</v>
      </c>
      <c r="B45" s="61"/>
      <c r="C45" s="96" t="s">
        <v>8</v>
      </c>
      <c r="D45" s="97" t="s">
        <v>9</v>
      </c>
      <c r="E45" s="98" t="s">
        <v>18</v>
      </c>
      <c r="F45" s="161" t="s">
        <v>19</v>
      </c>
      <c r="G45" s="177" t="s">
        <v>20</v>
      </c>
      <c r="H45" s="174" t="s">
        <v>8</v>
      </c>
      <c r="I45" s="175" t="s">
        <v>9</v>
      </c>
      <c r="J45" s="176" t="s">
        <v>18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" x14ac:dyDescent="0.2">
      <c r="A46" s="54" t="s">
        <v>46</v>
      </c>
      <c r="B46" s="173"/>
      <c r="C46" s="148" t="s">
        <v>28</v>
      </c>
      <c r="D46" s="149" t="s">
        <v>29</v>
      </c>
      <c r="E46" s="150" t="s">
        <v>30</v>
      </c>
      <c r="F46" s="142" t="s">
        <v>31</v>
      </c>
      <c r="G46" s="143"/>
      <c r="H46" s="138"/>
      <c r="I46" s="138"/>
      <c r="J46" s="13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" x14ac:dyDescent="0.2">
      <c r="A47" s="54" t="s">
        <v>10</v>
      </c>
      <c r="B47" s="111"/>
      <c r="C47" s="151">
        <v>850</v>
      </c>
      <c r="D47" s="149">
        <v>500</v>
      </c>
      <c r="E47" s="150" t="s">
        <v>33</v>
      </c>
      <c r="F47" s="142"/>
      <c r="G47" s="144">
        <v>1000</v>
      </c>
      <c r="H47" s="138"/>
      <c r="I47" s="138"/>
      <c r="J47" s="13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" x14ac:dyDescent="0.2">
      <c r="A48" s="54" t="s">
        <v>118</v>
      </c>
      <c r="B48" s="111"/>
      <c r="C48" s="148">
        <v>5</v>
      </c>
      <c r="D48" s="149">
        <v>3.5</v>
      </c>
      <c r="E48" s="150">
        <v>2</v>
      </c>
      <c r="F48" s="142"/>
      <c r="G48" s="143">
        <v>7</v>
      </c>
      <c r="H48" s="138"/>
      <c r="I48" s="138"/>
      <c r="J48" s="139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" x14ac:dyDescent="0.2">
      <c r="A49" s="54" t="s">
        <v>12</v>
      </c>
      <c r="B49" s="173"/>
      <c r="C49" s="148" t="s">
        <v>34</v>
      </c>
      <c r="D49" s="149" t="s">
        <v>35</v>
      </c>
      <c r="E49" s="150" t="s">
        <v>36</v>
      </c>
      <c r="F49" s="142"/>
      <c r="G49" s="143" t="s">
        <v>35</v>
      </c>
      <c r="H49" s="138"/>
      <c r="I49" s="138"/>
      <c r="J49" s="139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" x14ac:dyDescent="0.2">
      <c r="A50" s="54" t="s">
        <v>13</v>
      </c>
      <c r="B50" s="57"/>
      <c r="C50" s="148" t="s">
        <v>37</v>
      </c>
      <c r="D50" s="149" t="s">
        <v>38</v>
      </c>
      <c r="E50" s="150" t="s">
        <v>39</v>
      </c>
      <c r="F50" s="142" t="s">
        <v>40</v>
      </c>
      <c r="G50" s="145"/>
      <c r="H50" s="138"/>
      <c r="I50" s="138"/>
      <c r="J50" s="139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" x14ac:dyDescent="0.2">
      <c r="A51" s="22" t="s">
        <v>14</v>
      </c>
      <c r="B51" s="57"/>
      <c r="C51" s="152">
        <v>1</v>
      </c>
      <c r="D51" s="153">
        <v>0.8</v>
      </c>
      <c r="E51" s="154">
        <v>0.99</v>
      </c>
      <c r="F51" s="142"/>
      <c r="G51" s="143"/>
      <c r="H51" s="138"/>
      <c r="I51" s="138"/>
      <c r="J51" s="139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" x14ac:dyDescent="0.2">
      <c r="A52" s="54" t="s">
        <v>15</v>
      </c>
      <c r="B52" s="111"/>
      <c r="C52" s="148">
        <v>5</v>
      </c>
      <c r="D52" s="149">
        <v>3</v>
      </c>
      <c r="E52" s="150">
        <v>4</v>
      </c>
      <c r="F52" s="142"/>
      <c r="G52" s="143"/>
      <c r="H52" s="138"/>
      <c r="I52" s="138"/>
      <c r="J52" s="139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9" thickBot="1" x14ac:dyDescent="0.25">
      <c r="A53" s="22" t="s">
        <v>17</v>
      </c>
      <c r="B53" s="61"/>
      <c r="C53" s="155" t="s">
        <v>41</v>
      </c>
      <c r="D53" s="156" t="s">
        <v>42</v>
      </c>
      <c r="E53" s="157" t="s">
        <v>43</v>
      </c>
      <c r="F53" s="146" t="s">
        <v>42</v>
      </c>
      <c r="G53" s="147"/>
      <c r="H53" s="140"/>
      <c r="I53" s="140"/>
      <c r="J53" s="141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9" thickBot="1" x14ac:dyDescent="0.25">
      <c r="A54" s="13" t="s">
        <v>44</v>
      </c>
      <c r="B54" s="12"/>
      <c r="C54" s="9"/>
      <c r="D54" s="9"/>
      <c r="E54" s="23"/>
      <c r="F54" s="4"/>
      <c r="G54" s="12"/>
      <c r="H54" s="140"/>
      <c r="I54" s="140"/>
      <c r="J54" s="141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" x14ac:dyDescent="0.2">
      <c r="A55" s="39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38" customHeight="1" x14ac:dyDescent="0.2">
      <c r="A56" s="168" t="s">
        <v>107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8" x14ac:dyDescent="0.2">
      <c r="A57" s="43"/>
      <c r="B57" s="7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9" thickBot="1" x14ac:dyDescent="0.25">
      <c r="A58" s="43" t="s">
        <v>108</v>
      </c>
      <c r="B58" s="43"/>
      <c r="C58" s="3"/>
      <c r="D58" s="3"/>
      <c r="E58" s="3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9" thickBot="1" x14ac:dyDescent="0.25">
      <c r="A59" s="4"/>
      <c r="B59" s="61"/>
      <c r="C59" s="96" t="s">
        <v>8</v>
      </c>
      <c r="D59" s="97" t="s">
        <v>9</v>
      </c>
      <c r="E59" s="98" t="s">
        <v>18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" x14ac:dyDescent="0.2">
      <c r="A60" s="55" t="s">
        <v>46</v>
      </c>
      <c r="B60" s="111"/>
      <c r="C60" s="148" t="s">
        <v>28</v>
      </c>
      <c r="D60" s="149" t="s">
        <v>29</v>
      </c>
      <c r="E60" s="150" t="s">
        <v>30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" x14ac:dyDescent="0.2">
      <c r="A61" s="4"/>
      <c r="B61" s="61"/>
      <c r="C61" s="59">
        <v>15</v>
      </c>
      <c r="D61" s="61">
        <v>10</v>
      </c>
      <c r="E61" s="67">
        <v>12</v>
      </c>
      <c r="F61" s="4" t="s">
        <v>47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" x14ac:dyDescent="0.2">
      <c r="A62" s="4"/>
      <c r="B62" s="53"/>
      <c r="C62" s="59"/>
      <c r="D62" s="61"/>
      <c r="E62" s="67"/>
      <c r="F62" s="4"/>
      <c r="G62" s="109" t="s">
        <v>91</v>
      </c>
      <c r="H62" s="4"/>
      <c r="I62" s="113">
        <f>MAX(C61:E61)</f>
        <v>15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9" thickBot="1" x14ac:dyDescent="0.25">
      <c r="A63" s="13" t="s">
        <v>82</v>
      </c>
      <c r="B63" s="61"/>
      <c r="C63" s="77">
        <f>C61/I62</f>
        <v>1</v>
      </c>
      <c r="D63" s="93">
        <f>D61/I62</f>
        <v>0.66666666666666663</v>
      </c>
      <c r="E63" s="94">
        <f>E61/I62</f>
        <v>0.8</v>
      </c>
      <c r="F63" s="7" t="s">
        <v>48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" x14ac:dyDescent="0.2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8" x14ac:dyDescent="0.2">
      <c r="A66" s="41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9" thickBot="1" x14ac:dyDescent="0.25">
      <c r="A67" s="43" t="s">
        <v>116</v>
      </c>
      <c r="B67" s="7"/>
      <c r="C67" s="3"/>
      <c r="D67" s="3"/>
      <c r="E67" s="3"/>
      <c r="F67" s="3"/>
      <c r="G67" s="3"/>
      <c r="H67" s="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9" thickBot="1" x14ac:dyDescent="0.25">
      <c r="A68" s="13"/>
      <c r="B68" s="61"/>
      <c r="C68" s="96" t="s">
        <v>8</v>
      </c>
      <c r="D68" s="97" t="s">
        <v>9</v>
      </c>
      <c r="E68" s="98" t="s">
        <v>18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" x14ac:dyDescent="0.2">
      <c r="A69" s="55" t="s">
        <v>10</v>
      </c>
      <c r="B69" s="53"/>
      <c r="C69" s="106">
        <v>850</v>
      </c>
      <c r="D69" s="107">
        <v>500</v>
      </c>
      <c r="E69" s="63" t="s">
        <v>33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" x14ac:dyDescent="0.2">
      <c r="A70" s="53"/>
      <c r="B70" s="53"/>
      <c r="C70" s="90">
        <v>850</v>
      </c>
      <c r="D70" s="80">
        <v>500</v>
      </c>
      <c r="E70" s="91">
        <v>600</v>
      </c>
      <c r="F70" s="7" t="s">
        <v>92</v>
      </c>
      <c r="G70" s="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" x14ac:dyDescent="0.2">
      <c r="A71" s="53"/>
      <c r="B71" s="53"/>
      <c r="C71" s="110"/>
      <c r="D71" s="111"/>
      <c r="E71" s="112"/>
      <c r="G71" s="109" t="s">
        <v>91</v>
      </c>
      <c r="I71" s="109">
        <f>MAX(C70:E70)</f>
        <v>850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" x14ac:dyDescent="0.2">
      <c r="A72" s="53"/>
      <c r="B72" s="53"/>
      <c r="C72" s="108">
        <f>C70/I71</f>
        <v>1</v>
      </c>
      <c r="D72" s="103">
        <f>D70/I71</f>
        <v>0.58823529411764708</v>
      </c>
      <c r="E72" s="104">
        <f>E70/I71</f>
        <v>0.70588235294117652</v>
      </c>
      <c r="F72" s="7" t="s">
        <v>93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9" thickBot="1" x14ac:dyDescent="0.25">
      <c r="A73" s="13" t="s">
        <v>82</v>
      </c>
      <c r="B73" s="53"/>
      <c r="C73" s="92">
        <f>1-C72</f>
        <v>0</v>
      </c>
      <c r="D73" s="93">
        <f>1-D72</f>
        <v>0.41176470588235292</v>
      </c>
      <c r="E73" s="94">
        <f>1-E72</f>
        <v>0.29411764705882348</v>
      </c>
      <c r="F73" s="7" t="s">
        <v>94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" x14ac:dyDescent="0.2">
      <c r="A74" s="40"/>
      <c r="B74" s="40"/>
      <c r="C74" s="40"/>
      <c r="D74" s="40"/>
      <c r="E74" s="45"/>
      <c r="G74" s="4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8" x14ac:dyDescent="0.2">
      <c r="A75" s="41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9" thickBot="1" x14ac:dyDescent="0.25">
      <c r="A76" s="43" t="s">
        <v>109</v>
      </c>
      <c r="B76" s="7"/>
      <c r="C76" s="3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9" thickBot="1" x14ac:dyDescent="0.25">
      <c r="A77" s="13"/>
      <c r="B77" s="61"/>
      <c r="C77" s="96" t="s">
        <v>8</v>
      </c>
      <c r="D77" s="97" t="s">
        <v>9</v>
      </c>
      <c r="E77" s="98" t="s">
        <v>18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" x14ac:dyDescent="0.2">
      <c r="A78" s="55" t="s">
        <v>118</v>
      </c>
      <c r="B78" s="111"/>
      <c r="C78" s="95">
        <v>5</v>
      </c>
      <c r="D78" s="62">
        <v>3.5</v>
      </c>
      <c r="E78" s="63">
        <v>2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" x14ac:dyDescent="0.2">
      <c r="A79" s="53"/>
      <c r="B79" s="61"/>
      <c r="C79" s="59"/>
      <c r="D79" s="61"/>
      <c r="E79" s="67"/>
      <c r="G79" s="7" t="s">
        <v>89</v>
      </c>
      <c r="H79" s="4"/>
      <c r="I79" s="109">
        <v>3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" x14ac:dyDescent="0.2">
      <c r="A80" s="53"/>
      <c r="B80" s="61"/>
      <c r="C80" s="59">
        <f>C78-$I$79</f>
        <v>2</v>
      </c>
      <c r="D80" s="61">
        <f t="shared" ref="D80:E80" si="0">D78-$I$79</f>
        <v>0.5</v>
      </c>
      <c r="E80" s="67">
        <f t="shared" si="0"/>
        <v>-1</v>
      </c>
      <c r="F80" s="7" t="s">
        <v>85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" x14ac:dyDescent="0.2">
      <c r="A81" s="53"/>
      <c r="B81" s="61"/>
      <c r="C81" s="59"/>
      <c r="D81" s="61"/>
      <c r="E81" s="67"/>
      <c r="G81" s="7" t="s">
        <v>87</v>
      </c>
      <c r="H81" s="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s="53" customFormat="1" ht="18" x14ac:dyDescent="0.2">
      <c r="B82" s="61"/>
      <c r="C82" s="59"/>
      <c r="D82" s="61"/>
      <c r="E82" s="67"/>
      <c r="G82" s="209" t="s">
        <v>90</v>
      </c>
      <c r="H82" s="61"/>
      <c r="I82" s="4"/>
      <c r="J82" s="4"/>
      <c r="K82" s="4"/>
      <c r="L82" s="4"/>
      <c r="M82" s="109">
        <v>4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" x14ac:dyDescent="0.2">
      <c r="A83" s="53"/>
      <c r="B83" s="61"/>
      <c r="C83" s="59">
        <f>C80/$M$82</f>
        <v>0.5</v>
      </c>
      <c r="D83" s="61">
        <f t="shared" ref="D83:E83" si="1">D80/$M$82</f>
        <v>0.125</v>
      </c>
      <c r="E83" s="67">
        <f t="shared" si="1"/>
        <v>-0.25</v>
      </c>
      <c r="F83" s="7" t="s">
        <v>86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" x14ac:dyDescent="0.2">
      <c r="A84" s="53"/>
      <c r="B84" s="61"/>
      <c r="C84" s="59">
        <f>C83+0.5</f>
        <v>1</v>
      </c>
      <c r="D84" s="61">
        <f>D83+0.5</f>
        <v>0.625</v>
      </c>
      <c r="E84" s="104">
        <f>E83+0.5</f>
        <v>0.25</v>
      </c>
      <c r="F84" s="4" t="s">
        <v>84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9" thickBot="1" x14ac:dyDescent="0.25">
      <c r="A85" s="13" t="s">
        <v>82</v>
      </c>
      <c r="B85" s="61"/>
      <c r="C85" s="77">
        <f>1-C84</f>
        <v>0</v>
      </c>
      <c r="D85" s="78">
        <f>1-D84</f>
        <v>0.375</v>
      </c>
      <c r="E85" s="105">
        <f>1-E84</f>
        <v>0.75</v>
      </c>
      <c r="F85" s="7" t="s">
        <v>88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" x14ac:dyDescent="0.2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8" x14ac:dyDescent="0.2">
      <c r="A87" s="41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9" thickBot="1" x14ac:dyDescent="0.25">
      <c r="A88" s="43" t="s">
        <v>113</v>
      </c>
      <c r="B88" s="7"/>
      <c r="C88" s="3"/>
      <c r="D88" s="3"/>
      <c r="E88" s="3"/>
      <c r="F88" s="3"/>
      <c r="G88" s="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9" thickBot="1" x14ac:dyDescent="0.25">
      <c r="A89" s="13"/>
      <c r="B89" s="61"/>
      <c r="C89" s="96" t="s">
        <v>8</v>
      </c>
      <c r="D89" s="97" t="s">
        <v>9</v>
      </c>
      <c r="E89" s="98" t="s">
        <v>18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9" thickBot="1" x14ac:dyDescent="0.25">
      <c r="A90" s="55" t="s">
        <v>12</v>
      </c>
      <c r="B90" s="61"/>
      <c r="C90" s="95" t="s">
        <v>34</v>
      </c>
      <c r="D90" s="62" t="s">
        <v>35</v>
      </c>
      <c r="E90" s="63" t="s">
        <v>36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58" thickBot="1" x14ac:dyDescent="0.25">
      <c r="C91" s="110"/>
      <c r="D91" s="111"/>
      <c r="E91" s="112"/>
      <c r="F91" s="210"/>
      <c r="G91" s="211" t="s">
        <v>81</v>
      </c>
      <c r="H91" s="188" t="s">
        <v>80</v>
      </c>
      <c r="I91" s="62"/>
      <c r="J91" s="62"/>
      <c r="K91" s="6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" x14ac:dyDescent="0.2">
      <c r="C92" s="110"/>
      <c r="D92" s="111"/>
      <c r="E92" s="112"/>
      <c r="F92" s="36"/>
      <c r="G92" s="213">
        <v>1</v>
      </c>
      <c r="H92" s="95" t="s">
        <v>49</v>
      </c>
      <c r="I92" s="62"/>
      <c r="J92" s="62"/>
      <c r="K92" s="6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" x14ac:dyDescent="0.2">
      <c r="C93" s="110"/>
      <c r="D93" s="111"/>
      <c r="E93" s="112"/>
      <c r="F93" s="36"/>
      <c r="G93" s="90">
        <v>0.75</v>
      </c>
      <c r="H93" s="59" t="s">
        <v>50</v>
      </c>
      <c r="I93" s="61"/>
      <c r="J93" s="61"/>
      <c r="K93" s="67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" x14ac:dyDescent="0.2">
      <c r="C94" s="110"/>
      <c r="D94" s="111"/>
      <c r="E94" s="112"/>
      <c r="F94" s="36"/>
      <c r="G94" s="90">
        <v>0.5</v>
      </c>
      <c r="H94" s="59" t="s">
        <v>51</v>
      </c>
      <c r="I94" s="61"/>
      <c r="J94" s="61"/>
      <c r="K94" s="67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" x14ac:dyDescent="0.2">
      <c r="C95" s="110"/>
      <c r="D95" s="111"/>
      <c r="E95" s="112"/>
      <c r="F95" s="36"/>
      <c r="G95" s="90">
        <v>0.25</v>
      </c>
      <c r="H95" s="59" t="s">
        <v>52</v>
      </c>
      <c r="I95" s="61"/>
      <c r="J95" s="61"/>
      <c r="K95" s="67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9" thickBot="1" x14ac:dyDescent="0.25">
      <c r="C96" s="110"/>
      <c r="D96" s="111"/>
      <c r="E96" s="112"/>
      <c r="F96" s="36"/>
      <c r="G96" s="212">
        <v>0</v>
      </c>
      <c r="H96" s="77" t="s">
        <v>53</v>
      </c>
      <c r="I96" s="78"/>
      <c r="J96" s="78"/>
      <c r="K96" s="79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9" thickBot="1" x14ac:dyDescent="0.25">
      <c r="A97" s="13" t="s">
        <v>82</v>
      </c>
      <c r="B97" s="61"/>
      <c r="C97" s="77">
        <v>1</v>
      </c>
      <c r="D97" s="78">
        <v>0.25</v>
      </c>
      <c r="E97" s="79">
        <v>0.75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" x14ac:dyDescent="0.2">
      <c r="A98" s="39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8" x14ac:dyDescent="0.2">
      <c r="A99" s="41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9" thickBot="1" x14ac:dyDescent="0.25">
      <c r="A100" s="43" t="s">
        <v>110</v>
      </c>
      <c r="B100" s="7"/>
      <c r="C100" s="3"/>
      <c r="D100" s="3"/>
      <c r="E100" s="3"/>
      <c r="F100" s="3"/>
      <c r="G100" s="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9" thickBot="1" x14ac:dyDescent="0.25">
      <c r="A101" s="13"/>
      <c r="B101" s="61"/>
      <c r="C101" s="87" t="s">
        <v>8</v>
      </c>
      <c r="D101" s="88" t="s">
        <v>9</v>
      </c>
      <c r="E101" s="89" t="s">
        <v>18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" x14ac:dyDescent="0.2">
      <c r="A102" s="55" t="s">
        <v>13</v>
      </c>
      <c r="B102" s="111"/>
      <c r="C102" s="95" t="s">
        <v>37</v>
      </c>
      <c r="D102" s="62" t="s">
        <v>38</v>
      </c>
      <c r="E102" s="63" t="s">
        <v>39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" x14ac:dyDescent="0.2">
      <c r="A103" s="13"/>
      <c r="B103" s="61"/>
      <c r="C103" s="59"/>
      <c r="D103" s="61"/>
      <c r="E103" s="67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" x14ac:dyDescent="0.2">
      <c r="A104" s="53"/>
      <c r="B104" s="61"/>
      <c r="C104" s="90">
        <v>2</v>
      </c>
      <c r="D104" s="80">
        <v>1.75</v>
      </c>
      <c r="E104" s="91">
        <v>1.28</v>
      </c>
      <c r="F104" s="4" t="s">
        <v>54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" x14ac:dyDescent="0.2">
      <c r="A105" s="53"/>
      <c r="B105" s="61"/>
      <c r="C105" s="59"/>
      <c r="D105" s="61"/>
      <c r="E105" s="67"/>
      <c r="F105" s="7"/>
      <c r="G105" s="54" t="s">
        <v>83</v>
      </c>
      <c r="I105" s="102">
        <f>SUM(C104:E104)</f>
        <v>5.03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9" thickBot="1" x14ac:dyDescent="0.25">
      <c r="A106" s="13" t="s">
        <v>82</v>
      </c>
      <c r="B106" s="61"/>
      <c r="C106" s="92">
        <f>C104/$I$105</f>
        <v>0.39761431411530812</v>
      </c>
      <c r="D106" s="93">
        <f>D104/$I$105</f>
        <v>0.34791252485089463</v>
      </c>
      <c r="E106" s="94">
        <f>E104/$I$105</f>
        <v>0.25447316103379719</v>
      </c>
      <c r="F106" s="7" t="s">
        <v>55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" x14ac:dyDescent="0.2">
      <c r="A107" s="39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9" thickBot="1" x14ac:dyDescent="0.25">
      <c r="A108" s="41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9" thickBot="1" x14ac:dyDescent="0.25">
      <c r="A109" s="4"/>
      <c r="B109" s="61"/>
      <c r="C109" s="275" t="s">
        <v>100</v>
      </c>
      <c r="D109" s="276"/>
      <c r="E109" s="277"/>
      <c r="F109" s="4"/>
      <c r="G109" s="61"/>
      <c r="H109" s="281" t="s">
        <v>101</v>
      </c>
      <c r="I109" s="282"/>
      <c r="J109" s="283"/>
      <c r="K109" s="4"/>
      <c r="L109" s="13"/>
      <c r="M109" s="4"/>
      <c r="N109" s="4"/>
      <c r="O109" s="13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9" thickBot="1" x14ac:dyDescent="0.25">
      <c r="A110" s="13" t="s">
        <v>76</v>
      </c>
      <c r="B110" s="61"/>
      <c r="C110" s="64" t="s">
        <v>8</v>
      </c>
      <c r="D110" s="65" t="s">
        <v>9</v>
      </c>
      <c r="E110" s="66" t="s">
        <v>18</v>
      </c>
      <c r="F110" s="161" t="s">
        <v>19</v>
      </c>
      <c r="G110" s="177" t="s">
        <v>20</v>
      </c>
      <c r="H110" s="174" t="s">
        <v>8</v>
      </c>
      <c r="I110" s="175" t="s">
        <v>9</v>
      </c>
      <c r="J110" s="176" t="s">
        <v>18</v>
      </c>
      <c r="K110" s="13"/>
      <c r="L110" s="14"/>
      <c r="M110" s="14"/>
      <c r="N110" s="1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" x14ac:dyDescent="0.2">
      <c r="A111" s="54" t="s">
        <v>27</v>
      </c>
      <c r="B111" s="173"/>
      <c r="C111" s="95">
        <v>15</v>
      </c>
      <c r="D111" s="62">
        <v>10</v>
      </c>
      <c r="E111" s="63">
        <v>12</v>
      </c>
      <c r="F111" s="215">
        <v>8</v>
      </c>
      <c r="G111" s="216"/>
      <c r="H111" s="120">
        <f>C63</f>
        <v>1</v>
      </c>
      <c r="I111" s="121">
        <f>D63</f>
        <v>0.66666666666666663</v>
      </c>
      <c r="J111" s="122">
        <f>E63</f>
        <v>0.8</v>
      </c>
      <c r="K111" s="1" t="s">
        <v>108</v>
      </c>
      <c r="L111" s="3"/>
      <c r="M111" s="3"/>
      <c r="N111" s="3"/>
      <c r="O111" s="3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" x14ac:dyDescent="0.2">
      <c r="A112" s="54" t="s">
        <v>56</v>
      </c>
      <c r="B112" s="111"/>
      <c r="C112" s="68">
        <v>850</v>
      </c>
      <c r="D112" s="69">
        <v>500</v>
      </c>
      <c r="E112" s="70">
        <v>600</v>
      </c>
      <c r="F112" s="215"/>
      <c r="G112" s="217">
        <v>1000</v>
      </c>
      <c r="H112" s="120">
        <f>C73</f>
        <v>0</v>
      </c>
      <c r="I112" s="121">
        <f>D73</f>
        <v>0.41176470588235292</v>
      </c>
      <c r="J112" s="122">
        <f>E73</f>
        <v>0.29411764705882348</v>
      </c>
      <c r="K112" s="1" t="s">
        <v>115</v>
      </c>
      <c r="L112" s="3"/>
      <c r="M112" s="3"/>
      <c r="N112" s="3"/>
      <c r="O112" s="3"/>
      <c r="P112" s="3"/>
      <c r="Q112" s="3"/>
      <c r="R112" s="3"/>
      <c r="S112" s="3"/>
      <c r="T112" s="4"/>
      <c r="U112" s="4"/>
      <c r="V112" s="4"/>
      <c r="W112" s="4"/>
      <c r="X112" s="4"/>
      <c r="Y112" s="4"/>
      <c r="Z112" s="4"/>
    </row>
    <row r="113" spans="1:26" ht="18" x14ac:dyDescent="0.2">
      <c r="A113" s="54" t="s">
        <v>118</v>
      </c>
      <c r="B113" s="111"/>
      <c r="C113" s="59">
        <v>5</v>
      </c>
      <c r="D113" s="61">
        <v>3.5</v>
      </c>
      <c r="E113" s="67">
        <v>2</v>
      </c>
      <c r="F113" s="215"/>
      <c r="G113" s="216">
        <v>7</v>
      </c>
      <c r="H113" s="120">
        <f>C85</f>
        <v>0</v>
      </c>
      <c r="I113" s="121">
        <f>D85</f>
        <v>0.375</v>
      </c>
      <c r="J113" s="122">
        <f>E85</f>
        <v>0.75</v>
      </c>
      <c r="K113" s="1" t="s">
        <v>109</v>
      </c>
      <c r="L113" s="3"/>
      <c r="M113" s="3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" x14ac:dyDescent="0.2">
      <c r="A114" s="54" t="s">
        <v>57</v>
      </c>
      <c r="B114" s="173"/>
      <c r="C114" s="71">
        <v>2</v>
      </c>
      <c r="D114" s="72">
        <v>1</v>
      </c>
      <c r="E114" s="73">
        <v>1.7</v>
      </c>
      <c r="F114" s="218"/>
      <c r="G114" s="219">
        <v>1</v>
      </c>
      <c r="H114" s="120">
        <f>C97</f>
        <v>1</v>
      </c>
      <c r="I114" s="121">
        <f>D97</f>
        <v>0.25</v>
      </c>
      <c r="J114" s="122">
        <f>E97</f>
        <v>0.75</v>
      </c>
      <c r="K114" s="1" t="s">
        <v>114</v>
      </c>
      <c r="L114" s="3"/>
      <c r="M114" s="3"/>
      <c r="N114" s="3"/>
      <c r="O114" s="3"/>
      <c r="P114" s="3"/>
      <c r="Q114" s="3"/>
      <c r="R114" s="3"/>
      <c r="S114" s="4"/>
      <c r="T114" s="4"/>
      <c r="U114" s="4"/>
      <c r="V114" s="4"/>
      <c r="W114" s="4"/>
      <c r="X114" s="4"/>
      <c r="Y114" s="4"/>
      <c r="Z114" s="4"/>
    </row>
    <row r="115" spans="1:26" ht="18" x14ac:dyDescent="0.2">
      <c r="A115" s="54" t="s">
        <v>58</v>
      </c>
      <c r="B115" s="57"/>
      <c r="C115" s="59">
        <v>2</v>
      </c>
      <c r="D115" s="61">
        <v>1.75</v>
      </c>
      <c r="E115" s="67">
        <v>1.28</v>
      </c>
      <c r="F115" s="215">
        <v>1</v>
      </c>
      <c r="G115" s="220"/>
      <c r="H115" s="120">
        <f>C106</f>
        <v>0.39761431411530812</v>
      </c>
      <c r="I115" s="121">
        <f>D106</f>
        <v>0.34791252485089463</v>
      </c>
      <c r="J115" s="122">
        <f>E106</f>
        <v>0.25447316103379719</v>
      </c>
      <c r="K115" s="1" t="s">
        <v>111</v>
      </c>
      <c r="L115" s="3"/>
      <c r="M115" s="3"/>
      <c r="N115" s="3"/>
      <c r="O115" s="3"/>
      <c r="P115" s="3"/>
      <c r="Q115" s="3"/>
      <c r="R115" s="3"/>
      <c r="S115" s="4"/>
      <c r="T115" s="4"/>
      <c r="U115" s="4"/>
      <c r="V115" s="4"/>
      <c r="W115" s="4"/>
      <c r="X115" s="4"/>
      <c r="Y115" s="4"/>
      <c r="Z115" s="4"/>
    </row>
    <row r="116" spans="1:26" ht="18" x14ac:dyDescent="0.2">
      <c r="A116" s="22" t="s">
        <v>59</v>
      </c>
      <c r="B116" s="57"/>
      <c r="C116" s="74">
        <v>100</v>
      </c>
      <c r="D116" s="75">
        <v>80</v>
      </c>
      <c r="E116" s="76">
        <v>99</v>
      </c>
      <c r="F116" s="215"/>
      <c r="G116" s="216"/>
      <c r="H116" s="120">
        <f t="shared" ref="H116:J116" si="2">C116/100</f>
        <v>1</v>
      </c>
      <c r="I116" s="121">
        <f t="shared" si="2"/>
        <v>0.8</v>
      </c>
      <c r="J116" s="122">
        <f t="shared" si="2"/>
        <v>0.99</v>
      </c>
      <c r="K116" s="7" t="s">
        <v>60</v>
      </c>
      <c r="L116" s="3"/>
      <c r="M116" s="3"/>
      <c r="N116" s="3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" x14ac:dyDescent="0.2">
      <c r="A117" s="54" t="s">
        <v>61</v>
      </c>
      <c r="B117" s="111"/>
      <c r="C117" s="59">
        <v>5</v>
      </c>
      <c r="D117" s="61">
        <v>3</v>
      </c>
      <c r="E117" s="67">
        <v>4</v>
      </c>
      <c r="F117" s="215"/>
      <c r="G117" s="216"/>
      <c r="H117" s="120">
        <f t="shared" ref="H117:J117" si="3">C117/5</f>
        <v>1</v>
      </c>
      <c r="I117" s="121">
        <f t="shared" si="3"/>
        <v>0.6</v>
      </c>
      <c r="J117" s="122">
        <f t="shared" si="3"/>
        <v>0.8</v>
      </c>
      <c r="K117" s="7" t="s">
        <v>62</v>
      </c>
      <c r="L117" s="3"/>
      <c r="M117" s="3"/>
      <c r="N117" s="3"/>
      <c r="O117" s="3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9" thickBot="1" x14ac:dyDescent="0.25">
      <c r="A118" s="22" t="s">
        <v>63</v>
      </c>
      <c r="B118" s="61"/>
      <c r="C118" s="77">
        <v>5</v>
      </c>
      <c r="D118" s="78" t="s">
        <v>42</v>
      </c>
      <c r="E118" s="79" t="s">
        <v>43</v>
      </c>
      <c r="F118" s="221" t="s">
        <v>42</v>
      </c>
      <c r="G118" s="222"/>
      <c r="H118" s="123">
        <v>1</v>
      </c>
      <c r="I118" s="124">
        <v>1</v>
      </c>
      <c r="J118" s="125">
        <v>0.5</v>
      </c>
      <c r="K118" s="7" t="s">
        <v>117</v>
      </c>
      <c r="L118" s="3"/>
      <c r="M118" s="3"/>
      <c r="N118" s="3"/>
      <c r="O118" s="3"/>
      <c r="P118" s="3"/>
      <c r="Q118" s="3"/>
      <c r="R118" s="3"/>
      <c r="S118" s="3"/>
      <c r="T118" s="3"/>
      <c r="U118" s="4"/>
      <c r="V118" s="4"/>
      <c r="W118" s="4"/>
      <c r="X118" s="4"/>
      <c r="Y118" s="4"/>
      <c r="Z118" s="4"/>
    </row>
    <row r="119" spans="1:26" ht="19" thickBot="1" x14ac:dyDescent="0.25">
      <c r="A119" s="13" t="s">
        <v>44</v>
      </c>
      <c r="B119" s="61"/>
      <c r="C119" s="62"/>
      <c r="D119" s="62"/>
      <c r="E119" s="62"/>
      <c r="F119" s="4"/>
      <c r="G119" s="12"/>
      <c r="H119" s="126">
        <f t="shared" ref="H119:J119" si="4">SUM(H111:H118)</f>
        <v>5.3976143141153079</v>
      </c>
      <c r="I119" s="126">
        <f t="shared" si="4"/>
        <v>4.451343897399914</v>
      </c>
      <c r="J119" s="127">
        <f t="shared" si="4"/>
        <v>5.138590808092621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9" thickBot="1" x14ac:dyDescent="0.25">
      <c r="A120" s="25"/>
      <c r="B120" s="9"/>
      <c r="C120" s="9"/>
      <c r="D120" s="9"/>
      <c r="E120" s="9"/>
      <c r="F120" s="9"/>
      <c r="G120" s="9"/>
      <c r="H120" s="46"/>
      <c r="I120" s="46"/>
      <c r="J120" s="46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9" thickBot="1" x14ac:dyDescent="0.25">
      <c r="A121" s="26" t="s">
        <v>64</v>
      </c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9" thickBot="1" x14ac:dyDescent="0.25">
      <c r="A122" s="13"/>
      <c r="B122" s="4"/>
      <c r="C122" s="61"/>
      <c r="D122" s="61"/>
      <c r="E122" s="61"/>
      <c r="F122" s="61"/>
      <c r="G122" s="61"/>
      <c r="H122" s="9"/>
      <c r="I122" s="9"/>
      <c r="J122" s="9"/>
      <c r="K122" s="181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9" thickBot="1" x14ac:dyDescent="0.25">
      <c r="A123" s="4"/>
      <c r="B123" s="61"/>
      <c r="C123" s="275" t="s">
        <v>100</v>
      </c>
      <c r="D123" s="276"/>
      <c r="E123" s="277"/>
      <c r="F123" s="78"/>
      <c r="G123" s="78"/>
      <c r="H123" s="275" t="s">
        <v>101</v>
      </c>
      <c r="I123" s="276"/>
      <c r="J123" s="277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9" thickBot="1" x14ac:dyDescent="0.25">
      <c r="A124" s="13" t="s">
        <v>76</v>
      </c>
      <c r="B124" s="61"/>
      <c r="C124" s="64" t="s">
        <v>8</v>
      </c>
      <c r="D124" s="65" t="s">
        <v>9</v>
      </c>
      <c r="E124" s="66" t="s">
        <v>18</v>
      </c>
      <c r="F124" s="178" t="s">
        <v>19</v>
      </c>
      <c r="G124" s="179" t="s">
        <v>20</v>
      </c>
      <c r="H124" s="158" t="s">
        <v>8</v>
      </c>
      <c r="I124" s="159" t="s">
        <v>9</v>
      </c>
      <c r="J124" s="160" t="s">
        <v>18</v>
      </c>
      <c r="K124" s="180" t="s">
        <v>11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" x14ac:dyDescent="0.2">
      <c r="A125" s="54" t="s">
        <v>27</v>
      </c>
      <c r="B125" s="173"/>
      <c r="C125" s="95">
        <v>15</v>
      </c>
      <c r="D125" s="62">
        <v>10</v>
      </c>
      <c r="E125" s="63">
        <v>12</v>
      </c>
      <c r="F125" s="215">
        <v>8</v>
      </c>
      <c r="G125" s="216"/>
      <c r="H125" s="116">
        <f t="shared" ref="H125:J125" si="5">H111</f>
        <v>1</v>
      </c>
      <c r="I125" s="116">
        <f t="shared" si="5"/>
        <v>0.66666666666666663</v>
      </c>
      <c r="J125" s="117">
        <f t="shared" si="5"/>
        <v>0.8</v>
      </c>
      <c r="K125" s="128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" x14ac:dyDescent="0.2">
      <c r="A126" s="54" t="s">
        <v>56</v>
      </c>
      <c r="B126" s="111"/>
      <c r="C126" s="68">
        <v>850</v>
      </c>
      <c r="D126" s="69">
        <v>500</v>
      </c>
      <c r="E126" s="70">
        <v>600</v>
      </c>
      <c r="F126" s="215"/>
      <c r="G126" s="217">
        <v>1000</v>
      </c>
      <c r="H126" s="116">
        <f t="shared" ref="H126:J126" si="6">H112</f>
        <v>0</v>
      </c>
      <c r="I126" s="116">
        <f t="shared" si="6"/>
        <v>0.41176470588235292</v>
      </c>
      <c r="J126" s="117">
        <f t="shared" si="6"/>
        <v>0.29411764705882348</v>
      </c>
      <c r="K126" s="128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" x14ac:dyDescent="0.2">
      <c r="A127" s="54" t="s">
        <v>118</v>
      </c>
      <c r="B127" s="111"/>
      <c r="C127" s="59">
        <v>5</v>
      </c>
      <c r="D127" s="61">
        <v>3.5</v>
      </c>
      <c r="E127" s="67">
        <v>2</v>
      </c>
      <c r="F127" s="215"/>
      <c r="G127" s="216">
        <v>7</v>
      </c>
      <c r="H127" s="116">
        <f t="shared" ref="H127:J127" si="7">H113</f>
        <v>0</v>
      </c>
      <c r="I127" s="116">
        <f t="shared" si="7"/>
        <v>0.375</v>
      </c>
      <c r="J127" s="117">
        <f t="shared" si="7"/>
        <v>0.75</v>
      </c>
      <c r="K127" s="128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" x14ac:dyDescent="0.2">
      <c r="A128" s="54" t="s">
        <v>57</v>
      </c>
      <c r="B128" s="173"/>
      <c r="C128" s="71">
        <v>2</v>
      </c>
      <c r="D128" s="72">
        <v>1</v>
      </c>
      <c r="E128" s="73">
        <v>1.7</v>
      </c>
      <c r="F128" s="218"/>
      <c r="G128" s="219">
        <v>1</v>
      </c>
      <c r="H128" s="116">
        <f t="shared" ref="H128:J128" si="8">H114</f>
        <v>1</v>
      </c>
      <c r="I128" s="116">
        <f t="shared" si="8"/>
        <v>0.25</v>
      </c>
      <c r="J128" s="117">
        <f t="shared" si="8"/>
        <v>0.75</v>
      </c>
      <c r="K128" s="128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" x14ac:dyDescent="0.2">
      <c r="A129" s="54" t="s">
        <v>58</v>
      </c>
      <c r="B129" s="57"/>
      <c r="C129" s="59">
        <v>2</v>
      </c>
      <c r="D129" s="61">
        <v>1.75</v>
      </c>
      <c r="E129" s="67">
        <v>1.28</v>
      </c>
      <c r="F129" s="215">
        <v>1</v>
      </c>
      <c r="G129" s="220"/>
      <c r="H129" s="116">
        <f t="shared" ref="H129:J129" si="9">H115</f>
        <v>0.39761431411530812</v>
      </c>
      <c r="I129" s="116">
        <f t="shared" si="9"/>
        <v>0.34791252485089463</v>
      </c>
      <c r="J129" s="117">
        <f t="shared" si="9"/>
        <v>0.25447316103379719</v>
      </c>
      <c r="K129" s="128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" x14ac:dyDescent="0.2">
      <c r="A130" s="22" t="s">
        <v>59</v>
      </c>
      <c r="B130" s="57"/>
      <c r="C130" s="74">
        <v>100</v>
      </c>
      <c r="D130" s="75">
        <v>80</v>
      </c>
      <c r="E130" s="76">
        <v>99</v>
      </c>
      <c r="F130" s="215"/>
      <c r="G130" s="216"/>
      <c r="H130" s="116">
        <f t="shared" ref="H130:J130" si="10">H116</f>
        <v>1</v>
      </c>
      <c r="I130" s="116">
        <f t="shared" si="10"/>
        <v>0.8</v>
      </c>
      <c r="J130" s="117">
        <f t="shared" si="10"/>
        <v>0.99</v>
      </c>
      <c r="K130" s="128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" x14ac:dyDescent="0.2">
      <c r="A131" s="54" t="s">
        <v>61</v>
      </c>
      <c r="B131" s="111"/>
      <c r="C131" s="59">
        <v>5</v>
      </c>
      <c r="D131" s="61">
        <v>3</v>
      </c>
      <c r="E131" s="67">
        <v>4</v>
      </c>
      <c r="F131" s="215"/>
      <c r="G131" s="216"/>
      <c r="H131" s="116">
        <f t="shared" ref="H131:J131" si="11">H117</f>
        <v>1</v>
      </c>
      <c r="I131" s="116">
        <f t="shared" si="11"/>
        <v>0.6</v>
      </c>
      <c r="J131" s="117">
        <f t="shared" si="11"/>
        <v>0.8</v>
      </c>
      <c r="K131" s="128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9" thickBot="1" x14ac:dyDescent="0.25">
      <c r="A132" s="22" t="s">
        <v>63</v>
      </c>
      <c r="B132" s="61"/>
      <c r="C132" s="77">
        <v>5</v>
      </c>
      <c r="D132" s="78" t="s">
        <v>42</v>
      </c>
      <c r="E132" s="79" t="s">
        <v>43</v>
      </c>
      <c r="F132" s="221" t="s">
        <v>42</v>
      </c>
      <c r="G132" s="222"/>
      <c r="H132" s="118">
        <f t="shared" ref="H132:J132" si="12">H118</f>
        <v>1</v>
      </c>
      <c r="I132" s="118">
        <f t="shared" si="12"/>
        <v>1</v>
      </c>
      <c r="J132" s="119">
        <f t="shared" si="12"/>
        <v>0.5</v>
      </c>
      <c r="K132" s="129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9" thickBot="1" x14ac:dyDescent="0.25">
      <c r="A133" s="13" t="s">
        <v>44</v>
      </c>
      <c r="B133" s="61"/>
      <c r="C133" s="62"/>
      <c r="D133" s="62"/>
      <c r="E133" s="62"/>
      <c r="F133" s="4"/>
      <c r="G133" s="12"/>
      <c r="H133" s="114">
        <f t="shared" ref="H133:J133" si="13">H119</f>
        <v>5.3976143141153079</v>
      </c>
      <c r="I133" s="114">
        <f t="shared" si="13"/>
        <v>4.451343897399914</v>
      </c>
      <c r="J133" s="115">
        <f t="shared" si="13"/>
        <v>5.138590808092621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" x14ac:dyDescent="0.2">
      <c r="A134" s="39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36" customHeight="1" x14ac:dyDescent="0.2">
      <c r="A135" s="168" t="s">
        <v>65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8" x14ac:dyDescent="0.2">
      <c r="A136" s="1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9" thickBot="1" x14ac:dyDescent="0.25">
      <c r="A137" s="43" t="s">
        <v>77</v>
      </c>
      <c r="B137" s="7"/>
      <c r="C137" s="61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9" thickBot="1" x14ac:dyDescent="0.25">
      <c r="A138" s="13"/>
      <c r="B138" s="61"/>
      <c r="C138" s="163" t="s">
        <v>11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" x14ac:dyDescent="0.2">
      <c r="A139" s="54" t="s">
        <v>79</v>
      </c>
      <c r="B139" s="173"/>
      <c r="C139" s="85">
        <v>5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" x14ac:dyDescent="0.2">
      <c r="A140" s="54" t="s">
        <v>10</v>
      </c>
      <c r="B140" s="111"/>
      <c r="C140" s="85">
        <v>5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" x14ac:dyDescent="0.2">
      <c r="A141" s="54" t="s">
        <v>11</v>
      </c>
      <c r="B141" s="111"/>
      <c r="C141" s="85">
        <v>3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" x14ac:dyDescent="0.2">
      <c r="A142" s="54" t="s">
        <v>12</v>
      </c>
      <c r="B142" s="173"/>
      <c r="C142" s="85">
        <v>3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" x14ac:dyDescent="0.2">
      <c r="A143" s="54" t="s">
        <v>13</v>
      </c>
      <c r="B143" s="57"/>
      <c r="C143" s="85">
        <v>5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" x14ac:dyDescent="0.2">
      <c r="A144" s="22" t="s">
        <v>14</v>
      </c>
      <c r="B144" s="57"/>
      <c r="C144" s="85">
        <v>3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" x14ac:dyDescent="0.2">
      <c r="A145" s="54" t="s">
        <v>15</v>
      </c>
      <c r="B145" s="111"/>
      <c r="C145" s="85">
        <v>4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9" thickBot="1" x14ac:dyDescent="0.25">
      <c r="A146" s="22" t="s">
        <v>17</v>
      </c>
      <c r="B146" s="61"/>
      <c r="C146" s="86">
        <v>3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" x14ac:dyDescent="0.2">
      <c r="A147" s="39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8" x14ac:dyDescent="0.2">
      <c r="A148" s="41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9" thickBot="1" x14ac:dyDescent="0.25">
      <c r="A149" s="43" t="s">
        <v>78</v>
      </c>
      <c r="B149" s="7"/>
      <c r="C149" s="61"/>
      <c r="D149" s="3"/>
      <c r="E149" s="3"/>
      <c r="F149" s="3"/>
      <c r="G149" s="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9" thickBot="1" x14ac:dyDescent="0.25">
      <c r="A150" s="13"/>
      <c r="B150" s="61"/>
      <c r="C150" s="163" t="s">
        <v>11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" x14ac:dyDescent="0.2">
      <c r="A151" s="54" t="s">
        <v>79</v>
      </c>
      <c r="B151" s="173"/>
      <c r="C151" s="83">
        <f>C139/SUM($C139:$C146)</f>
        <v>0.16129032258064516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" x14ac:dyDescent="0.2">
      <c r="A152" s="54" t="s">
        <v>10</v>
      </c>
      <c r="B152" s="111"/>
      <c r="C152" s="83">
        <f>C140/SUM(C139:C146)</f>
        <v>0.16129032258064516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" x14ac:dyDescent="0.2">
      <c r="A153" s="54" t="s">
        <v>11</v>
      </c>
      <c r="B153" s="111"/>
      <c r="C153" s="83">
        <f>C141/SUM(C139:C146)</f>
        <v>9.6774193548387094E-2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" x14ac:dyDescent="0.2">
      <c r="A154" s="54" t="s">
        <v>12</v>
      </c>
      <c r="B154" s="173"/>
      <c r="C154" s="83">
        <f>C142/SUM(C139:C146)</f>
        <v>9.6774193548387094E-2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" x14ac:dyDescent="0.2">
      <c r="A155" s="54" t="s">
        <v>13</v>
      </c>
      <c r="B155" s="57"/>
      <c r="C155" s="83">
        <f>C143/SUM(C139:C146)</f>
        <v>0.16129032258064516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" x14ac:dyDescent="0.2">
      <c r="A156" s="22" t="s">
        <v>14</v>
      </c>
      <c r="B156" s="57"/>
      <c r="C156" s="83">
        <f>C144/SUM(C139:C146)</f>
        <v>9.6774193548387094E-2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" x14ac:dyDescent="0.2">
      <c r="A157" s="54" t="s">
        <v>15</v>
      </c>
      <c r="B157" s="111"/>
      <c r="C157" s="83">
        <f>C145/SUM(C139:C146)</f>
        <v>0.12903225806451613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9" thickBot="1" x14ac:dyDescent="0.25">
      <c r="A158" s="22" t="s">
        <v>17</v>
      </c>
      <c r="B158" s="61"/>
      <c r="C158" s="84">
        <f>C146/SUM(C139:C146)</f>
        <v>9.6774193548387094E-2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9" thickBot="1" x14ac:dyDescent="0.25">
      <c r="A159" s="13"/>
      <c r="B159" s="12"/>
      <c r="C159" s="47">
        <f>SUM(C151:C158)</f>
        <v>1</v>
      </c>
      <c r="D159" s="4" t="s">
        <v>103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" x14ac:dyDescent="0.2">
      <c r="A160" s="39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8" x14ac:dyDescent="0.2">
      <c r="A161" s="41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9" thickBot="1" x14ac:dyDescent="0.25">
      <c r="A162" s="4"/>
      <c r="B162" s="4"/>
      <c r="C162" s="61"/>
      <c r="D162" s="61"/>
      <c r="E162" s="61"/>
      <c r="F162" s="61"/>
      <c r="G162" s="61"/>
      <c r="H162" s="61"/>
      <c r="I162" s="61"/>
      <c r="J162" s="61"/>
      <c r="K162" s="61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9" thickBot="1" x14ac:dyDescent="0.25">
      <c r="A163" s="4"/>
      <c r="B163" s="61"/>
      <c r="C163" s="275" t="s">
        <v>100</v>
      </c>
      <c r="D163" s="276"/>
      <c r="E163" s="277"/>
      <c r="F163" s="77"/>
      <c r="G163" s="78"/>
      <c r="H163" s="275" t="s">
        <v>101</v>
      </c>
      <c r="I163" s="276"/>
      <c r="J163" s="277"/>
      <c r="K163" s="77"/>
      <c r="L163" s="13"/>
      <c r="M163" s="4"/>
      <c r="N163" s="4"/>
      <c r="O163" s="13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9" thickBot="1" x14ac:dyDescent="0.25">
      <c r="A164" s="13" t="s">
        <v>76</v>
      </c>
      <c r="B164" s="61"/>
      <c r="C164" s="96" t="s">
        <v>8</v>
      </c>
      <c r="D164" s="97" t="s">
        <v>9</v>
      </c>
      <c r="E164" s="98" t="s">
        <v>18</v>
      </c>
      <c r="F164" s="178" t="s">
        <v>19</v>
      </c>
      <c r="G164" s="187" t="s">
        <v>20</v>
      </c>
      <c r="H164" s="158" t="s">
        <v>8</v>
      </c>
      <c r="I164" s="159" t="s">
        <v>9</v>
      </c>
      <c r="J164" s="160" t="s">
        <v>18</v>
      </c>
      <c r="K164" s="34" t="s">
        <v>11</v>
      </c>
      <c r="L164" s="14"/>
      <c r="M164" s="14"/>
      <c r="N164" s="1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" x14ac:dyDescent="0.2">
      <c r="A165" s="54" t="s">
        <v>27</v>
      </c>
      <c r="B165" s="173"/>
      <c r="C165" s="95">
        <v>15</v>
      </c>
      <c r="D165" s="62">
        <v>10</v>
      </c>
      <c r="E165" s="63">
        <v>12</v>
      </c>
      <c r="F165" s="215">
        <v>8</v>
      </c>
      <c r="G165" s="216"/>
      <c r="H165" s="189">
        <f t="shared" ref="H165:J173" si="14">H125</f>
        <v>1</v>
      </c>
      <c r="I165" s="190">
        <f t="shared" si="14"/>
        <v>0.66666666666666663</v>
      </c>
      <c r="J165" s="191">
        <f t="shared" si="14"/>
        <v>0.8</v>
      </c>
      <c r="K165" s="262">
        <f>C151</f>
        <v>0.16129032258064516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" x14ac:dyDescent="0.2">
      <c r="A166" s="54" t="s">
        <v>56</v>
      </c>
      <c r="B166" s="111"/>
      <c r="C166" s="68">
        <v>850</v>
      </c>
      <c r="D166" s="69">
        <v>500</v>
      </c>
      <c r="E166" s="70">
        <v>600</v>
      </c>
      <c r="F166" s="215"/>
      <c r="G166" s="217">
        <v>1000</v>
      </c>
      <c r="H166" s="189">
        <f t="shared" si="14"/>
        <v>0</v>
      </c>
      <c r="I166" s="190">
        <f t="shared" si="14"/>
        <v>0.41176470588235292</v>
      </c>
      <c r="J166" s="191">
        <f t="shared" si="14"/>
        <v>0.29411764705882348</v>
      </c>
      <c r="K166" s="263">
        <f t="shared" ref="K166:K172" si="15">C152</f>
        <v>0.16129032258064516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" x14ac:dyDescent="0.2">
      <c r="A167" s="54" t="s">
        <v>118</v>
      </c>
      <c r="B167" s="111"/>
      <c r="C167" s="59">
        <v>5</v>
      </c>
      <c r="D167" s="61">
        <v>3.5</v>
      </c>
      <c r="E167" s="67">
        <v>2</v>
      </c>
      <c r="F167" s="215"/>
      <c r="G167" s="216">
        <v>7</v>
      </c>
      <c r="H167" s="189">
        <f t="shared" si="14"/>
        <v>0</v>
      </c>
      <c r="I167" s="190">
        <f t="shared" si="14"/>
        <v>0.375</v>
      </c>
      <c r="J167" s="191">
        <f t="shared" si="14"/>
        <v>0.75</v>
      </c>
      <c r="K167" s="263">
        <f t="shared" si="15"/>
        <v>9.6774193548387094E-2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" x14ac:dyDescent="0.2">
      <c r="A168" s="54" t="s">
        <v>57</v>
      </c>
      <c r="B168" s="173"/>
      <c r="C168" s="71">
        <v>2</v>
      </c>
      <c r="D168" s="72">
        <v>1</v>
      </c>
      <c r="E168" s="73">
        <v>1.7</v>
      </c>
      <c r="F168" s="218"/>
      <c r="G168" s="219">
        <v>1</v>
      </c>
      <c r="H168" s="189">
        <f t="shared" si="14"/>
        <v>1</v>
      </c>
      <c r="I168" s="190">
        <f t="shared" si="14"/>
        <v>0.25</v>
      </c>
      <c r="J168" s="191">
        <f t="shared" si="14"/>
        <v>0.75</v>
      </c>
      <c r="K168" s="263">
        <f t="shared" si="15"/>
        <v>9.6774193548387094E-2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" x14ac:dyDescent="0.2">
      <c r="A169" s="54" t="s">
        <v>58</v>
      </c>
      <c r="B169" s="57"/>
      <c r="C169" s="59">
        <v>2</v>
      </c>
      <c r="D169" s="61">
        <v>1.75</v>
      </c>
      <c r="E169" s="67">
        <v>1.28</v>
      </c>
      <c r="F169" s="215">
        <v>1</v>
      </c>
      <c r="G169" s="220"/>
      <c r="H169" s="189">
        <f t="shared" si="14"/>
        <v>0.39761431411530812</v>
      </c>
      <c r="I169" s="190">
        <f t="shared" si="14"/>
        <v>0.34791252485089463</v>
      </c>
      <c r="J169" s="191">
        <f t="shared" si="14"/>
        <v>0.25447316103379719</v>
      </c>
      <c r="K169" s="263">
        <f t="shared" si="15"/>
        <v>0.16129032258064516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" x14ac:dyDescent="0.2">
      <c r="A170" s="22" t="s">
        <v>59</v>
      </c>
      <c r="B170" s="57"/>
      <c r="C170" s="74">
        <v>100</v>
      </c>
      <c r="D170" s="75">
        <v>80</v>
      </c>
      <c r="E170" s="76">
        <v>99</v>
      </c>
      <c r="F170" s="215"/>
      <c r="G170" s="216"/>
      <c r="H170" s="189">
        <f t="shared" si="14"/>
        <v>1</v>
      </c>
      <c r="I170" s="190">
        <f t="shared" si="14"/>
        <v>0.8</v>
      </c>
      <c r="J170" s="191">
        <f t="shared" si="14"/>
        <v>0.99</v>
      </c>
      <c r="K170" s="263">
        <f t="shared" si="15"/>
        <v>9.6774193548387094E-2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" x14ac:dyDescent="0.2">
      <c r="A171" s="54" t="s">
        <v>61</v>
      </c>
      <c r="B171" s="111"/>
      <c r="C171" s="59">
        <v>5</v>
      </c>
      <c r="D171" s="61">
        <v>3</v>
      </c>
      <c r="E171" s="67">
        <v>4</v>
      </c>
      <c r="F171" s="215"/>
      <c r="G171" s="216"/>
      <c r="H171" s="189">
        <f t="shared" si="14"/>
        <v>1</v>
      </c>
      <c r="I171" s="190">
        <f t="shared" si="14"/>
        <v>0.6</v>
      </c>
      <c r="J171" s="191">
        <f t="shared" si="14"/>
        <v>0.8</v>
      </c>
      <c r="K171" s="263">
        <f t="shared" si="15"/>
        <v>0.12903225806451613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9" thickBot="1" x14ac:dyDescent="0.25">
      <c r="A172" s="22" t="s">
        <v>63</v>
      </c>
      <c r="B172" s="61"/>
      <c r="C172" s="77">
        <v>5</v>
      </c>
      <c r="D172" s="78" t="s">
        <v>42</v>
      </c>
      <c r="E172" s="79" t="s">
        <v>43</v>
      </c>
      <c r="F172" s="221" t="s">
        <v>42</v>
      </c>
      <c r="G172" s="222"/>
      <c r="H172" s="192">
        <f t="shared" si="14"/>
        <v>1</v>
      </c>
      <c r="I172" s="193">
        <f t="shared" si="14"/>
        <v>1</v>
      </c>
      <c r="J172" s="194">
        <f t="shared" si="14"/>
        <v>0.5</v>
      </c>
      <c r="K172" s="264">
        <f t="shared" si="15"/>
        <v>9.6774193548387094E-2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9" thickBot="1" x14ac:dyDescent="0.25">
      <c r="A173" s="13" t="s">
        <v>44</v>
      </c>
      <c r="B173" s="61"/>
      <c r="C173" s="62"/>
      <c r="D173" s="62"/>
      <c r="E173" s="62"/>
      <c r="F173" s="4"/>
      <c r="G173" s="12"/>
      <c r="H173" s="49">
        <f t="shared" si="14"/>
        <v>5.3976143141153079</v>
      </c>
      <c r="I173" s="49">
        <f t="shared" si="14"/>
        <v>4.451343897399914</v>
      </c>
      <c r="J173" s="50">
        <f t="shared" si="14"/>
        <v>5.138590808092621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9" thickBot="1" x14ac:dyDescent="0.25">
      <c r="A174" s="2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9" thickBot="1" x14ac:dyDescent="0.25">
      <c r="A175" s="26" t="s">
        <v>66</v>
      </c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8" x14ac:dyDescent="0.2">
      <c r="A176" s="1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" x14ac:dyDescent="0.2">
      <c r="A177" s="43" t="s">
        <v>67</v>
      </c>
      <c r="B177" s="7"/>
      <c r="C177" s="3"/>
      <c r="D177" s="3"/>
      <c r="E177" s="3"/>
      <c r="F177" s="3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" x14ac:dyDescent="0.2">
      <c r="A178" s="43" t="s">
        <v>68</v>
      </c>
      <c r="B178" s="7"/>
      <c r="C178" s="3"/>
      <c r="D178" s="3"/>
      <c r="E178" s="3"/>
      <c r="F178" s="3"/>
      <c r="G178" s="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" x14ac:dyDescent="0.2">
      <c r="A179" s="1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9" thickBot="1" x14ac:dyDescent="0.25">
      <c r="A180" s="4"/>
      <c r="B180" s="4"/>
      <c r="C180" s="61"/>
      <c r="D180" s="61"/>
      <c r="E180" s="61"/>
      <c r="F180" s="61"/>
      <c r="G180" s="61"/>
      <c r="H180" s="9"/>
      <c r="I180" s="9"/>
      <c r="J180" s="9"/>
      <c r="K180" s="61"/>
      <c r="L180" s="9"/>
      <c r="M180" s="9"/>
      <c r="N180" s="9"/>
      <c r="O180" s="40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9" thickBot="1" x14ac:dyDescent="0.25">
      <c r="A181" s="4"/>
      <c r="B181" s="61"/>
      <c r="C181" s="275" t="s">
        <v>100</v>
      </c>
      <c r="D181" s="276"/>
      <c r="E181" s="277"/>
      <c r="F181" s="77"/>
      <c r="G181" s="78"/>
      <c r="H181" s="275" t="s">
        <v>101</v>
      </c>
      <c r="I181" s="276"/>
      <c r="J181" s="277"/>
      <c r="K181" s="77"/>
      <c r="L181" s="278" t="s">
        <v>102</v>
      </c>
      <c r="M181" s="279"/>
      <c r="N181" s="280"/>
      <c r="O181" s="130" t="s">
        <v>16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9" thickBot="1" x14ac:dyDescent="0.25">
      <c r="A182" s="13" t="s">
        <v>76</v>
      </c>
      <c r="B182" s="61"/>
      <c r="C182" s="96" t="s">
        <v>8</v>
      </c>
      <c r="D182" s="97" t="s">
        <v>9</v>
      </c>
      <c r="E182" s="98" t="s">
        <v>18</v>
      </c>
      <c r="F182" s="178" t="s">
        <v>19</v>
      </c>
      <c r="G182" s="187" t="s">
        <v>20</v>
      </c>
      <c r="H182" s="158" t="s">
        <v>8</v>
      </c>
      <c r="I182" s="159" t="s">
        <v>9</v>
      </c>
      <c r="J182" s="160" t="s">
        <v>18</v>
      </c>
      <c r="K182" s="34" t="s">
        <v>11</v>
      </c>
      <c r="L182" s="196" t="s">
        <v>8</v>
      </c>
      <c r="M182" s="197" t="s">
        <v>9</v>
      </c>
      <c r="N182" s="198" t="s">
        <v>18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" x14ac:dyDescent="0.2">
      <c r="A183" s="54" t="s">
        <v>27</v>
      </c>
      <c r="B183" s="173"/>
      <c r="C183" s="95">
        <v>15</v>
      </c>
      <c r="D183" s="62">
        <v>10</v>
      </c>
      <c r="E183" s="63">
        <v>12</v>
      </c>
      <c r="F183" s="215">
        <v>8</v>
      </c>
      <c r="G183" s="216"/>
      <c r="H183" s="48">
        <f t="shared" ref="H183:J183" si="16">H165</f>
        <v>1</v>
      </c>
      <c r="I183" s="48">
        <f t="shared" si="16"/>
        <v>0.66666666666666663</v>
      </c>
      <c r="J183" s="190">
        <f t="shared" si="16"/>
        <v>0.8</v>
      </c>
      <c r="K183" s="195">
        <f>K165</f>
        <v>0.16129032258064516</v>
      </c>
      <c r="L183" s="131">
        <f t="shared" ref="L183:L190" si="17">H183*K183</f>
        <v>0.16129032258064516</v>
      </c>
      <c r="M183" s="131">
        <f t="shared" ref="M183:M190" si="18">I183*K183</f>
        <v>0.1075268817204301</v>
      </c>
      <c r="N183" s="132">
        <f t="shared" ref="N183:N190" si="19">J183*K183</f>
        <v>0.12903225806451613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" x14ac:dyDescent="0.2">
      <c r="A184" s="54" t="s">
        <v>56</v>
      </c>
      <c r="B184" s="111"/>
      <c r="C184" s="68">
        <v>850</v>
      </c>
      <c r="D184" s="69">
        <v>500</v>
      </c>
      <c r="E184" s="70">
        <v>600</v>
      </c>
      <c r="F184" s="215"/>
      <c r="G184" s="217">
        <v>1000</v>
      </c>
      <c r="H184" s="48">
        <f t="shared" ref="H184:K184" si="20">H166</f>
        <v>0</v>
      </c>
      <c r="I184" s="48">
        <f t="shared" si="20"/>
        <v>0.41176470588235292</v>
      </c>
      <c r="J184" s="190">
        <f t="shared" si="20"/>
        <v>0.29411764705882348</v>
      </c>
      <c r="K184" s="83">
        <f t="shared" si="20"/>
        <v>0.16129032258064516</v>
      </c>
      <c r="L184" s="131">
        <f t="shared" si="17"/>
        <v>0</v>
      </c>
      <c r="M184" s="131">
        <f t="shared" si="18"/>
        <v>6.6413662239089177E-2</v>
      </c>
      <c r="N184" s="132">
        <f t="shared" si="19"/>
        <v>4.7438330170777983E-2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" x14ac:dyDescent="0.2">
      <c r="A185" s="54" t="s">
        <v>118</v>
      </c>
      <c r="B185" s="111"/>
      <c r="C185" s="59">
        <v>5</v>
      </c>
      <c r="D185" s="61">
        <v>3.5</v>
      </c>
      <c r="E185" s="67">
        <v>2</v>
      </c>
      <c r="F185" s="215"/>
      <c r="G185" s="216">
        <v>7</v>
      </c>
      <c r="H185" s="48">
        <f t="shared" ref="H185:K185" si="21">H167</f>
        <v>0</v>
      </c>
      <c r="I185" s="48">
        <f t="shared" si="21"/>
        <v>0.375</v>
      </c>
      <c r="J185" s="190">
        <f t="shared" si="21"/>
        <v>0.75</v>
      </c>
      <c r="K185" s="83">
        <f t="shared" si="21"/>
        <v>9.6774193548387094E-2</v>
      </c>
      <c r="L185" s="131">
        <f t="shared" si="17"/>
        <v>0</v>
      </c>
      <c r="M185" s="131">
        <f t="shared" si="18"/>
        <v>3.6290322580645157E-2</v>
      </c>
      <c r="N185" s="132">
        <f t="shared" si="19"/>
        <v>7.2580645161290314E-2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" x14ac:dyDescent="0.2">
      <c r="A186" s="54" t="s">
        <v>57</v>
      </c>
      <c r="B186" s="173"/>
      <c r="C186" s="71">
        <v>2</v>
      </c>
      <c r="D186" s="72">
        <v>1</v>
      </c>
      <c r="E186" s="73">
        <v>1.7</v>
      </c>
      <c r="F186" s="218"/>
      <c r="G186" s="219">
        <v>1</v>
      </c>
      <c r="H186" s="48">
        <f t="shared" ref="H186:K186" si="22">H168</f>
        <v>1</v>
      </c>
      <c r="I186" s="48">
        <f t="shared" si="22"/>
        <v>0.25</v>
      </c>
      <c r="J186" s="190">
        <f t="shared" si="22"/>
        <v>0.75</v>
      </c>
      <c r="K186" s="83">
        <f t="shared" si="22"/>
        <v>9.6774193548387094E-2</v>
      </c>
      <c r="L186" s="131">
        <f t="shared" si="17"/>
        <v>9.6774193548387094E-2</v>
      </c>
      <c r="M186" s="131">
        <f t="shared" si="18"/>
        <v>2.4193548387096774E-2</v>
      </c>
      <c r="N186" s="132">
        <f t="shared" si="19"/>
        <v>7.2580645161290314E-2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" x14ac:dyDescent="0.2">
      <c r="A187" s="54" t="s">
        <v>58</v>
      </c>
      <c r="B187" s="57"/>
      <c r="C187" s="59">
        <v>2</v>
      </c>
      <c r="D187" s="61">
        <v>1.75</v>
      </c>
      <c r="E187" s="67">
        <v>1.28</v>
      </c>
      <c r="F187" s="215">
        <v>1</v>
      </c>
      <c r="G187" s="220"/>
      <c r="H187" s="48">
        <f t="shared" ref="H187:K187" si="23">H169</f>
        <v>0.39761431411530812</v>
      </c>
      <c r="I187" s="48">
        <f t="shared" si="23"/>
        <v>0.34791252485089463</v>
      </c>
      <c r="J187" s="190">
        <f t="shared" si="23"/>
        <v>0.25447316103379719</v>
      </c>
      <c r="K187" s="83">
        <f t="shared" si="23"/>
        <v>0.16129032258064516</v>
      </c>
      <c r="L187" s="131">
        <f t="shared" si="17"/>
        <v>6.4131340986340019E-2</v>
      </c>
      <c r="M187" s="131">
        <f t="shared" si="18"/>
        <v>5.611492336304752E-2</v>
      </c>
      <c r="N187" s="132">
        <f t="shared" si="19"/>
        <v>4.1044058231257612E-2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" x14ac:dyDescent="0.2">
      <c r="A188" s="22" t="s">
        <v>59</v>
      </c>
      <c r="B188" s="57"/>
      <c r="C188" s="74">
        <v>100</v>
      </c>
      <c r="D188" s="75">
        <v>80</v>
      </c>
      <c r="E188" s="76">
        <v>99</v>
      </c>
      <c r="F188" s="215"/>
      <c r="G188" s="216"/>
      <c r="H188" s="48">
        <f t="shared" ref="H188:K188" si="24">H170</f>
        <v>1</v>
      </c>
      <c r="I188" s="48">
        <f t="shared" si="24"/>
        <v>0.8</v>
      </c>
      <c r="J188" s="190">
        <f t="shared" si="24"/>
        <v>0.99</v>
      </c>
      <c r="K188" s="83">
        <f t="shared" si="24"/>
        <v>9.6774193548387094E-2</v>
      </c>
      <c r="L188" s="131">
        <f t="shared" si="17"/>
        <v>9.6774193548387094E-2</v>
      </c>
      <c r="M188" s="131">
        <f t="shared" si="18"/>
        <v>7.7419354838709681E-2</v>
      </c>
      <c r="N188" s="132">
        <f t="shared" si="19"/>
        <v>9.5806451612903229E-2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" x14ac:dyDescent="0.2">
      <c r="A189" s="54" t="s">
        <v>61</v>
      </c>
      <c r="B189" s="111"/>
      <c r="C189" s="59">
        <v>5</v>
      </c>
      <c r="D189" s="61">
        <v>3</v>
      </c>
      <c r="E189" s="67">
        <v>4</v>
      </c>
      <c r="F189" s="215"/>
      <c r="G189" s="216"/>
      <c r="H189" s="48">
        <f t="shared" ref="H189:K189" si="25">H171</f>
        <v>1</v>
      </c>
      <c r="I189" s="48">
        <f t="shared" si="25"/>
        <v>0.6</v>
      </c>
      <c r="J189" s="190">
        <f t="shared" si="25"/>
        <v>0.8</v>
      </c>
      <c r="K189" s="83">
        <f t="shared" si="25"/>
        <v>0.12903225806451613</v>
      </c>
      <c r="L189" s="131">
        <f t="shared" si="17"/>
        <v>0.12903225806451613</v>
      </c>
      <c r="M189" s="131">
        <f t="shared" si="18"/>
        <v>7.7419354838709667E-2</v>
      </c>
      <c r="N189" s="132">
        <f t="shared" si="19"/>
        <v>0.1032258064516129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9" thickBot="1" x14ac:dyDescent="0.25">
      <c r="A190" s="22" t="s">
        <v>63</v>
      </c>
      <c r="B190" s="61"/>
      <c r="C190" s="77">
        <v>5</v>
      </c>
      <c r="D190" s="78" t="s">
        <v>42</v>
      </c>
      <c r="E190" s="79" t="s">
        <v>43</v>
      </c>
      <c r="F190" s="221" t="s">
        <v>42</v>
      </c>
      <c r="G190" s="222"/>
      <c r="H190" s="49">
        <f t="shared" ref="H190:K190" si="26">H172</f>
        <v>1</v>
      </c>
      <c r="I190" s="49">
        <f t="shared" si="26"/>
        <v>1</v>
      </c>
      <c r="J190" s="199">
        <f t="shared" si="26"/>
        <v>0.5</v>
      </c>
      <c r="K190" s="84">
        <f t="shared" si="26"/>
        <v>9.6774193548387094E-2</v>
      </c>
      <c r="L190" s="133">
        <f t="shared" si="17"/>
        <v>9.6774193548387094E-2</v>
      </c>
      <c r="M190" s="133">
        <f t="shared" si="18"/>
        <v>9.6774193548387094E-2</v>
      </c>
      <c r="N190" s="134">
        <f t="shared" si="19"/>
        <v>4.8387096774193547E-2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9" thickBot="1" x14ac:dyDescent="0.25">
      <c r="A191" s="13" t="s">
        <v>44</v>
      </c>
      <c r="B191" s="61"/>
      <c r="C191" s="62"/>
      <c r="D191" s="62"/>
      <c r="E191" s="62"/>
      <c r="F191" s="4"/>
      <c r="G191" s="12"/>
      <c r="H191" s="51">
        <f t="shared" ref="H191:J191" si="27">H173</f>
        <v>5.3976143141153079</v>
      </c>
      <c r="I191" s="51">
        <f t="shared" si="27"/>
        <v>4.451343897399914</v>
      </c>
      <c r="J191" s="52">
        <f t="shared" si="27"/>
        <v>5.138590808092621</v>
      </c>
      <c r="K191" s="12"/>
      <c r="L191" s="135">
        <f t="shared" ref="L191:N191" si="28">SUM(L183:L190)</f>
        <v>0.64477650227666261</v>
      </c>
      <c r="M191" s="135">
        <f t="shared" si="28"/>
        <v>0.54215224151611519</v>
      </c>
      <c r="N191" s="134">
        <f t="shared" si="28"/>
        <v>0.61009529162784204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9" thickBo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9" thickBot="1" x14ac:dyDescent="0.25">
      <c r="A193" s="26" t="s">
        <v>69</v>
      </c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8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" x14ac:dyDescent="0.2">
      <c r="A195" s="43" t="s">
        <v>70</v>
      </c>
      <c r="B195" s="7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9" thickBo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9" thickBot="1" x14ac:dyDescent="0.25">
      <c r="A197" s="43" t="s">
        <v>71</v>
      </c>
      <c r="B197" s="7"/>
      <c r="C197" s="3"/>
      <c r="D197" s="3"/>
      <c r="E197" s="3"/>
      <c r="F197" s="4"/>
      <c r="G197" s="4"/>
      <c r="H197" s="275" t="s">
        <v>100</v>
      </c>
      <c r="I197" s="276"/>
      <c r="J197" s="277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9" thickBot="1" x14ac:dyDescent="0.25">
      <c r="A198" s="4" t="s">
        <v>72</v>
      </c>
      <c r="B198" s="4"/>
      <c r="C198" s="4"/>
      <c r="D198" s="4"/>
      <c r="E198" s="44">
        <f>MAX(L191, M191, N191)</f>
        <v>0.64477650227666261</v>
      </c>
      <c r="F198" s="4"/>
      <c r="G198" s="4"/>
      <c r="H198" s="201" t="s">
        <v>8</v>
      </c>
      <c r="I198" s="202" t="s">
        <v>18</v>
      </c>
      <c r="J198" s="203" t="s">
        <v>9</v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9" thickBot="1" x14ac:dyDescent="0.25">
      <c r="A199" s="7" t="s">
        <v>73</v>
      </c>
      <c r="B199" s="4"/>
      <c r="C199" s="4"/>
      <c r="D199" s="4"/>
      <c r="E199" s="44">
        <f>E198*0.1</f>
        <v>6.4477650227666258E-2</v>
      </c>
      <c r="F199" s="4"/>
      <c r="G199" s="208" t="s">
        <v>102</v>
      </c>
      <c r="H199" s="204">
        <f>L191</f>
        <v>0.64477650227666261</v>
      </c>
      <c r="I199" s="205">
        <f>N191</f>
        <v>0.61009529162784204</v>
      </c>
      <c r="J199" s="206">
        <f>M191</f>
        <v>0.54215224151611519</v>
      </c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" x14ac:dyDescent="0.2">
      <c r="A200" s="7" t="s">
        <v>74</v>
      </c>
      <c r="B200" s="7"/>
      <c r="C200" s="3"/>
      <c r="D200" s="4"/>
      <c r="E200" s="44">
        <f>E198-E199</f>
        <v>0.58029885204899634</v>
      </c>
      <c r="F200" s="4"/>
      <c r="G200" s="208" t="s">
        <v>105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" x14ac:dyDescent="0.2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36" customHeight="1" x14ac:dyDescent="0.2">
      <c r="A202" s="200" t="s">
        <v>104</v>
      </c>
      <c r="B202" s="42"/>
      <c r="C202" s="42"/>
      <c r="D202" s="42"/>
      <c r="E202" s="42"/>
      <c r="F202" s="42"/>
      <c r="G202" s="42"/>
      <c r="H202" s="207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8" x14ac:dyDescent="0.2">
      <c r="A203" s="99" t="s">
        <v>106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" x14ac:dyDescent="0.2">
      <c r="A221" s="43"/>
      <c r="B221" s="7"/>
      <c r="C221" s="3"/>
      <c r="D221" s="3"/>
      <c r="E221" s="3"/>
      <c r="F221" s="3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" x14ac:dyDescent="0.2">
      <c r="A222" s="43"/>
      <c r="B222" s="7"/>
      <c r="C222" s="3"/>
      <c r="D222" s="3"/>
      <c r="E222" s="3"/>
      <c r="F222" s="3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</sheetData>
  <mergeCells count="14">
    <mergeCell ref="H197:J197"/>
    <mergeCell ref="H44:J44"/>
    <mergeCell ref="H123:J123"/>
    <mergeCell ref="H109:J109"/>
    <mergeCell ref="H163:J163"/>
    <mergeCell ref="H181:J181"/>
    <mergeCell ref="L181:N181"/>
    <mergeCell ref="C8:E8"/>
    <mergeCell ref="C30:E30"/>
    <mergeCell ref="C44:E44"/>
    <mergeCell ref="C109:E109"/>
    <mergeCell ref="C123:E123"/>
    <mergeCell ref="C163:E163"/>
    <mergeCell ref="C181:E18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Karen A. Shepherd</cp:lastModifiedBy>
  <dcterms:created xsi:type="dcterms:W3CDTF">2018-06-25T20:56:45Z</dcterms:created>
  <dcterms:modified xsi:type="dcterms:W3CDTF">2018-12-19T19:22:52Z</dcterms:modified>
</cp:coreProperties>
</file>