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github\finance\01.Tasks\"/>
    </mc:Choice>
  </mc:AlternateContent>
  <xr:revisionPtr revIDLastSave="0" documentId="13_ncr:1_{3D26BE44-FA0F-431D-8D87-4D0922AF3C3F}" xr6:coauthVersionLast="47" xr6:coauthVersionMax="47" xr10:uidLastSave="{00000000-0000-0000-0000-000000000000}"/>
  <bookViews>
    <workbookView xWindow="-120" yWindow="-120" windowWidth="20640" windowHeight="11760" xr2:uid="{00000000-000D-0000-FFFF-FFFF00000000}"/>
  </bookViews>
  <sheets>
    <sheet name="Задача1" sheetId="1" r:id="rId1"/>
    <sheet name="Задача2" sheetId="2" r:id="rId2"/>
    <sheet name="Задача3" sheetId="3" r:id="rId3"/>
    <sheet name="Задача4" sheetId="4" r:id="rId4"/>
    <sheet name="Задача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5" l="1"/>
  <c r="I13" i="5"/>
  <c r="I19" i="5"/>
  <c r="I21" i="5"/>
  <c r="H6" i="5"/>
  <c r="H7" i="5"/>
  <c r="H8" i="5"/>
  <c r="H9" i="5"/>
  <c r="H10" i="5"/>
  <c r="I10" i="5" s="1"/>
  <c r="H11" i="5"/>
  <c r="H12" i="5"/>
  <c r="H13" i="5"/>
  <c r="H14" i="5"/>
  <c r="H15" i="5"/>
  <c r="H16" i="5"/>
  <c r="H17" i="5"/>
  <c r="H18" i="5"/>
  <c r="I18" i="5" s="1"/>
  <c r="H19" i="5"/>
  <c r="H20" i="5"/>
  <c r="H21" i="5"/>
  <c r="H22" i="5"/>
  <c r="H23" i="5"/>
  <c r="H24" i="5"/>
  <c r="G8" i="5"/>
  <c r="I8" i="5" s="1"/>
  <c r="G9" i="5"/>
  <c r="I9" i="5" s="1"/>
  <c r="G10" i="5"/>
  <c r="G11" i="5"/>
  <c r="G12" i="5"/>
  <c r="I12" i="5" s="1"/>
  <c r="G13" i="5"/>
  <c r="G14" i="5"/>
  <c r="I14" i="5" s="1"/>
  <c r="G15" i="5"/>
  <c r="I15" i="5" s="1"/>
  <c r="G16" i="5"/>
  <c r="I16" i="5" s="1"/>
  <c r="G17" i="5"/>
  <c r="I17" i="5" s="1"/>
  <c r="G18" i="5"/>
  <c r="G19" i="5"/>
  <c r="G20" i="5"/>
  <c r="I20" i="5" s="1"/>
  <c r="G21" i="5"/>
  <c r="G22" i="5"/>
  <c r="I22" i="5" s="1"/>
  <c r="G23" i="5"/>
  <c r="I23" i="5" s="1"/>
  <c r="G24" i="5"/>
  <c r="I24" i="5" s="1"/>
  <c r="G6" i="5"/>
  <c r="I6" i="5" s="1"/>
  <c r="G7" i="5"/>
  <c r="I7" i="5" s="1"/>
  <c r="H5" i="5"/>
  <c r="G5" i="5"/>
  <c r="I5" i="5" s="1"/>
  <c r="G12" i="4"/>
  <c r="H12" i="4"/>
  <c r="F12" i="4"/>
  <c r="G7" i="4"/>
  <c r="H7" i="4"/>
  <c r="F7" i="4"/>
  <c r="F12" i="3"/>
  <c r="G12" i="3" s="1"/>
  <c r="D5" i="3"/>
  <c r="E5" i="3" s="1"/>
  <c r="F5" i="3" s="1"/>
  <c r="D9" i="3"/>
  <c r="E9" i="3" s="1"/>
  <c r="F9" i="3" s="1"/>
  <c r="G9" i="3" s="1"/>
  <c r="E12" i="3"/>
  <c r="C13" i="3" s="1"/>
  <c r="C14" i="3" s="1"/>
  <c r="C15" i="3" s="1"/>
  <c r="C16"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C84" i="3" s="1"/>
  <c r="C85" i="3" s="1"/>
  <c r="C86" i="3" s="1"/>
  <c r="C87" i="3" s="1"/>
  <c r="C88" i="3" s="1"/>
  <c r="C89" i="3" s="1"/>
  <c r="C90" i="3" s="1"/>
  <c r="C91" i="3" s="1"/>
  <c r="C92" i="3" s="1"/>
  <c r="C93" i="3" s="1"/>
  <c r="C94" i="3" s="1"/>
  <c r="C95" i="3" s="1"/>
  <c r="C96" i="3" s="1"/>
  <c r="C97" i="3" s="1"/>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5" i="3" s="1"/>
  <c r="C126" i="3" s="1"/>
  <c r="C127" i="3" s="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6" i="3" s="1"/>
  <c r="C157" i="3" s="1"/>
  <c r="C158" i="3" s="1"/>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7" i="3" s="1"/>
  <c r="C188" i="3" s="1"/>
  <c r="C189" i="3" s="1"/>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C216" i="3" s="1"/>
  <c r="C217" i="3" s="1"/>
  <c r="C218" i="3" s="1"/>
  <c r="C219" i="3" s="1"/>
  <c r="C220" i="3" s="1"/>
  <c r="C221" i="3" s="1"/>
  <c r="C222" i="3" s="1"/>
  <c r="C223" i="3" s="1"/>
  <c r="C224" i="3" s="1"/>
  <c r="C225" i="3" s="1"/>
  <c r="C226" i="3" s="1"/>
  <c r="C227" i="3" s="1"/>
  <c r="C228" i="3" s="1"/>
  <c r="C229" i="3" s="1"/>
  <c r="C230" i="3" s="1"/>
  <c r="C231" i="3" s="1"/>
  <c r="C232" i="3" s="1"/>
  <c r="C233" i="3" s="1"/>
  <c r="C234" i="3" s="1"/>
  <c r="C235" i="3" s="1"/>
  <c r="C236" i="3" s="1"/>
  <c r="C237" i="3" s="1"/>
  <c r="C238" i="3" s="1"/>
  <c r="C239" i="3" s="1"/>
  <c r="C240" i="3" s="1"/>
  <c r="C241" i="3" s="1"/>
  <c r="C242" i="3" s="1"/>
  <c r="C243" i="3" s="1"/>
  <c r="C244" i="3" s="1"/>
  <c r="C245" i="3" s="1"/>
  <c r="C246" i="3" s="1"/>
  <c r="C247" i="3" s="1"/>
  <c r="C248" i="3" s="1"/>
  <c r="C249" i="3" s="1"/>
  <c r="C250" i="3" s="1"/>
  <c r="C251" i="3" s="1"/>
  <c r="C252" i="3" s="1"/>
  <c r="E5" i="2"/>
  <c r="E9" i="2"/>
  <c r="D13" i="2"/>
  <c r="E13" i="2" s="1"/>
  <c r="F13" i="2" s="1"/>
  <c r="G13" i="2" s="1"/>
  <c r="H13" i="2" s="1"/>
  <c r="I13" i="2" s="1"/>
  <c r="J13" i="2" s="1"/>
  <c r="K13" i="2" s="1"/>
  <c r="L13" i="2" s="1"/>
  <c r="M13" i="2" s="1"/>
  <c r="N13" i="2" s="1"/>
  <c r="O13" i="2" s="1"/>
  <c r="P13" i="2" s="1"/>
  <c r="Q13" i="2" s="1"/>
  <c r="R13" i="2" s="1"/>
  <c r="S13" i="2" s="1"/>
  <c r="T13" i="2" s="1"/>
  <c r="U13" i="2" s="1"/>
  <c r="V13" i="2" s="1"/>
  <c r="W13" i="2" s="1"/>
  <c r="X13" i="2" s="1"/>
  <c r="Y13" i="2" s="1"/>
  <c r="Z13" i="2" s="1"/>
  <c r="AA13" i="2" s="1"/>
  <c r="AB13" i="2" s="1"/>
  <c r="AC13" i="2" s="1"/>
  <c r="AD13" i="2" s="1"/>
  <c r="AE13" i="2" s="1"/>
  <c r="AF13" i="2" s="1"/>
  <c r="E6" i="1"/>
  <c r="D11" i="1"/>
  <c r="E11" i="1" s="1"/>
  <c r="F11" i="1" s="1"/>
  <c r="G11" i="1" s="1"/>
  <c r="H11" i="1" s="1"/>
  <c r="I11" i="1" s="1"/>
  <c r="I7" i="4" l="1"/>
  <c r="I12" i="4"/>
  <c r="G5" i="3"/>
</calcChain>
</file>

<file path=xl/sharedStrings.xml><?xml version="1.0" encoding="utf-8"?>
<sst xmlns="http://schemas.openxmlformats.org/spreadsheetml/2006/main" count="85" uniqueCount="54">
  <si>
    <t>Инвестор купил акцию 6 лет назад по цене $10. Сейчас он продал ее за $50. Определить, какую доходность принесла ему эта инвестиция в процентах годовых.</t>
  </si>
  <si>
    <t>PV</t>
  </si>
  <si>
    <t>n</t>
  </si>
  <si>
    <t>FV</t>
  </si>
  <si>
    <t>Года</t>
  </si>
  <si>
    <t>Цена акции</t>
  </si>
  <si>
    <t>Процент</t>
  </si>
  <si>
    <t xml:space="preserve"> </t>
  </si>
  <si>
    <t>i</t>
  </si>
  <si>
    <t>i = (FV/PV) ^ (1 / n) - 1</t>
  </si>
  <si>
    <t>FV=PV(1+i)^n</t>
  </si>
  <si>
    <r>
      <t xml:space="preserve">которая выведена из формулы </t>
    </r>
    <r>
      <rPr>
        <i/>
        <sz val="11"/>
        <color theme="1"/>
        <rFont val="Calibri"/>
        <family val="2"/>
        <charset val="204"/>
        <scheme val="minor"/>
      </rPr>
      <t>Наращения сложной процентной ставки</t>
    </r>
  </si>
  <si>
    <t>Инвестору исполнилось только что 30 лет. Он хочет выйти на пенсию в 60 лет и жить на доход с капитала. Допустим, его целевой уровень капитала к пенсии составляет $350 000. Если он ожидает ставку доходности на рынке порядка 8% годовых, то какую сумму ему надо инвестировать каждый год для достижения цели?</t>
  </si>
  <si>
    <t>A</t>
  </si>
  <si>
    <t>r</t>
  </si>
  <si>
    <t>r \ год</t>
  </si>
  <si>
    <t>выведем формулу  A=FVr/((1+r)^n-1)</t>
  </si>
  <si>
    <r>
      <rPr>
        <b/>
        <sz val="11"/>
        <color theme="1"/>
        <rFont val="Calibri"/>
        <family val="2"/>
        <charset val="204"/>
        <scheme val="minor"/>
      </rPr>
      <t>Решение № 3</t>
    </r>
    <r>
      <rPr>
        <sz val="11"/>
        <color theme="1"/>
        <rFont val="Calibri"/>
        <family val="2"/>
        <scheme val="minor"/>
      </rPr>
      <t xml:space="preserve"> с помощью "Анализ что если"</t>
    </r>
  </si>
  <si>
    <r>
      <rPr>
        <b/>
        <sz val="11"/>
        <color theme="1"/>
        <rFont val="Calibri"/>
        <family val="2"/>
        <charset val="204"/>
        <scheme val="minor"/>
      </rPr>
      <t>Решение № 2</t>
    </r>
    <r>
      <rPr>
        <sz val="11"/>
        <color theme="1"/>
        <rFont val="Calibri"/>
        <family val="2"/>
        <scheme val="minor"/>
      </rPr>
      <t xml:space="preserve"> с помощью функции ПЛТ()</t>
    </r>
  </si>
  <si>
    <r>
      <rPr>
        <b/>
        <sz val="11"/>
        <color theme="1"/>
        <rFont val="Calibri"/>
        <family val="2"/>
        <charset val="204"/>
        <scheme val="minor"/>
      </rPr>
      <t>Решение № 1</t>
    </r>
    <r>
      <rPr>
        <sz val="11"/>
        <color theme="1"/>
        <rFont val="Calibri"/>
        <family val="2"/>
        <scheme val="minor"/>
      </rPr>
      <t xml:space="preserve">
Т.к. по условию задачи инвестору ТОЛЬКО исполнилось 30 лет, то это целый год (период). Также, по наступлению 60 лет он хочет уже получать доход, то вкладываться он будет до 59 лет включительно. Таким образом количество периодов n равно 30 и начисление процентов на аннуитет будет постнумерандо FV=A*((1+r)^n-1)/r из этого</t>
    </r>
  </si>
  <si>
    <t>Человек взял ипотечный кредит на сумму 8 млн руб., на 20 лет под 10% годовых. Погашение кредита будет происходить ежемесячными аннуитетными платежами. Определить, сколько составит общая переплата (сумма процентов) по кредиту.</t>
  </si>
  <si>
    <t>Переплата</t>
  </si>
  <si>
    <t>PV=A*((1-(1+r)^(-n))/r</t>
  </si>
  <si>
    <t>А=PVr/((1-(1+r)^(-n))</t>
  </si>
  <si>
    <t>А</t>
  </si>
  <si>
    <t>n*m</t>
  </si>
  <si>
    <t>r/m</t>
  </si>
  <si>
    <t>r=10%</t>
  </si>
  <si>
    <t>n=20</t>
  </si>
  <si>
    <t>m=12</t>
  </si>
  <si>
    <t>Решение № 2</t>
  </si>
  <si>
    <r>
      <rPr>
        <b/>
        <sz val="11"/>
        <color theme="1"/>
        <rFont val="Calibri"/>
        <family val="2"/>
        <charset val="204"/>
        <scheme val="minor"/>
      </rPr>
      <t>Решение № 1</t>
    </r>
    <r>
      <rPr>
        <sz val="11"/>
        <color theme="1"/>
        <rFont val="Calibri"/>
        <family val="2"/>
        <scheme val="minor"/>
      </rPr>
      <t xml:space="preserve"> с помощью ПЛТ()</t>
    </r>
  </si>
  <si>
    <r>
      <rPr>
        <b/>
        <sz val="11"/>
        <color theme="1"/>
        <rFont val="Calibri"/>
        <family val="2"/>
        <charset val="204"/>
        <scheme val="minor"/>
      </rPr>
      <t>Решение № 3</t>
    </r>
    <r>
      <rPr>
        <sz val="11"/>
        <color theme="1"/>
        <rFont val="Calibri"/>
        <family val="2"/>
        <scheme val="minor"/>
      </rPr>
      <t xml:space="preserve"> "Анализ что если"</t>
    </r>
  </si>
  <si>
    <r>
      <rPr>
        <b/>
        <sz val="11"/>
        <color theme="1"/>
        <rFont val="Calibri"/>
        <family val="2"/>
        <charset val="204"/>
        <scheme val="minor"/>
      </rPr>
      <t>Ответ</t>
    </r>
    <r>
      <rPr>
        <sz val="11"/>
        <color theme="1"/>
        <rFont val="Calibri"/>
        <family val="2"/>
        <scheme val="minor"/>
      </rPr>
      <t xml:space="preserve">: переплата </t>
    </r>
    <r>
      <rPr>
        <b/>
        <sz val="11"/>
        <color theme="1"/>
        <rFont val="Calibri"/>
        <family val="2"/>
        <charset val="204"/>
        <scheme val="minor"/>
      </rPr>
      <t>10 528 415,59</t>
    </r>
    <r>
      <rPr>
        <sz val="11"/>
        <color theme="1"/>
        <rFont val="Calibri"/>
        <family val="2"/>
        <scheme val="minor"/>
      </rPr>
      <t xml:space="preserve"> рублей</t>
    </r>
  </si>
  <si>
    <r>
      <rPr>
        <b/>
        <sz val="11"/>
        <color theme="1"/>
        <rFont val="Calibri"/>
        <family val="2"/>
        <charset val="204"/>
        <scheme val="minor"/>
      </rPr>
      <t>Решение № 1</t>
    </r>
    <r>
      <rPr>
        <sz val="11"/>
        <color theme="1"/>
        <rFont val="Calibri"/>
        <family val="2"/>
        <scheme val="minor"/>
      </rPr>
      <t xml:space="preserve"> с помощью формулы годовой доходности</t>
    </r>
  </si>
  <si>
    <r>
      <rPr>
        <b/>
        <sz val="11"/>
        <color theme="1"/>
        <rFont val="Calibri"/>
        <family val="2"/>
        <charset val="204"/>
        <scheme val="minor"/>
      </rPr>
      <t>Решение № 2</t>
    </r>
    <r>
      <rPr>
        <sz val="11"/>
        <color theme="1"/>
        <rFont val="Calibri"/>
        <family val="2"/>
        <scheme val="minor"/>
      </rPr>
      <t xml:space="preserve"> с помощью "Анализ что если"</t>
    </r>
  </si>
  <si>
    <r>
      <rPr>
        <b/>
        <sz val="11"/>
        <color theme="1"/>
        <rFont val="Calibri"/>
        <family val="2"/>
        <charset val="204"/>
        <scheme val="minor"/>
      </rPr>
      <t>Ответ:</t>
    </r>
    <r>
      <rPr>
        <sz val="11"/>
        <color theme="1"/>
        <rFont val="Calibri"/>
        <family val="2"/>
        <scheme val="minor"/>
      </rPr>
      <t xml:space="preserve">  </t>
    </r>
    <r>
      <rPr>
        <b/>
        <sz val="11"/>
        <color theme="1"/>
        <rFont val="Calibri"/>
        <family val="2"/>
        <charset val="204"/>
        <scheme val="minor"/>
      </rPr>
      <t>30,77%</t>
    </r>
    <r>
      <rPr>
        <sz val="11"/>
        <color theme="1"/>
        <rFont val="Calibri"/>
        <family val="2"/>
        <scheme val="minor"/>
      </rPr>
      <t xml:space="preserve"> годовая доходность (процентов годовых) принесла акция</t>
    </r>
  </si>
  <si>
    <t>Известно, что безрисковая ставка на рынке составляет 1%, инфляция ожидается 6% годовых и для данного проекта премия за риск равна 4%. Пусть ставка дисконтирования определяется как сумма этих трех составляющих, тогда чему равна приведенная стоимость потоков по проекту, если в первый год ожидается $2000, во второй $5000 и в третьем году проект будет продан за $10000?</t>
  </si>
  <si>
    <r>
      <rPr>
        <sz val="16"/>
        <color theme="1"/>
        <rFont val="Calibri"/>
        <family val="2"/>
        <charset val="204"/>
        <scheme val="minor"/>
      </rPr>
      <t>r</t>
    </r>
    <r>
      <rPr>
        <sz val="11"/>
        <color theme="1"/>
        <rFont val="Calibri"/>
        <family val="2"/>
        <scheme val="minor"/>
      </rPr>
      <t xml:space="preserve"> = </t>
    </r>
    <r>
      <rPr>
        <sz val="16"/>
        <color theme="1"/>
        <rFont val="Calibri"/>
        <family val="2"/>
        <charset val="204"/>
        <scheme val="minor"/>
      </rPr>
      <t>r</t>
    </r>
    <r>
      <rPr>
        <sz val="8"/>
        <color theme="1"/>
        <rFont val="Calibri"/>
        <family val="2"/>
        <charset val="204"/>
        <scheme val="minor"/>
      </rPr>
      <t>f +</t>
    </r>
    <r>
      <rPr>
        <sz val="16"/>
        <color theme="1"/>
        <rFont val="Calibri"/>
        <family val="2"/>
        <charset val="204"/>
        <scheme val="minor"/>
      </rPr>
      <t xml:space="preserve"> r</t>
    </r>
    <r>
      <rPr>
        <sz val="11"/>
        <color theme="1"/>
        <rFont val="Calibri"/>
        <family val="2"/>
        <charset val="204"/>
        <scheme val="minor"/>
      </rPr>
      <t>p +</t>
    </r>
    <r>
      <rPr>
        <sz val="16"/>
        <color theme="1"/>
        <rFont val="Calibri"/>
        <family val="2"/>
        <charset val="204"/>
        <scheme val="minor"/>
      </rPr>
      <t xml:space="preserve"> I</t>
    </r>
    <r>
      <rPr>
        <sz val="11"/>
        <color theme="1"/>
        <rFont val="Calibri"/>
        <family val="2"/>
        <charset val="204"/>
        <scheme val="minor"/>
      </rPr>
      <t xml:space="preserve"> , где  </t>
    </r>
    <r>
      <rPr>
        <sz val="18"/>
        <color theme="1"/>
        <rFont val="Calibri"/>
        <family val="2"/>
        <charset val="204"/>
        <scheme val="minor"/>
      </rPr>
      <t>r</t>
    </r>
    <r>
      <rPr>
        <sz val="9"/>
        <color theme="1"/>
        <rFont val="Calibri"/>
        <family val="2"/>
        <charset val="204"/>
        <scheme val="minor"/>
      </rPr>
      <t>f</t>
    </r>
    <r>
      <rPr>
        <sz val="11"/>
        <color theme="1"/>
        <rFont val="Calibri"/>
        <family val="2"/>
        <charset val="204"/>
        <scheme val="minor"/>
      </rPr>
      <t xml:space="preserve"> -  безрисковая ставка,</t>
    </r>
    <r>
      <rPr>
        <sz val="16"/>
        <color theme="1"/>
        <rFont val="Calibri"/>
        <family val="2"/>
        <charset val="204"/>
        <scheme val="minor"/>
      </rPr>
      <t xml:space="preserve"> r</t>
    </r>
    <r>
      <rPr>
        <sz val="8"/>
        <color theme="1"/>
        <rFont val="Calibri"/>
        <family val="2"/>
        <charset val="204"/>
        <scheme val="minor"/>
      </rPr>
      <t xml:space="preserve">p - </t>
    </r>
    <r>
      <rPr>
        <sz val="11"/>
        <color theme="1"/>
        <rFont val="Calibri"/>
        <family val="2"/>
        <charset val="204"/>
        <scheme val="minor"/>
      </rPr>
      <t>премия за риск</t>
    </r>
    <r>
      <rPr>
        <sz val="8"/>
        <color theme="1"/>
        <rFont val="Calibri"/>
        <family val="2"/>
        <charset val="204"/>
        <scheme val="minor"/>
      </rPr>
      <t xml:space="preserve">, </t>
    </r>
    <r>
      <rPr>
        <sz val="14"/>
        <color theme="1"/>
        <rFont val="Calibri"/>
        <family val="2"/>
        <charset val="204"/>
        <scheme val="minor"/>
      </rPr>
      <t xml:space="preserve">I </t>
    </r>
    <r>
      <rPr>
        <sz val="8"/>
        <color theme="1"/>
        <rFont val="Calibri"/>
        <family val="2"/>
        <charset val="204"/>
        <scheme val="minor"/>
      </rPr>
      <t xml:space="preserve">- </t>
    </r>
    <r>
      <rPr>
        <sz val="11"/>
        <color theme="1"/>
        <rFont val="Calibri"/>
        <family val="2"/>
        <charset val="204"/>
        <scheme val="minor"/>
      </rPr>
      <t>инфляция</t>
    </r>
  </si>
  <si>
    <t>дисконтирование</t>
  </si>
  <si>
    <t>FV по годам</t>
  </si>
  <si>
    <t>PV по годам</t>
  </si>
  <si>
    <t>Сумма</t>
  </si>
  <si>
    <r>
      <rPr>
        <b/>
        <sz val="11"/>
        <color theme="1"/>
        <rFont val="Calibri"/>
        <family val="2"/>
        <charset val="204"/>
        <scheme val="minor"/>
      </rPr>
      <t>Ршение № 2</t>
    </r>
    <r>
      <rPr>
        <sz val="11"/>
        <color theme="1"/>
        <rFont val="Calibri"/>
        <family val="2"/>
        <scheme val="minor"/>
      </rPr>
      <t xml:space="preserve"> с помощью ПС()</t>
    </r>
  </si>
  <si>
    <r>
      <rPr>
        <b/>
        <sz val="11"/>
        <color theme="1"/>
        <rFont val="Calibri"/>
        <family val="2"/>
        <charset val="204"/>
        <scheme val="minor"/>
      </rPr>
      <t>Решение № 1</t>
    </r>
    <r>
      <rPr>
        <sz val="11"/>
        <color theme="1"/>
        <rFont val="Calibri"/>
        <family val="2"/>
        <scheme val="minor"/>
      </rPr>
      <t xml:space="preserve"> по формуле PV = FV/(1+i)^n</t>
    </r>
  </si>
  <si>
    <t>Т.к. по условию задачи потоки являются положительными, и не сказано что потоки направленны на вклад в проект, до конечным результатом будет доход, т.е. сумма трех потоков.</t>
  </si>
  <si>
    <r>
      <rPr>
        <b/>
        <sz val="11"/>
        <color theme="1"/>
        <rFont val="Calibri"/>
        <family val="2"/>
        <charset val="204"/>
        <scheme val="minor"/>
      </rPr>
      <t xml:space="preserve">Ответ: </t>
    </r>
    <r>
      <rPr>
        <sz val="11"/>
        <color theme="1"/>
        <rFont val="Calibri"/>
        <family val="2"/>
        <scheme val="minor"/>
      </rPr>
      <t xml:space="preserve">сумма потоков за три года равняется </t>
    </r>
    <r>
      <rPr>
        <b/>
        <sz val="11"/>
        <color theme="1"/>
        <rFont val="Calibri"/>
        <family val="2"/>
        <charset val="204"/>
        <scheme val="minor"/>
      </rPr>
      <t>13 171</t>
    </r>
    <r>
      <rPr>
        <sz val="11"/>
        <color theme="1"/>
        <rFont val="Calibri"/>
        <family val="2"/>
        <scheme val="minor"/>
      </rPr>
      <t xml:space="preserve"> доллару</t>
    </r>
    <r>
      <rPr>
        <b/>
        <sz val="11"/>
        <color theme="1"/>
        <rFont val="Calibri"/>
        <family val="2"/>
        <charset val="204"/>
        <scheme val="minor"/>
      </rPr>
      <t xml:space="preserve"> 83</t>
    </r>
    <r>
      <rPr>
        <sz val="11"/>
        <color theme="1"/>
        <rFont val="Calibri"/>
        <family val="2"/>
        <scheme val="minor"/>
      </rPr>
      <t xml:space="preserve"> центам</t>
    </r>
  </si>
  <si>
    <t>Что выгодней: положить деньги на депозит под 11% годовых с ежемесячной капитализацией или на депозит под 11,5% с ежегодной капитализацией процентов?</t>
  </si>
  <si>
    <t>FVm</t>
  </si>
  <si>
    <t>m</t>
  </si>
  <si>
    <t>Разница</t>
  </si>
  <si>
    <t xml:space="preserve">Решение </t>
  </si>
  <si>
    <r>
      <rPr>
        <b/>
        <sz val="11"/>
        <color theme="1"/>
        <rFont val="Calibri"/>
        <family val="2"/>
        <charset val="204"/>
        <scheme val="minor"/>
      </rPr>
      <t xml:space="preserve">Ответ: </t>
    </r>
    <r>
      <rPr>
        <sz val="11"/>
        <color theme="1"/>
        <rFont val="Calibri"/>
        <family val="2"/>
        <charset val="204"/>
        <scheme val="minor"/>
      </rPr>
      <t>Выгоднее ежемесячная капитализация с 11% годовых.</t>
    </r>
  </si>
  <si>
    <r>
      <rPr>
        <b/>
        <sz val="11"/>
        <color theme="1"/>
        <rFont val="Calibri"/>
        <family val="2"/>
        <charset val="204"/>
        <scheme val="minor"/>
      </rPr>
      <t>Ответ</t>
    </r>
    <r>
      <rPr>
        <sz val="11"/>
        <color theme="1"/>
        <rFont val="Calibri"/>
        <family val="2"/>
        <scheme val="minor"/>
      </rPr>
      <t xml:space="preserve">: </t>
    </r>
    <r>
      <rPr>
        <b/>
        <sz val="11"/>
        <color theme="1"/>
        <rFont val="Calibri"/>
        <family val="2"/>
        <charset val="204"/>
        <scheme val="minor"/>
      </rPr>
      <t>3 089</t>
    </r>
    <r>
      <rPr>
        <sz val="11"/>
        <color theme="1"/>
        <rFont val="Calibri"/>
        <family val="2"/>
        <scheme val="minor"/>
      </rPr>
      <t xml:space="preserve"> долларов и </t>
    </r>
    <r>
      <rPr>
        <b/>
        <sz val="11"/>
        <color theme="1"/>
        <rFont val="Calibri"/>
        <family val="2"/>
        <charset val="204"/>
        <scheme val="minor"/>
      </rPr>
      <t>60</t>
    </r>
    <r>
      <rPr>
        <sz val="11"/>
        <color theme="1"/>
        <rFont val="Calibri"/>
        <family val="2"/>
        <scheme val="minor"/>
      </rPr>
      <t xml:space="preserve"> центов, инвестору нужно вкладываться каждый год.</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</si>
</sst>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0.00\ &quot;₽&quot;;[Red]\-#,##0.00\ &quot;₽&quot;"/>
    <numFmt numFmtId="164" formatCode="[$$-409]#,##0.00"/>
    <numFmt numFmtId="165" formatCode="0.0000%"/>
    <numFmt numFmtId="170" formatCode="#,##0.00\ &quot;₽&quot;"/>
  </numFmts>
  <fonts count="1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sz val="9"/>
      <color theme="1"/>
      <name val="Calibri"/>
      <family val="2"/>
      <charset val="204"/>
      <scheme val="minor"/>
    </font>
    <font>
      <sz val="8"/>
      <color theme="1"/>
      <name val="Calibri"/>
      <family val="2"/>
      <charset val="204"/>
      <scheme val="minor"/>
    </font>
    <font>
      <sz val="14"/>
      <color theme="1"/>
      <name val="Calibri"/>
      <family val="2"/>
      <charset val="204"/>
      <scheme val="minor"/>
    </font>
    <font>
      <sz val="16"/>
      <color theme="1"/>
      <name val="Calibri"/>
      <family val="2"/>
      <charset val="204"/>
      <scheme val="minor"/>
    </font>
    <font>
      <sz val="18"/>
      <color theme="1"/>
      <name val="Calibri"/>
      <family val="2"/>
      <charset val="20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wrapText="1"/>
    </xf>
    <xf numFmtId="9" fontId="0" fillId="0" borderId="0" xfId="0" applyNumberFormat="1"/>
    <xf numFmtId="164" fontId="0" fillId="0" borderId="0" xfId="0" applyNumberFormat="1"/>
    <xf numFmtId="0" fontId="0" fillId="0" borderId="1" xfId="0" applyBorder="1"/>
    <xf numFmtId="164" fontId="0" fillId="0" borderId="1" xfId="0" applyNumberFormat="1" applyBorder="1"/>
    <xf numFmtId="10" fontId="3" fillId="0" borderId="1" xfId="0" applyNumberFormat="1" applyFont="1" applyBorder="1"/>
    <xf numFmtId="8" fontId="0" fillId="0" borderId="0" xfId="0" applyNumberFormat="1"/>
    <xf numFmtId="0" fontId="2" fillId="0" borderId="0" xfId="0" applyFont="1" applyAlignment="1">
      <alignment wrapText="1"/>
    </xf>
    <xf numFmtId="0" fontId="2" fillId="0" borderId="0" xfId="0" applyFont="1"/>
    <xf numFmtId="9" fontId="0" fillId="0" borderId="1" xfId="0" applyNumberFormat="1" applyBorder="1"/>
    <xf numFmtId="164" fontId="3" fillId="0" borderId="1" xfId="0" applyNumberFormat="1" applyFont="1" applyBorder="1"/>
    <xf numFmtId="8" fontId="3" fillId="0" borderId="0" xfId="0" applyNumberFormat="1" applyFont="1"/>
    <xf numFmtId="0" fontId="3" fillId="0" borderId="0" xfId="0" applyFont="1"/>
    <xf numFmtId="8" fontId="2" fillId="0" borderId="0" xfId="0" applyNumberFormat="1" applyFont="1"/>
    <xf numFmtId="8" fontId="2" fillId="0" borderId="1" xfId="0" applyNumberFormat="1" applyFont="1" applyBorder="1"/>
    <xf numFmtId="165" fontId="0" fillId="0" borderId="1" xfId="0" applyNumberFormat="1" applyBorder="1"/>
    <xf numFmtId="8" fontId="0" fillId="0" borderId="1" xfId="0" applyNumberFormat="1" applyBorder="1"/>
    <xf numFmtId="8" fontId="3" fillId="0" borderId="1" xfId="0" applyNumberFormat="1" applyFont="1" applyBorder="1"/>
    <xf numFmtId="0" fontId="2" fillId="0" borderId="1" xfId="0" applyFont="1" applyBorder="1"/>
    <xf numFmtId="0" fontId="1" fillId="0" borderId="0" xfId="0" applyFont="1"/>
    <xf numFmtId="0" fontId="0" fillId="0" borderId="1" xfId="0" applyBorder="1" applyAlignment="1">
      <alignment horizontal="center"/>
    </xf>
    <xf numFmtId="10" fontId="0" fillId="0" borderId="0" xfId="0" applyNumberFormat="1"/>
    <xf numFmtId="1" fontId="0" fillId="0" borderId="0" xfId="0" applyNumberFormat="1"/>
    <xf numFmtId="170" fontId="0" fillId="0" borderId="0" xfId="0" applyNumberFormat="1"/>
    <xf numFmtId="170" fontId="0" fillId="0" borderId="1" xfId="0" applyNumberFormat="1" applyBorder="1"/>
    <xf numFmtId="10" fontId="0" fillId="0" borderId="1" xfId="0" applyNumberFormat="1" applyBorder="1"/>
    <xf numFmtId="1" fontId="0" fillId="0" borderId="1" xfId="0" applyNumberForma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workbookViewId="0">
      <selection activeCell="A19" sqref="A19"/>
    </sheetView>
  </sheetViews>
  <sheetFormatPr defaultRowHeight="15" x14ac:dyDescent="0.25"/>
  <cols>
    <col min="1" max="1" width="53.42578125" customWidth="1"/>
    <col min="2" max="2" width="16.85546875" bestFit="1" customWidth="1"/>
    <col min="3" max="3" width="11.42578125" customWidth="1"/>
  </cols>
  <sheetData>
    <row r="1" spans="1:9" ht="45" x14ac:dyDescent="0.25">
      <c r="A1" s="1" t="s">
        <v>0</v>
      </c>
    </row>
    <row r="5" spans="1:9" x14ac:dyDescent="0.25">
      <c r="A5" s="9" t="s">
        <v>34</v>
      </c>
      <c r="B5" s="4" t="s">
        <v>1</v>
      </c>
      <c r="C5" s="4" t="s">
        <v>3</v>
      </c>
      <c r="D5" s="4" t="s">
        <v>2</v>
      </c>
      <c r="E5" s="4" t="s">
        <v>8</v>
      </c>
    </row>
    <row r="6" spans="1:9" x14ac:dyDescent="0.25">
      <c r="A6" t="s">
        <v>9</v>
      </c>
      <c r="B6" s="4">
        <v>10</v>
      </c>
      <c r="C6" s="4">
        <v>50</v>
      </c>
      <c r="D6" s="4">
        <v>6</v>
      </c>
      <c r="E6" s="6">
        <f xml:space="preserve"> (C6/ B6) ^ (1 / D6) - 1</f>
        <v>0.3076604860118306</v>
      </c>
    </row>
    <row r="7" spans="1:9" x14ac:dyDescent="0.25">
      <c r="A7" t="s">
        <v>11</v>
      </c>
    </row>
    <row r="8" spans="1:9" x14ac:dyDescent="0.25">
      <c r="A8" t="s">
        <v>10</v>
      </c>
    </row>
    <row r="9" spans="1:9" x14ac:dyDescent="0.25">
      <c r="C9" t="s">
        <v>7</v>
      </c>
    </row>
    <row r="10" spans="1:9" x14ac:dyDescent="0.25">
      <c r="A10" s="9" t="s">
        <v>35</v>
      </c>
      <c r="B10" s="4" t="s">
        <v>4</v>
      </c>
      <c r="C10" s="4">
        <v>0</v>
      </c>
      <c r="D10" s="4">
        <v>1</v>
      </c>
      <c r="E10" s="4">
        <v>2</v>
      </c>
      <c r="F10" s="4">
        <v>3</v>
      </c>
      <c r="G10" s="4">
        <v>4</v>
      </c>
      <c r="H10" s="4">
        <v>5</v>
      </c>
      <c r="I10" s="4">
        <v>6</v>
      </c>
    </row>
    <row r="11" spans="1:9" x14ac:dyDescent="0.25">
      <c r="B11" s="4" t="s">
        <v>5</v>
      </c>
      <c r="C11" s="5">
        <v>10</v>
      </c>
      <c r="D11" s="5">
        <f t="shared" ref="D11:I11" si="0">$C$12*C11+C11</f>
        <v>13.07657202202031</v>
      </c>
      <c r="E11" s="5">
        <f t="shared" si="0"/>
        <v>17.099673584708434</v>
      </c>
      <c r="F11" s="5">
        <f t="shared" si="0"/>
        <v>22.360511318347804</v>
      </c>
      <c r="G11" s="5">
        <f t="shared" si="0"/>
        <v>29.239883670357536</v>
      </c>
      <c r="H11" s="5">
        <f t="shared" si="0"/>
        <v>38.235744473092588</v>
      </c>
      <c r="I11" s="5">
        <f t="shared" si="0"/>
        <v>49.99924664179602</v>
      </c>
    </row>
    <row r="12" spans="1:9" x14ac:dyDescent="0.25">
      <c r="B12" s="4" t="s">
        <v>6</v>
      </c>
      <c r="C12" s="6">
        <v>0.30765720220203097</v>
      </c>
    </row>
    <row r="15" spans="1:9" x14ac:dyDescent="0.25">
      <c r="A15" s="9" t="s">
        <v>36</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D997A-6D70-414A-B0AF-5550BFF1E26D}">
  <dimension ref="A1:AG15"/>
  <sheetViews>
    <sheetView topLeftCell="A7" workbookViewId="0">
      <selection activeCell="A33" sqref="A33"/>
    </sheetView>
  </sheetViews>
  <sheetFormatPr defaultRowHeight="15" x14ac:dyDescent="0.25"/>
  <cols>
    <col min="1" max="1" width="50" customWidth="1"/>
    <col min="2" max="2" width="11" bestFit="1" customWidth="1"/>
    <col min="3" max="3" width="10" bestFit="1" customWidth="1"/>
    <col min="5" max="5" width="10.28515625" bestFit="1" customWidth="1"/>
    <col min="31" max="33" width="12.42578125" bestFit="1" customWidth="1"/>
  </cols>
  <sheetData>
    <row r="1" spans="1:33" ht="105" x14ac:dyDescent="0.25">
      <c r="A1" s="1" t="s">
        <v>12</v>
      </c>
    </row>
    <row r="3" spans="1:33" ht="123" customHeight="1" x14ac:dyDescent="0.25">
      <c r="A3" s="8" t="s">
        <v>19</v>
      </c>
    </row>
    <row r="4" spans="1:33" x14ac:dyDescent="0.25">
      <c r="A4" t="s">
        <v>16</v>
      </c>
      <c r="B4" s="4" t="s">
        <v>3</v>
      </c>
      <c r="C4" s="4" t="s">
        <v>2</v>
      </c>
      <c r="D4" s="4" t="s">
        <v>14</v>
      </c>
      <c r="E4" s="4" t="s">
        <v>13</v>
      </c>
    </row>
    <row r="5" spans="1:33" x14ac:dyDescent="0.25">
      <c r="B5" s="5">
        <v>350000</v>
      </c>
      <c r="C5" s="4">
        <v>30</v>
      </c>
      <c r="D5" s="10">
        <v>0.08</v>
      </c>
      <c r="E5" s="11">
        <f>(B5*D5)/((1+D5)^C5-1)</f>
        <v>3089.6016855452958</v>
      </c>
    </row>
    <row r="8" spans="1:33" x14ac:dyDescent="0.25">
      <c r="A8" s="9" t="s">
        <v>18</v>
      </c>
      <c r="B8" s="4" t="s">
        <v>3</v>
      </c>
      <c r="C8" s="4" t="s">
        <v>2</v>
      </c>
      <c r="D8" s="4" t="s">
        <v>14</v>
      </c>
      <c r="E8" s="4" t="s">
        <v>13</v>
      </c>
    </row>
    <row r="9" spans="1:33" x14ac:dyDescent="0.25">
      <c r="B9" s="5">
        <v>350000</v>
      </c>
      <c r="C9" s="4">
        <v>30</v>
      </c>
      <c r="D9" s="10">
        <v>0.08</v>
      </c>
      <c r="E9" s="11">
        <f>PMT(D9,C9,0,-350000)</f>
        <v>3089.6016855453004</v>
      </c>
    </row>
    <row r="12" spans="1:33" x14ac:dyDescent="0.25">
      <c r="A12" s="9" t="s">
        <v>17</v>
      </c>
      <c r="B12" s="4" t="s">
        <v>15</v>
      </c>
      <c r="C12" s="4">
        <v>30</v>
      </c>
      <c r="D12" s="4">
        <v>31</v>
      </c>
      <c r="E12" s="4">
        <v>32</v>
      </c>
      <c r="F12" s="4">
        <v>33</v>
      </c>
      <c r="G12" s="4">
        <v>34</v>
      </c>
      <c r="H12" s="4">
        <v>35</v>
      </c>
      <c r="I12" s="4">
        <v>36</v>
      </c>
      <c r="J12" s="4">
        <v>37</v>
      </c>
      <c r="K12" s="4">
        <v>38</v>
      </c>
      <c r="L12" s="4">
        <v>39</v>
      </c>
      <c r="M12" s="4">
        <v>40</v>
      </c>
      <c r="N12" s="4">
        <v>41</v>
      </c>
      <c r="O12" s="4">
        <v>42</v>
      </c>
      <c r="P12" s="4">
        <v>43</v>
      </c>
      <c r="Q12" s="4">
        <v>44</v>
      </c>
      <c r="R12" s="4">
        <v>45</v>
      </c>
      <c r="S12" s="4">
        <v>46</v>
      </c>
      <c r="T12" s="4">
        <v>47</v>
      </c>
      <c r="U12" s="4">
        <v>48</v>
      </c>
      <c r="V12" s="4">
        <v>49</v>
      </c>
      <c r="W12" s="4">
        <v>50</v>
      </c>
      <c r="X12" s="4">
        <v>51</v>
      </c>
      <c r="Y12" s="4">
        <v>52</v>
      </c>
      <c r="Z12" s="4">
        <v>53</v>
      </c>
      <c r="AA12" s="4">
        <v>54</v>
      </c>
      <c r="AB12" s="4">
        <v>55</v>
      </c>
      <c r="AC12" s="4">
        <v>56</v>
      </c>
      <c r="AD12" s="4">
        <v>57</v>
      </c>
      <c r="AE12" s="4">
        <v>58</v>
      </c>
      <c r="AF12" s="4">
        <v>59</v>
      </c>
    </row>
    <row r="13" spans="1:33" x14ac:dyDescent="0.25">
      <c r="B13" s="10">
        <v>0.08</v>
      </c>
      <c r="C13" s="11">
        <v>3089.6016855453058</v>
      </c>
      <c r="D13" s="5">
        <f t="shared" ref="D13:AF13" si="0">$C$13+(C13*$B$13+C13)</f>
        <v>6426.3715059342358</v>
      </c>
      <c r="E13" s="5">
        <f t="shared" si="0"/>
        <v>10030.08291195428</v>
      </c>
      <c r="F13" s="5">
        <f t="shared" si="0"/>
        <v>13922.091230455928</v>
      </c>
      <c r="G13" s="5">
        <f t="shared" si="0"/>
        <v>18125.46021443771</v>
      </c>
      <c r="H13" s="5">
        <f t="shared" si="0"/>
        <v>22665.098717138033</v>
      </c>
      <c r="I13" s="5">
        <f t="shared" si="0"/>
        <v>27567.90830005438</v>
      </c>
      <c r="J13" s="5">
        <f t="shared" si="0"/>
        <v>32862.94264960404</v>
      </c>
      <c r="K13" s="5">
        <f t="shared" si="0"/>
        <v>38581.57974711767</v>
      </c>
      <c r="L13" s="5">
        <f t="shared" si="0"/>
        <v>44757.707812432389</v>
      </c>
      <c r="M13" s="5">
        <f t="shared" si="0"/>
        <v>51427.926122972283</v>
      </c>
      <c r="N13" s="5">
        <f t="shared" si="0"/>
        <v>58631.761898355369</v>
      </c>
      <c r="O13" s="5">
        <f t="shared" si="0"/>
        <v>66411.904535769107</v>
      </c>
      <c r="P13" s="5">
        <f t="shared" si="0"/>
        <v>74814.45858417594</v>
      </c>
      <c r="Q13" s="5">
        <f t="shared" si="0"/>
        <v>83889.216956455319</v>
      </c>
      <c r="R13" s="5">
        <f t="shared" si="0"/>
        <v>93689.955998517049</v>
      </c>
      <c r="S13" s="5">
        <f t="shared" si="0"/>
        <v>104274.75416394371</v>
      </c>
      <c r="T13" s="5">
        <f t="shared" si="0"/>
        <v>115706.33618260451</v>
      </c>
      <c r="U13" s="5">
        <f t="shared" si="0"/>
        <v>128052.44476275818</v>
      </c>
      <c r="V13" s="5">
        <f t="shared" si="0"/>
        <v>141386.24202932414</v>
      </c>
      <c r="W13" s="5">
        <f t="shared" si="0"/>
        <v>155786.74307721539</v>
      </c>
      <c r="X13" s="5">
        <f t="shared" si="0"/>
        <v>171339.28420893793</v>
      </c>
      <c r="Y13" s="5">
        <f t="shared" si="0"/>
        <v>188136.02863119828</v>
      </c>
      <c r="Z13" s="5">
        <f t="shared" si="0"/>
        <v>206276.51260723945</v>
      </c>
      <c r="AA13" s="5">
        <f t="shared" si="0"/>
        <v>225868.23530136392</v>
      </c>
      <c r="AB13" s="5">
        <f t="shared" si="0"/>
        <v>247027.29581101835</v>
      </c>
      <c r="AC13" s="5">
        <f t="shared" si="0"/>
        <v>269879.08116144512</v>
      </c>
      <c r="AD13" s="5">
        <f t="shared" si="0"/>
        <v>294559.00933990604</v>
      </c>
      <c r="AE13" s="5">
        <f t="shared" si="0"/>
        <v>321213.33177264384</v>
      </c>
      <c r="AF13" s="5">
        <f t="shared" si="0"/>
        <v>350000.00000000064</v>
      </c>
      <c r="AG13" s="3"/>
    </row>
    <row r="15" spans="1:33" x14ac:dyDescent="0.25">
      <c r="A15" s="20" t="s">
        <v>53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68741-1145-4FDE-9AC9-663B34C54C3A}">
  <dimension ref="A1:G252"/>
  <sheetViews>
    <sheetView workbookViewId="0">
      <selection activeCell="A19" sqref="A19"/>
    </sheetView>
  </sheetViews>
  <sheetFormatPr defaultRowHeight="15" x14ac:dyDescent="0.25"/>
  <cols>
    <col min="1" max="1" width="44" customWidth="1"/>
    <col min="2" max="3" width="13.140625" bestFit="1" customWidth="1"/>
    <col min="5" max="5" width="11.5703125" bestFit="1" customWidth="1"/>
    <col min="6" max="7" width="15.140625" bestFit="1" customWidth="1"/>
  </cols>
  <sheetData>
    <row r="1" spans="1:7" ht="90" x14ac:dyDescent="0.25">
      <c r="A1" s="1" t="s">
        <v>20</v>
      </c>
    </row>
    <row r="2" spans="1:7" x14ac:dyDescent="0.25">
      <c r="B2" t="s">
        <v>27</v>
      </c>
      <c r="C2" t="s">
        <v>28</v>
      </c>
      <c r="D2" t="s">
        <v>29</v>
      </c>
    </row>
    <row r="4" spans="1:7" x14ac:dyDescent="0.25">
      <c r="A4" s="9" t="s">
        <v>31</v>
      </c>
      <c r="B4" s="4" t="s">
        <v>1</v>
      </c>
      <c r="C4" s="4" t="s">
        <v>25</v>
      </c>
      <c r="D4" s="4" t="s">
        <v>26</v>
      </c>
      <c r="E4" s="4" t="s">
        <v>13</v>
      </c>
      <c r="F4" s="4" t="s">
        <v>3</v>
      </c>
      <c r="G4" s="4" t="s">
        <v>21</v>
      </c>
    </row>
    <row r="5" spans="1:7" x14ac:dyDescent="0.25">
      <c r="B5" s="15">
        <v>8000000</v>
      </c>
      <c r="C5" s="4">
        <v>240</v>
      </c>
      <c r="D5" s="16">
        <f>10%/12</f>
        <v>8.3333333333333332E-3</v>
      </c>
      <c r="E5" s="15">
        <f>PMT(D5,C5,-B5,,0)</f>
        <v>77201.731605920635</v>
      </c>
      <c r="F5" s="17">
        <f>E5*C5</f>
        <v>18528415.585420951</v>
      </c>
      <c r="G5" s="18">
        <f>F5-B5</f>
        <v>10528415.585420951</v>
      </c>
    </row>
    <row r="6" spans="1:7" x14ac:dyDescent="0.25">
      <c r="D6" s="2"/>
      <c r="E6" s="12"/>
      <c r="F6" s="7"/>
      <c r="G6" s="12"/>
    </row>
    <row r="7" spans="1:7" x14ac:dyDescent="0.25">
      <c r="A7" s="13" t="s">
        <v>30</v>
      </c>
    </row>
    <row r="8" spans="1:7" x14ac:dyDescent="0.25">
      <c r="A8" t="s">
        <v>22</v>
      </c>
      <c r="B8" s="4" t="s">
        <v>1</v>
      </c>
      <c r="C8" s="4" t="s">
        <v>25</v>
      </c>
      <c r="D8" s="4" t="s">
        <v>26</v>
      </c>
      <c r="E8" s="4" t="s">
        <v>24</v>
      </c>
      <c r="F8" s="4" t="s">
        <v>3</v>
      </c>
      <c r="G8" s="4" t="s">
        <v>21</v>
      </c>
    </row>
    <row r="9" spans="1:7" x14ac:dyDescent="0.25">
      <c r="A9" t="s">
        <v>23</v>
      </c>
      <c r="B9" s="15">
        <v>8000000</v>
      </c>
      <c r="C9" s="4">
        <v>240</v>
      </c>
      <c r="D9" s="16">
        <f>10%/12</f>
        <v>8.3333333333333332E-3</v>
      </c>
      <c r="E9" s="15">
        <f>(B9*D9)/(1-(1+D9)^(-C9))</f>
        <v>77201.731605920737</v>
      </c>
      <c r="F9" s="17">
        <f>E9*C9</f>
        <v>18528415.585420977</v>
      </c>
      <c r="G9" s="18">
        <f>F9-B9</f>
        <v>10528415.585420977</v>
      </c>
    </row>
    <row r="11" spans="1:7" x14ac:dyDescent="0.25">
      <c r="A11" s="9" t="s">
        <v>32</v>
      </c>
      <c r="B11" s="4" t="s">
        <v>25</v>
      </c>
      <c r="C11" s="4" t="s">
        <v>1</v>
      </c>
      <c r="D11" s="4" t="s">
        <v>13</v>
      </c>
      <c r="E11" s="4" t="s">
        <v>26</v>
      </c>
      <c r="F11" s="4" t="s">
        <v>3</v>
      </c>
      <c r="G11" s="4" t="s">
        <v>21</v>
      </c>
    </row>
    <row r="12" spans="1:7" x14ac:dyDescent="0.25">
      <c r="B12" s="4">
        <v>0</v>
      </c>
      <c r="C12" s="15">
        <v>8000000</v>
      </c>
      <c r="D12" s="19">
        <v>77201.73160591934</v>
      </c>
      <c r="E12" s="16">
        <f>10%/12</f>
        <v>8.3333333333333332E-3</v>
      </c>
      <c r="F12" s="17">
        <f>D12*240</f>
        <v>18528415.585420642</v>
      </c>
      <c r="G12" s="18">
        <f>F12-C12</f>
        <v>10528415.585420642</v>
      </c>
    </row>
    <row r="13" spans="1:7" x14ac:dyDescent="0.25">
      <c r="B13">
        <v>1</v>
      </c>
      <c r="C13" s="14">
        <f>(C12*$E$12+C12)-$D$12</f>
        <v>7989464.9350607479</v>
      </c>
    </row>
    <row r="14" spans="1:7" x14ac:dyDescent="0.25">
      <c r="B14">
        <v>2</v>
      </c>
      <c r="C14" s="14">
        <f>(C13*$E$12+C13)-$D$12</f>
        <v>7978842.077913668</v>
      </c>
    </row>
    <row r="15" spans="1:7" x14ac:dyDescent="0.25">
      <c r="A15" s="9" t="s">
        <v>33</v>
      </c>
      <c r="B15">
        <v>3</v>
      </c>
      <c r="C15" s="14">
        <f t="shared" ref="C15:C78" si="0">(C14*$E$12+C14)-$D$12</f>
        <v>7968130.6969570294</v>
      </c>
    </row>
    <row r="16" spans="1:7" x14ac:dyDescent="0.25">
      <c r="B16">
        <v>4</v>
      </c>
      <c r="C16" s="14">
        <f t="shared" si="0"/>
        <v>7957330.0544924187</v>
      </c>
    </row>
    <row r="17" spans="2:3" x14ac:dyDescent="0.25">
      <c r="B17">
        <v>5</v>
      </c>
      <c r="C17" s="14">
        <f t="shared" si="0"/>
        <v>7946439.4066739362</v>
      </c>
    </row>
    <row r="18" spans="2:3" x14ac:dyDescent="0.25">
      <c r="B18">
        <v>6</v>
      </c>
      <c r="C18" s="14">
        <f t="shared" si="0"/>
        <v>7935458.003456967</v>
      </c>
    </row>
    <row r="19" spans="2:3" x14ac:dyDescent="0.25">
      <c r="B19">
        <v>7</v>
      </c>
      <c r="C19" s="14">
        <f t="shared" si="0"/>
        <v>7924385.0885465229</v>
      </c>
    </row>
    <row r="20" spans="2:3" x14ac:dyDescent="0.25">
      <c r="B20">
        <v>8</v>
      </c>
      <c r="C20" s="14">
        <f t="shared" si="0"/>
        <v>7913219.8993451586</v>
      </c>
    </row>
    <row r="21" spans="2:3" x14ac:dyDescent="0.25">
      <c r="B21">
        <v>9</v>
      </c>
      <c r="C21" s="14">
        <f t="shared" si="0"/>
        <v>7901961.6669004494</v>
      </c>
    </row>
    <row r="22" spans="2:3" x14ac:dyDescent="0.25">
      <c r="B22">
        <v>10</v>
      </c>
      <c r="C22" s="14">
        <f t="shared" si="0"/>
        <v>7890609.6158520337</v>
      </c>
    </row>
    <row r="23" spans="2:3" x14ac:dyDescent="0.25">
      <c r="B23">
        <v>11</v>
      </c>
      <c r="C23" s="14">
        <f t="shared" si="0"/>
        <v>7879162.9643782154</v>
      </c>
    </row>
    <row r="24" spans="2:3" x14ac:dyDescent="0.25">
      <c r="B24">
        <v>12</v>
      </c>
      <c r="C24" s="14">
        <f t="shared" si="0"/>
        <v>7867620.9241421148</v>
      </c>
    </row>
    <row r="25" spans="2:3" x14ac:dyDescent="0.25">
      <c r="B25">
        <v>13</v>
      </c>
      <c r="C25" s="14">
        <f t="shared" si="0"/>
        <v>7855982.7002373803</v>
      </c>
    </row>
    <row r="26" spans="2:3" x14ac:dyDescent="0.25">
      <c r="B26">
        <v>14</v>
      </c>
      <c r="C26" s="14">
        <f t="shared" si="0"/>
        <v>7844247.4911334394</v>
      </c>
    </row>
    <row r="27" spans="2:3" x14ac:dyDescent="0.25">
      <c r="B27">
        <v>15</v>
      </c>
      <c r="C27" s="14">
        <f t="shared" si="0"/>
        <v>7832414.4886202989</v>
      </c>
    </row>
    <row r="28" spans="2:3" x14ac:dyDescent="0.25">
      <c r="B28">
        <v>16</v>
      </c>
      <c r="C28" s="14">
        <f t="shared" si="0"/>
        <v>7820482.8777528824</v>
      </c>
    </row>
    <row r="29" spans="2:3" x14ac:dyDescent="0.25">
      <c r="B29">
        <v>17</v>
      </c>
      <c r="C29" s="14">
        <f t="shared" si="0"/>
        <v>7808451.8367949044</v>
      </c>
    </row>
    <row r="30" spans="2:3" x14ac:dyDescent="0.25">
      <c r="B30">
        <v>18</v>
      </c>
      <c r="C30" s="14">
        <f t="shared" si="0"/>
        <v>7796320.537162276</v>
      </c>
    </row>
    <row r="31" spans="2:3" x14ac:dyDescent="0.25">
      <c r="B31">
        <v>19</v>
      </c>
      <c r="C31" s="14">
        <f t="shared" si="0"/>
        <v>7784088.1433660425</v>
      </c>
    </row>
    <row r="32" spans="2:3" x14ac:dyDescent="0.25">
      <c r="B32">
        <v>20</v>
      </c>
      <c r="C32" s="14">
        <f t="shared" si="0"/>
        <v>7771753.8129548403</v>
      </c>
    </row>
    <row r="33" spans="2:3" x14ac:dyDescent="0.25">
      <c r="B33">
        <v>21</v>
      </c>
      <c r="C33" s="14">
        <f t="shared" si="0"/>
        <v>7759316.6964568784</v>
      </c>
    </row>
    <row r="34" spans="2:3" x14ac:dyDescent="0.25">
      <c r="B34">
        <v>22</v>
      </c>
      <c r="C34" s="14">
        <f t="shared" si="0"/>
        <v>7746775.9373214338</v>
      </c>
    </row>
    <row r="35" spans="2:3" x14ac:dyDescent="0.25">
      <c r="B35">
        <v>23</v>
      </c>
      <c r="C35" s="14">
        <f t="shared" si="0"/>
        <v>7734130.6718598604</v>
      </c>
    </row>
    <row r="36" spans="2:3" x14ac:dyDescent="0.25">
      <c r="B36">
        <v>24</v>
      </c>
      <c r="C36" s="14">
        <f t="shared" si="0"/>
        <v>7721380.0291861072</v>
      </c>
    </row>
    <row r="37" spans="2:3" x14ac:dyDescent="0.25">
      <c r="B37">
        <v>25</v>
      </c>
      <c r="C37" s="14">
        <f t="shared" si="0"/>
        <v>7708523.1311567388</v>
      </c>
    </row>
    <row r="38" spans="2:3" x14ac:dyDescent="0.25">
      <c r="B38">
        <v>26</v>
      </c>
      <c r="C38" s="14">
        <f t="shared" si="0"/>
        <v>7695559.0923104594</v>
      </c>
    </row>
    <row r="39" spans="2:3" x14ac:dyDescent="0.25">
      <c r="B39">
        <v>27</v>
      </c>
      <c r="C39" s="14">
        <f t="shared" si="0"/>
        <v>7682487.0198071273</v>
      </c>
    </row>
    <row r="40" spans="2:3" x14ac:dyDescent="0.25">
      <c r="B40">
        <v>28</v>
      </c>
      <c r="C40" s="14">
        <f t="shared" si="0"/>
        <v>7669306.013366268</v>
      </c>
    </row>
    <row r="41" spans="2:3" x14ac:dyDescent="0.25">
      <c r="B41">
        <v>29</v>
      </c>
      <c r="C41" s="14">
        <f t="shared" si="0"/>
        <v>7656015.165205068</v>
      </c>
    </row>
    <row r="42" spans="2:3" x14ac:dyDescent="0.25">
      <c r="B42">
        <v>30</v>
      </c>
      <c r="C42" s="14">
        <f t="shared" si="0"/>
        <v>7642613.5599758578</v>
      </c>
    </row>
    <row r="43" spans="2:3" x14ac:dyDescent="0.25">
      <c r="B43">
        <v>31</v>
      </c>
      <c r="C43" s="14">
        <f t="shared" si="0"/>
        <v>7629100.2747030705</v>
      </c>
    </row>
    <row r="44" spans="2:3" x14ac:dyDescent="0.25">
      <c r="B44">
        <v>32</v>
      </c>
      <c r="C44" s="14">
        <f t="shared" si="0"/>
        <v>7615474.3787196772</v>
      </c>
    </row>
    <row r="45" spans="2:3" x14ac:dyDescent="0.25">
      <c r="B45">
        <v>33</v>
      </c>
      <c r="C45" s="14">
        <f t="shared" si="0"/>
        <v>7601734.9336030884</v>
      </c>
    </row>
    <row r="46" spans="2:3" x14ac:dyDescent="0.25">
      <c r="B46">
        <v>34</v>
      </c>
      <c r="C46" s="14">
        <f t="shared" si="0"/>
        <v>7587880.9931105282</v>
      </c>
    </row>
    <row r="47" spans="2:3" x14ac:dyDescent="0.25">
      <c r="B47">
        <v>35</v>
      </c>
      <c r="C47" s="14">
        <f t="shared" si="0"/>
        <v>7573911.6031138636</v>
      </c>
    </row>
    <row r="48" spans="2:3" x14ac:dyDescent="0.25">
      <c r="B48">
        <v>36</v>
      </c>
      <c r="C48" s="14">
        <f t="shared" si="0"/>
        <v>7559825.8015338937</v>
      </c>
    </row>
    <row r="49" spans="2:3" x14ac:dyDescent="0.25">
      <c r="B49">
        <v>37</v>
      </c>
      <c r="C49" s="14">
        <f t="shared" si="0"/>
        <v>7545622.6182740908</v>
      </c>
    </row>
    <row r="50" spans="2:3" x14ac:dyDescent="0.25">
      <c r="B50">
        <v>38</v>
      </c>
      <c r="C50" s="14">
        <f t="shared" si="0"/>
        <v>7531301.0751537895</v>
      </c>
    </row>
    <row r="51" spans="2:3" x14ac:dyDescent="0.25">
      <c r="B51">
        <v>39</v>
      </c>
      <c r="C51" s="14">
        <f t="shared" si="0"/>
        <v>7516860.185840819</v>
      </c>
    </row>
    <row r="52" spans="2:3" x14ac:dyDescent="0.25">
      <c r="B52">
        <v>40</v>
      </c>
      <c r="C52" s="14">
        <f t="shared" si="0"/>
        <v>7502298.9557835739</v>
      </c>
    </row>
    <row r="53" spans="2:3" x14ac:dyDescent="0.25">
      <c r="B53">
        <v>41</v>
      </c>
      <c r="C53" s="14">
        <f t="shared" si="0"/>
        <v>7487616.3821425177</v>
      </c>
    </row>
    <row r="54" spans="2:3" x14ac:dyDescent="0.25">
      <c r="B54">
        <v>42</v>
      </c>
      <c r="C54" s="14">
        <f t="shared" si="0"/>
        <v>7472811.45372112</v>
      </c>
    </row>
    <row r="55" spans="2:3" x14ac:dyDescent="0.25">
      <c r="B55">
        <v>43</v>
      </c>
      <c r="C55" s="14">
        <f t="shared" si="0"/>
        <v>7457883.1508962102</v>
      </c>
    </row>
    <row r="56" spans="2:3" x14ac:dyDescent="0.25">
      <c r="B56">
        <v>44</v>
      </c>
      <c r="C56" s="14">
        <f t="shared" si="0"/>
        <v>7442830.4455477595</v>
      </c>
    </row>
    <row r="57" spans="2:3" x14ac:dyDescent="0.25">
      <c r="B57">
        <v>45</v>
      </c>
      <c r="C57" s="14">
        <f t="shared" si="0"/>
        <v>7427652.3009880716</v>
      </c>
    </row>
    <row r="58" spans="2:3" x14ac:dyDescent="0.25">
      <c r="B58">
        <v>46</v>
      </c>
      <c r="C58" s="14">
        <f t="shared" si="0"/>
        <v>7412347.6718903864</v>
      </c>
    </row>
    <row r="59" spans="2:3" x14ac:dyDescent="0.25">
      <c r="B59">
        <v>47</v>
      </c>
      <c r="C59" s="14">
        <f t="shared" si="0"/>
        <v>7396915.5042168871</v>
      </c>
    </row>
    <row r="60" spans="2:3" x14ac:dyDescent="0.25">
      <c r="B60">
        <v>48</v>
      </c>
      <c r="C60" s="14">
        <f t="shared" si="0"/>
        <v>7381354.735146109</v>
      </c>
    </row>
    <row r="61" spans="2:3" x14ac:dyDescent="0.25">
      <c r="B61">
        <v>49</v>
      </c>
      <c r="C61" s="14">
        <f t="shared" si="0"/>
        <v>7365664.2929997407</v>
      </c>
    </row>
    <row r="62" spans="2:3" x14ac:dyDescent="0.25">
      <c r="B62">
        <v>50</v>
      </c>
      <c r="C62" s="14">
        <f t="shared" si="0"/>
        <v>7349843.097168819</v>
      </c>
    </row>
    <row r="63" spans="2:3" x14ac:dyDescent="0.25">
      <c r="B63">
        <v>51</v>
      </c>
      <c r="C63" s="14">
        <f t="shared" si="0"/>
        <v>7333890.0580393067</v>
      </c>
    </row>
    <row r="64" spans="2:3" x14ac:dyDescent="0.25">
      <c r="B64">
        <v>52</v>
      </c>
      <c r="C64" s="14">
        <f t="shared" si="0"/>
        <v>7317804.0769170485</v>
      </c>
    </row>
    <row r="65" spans="2:3" x14ac:dyDescent="0.25">
      <c r="B65">
        <v>53</v>
      </c>
      <c r="C65" s="14">
        <f t="shared" si="0"/>
        <v>7301584.045952105</v>
      </c>
    </row>
    <row r="66" spans="2:3" x14ac:dyDescent="0.25">
      <c r="B66">
        <v>54</v>
      </c>
      <c r="C66" s="14">
        <f t="shared" si="0"/>
        <v>7285228.8480624538</v>
      </c>
    </row>
    <row r="67" spans="2:3" x14ac:dyDescent="0.25">
      <c r="B67">
        <v>55</v>
      </c>
      <c r="C67" s="14">
        <f t="shared" si="0"/>
        <v>7268737.3568570549</v>
      </c>
    </row>
    <row r="68" spans="2:3" x14ac:dyDescent="0.25">
      <c r="B68">
        <v>56</v>
      </c>
      <c r="C68" s="14">
        <f t="shared" si="0"/>
        <v>7252108.4365582783</v>
      </c>
    </row>
    <row r="69" spans="2:3" x14ac:dyDescent="0.25">
      <c r="B69">
        <v>57</v>
      </c>
      <c r="C69" s="14">
        <f t="shared" si="0"/>
        <v>7235340.9419236779</v>
      </c>
    </row>
    <row r="70" spans="2:3" x14ac:dyDescent="0.25">
      <c r="B70">
        <v>58</v>
      </c>
      <c r="C70" s="14">
        <f t="shared" si="0"/>
        <v>7218433.7181671225</v>
      </c>
    </row>
    <row r="71" spans="2:3" x14ac:dyDescent="0.25">
      <c r="B71">
        <v>59</v>
      </c>
      <c r="C71" s="14">
        <f t="shared" si="0"/>
        <v>7201385.6008792631</v>
      </c>
    </row>
    <row r="72" spans="2:3" x14ac:dyDescent="0.25">
      <c r="B72">
        <v>60</v>
      </c>
      <c r="C72" s="14">
        <f t="shared" si="0"/>
        <v>7184195.4159473376</v>
      </c>
    </row>
    <row r="73" spans="2:3" x14ac:dyDescent="0.25">
      <c r="B73">
        <v>61</v>
      </c>
      <c r="C73" s="14">
        <f t="shared" si="0"/>
        <v>7166861.9794743126</v>
      </c>
    </row>
    <row r="74" spans="2:3" x14ac:dyDescent="0.25">
      <c r="B74">
        <v>62</v>
      </c>
      <c r="C74" s="14">
        <f t="shared" si="0"/>
        <v>7149384.0976973465</v>
      </c>
    </row>
    <row r="75" spans="2:3" x14ac:dyDescent="0.25">
      <c r="B75">
        <v>63</v>
      </c>
      <c r="C75" s="14">
        <f t="shared" si="0"/>
        <v>7131760.5669055721</v>
      </c>
    </row>
    <row r="76" spans="2:3" x14ac:dyDescent="0.25">
      <c r="B76">
        <v>64</v>
      </c>
      <c r="C76" s="14">
        <f t="shared" si="0"/>
        <v>7113990.1733571999</v>
      </c>
    </row>
    <row r="77" spans="2:3" x14ac:dyDescent="0.25">
      <c r="B77">
        <v>65</v>
      </c>
      <c r="C77" s="14">
        <f t="shared" si="0"/>
        <v>7096071.6931959242</v>
      </c>
    </row>
    <row r="78" spans="2:3" x14ac:dyDescent="0.25">
      <c r="B78">
        <v>66</v>
      </c>
      <c r="C78" s="14">
        <f t="shared" si="0"/>
        <v>7078003.8923666375</v>
      </c>
    </row>
    <row r="79" spans="2:3" x14ac:dyDescent="0.25">
      <c r="B79">
        <v>67</v>
      </c>
      <c r="C79" s="14">
        <f t="shared" ref="C79:C142" si="1">(C78*$E$12+C78)-$D$12</f>
        <v>7059785.52653044</v>
      </c>
    </row>
    <row r="80" spans="2:3" x14ac:dyDescent="0.25">
      <c r="B80">
        <v>68</v>
      </c>
      <c r="C80" s="14">
        <f t="shared" si="1"/>
        <v>7041415.3409789409</v>
      </c>
    </row>
    <row r="81" spans="2:3" x14ac:dyDescent="0.25">
      <c r="B81">
        <v>69</v>
      </c>
      <c r="C81" s="14">
        <f t="shared" si="1"/>
        <v>7022892.0705478461</v>
      </c>
    </row>
    <row r="82" spans="2:3" x14ac:dyDescent="0.25">
      <c r="B82">
        <v>70</v>
      </c>
      <c r="C82" s="14">
        <f t="shared" si="1"/>
        <v>7004214.4395298259</v>
      </c>
    </row>
    <row r="83" spans="2:3" x14ac:dyDescent="0.25">
      <c r="B83">
        <v>71</v>
      </c>
      <c r="C83" s="14">
        <f t="shared" si="1"/>
        <v>6985381.1615866553</v>
      </c>
    </row>
    <row r="84" spans="2:3" x14ac:dyDescent="0.25">
      <c r="B84">
        <v>72</v>
      </c>
      <c r="C84" s="14">
        <f t="shared" si="1"/>
        <v>6966390.9396606246</v>
      </c>
    </row>
    <row r="85" spans="2:3" x14ac:dyDescent="0.25">
      <c r="B85">
        <v>73</v>
      </c>
      <c r="C85" s="14">
        <f t="shared" si="1"/>
        <v>6947242.4658852108</v>
      </c>
    </row>
    <row r="86" spans="2:3" x14ac:dyDescent="0.25">
      <c r="B86">
        <v>74</v>
      </c>
      <c r="C86" s="14">
        <f t="shared" si="1"/>
        <v>6927934.4214950018</v>
      </c>
    </row>
    <row r="87" spans="2:3" x14ac:dyDescent="0.25">
      <c r="B87">
        <v>75</v>
      </c>
      <c r="C87" s="14">
        <f t="shared" si="1"/>
        <v>6908465.4767348748</v>
      </c>
    </row>
    <row r="88" spans="2:3" x14ac:dyDescent="0.25">
      <c r="B88">
        <v>76</v>
      </c>
      <c r="C88" s="14">
        <f t="shared" si="1"/>
        <v>6888834.2907684129</v>
      </c>
    </row>
    <row r="89" spans="2:3" x14ac:dyDescent="0.25">
      <c r="B89">
        <v>77</v>
      </c>
      <c r="C89" s="14">
        <f t="shared" si="1"/>
        <v>6869039.5115855644</v>
      </c>
    </row>
    <row r="90" spans="2:3" x14ac:dyDescent="0.25">
      <c r="B90">
        <v>78</v>
      </c>
      <c r="C90" s="14">
        <f t="shared" si="1"/>
        <v>6849079.7759095253</v>
      </c>
    </row>
    <row r="91" spans="2:3" x14ac:dyDescent="0.25">
      <c r="B91">
        <v>79</v>
      </c>
      <c r="C91" s="14">
        <f t="shared" si="1"/>
        <v>6828953.7091028523</v>
      </c>
    </row>
    <row r="92" spans="2:3" x14ac:dyDescent="0.25">
      <c r="B92">
        <v>80</v>
      </c>
      <c r="C92" s="14">
        <f t="shared" si="1"/>
        <v>6808659.9250727901</v>
      </c>
    </row>
    <row r="93" spans="2:3" x14ac:dyDescent="0.25">
      <c r="B93">
        <v>81</v>
      </c>
      <c r="C93" s="14">
        <f t="shared" si="1"/>
        <v>6788197.026175811</v>
      </c>
    </row>
    <row r="94" spans="2:3" x14ac:dyDescent="0.25">
      <c r="B94">
        <v>82</v>
      </c>
      <c r="C94" s="14">
        <f t="shared" si="1"/>
        <v>6767563.603121357</v>
      </c>
    </row>
    <row r="95" spans="2:3" x14ac:dyDescent="0.25">
      <c r="B95">
        <v>83</v>
      </c>
      <c r="C95" s="14">
        <f t="shared" si="1"/>
        <v>6746758.2348747822</v>
      </c>
    </row>
    <row r="96" spans="2:3" x14ac:dyDescent="0.25">
      <c r="B96">
        <v>84</v>
      </c>
      <c r="C96" s="14">
        <f t="shared" si="1"/>
        <v>6725779.4885594863</v>
      </c>
    </row>
    <row r="97" spans="2:3" x14ac:dyDescent="0.25">
      <c r="B97">
        <v>85</v>
      </c>
      <c r="C97" s="14">
        <f t="shared" si="1"/>
        <v>6704625.9193582293</v>
      </c>
    </row>
    <row r="98" spans="2:3" x14ac:dyDescent="0.25">
      <c r="B98">
        <v>86</v>
      </c>
      <c r="C98" s="14">
        <f t="shared" si="1"/>
        <v>6683296.0704136286</v>
      </c>
    </row>
    <row r="99" spans="2:3" x14ac:dyDescent="0.25">
      <c r="B99">
        <v>87</v>
      </c>
      <c r="C99" s="14">
        <f t="shared" si="1"/>
        <v>6661788.4727278231</v>
      </c>
    </row>
    <row r="100" spans="2:3" x14ac:dyDescent="0.25">
      <c r="B100">
        <v>88</v>
      </c>
      <c r="C100" s="14">
        <f t="shared" si="1"/>
        <v>6640101.6450613029</v>
      </c>
    </row>
    <row r="101" spans="2:3" x14ac:dyDescent="0.25">
      <c r="B101">
        <v>89</v>
      </c>
      <c r="C101" s="14">
        <f t="shared" si="1"/>
        <v>6618234.0938308947</v>
      </c>
    </row>
    <row r="102" spans="2:3" x14ac:dyDescent="0.25">
      <c r="B102">
        <v>90</v>
      </c>
      <c r="C102" s="14">
        <f t="shared" si="1"/>
        <v>6596184.3130068993</v>
      </c>
    </row>
    <row r="103" spans="2:3" x14ac:dyDescent="0.25">
      <c r="B103">
        <v>91</v>
      </c>
      <c r="C103" s="14">
        <f t="shared" si="1"/>
        <v>6573950.784009371</v>
      </c>
    </row>
    <row r="104" spans="2:3" x14ac:dyDescent="0.25">
      <c r="B104">
        <v>92</v>
      </c>
      <c r="C104" s="14">
        <f t="shared" si="1"/>
        <v>6551531.9756035302</v>
      </c>
    </row>
    <row r="105" spans="2:3" x14ac:dyDescent="0.25">
      <c r="B105">
        <v>93</v>
      </c>
      <c r="C105" s="14">
        <f t="shared" si="1"/>
        <v>6528926.3437943067</v>
      </c>
    </row>
    <row r="106" spans="2:3" x14ac:dyDescent="0.25">
      <c r="B106">
        <v>94</v>
      </c>
      <c r="C106" s="14">
        <f t="shared" si="1"/>
        <v>6506132.3317200067</v>
      </c>
    </row>
    <row r="107" spans="2:3" x14ac:dyDescent="0.25">
      <c r="B107">
        <v>95</v>
      </c>
      <c r="C107" s="14">
        <f t="shared" si="1"/>
        <v>6483148.3695450872</v>
      </c>
    </row>
    <row r="108" spans="2:3" x14ac:dyDescent="0.25">
      <c r="B108">
        <v>96</v>
      </c>
      <c r="C108" s="14">
        <f t="shared" si="1"/>
        <v>6459972.8743520435</v>
      </c>
    </row>
    <row r="109" spans="2:3" x14ac:dyDescent="0.25">
      <c r="B109">
        <v>97</v>
      </c>
      <c r="C109" s="14">
        <f t="shared" si="1"/>
        <v>6436604.2500323914</v>
      </c>
    </row>
    <row r="110" spans="2:3" x14ac:dyDescent="0.25">
      <c r="B110">
        <v>98</v>
      </c>
      <c r="C110" s="14">
        <f t="shared" si="1"/>
        <v>6413040.8871767418</v>
      </c>
    </row>
    <row r="111" spans="2:3" x14ac:dyDescent="0.25">
      <c r="B111">
        <v>99</v>
      </c>
      <c r="C111" s="14">
        <f t="shared" si="1"/>
        <v>6389281.1629639622</v>
      </c>
    </row>
    <row r="112" spans="2:3" x14ac:dyDescent="0.25">
      <c r="B112">
        <v>100</v>
      </c>
      <c r="C112" s="14">
        <f t="shared" si="1"/>
        <v>6365323.4410494091</v>
      </c>
    </row>
    <row r="113" spans="2:3" x14ac:dyDescent="0.25">
      <c r="B113">
        <v>101</v>
      </c>
      <c r="C113" s="14">
        <f t="shared" si="1"/>
        <v>6341166.0714522349</v>
      </c>
    </row>
    <row r="114" spans="2:3" x14ac:dyDescent="0.25">
      <c r="B114">
        <v>102</v>
      </c>
      <c r="C114" s="14">
        <f t="shared" si="1"/>
        <v>6316807.3904417511</v>
      </c>
    </row>
    <row r="115" spans="2:3" x14ac:dyDescent="0.25">
      <c r="B115">
        <v>103</v>
      </c>
      <c r="C115" s="14">
        <f t="shared" si="1"/>
        <v>6292245.7204228463</v>
      </c>
    </row>
    <row r="116" spans="2:3" x14ac:dyDescent="0.25">
      <c r="B116">
        <v>104</v>
      </c>
      <c r="C116" s="14">
        <f t="shared" si="1"/>
        <v>6267479.3698204514</v>
      </c>
    </row>
    <row r="117" spans="2:3" x14ac:dyDescent="0.25">
      <c r="B117">
        <v>105</v>
      </c>
      <c r="C117" s="14">
        <f t="shared" si="1"/>
        <v>6242506.6329630362</v>
      </c>
    </row>
    <row r="118" spans="2:3" x14ac:dyDescent="0.25">
      <c r="B118">
        <v>106</v>
      </c>
      <c r="C118" s="14">
        <f t="shared" si="1"/>
        <v>6217325.7899651425</v>
      </c>
    </row>
    <row r="119" spans="2:3" x14ac:dyDescent="0.25">
      <c r="B119">
        <v>107</v>
      </c>
      <c r="C119" s="14">
        <f t="shared" si="1"/>
        <v>6191935.1066089328</v>
      </c>
    </row>
    <row r="120" spans="2:3" x14ac:dyDescent="0.25">
      <c r="B120">
        <v>108</v>
      </c>
      <c r="C120" s="14">
        <f t="shared" si="1"/>
        <v>6166332.8342247549</v>
      </c>
    </row>
    <row r="121" spans="2:3" x14ac:dyDescent="0.25">
      <c r="B121">
        <v>109</v>
      </c>
      <c r="C121" s="14">
        <f t="shared" si="1"/>
        <v>6140517.2095707087</v>
      </c>
    </row>
    <row r="122" spans="2:3" x14ac:dyDescent="0.25">
      <c r="B122">
        <v>110</v>
      </c>
      <c r="C122" s="14">
        <f t="shared" si="1"/>
        <v>6114486.4547112118</v>
      </c>
    </row>
    <row r="123" spans="2:3" x14ac:dyDescent="0.25">
      <c r="B123">
        <v>111</v>
      </c>
      <c r="C123" s="14">
        <f t="shared" si="1"/>
        <v>6088238.7768945526</v>
      </c>
    </row>
    <row r="124" spans="2:3" x14ac:dyDescent="0.25">
      <c r="B124">
        <v>112</v>
      </c>
      <c r="C124" s="14">
        <f t="shared" si="1"/>
        <v>6061772.3684294214</v>
      </c>
    </row>
    <row r="125" spans="2:3" x14ac:dyDescent="0.25">
      <c r="B125">
        <v>113</v>
      </c>
      <c r="C125" s="14">
        <f t="shared" si="1"/>
        <v>6035085.4065604145</v>
      </c>
    </row>
    <row r="126" spans="2:3" x14ac:dyDescent="0.25">
      <c r="B126">
        <v>114</v>
      </c>
      <c r="C126" s="14">
        <f t="shared" si="1"/>
        <v>6008176.0533424988</v>
      </c>
    </row>
    <row r="127" spans="2:3" x14ac:dyDescent="0.25">
      <c r="B127">
        <v>115</v>
      </c>
      <c r="C127" s="14">
        <f t="shared" si="1"/>
        <v>5981042.4555144338</v>
      </c>
    </row>
    <row r="128" spans="2:3" x14ac:dyDescent="0.25">
      <c r="B128">
        <v>116</v>
      </c>
      <c r="C128" s="14">
        <f t="shared" si="1"/>
        <v>5953682.7443711348</v>
      </c>
    </row>
    <row r="129" spans="2:3" x14ac:dyDescent="0.25">
      <c r="B129">
        <v>117</v>
      </c>
      <c r="C129" s="14">
        <f t="shared" si="1"/>
        <v>5926095.0356349749</v>
      </c>
    </row>
    <row r="130" spans="2:3" x14ac:dyDescent="0.25">
      <c r="B130">
        <v>118</v>
      </c>
      <c r="C130" s="14">
        <f t="shared" si="1"/>
        <v>5898277.4293260137</v>
      </c>
    </row>
    <row r="131" spans="2:3" x14ac:dyDescent="0.25">
      <c r="B131">
        <v>119</v>
      </c>
      <c r="C131" s="14">
        <f t="shared" si="1"/>
        <v>5870228.0096311448</v>
      </c>
    </row>
    <row r="132" spans="2:3" x14ac:dyDescent="0.25">
      <c r="B132">
        <v>120</v>
      </c>
      <c r="C132" s="14">
        <f t="shared" si="1"/>
        <v>5841944.8447721517</v>
      </c>
    </row>
    <row r="133" spans="2:3" x14ac:dyDescent="0.25">
      <c r="B133">
        <v>121</v>
      </c>
      <c r="C133" s="14">
        <f t="shared" si="1"/>
        <v>5813425.9868726674</v>
      </c>
    </row>
    <row r="134" spans="2:3" x14ac:dyDescent="0.25">
      <c r="B134">
        <v>122</v>
      </c>
      <c r="C134" s="14">
        <f t="shared" si="1"/>
        <v>5784669.4718240201</v>
      </c>
    </row>
    <row r="135" spans="2:3" x14ac:dyDescent="0.25">
      <c r="B135">
        <v>123</v>
      </c>
      <c r="C135" s="14">
        <f t="shared" si="1"/>
        <v>5755673.3191499682</v>
      </c>
    </row>
    <row r="136" spans="2:3" x14ac:dyDescent="0.25">
      <c r="B136">
        <v>124</v>
      </c>
      <c r="C136" s="14">
        <f t="shared" si="1"/>
        <v>5726435.531870299</v>
      </c>
    </row>
    <row r="137" spans="2:3" x14ac:dyDescent="0.25">
      <c r="B137">
        <v>125</v>
      </c>
      <c r="C137" s="14">
        <f t="shared" si="1"/>
        <v>5696954.0963632995</v>
      </c>
    </row>
    <row r="138" spans="2:3" x14ac:dyDescent="0.25">
      <c r="B138">
        <v>126</v>
      </c>
      <c r="C138" s="14">
        <f t="shared" si="1"/>
        <v>5667226.9822270749</v>
      </c>
    </row>
    <row r="139" spans="2:3" x14ac:dyDescent="0.25">
      <c r="B139">
        <v>127</v>
      </c>
      <c r="C139" s="14">
        <f t="shared" si="1"/>
        <v>5637252.1421397151</v>
      </c>
    </row>
    <row r="140" spans="2:3" x14ac:dyDescent="0.25">
      <c r="B140">
        <v>128</v>
      </c>
      <c r="C140" s="14">
        <f t="shared" si="1"/>
        <v>5607027.5117182937</v>
      </c>
    </row>
    <row r="141" spans="2:3" x14ac:dyDescent="0.25">
      <c r="B141">
        <v>129</v>
      </c>
      <c r="C141" s="14">
        <f t="shared" si="1"/>
        <v>5576551.0093766935</v>
      </c>
    </row>
    <row r="142" spans="2:3" x14ac:dyDescent="0.25">
      <c r="B142">
        <v>130</v>
      </c>
      <c r="C142" s="14">
        <f t="shared" si="1"/>
        <v>5545820.5361822471</v>
      </c>
    </row>
    <row r="143" spans="2:3" x14ac:dyDescent="0.25">
      <c r="B143">
        <v>131</v>
      </c>
      <c r="C143" s="14">
        <f t="shared" ref="C143:C206" si="2">(C142*$E$12+C142)-$D$12</f>
        <v>5514833.9757111799</v>
      </c>
    </row>
    <row r="144" spans="2:3" x14ac:dyDescent="0.25">
      <c r="B144">
        <v>132</v>
      </c>
      <c r="C144" s="14">
        <f t="shared" si="2"/>
        <v>5483589.1939028539</v>
      </c>
    </row>
    <row r="145" spans="2:3" x14ac:dyDescent="0.25">
      <c r="B145">
        <v>133</v>
      </c>
      <c r="C145" s="14">
        <f t="shared" si="2"/>
        <v>5452084.0389127918</v>
      </c>
    </row>
    <row r="146" spans="2:3" x14ac:dyDescent="0.25">
      <c r="B146">
        <v>134</v>
      </c>
      <c r="C146" s="14">
        <f t="shared" si="2"/>
        <v>5420316.3409644794</v>
      </c>
    </row>
    <row r="147" spans="2:3" x14ac:dyDescent="0.25">
      <c r="B147">
        <v>135</v>
      </c>
      <c r="C147" s="14">
        <f t="shared" si="2"/>
        <v>5388283.9121999312</v>
      </c>
    </row>
    <row r="148" spans="2:3" x14ac:dyDescent="0.25">
      <c r="B148">
        <v>136</v>
      </c>
      <c r="C148" s="14">
        <f t="shared" si="2"/>
        <v>5355984.5465290118</v>
      </c>
    </row>
    <row r="149" spans="2:3" x14ac:dyDescent="0.25">
      <c r="B149">
        <v>137</v>
      </c>
      <c r="C149" s="14">
        <f t="shared" si="2"/>
        <v>5323416.0194775015</v>
      </c>
    </row>
    <row r="150" spans="2:3" x14ac:dyDescent="0.25">
      <c r="B150">
        <v>138</v>
      </c>
      <c r="C150" s="14">
        <f t="shared" si="2"/>
        <v>5290576.088033895</v>
      </c>
    </row>
    <row r="151" spans="2:3" x14ac:dyDescent="0.25">
      <c r="B151">
        <v>139</v>
      </c>
      <c r="C151" s="14">
        <f t="shared" si="2"/>
        <v>5257462.4904949246</v>
      </c>
    </row>
    <row r="152" spans="2:3" x14ac:dyDescent="0.25">
      <c r="B152">
        <v>140</v>
      </c>
      <c r="C152" s="14">
        <f t="shared" si="2"/>
        <v>5224072.9463097965</v>
      </c>
    </row>
    <row r="153" spans="2:3" x14ac:dyDescent="0.25">
      <c r="B153">
        <v>141</v>
      </c>
      <c r="C153" s="14">
        <f t="shared" si="2"/>
        <v>5190405.1559231253</v>
      </c>
    </row>
    <row r="154" spans="2:3" x14ac:dyDescent="0.25">
      <c r="B154">
        <v>142</v>
      </c>
      <c r="C154" s="14">
        <f t="shared" si="2"/>
        <v>5156456.8006165661</v>
      </c>
    </row>
    <row r="155" spans="2:3" x14ac:dyDescent="0.25">
      <c r="B155">
        <v>143</v>
      </c>
      <c r="C155" s="14">
        <f t="shared" si="2"/>
        <v>5122225.5423491187</v>
      </c>
    </row>
    <row r="156" spans="2:3" x14ac:dyDescent="0.25">
      <c r="B156">
        <v>144</v>
      </c>
      <c r="C156" s="14">
        <f t="shared" si="2"/>
        <v>5087709.0235961089</v>
      </c>
    </row>
    <row r="157" spans="2:3" x14ac:dyDescent="0.25">
      <c r="B157">
        <v>145</v>
      </c>
      <c r="C157" s="14">
        <f t="shared" si="2"/>
        <v>5052904.8671868239</v>
      </c>
    </row>
    <row r="158" spans="2:3" x14ac:dyDescent="0.25">
      <c r="B158">
        <v>146</v>
      </c>
      <c r="C158" s="14">
        <f t="shared" si="2"/>
        <v>5017810.6761407945</v>
      </c>
    </row>
    <row r="159" spans="2:3" x14ac:dyDescent="0.25">
      <c r="B159">
        <v>147</v>
      </c>
      <c r="C159" s="14">
        <f t="shared" si="2"/>
        <v>4982424.0335027156</v>
      </c>
    </row>
    <row r="160" spans="2:3" x14ac:dyDescent="0.25">
      <c r="B160">
        <v>148</v>
      </c>
      <c r="C160" s="14">
        <f t="shared" si="2"/>
        <v>4946742.5021759858</v>
      </c>
    </row>
    <row r="161" spans="2:3" x14ac:dyDescent="0.25">
      <c r="B161">
        <v>149</v>
      </c>
      <c r="C161" s="14">
        <f t="shared" si="2"/>
        <v>4910763.6247548666</v>
      </c>
    </row>
    <row r="162" spans="2:3" x14ac:dyDescent="0.25">
      <c r="B162">
        <v>150</v>
      </c>
      <c r="C162" s="14">
        <f t="shared" si="2"/>
        <v>4874484.9233552385</v>
      </c>
    </row>
    <row r="163" spans="2:3" x14ac:dyDescent="0.25">
      <c r="B163">
        <v>151</v>
      </c>
      <c r="C163" s="14">
        <f t="shared" si="2"/>
        <v>4837903.8994439468</v>
      </c>
    </row>
    <row r="164" spans="2:3" x14ac:dyDescent="0.25">
      <c r="B164">
        <v>152</v>
      </c>
      <c r="C164" s="14">
        <f t="shared" si="2"/>
        <v>4801018.0336667271</v>
      </c>
    </row>
    <row r="165" spans="2:3" x14ac:dyDescent="0.25">
      <c r="B165">
        <v>153</v>
      </c>
      <c r="C165" s="14">
        <f t="shared" si="2"/>
        <v>4763824.7856746977</v>
      </c>
    </row>
    <row r="166" spans="2:3" x14ac:dyDescent="0.25">
      <c r="B166">
        <v>154</v>
      </c>
      <c r="C166" s="14">
        <f t="shared" si="2"/>
        <v>4726321.5939494008</v>
      </c>
    </row>
    <row r="167" spans="2:3" x14ac:dyDescent="0.25">
      <c r="B167">
        <v>155</v>
      </c>
      <c r="C167" s="14">
        <f t="shared" si="2"/>
        <v>4688505.8756263936</v>
      </c>
    </row>
    <row r="168" spans="2:3" x14ac:dyDescent="0.25">
      <c r="B168">
        <v>156</v>
      </c>
      <c r="C168" s="14">
        <f t="shared" si="2"/>
        <v>4650375.0263173608</v>
      </c>
    </row>
    <row r="169" spans="2:3" x14ac:dyDescent="0.25">
      <c r="B169">
        <v>157</v>
      </c>
      <c r="C169" s="14">
        <f t="shared" si="2"/>
        <v>4611926.4199307533</v>
      </c>
    </row>
    <row r="170" spans="2:3" x14ac:dyDescent="0.25">
      <c r="B170">
        <v>158</v>
      </c>
      <c r="C170" s="14">
        <f t="shared" si="2"/>
        <v>4573157.4084909242</v>
      </c>
    </row>
    <row r="171" spans="2:3" x14ac:dyDescent="0.25">
      <c r="B171">
        <v>159</v>
      </c>
      <c r="C171" s="14">
        <f t="shared" si="2"/>
        <v>4534065.3219557628</v>
      </c>
    </row>
    <row r="172" spans="2:3" x14ac:dyDescent="0.25">
      <c r="B172">
        <v>160</v>
      </c>
      <c r="C172" s="14">
        <f t="shared" si="2"/>
        <v>4494647.468032808</v>
      </c>
    </row>
    <row r="173" spans="2:3" x14ac:dyDescent="0.25">
      <c r="B173">
        <v>161</v>
      </c>
      <c r="C173" s="14">
        <f t="shared" si="2"/>
        <v>4454901.1319938293</v>
      </c>
    </row>
    <row r="174" spans="2:3" x14ac:dyDescent="0.25">
      <c r="B174">
        <v>162</v>
      </c>
      <c r="C174" s="14">
        <f t="shared" si="2"/>
        <v>4414823.5764878588</v>
      </c>
    </row>
    <row r="175" spans="2:3" x14ac:dyDescent="0.25">
      <c r="B175">
        <v>163</v>
      </c>
      <c r="C175" s="14">
        <f t="shared" si="2"/>
        <v>4374412.0413526716</v>
      </c>
    </row>
    <row r="176" spans="2:3" x14ac:dyDescent="0.25">
      <c r="B176">
        <v>164</v>
      </c>
      <c r="C176" s="14">
        <f t="shared" si="2"/>
        <v>4333663.7434246913</v>
      </c>
    </row>
    <row r="177" spans="2:3" x14ac:dyDescent="0.25">
      <c r="B177">
        <v>165</v>
      </c>
      <c r="C177" s="14">
        <f t="shared" si="2"/>
        <v>4292575.8763473108</v>
      </c>
    </row>
    <row r="178" spans="2:3" x14ac:dyDescent="0.25">
      <c r="B178">
        <v>166</v>
      </c>
      <c r="C178" s="14">
        <f t="shared" si="2"/>
        <v>4251145.610377619</v>
      </c>
    </row>
    <row r="179" spans="2:3" x14ac:dyDescent="0.25">
      <c r="B179">
        <v>167</v>
      </c>
      <c r="C179" s="14">
        <f t="shared" si="2"/>
        <v>4209370.0921915136</v>
      </c>
    </row>
    <row r="180" spans="2:3" x14ac:dyDescent="0.25">
      <c r="B180">
        <v>168</v>
      </c>
      <c r="C180" s="14">
        <f t="shared" si="2"/>
        <v>4167246.44468719</v>
      </c>
    </row>
    <row r="181" spans="2:3" x14ac:dyDescent="0.25">
      <c r="B181">
        <v>169</v>
      </c>
      <c r="C181" s="14">
        <f t="shared" si="2"/>
        <v>4124771.7667869967</v>
      </c>
    </row>
    <row r="182" spans="2:3" x14ac:dyDescent="0.25">
      <c r="B182">
        <v>170</v>
      </c>
      <c r="C182" s="14">
        <f t="shared" si="2"/>
        <v>4081943.1332376357</v>
      </c>
    </row>
    <row r="183" spans="2:3" x14ac:dyDescent="0.25">
      <c r="B183">
        <v>171</v>
      </c>
      <c r="C183" s="14">
        <f t="shared" si="2"/>
        <v>4038757.5944086965</v>
      </c>
    </row>
    <row r="184" spans="2:3" x14ac:dyDescent="0.25">
      <c r="B184">
        <v>172</v>
      </c>
      <c r="C184" s="14">
        <f t="shared" si="2"/>
        <v>3995212.1760895159</v>
      </c>
    </row>
    <row r="185" spans="2:3" x14ac:dyDescent="0.25">
      <c r="B185">
        <v>173</v>
      </c>
      <c r="C185" s="14">
        <f t="shared" si="2"/>
        <v>3951303.8792843423</v>
      </c>
    </row>
    <row r="186" spans="2:3" x14ac:dyDescent="0.25">
      <c r="B186">
        <v>174</v>
      </c>
      <c r="C186" s="14">
        <f t="shared" si="2"/>
        <v>3907029.6800057921</v>
      </c>
    </row>
    <row r="187" spans="2:3" x14ac:dyDescent="0.25">
      <c r="B187">
        <v>175</v>
      </c>
      <c r="C187" s="14">
        <f t="shared" si="2"/>
        <v>3862386.5290665873</v>
      </c>
    </row>
    <row r="188" spans="2:3" x14ac:dyDescent="0.25">
      <c r="B188">
        <v>176</v>
      </c>
      <c r="C188" s="14">
        <f t="shared" si="2"/>
        <v>3817371.3518695561</v>
      </c>
    </row>
    <row r="189" spans="2:3" x14ac:dyDescent="0.25">
      <c r="B189">
        <v>177</v>
      </c>
      <c r="C189" s="14">
        <f t="shared" si="2"/>
        <v>3771981.0481958827</v>
      </c>
    </row>
    <row r="190" spans="2:3" x14ac:dyDescent="0.25">
      <c r="B190">
        <v>178</v>
      </c>
      <c r="C190" s="14">
        <f t="shared" si="2"/>
        <v>3726212.4919915954</v>
      </c>
    </row>
    <row r="191" spans="2:3" x14ac:dyDescent="0.25">
      <c r="B191">
        <v>179</v>
      </c>
      <c r="C191" s="14">
        <f t="shared" si="2"/>
        <v>3680062.5311522726</v>
      </c>
    </row>
    <row r="192" spans="2:3" x14ac:dyDescent="0.25">
      <c r="B192">
        <v>180</v>
      </c>
      <c r="C192" s="14">
        <f t="shared" si="2"/>
        <v>3633527.9873059555</v>
      </c>
    </row>
    <row r="193" spans="2:3" x14ac:dyDescent="0.25">
      <c r="B193">
        <v>181</v>
      </c>
      <c r="C193" s="14">
        <f t="shared" si="2"/>
        <v>3586605.655594252</v>
      </c>
    </row>
    <row r="194" spans="2:3" x14ac:dyDescent="0.25">
      <c r="B194">
        <v>182</v>
      </c>
      <c r="C194" s="14">
        <f t="shared" si="2"/>
        <v>3539292.3044516179</v>
      </c>
    </row>
    <row r="195" spans="2:3" x14ac:dyDescent="0.25">
      <c r="B195">
        <v>183</v>
      </c>
      <c r="C195" s="14">
        <f t="shared" si="2"/>
        <v>3491584.6753827953</v>
      </c>
    </row>
    <row r="196" spans="2:3" x14ac:dyDescent="0.25">
      <c r="B196">
        <v>184</v>
      </c>
      <c r="C196" s="14">
        <f t="shared" si="2"/>
        <v>3443479.4827383989</v>
      </c>
    </row>
    <row r="197" spans="2:3" x14ac:dyDescent="0.25">
      <c r="B197">
        <v>185</v>
      </c>
      <c r="C197" s="14">
        <f t="shared" si="2"/>
        <v>3394973.4134886325</v>
      </c>
    </row>
    <row r="198" spans="2:3" x14ac:dyDescent="0.25">
      <c r="B198">
        <v>186</v>
      </c>
      <c r="C198" s="14">
        <f t="shared" si="2"/>
        <v>3346063.1269951183</v>
      </c>
    </row>
    <row r="199" spans="2:3" x14ac:dyDescent="0.25">
      <c r="B199">
        <v>187</v>
      </c>
      <c r="C199" s="14">
        <f t="shared" si="2"/>
        <v>3296745.2547808248</v>
      </c>
    </row>
    <row r="200" spans="2:3" x14ac:dyDescent="0.25">
      <c r="B200">
        <v>188</v>
      </c>
      <c r="C200" s="14">
        <f t="shared" si="2"/>
        <v>3247016.4002980785</v>
      </c>
    </row>
    <row r="201" spans="2:3" x14ac:dyDescent="0.25">
      <c r="B201">
        <v>189</v>
      </c>
      <c r="C201" s="14">
        <f t="shared" si="2"/>
        <v>3196873.138694643</v>
      </c>
    </row>
    <row r="202" spans="2:3" x14ac:dyDescent="0.25">
      <c r="B202">
        <v>190</v>
      </c>
      <c r="C202" s="14">
        <f t="shared" si="2"/>
        <v>3146312.0165778454</v>
      </c>
    </row>
    <row r="203" spans="2:3" x14ac:dyDescent="0.25">
      <c r="B203">
        <v>191</v>
      </c>
      <c r="C203" s="14">
        <f t="shared" si="2"/>
        <v>3095329.5517767412</v>
      </c>
    </row>
    <row r="204" spans="2:3" x14ac:dyDescent="0.25">
      <c r="B204">
        <v>192</v>
      </c>
      <c r="C204" s="14">
        <f t="shared" si="2"/>
        <v>3043922.2331022946</v>
      </c>
    </row>
    <row r="205" spans="2:3" x14ac:dyDescent="0.25">
      <c r="B205">
        <v>193</v>
      </c>
      <c r="C205" s="14">
        <f t="shared" si="2"/>
        <v>2992086.5201055608</v>
      </c>
    </row>
    <row r="206" spans="2:3" x14ac:dyDescent="0.25">
      <c r="B206">
        <v>194</v>
      </c>
      <c r="C206" s="14">
        <f t="shared" si="2"/>
        <v>2939818.8428338543</v>
      </c>
    </row>
    <row r="207" spans="2:3" x14ac:dyDescent="0.25">
      <c r="B207">
        <v>195</v>
      </c>
      <c r="C207" s="14">
        <f t="shared" ref="C207:C252" si="3">(C206*$E$12+C206)-$D$12</f>
        <v>2887115.6015848834</v>
      </c>
    </row>
    <row r="208" spans="2:3" x14ac:dyDescent="0.25">
      <c r="B208">
        <v>196</v>
      </c>
      <c r="C208" s="14">
        <f t="shared" si="3"/>
        <v>2833973.1666588378</v>
      </c>
    </row>
    <row r="209" spans="2:3" x14ac:dyDescent="0.25">
      <c r="B209">
        <v>197</v>
      </c>
      <c r="C209" s="14">
        <f t="shared" si="3"/>
        <v>2780387.8781084088</v>
      </c>
    </row>
    <row r="210" spans="2:3" x14ac:dyDescent="0.25">
      <c r="B210">
        <v>198</v>
      </c>
      <c r="C210" s="14">
        <f t="shared" si="3"/>
        <v>2726356.0454867259</v>
      </c>
    </row>
    <row r="211" spans="2:3" x14ac:dyDescent="0.25">
      <c r="B211">
        <v>199</v>
      </c>
      <c r="C211" s="14">
        <f t="shared" si="3"/>
        <v>2671873.9475931958</v>
      </c>
    </row>
    <row r="212" spans="2:3" x14ac:dyDescent="0.25">
      <c r="B212">
        <v>200</v>
      </c>
      <c r="C212" s="14">
        <f t="shared" si="3"/>
        <v>2616937.8322172198</v>
      </c>
    </row>
    <row r="213" spans="2:3" x14ac:dyDescent="0.25">
      <c r="B213">
        <v>201</v>
      </c>
      <c r="C213" s="14">
        <f t="shared" si="3"/>
        <v>2561543.9158797772</v>
      </c>
    </row>
    <row r="214" spans="2:3" x14ac:dyDescent="0.25">
      <c r="B214">
        <v>202</v>
      </c>
      <c r="C214" s="14">
        <f t="shared" si="3"/>
        <v>2505688.383572856</v>
      </c>
    </row>
    <row r="215" spans="2:3" x14ac:dyDescent="0.25">
      <c r="B215">
        <v>203</v>
      </c>
      <c r="C215" s="14">
        <f t="shared" si="3"/>
        <v>2449367.3884967105</v>
      </c>
    </row>
    <row r="216" spans="2:3" x14ac:dyDescent="0.25">
      <c r="B216">
        <v>204</v>
      </c>
      <c r="C216" s="14">
        <f t="shared" si="3"/>
        <v>2392577.0517949304</v>
      </c>
    </row>
    <row r="217" spans="2:3" x14ac:dyDescent="0.25">
      <c r="B217">
        <v>205</v>
      </c>
      <c r="C217" s="14">
        <f t="shared" si="3"/>
        <v>2335313.4622873021</v>
      </c>
    </row>
    <row r="218" spans="2:3" x14ac:dyDescent="0.25">
      <c r="B218">
        <v>206</v>
      </c>
      <c r="C218" s="14">
        <f t="shared" si="3"/>
        <v>2277572.6762004434</v>
      </c>
    </row>
    <row r="219" spans="2:3" x14ac:dyDescent="0.25">
      <c r="B219">
        <v>207</v>
      </c>
      <c r="C219" s="14">
        <f t="shared" si="3"/>
        <v>2219350.716896194</v>
      </c>
    </row>
    <row r="220" spans="2:3" x14ac:dyDescent="0.25">
      <c r="B220">
        <v>208</v>
      </c>
      <c r="C220" s="14">
        <f t="shared" si="3"/>
        <v>2160643.5745977429</v>
      </c>
    </row>
    <row r="221" spans="2:3" x14ac:dyDescent="0.25">
      <c r="B221">
        <v>209</v>
      </c>
      <c r="C221" s="14">
        <f t="shared" si="3"/>
        <v>2101447.2061134712</v>
      </c>
    </row>
    <row r="222" spans="2:3" x14ac:dyDescent="0.25">
      <c r="B222">
        <v>210</v>
      </c>
      <c r="C222" s="14">
        <f t="shared" si="3"/>
        <v>2041757.5345584976</v>
      </c>
    </row>
    <row r="223" spans="2:3" x14ac:dyDescent="0.25">
      <c r="B223">
        <v>211</v>
      </c>
      <c r="C223" s="14">
        <f t="shared" si="3"/>
        <v>1981570.4490738991</v>
      </c>
    </row>
    <row r="224" spans="2:3" x14ac:dyDescent="0.25">
      <c r="B224">
        <v>212</v>
      </c>
      <c r="C224" s="14">
        <f t="shared" si="3"/>
        <v>1920881.8045435955</v>
      </c>
    </row>
    <row r="225" spans="2:3" x14ac:dyDescent="0.25">
      <c r="B225">
        <v>213</v>
      </c>
      <c r="C225" s="14">
        <f t="shared" si="3"/>
        <v>1859687.4213088728</v>
      </c>
    </row>
    <row r="226" spans="2:3" x14ac:dyDescent="0.25">
      <c r="B226">
        <v>214</v>
      </c>
      <c r="C226" s="14">
        <f t="shared" si="3"/>
        <v>1797983.0848805273</v>
      </c>
    </row>
    <row r="227" spans="2:3" x14ac:dyDescent="0.25">
      <c r="B227">
        <v>215</v>
      </c>
      <c r="C227" s="14">
        <f t="shared" si="3"/>
        <v>1735764.5456486123</v>
      </c>
    </row>
    <row r="228" spans="2:3" x14ac:dyDescent="0.25">
      <c r="B228">
        <v>216</v>
      </c>
      <c r="C228" s="14">
        <f t="shared" si="3"/>
        <v>1673027.5185897648</v>
      </c>
    </row>
    <row r="229" spans="2:3" x14ac:dyDescent="0.25">
      <c r="B229">
        <v>217</v>
      </c>
      <c r="C229" s="14">
        <f t="shared" si="3"/>
        <v>1609767.6829720936</v>
      </c>
    </row>
    <row r="230" spans="2:3" x14ac:dyDescent="0.25">
      <c r="B230">
        <v>218</v>
      </c>
      <c r="C230" s="14">
        <f t="shared" si="3"/>
        <v>1545980.6820576084</v>
      </c>
    </row>
    <row r="231" spans="2:3" x14ac:dyDescent="0.25">
      <c r="B231">
        <v>219</v>
      </c>
      <c r="C231" s="14">
        <f t="shared" si="3"/>
        <v>1481662.1228021691</v>
      </c>
    </row>
    <row r="232" spans="2:3" x14ac:dyDescent="0.25">
      <c r="B232">
        <v>220</v>
      </c>
      <c r="C232" s="14">
        <f t="shared" si="3"/>
        <v>1416807.5755529345</v>
      </c>
    </row>
    <row r="233" spans="2:3" x14ac:dyDescent="0.25">
      <c r="B233">
        <v>221</v>
      </c>
      <c r="C233" s="14">
        <f t="shared" si="3"/>
        <v>1351412.5737432898</v>
      </c>
    </row>
    <row r="234" spans="2:3" x14ac:dyDescent="0.25">
      <c r="B234">
        <v>222</v>
      </c>
      <c r="C234" s="14">
        <f t="shared" si="3"/>
        <v>1285472.6135852311</v>
      </c>
    </row>
    <row r="235" spans="2:3" x14ac:dyDescent="0.25">
      <c r="B235">
        <v>223</v>
      </c>
      <c r="C235" s="14">
        <f t="shared" si="3"/>
        <v>1218983.1537591887</v>
      </c>
    </row>
    <row r="236" spans="2:3" x14ac:dyDescent="0.25">
      <c r="B236">
        <v>224</v>
      </c>
      <c r="C236" s="14">
        <f t="shared" si="3"/>
        <v>1151939.6151012627</v>
      </c>
    </row>
    <row r="237" spans="2:3" x14ac:dyDescent="0.25">
      <c r="B237">
        <v>225</v>
      </c>
      <c r="C237" s="14">
        <f t="shared" si="3"/>
        <v>1084337.380287854</v>
      </c>
    </row>
    <row r="238" spans="2:3" x14ac:dyDescent="0.25">
      <c r="B238">
        <v>226</v>
      </c>
      <c r="C238" s="14">
        <f t="shared" si="3"/>
        <v>1016171.7935176669</v>
      </c>
    </row>
    <row r="239" spans="2:3" x14ac:dyDescent="0.25">
      <c r="B239">
        <v>227</v>
      </c>
      <c r="C239" s="14">
        <f t="shared" si="3"/>
        <v>947438.16019106144</v>
      </c>
    </row>
    <row r="240" spans="2:3" x14ac:dyDescent="0.25">
      <c r="B240">
        <v>228</v>
      </c>
      <c r="C240" s="14">
        <f t="shared" si="3"/>
        <v>878131.74658673431</v>
      </c>
    </row>
    <row r="241" spans="2:3" x14ac:dyDescent="0.25">
      <c r="B241">
        <v>229</v>
      </c>
      <c r="C241" s="14">
        <f t="shared" si="3"/>
        <v>808247.77953570441</v>
      </c>
    </row>
    <row r="242" spans="2:3" x14ac:dyDescent="0.25">
      <c r="B242">
        <v>230</v>
      </c>
      <c r="C242" s="14">
        <f t="shared" si="3"/>
        <v>737781.44609258266</v>
      </c>
    </row>
    <row r="243" spans="2:3" x14ac:dyDescent="0.25">
      <c r="B243">
        <v>231</v>
      </c>
      <c r="C243" s="14">
        <f t="shared" si="3"/>
        <v>666727.89320410148</v>
      </c>
    </row>
    <row r="244" spans="2:3" x14ac:dyDescent="0.25">
      <c r="B244">
        <v>232</v>
      </c>
      <c r="C244" s="14">
        <f t="shared" si="3"/>
        <v>595082.22737488302</v>
      </c>
    </row>
    <row r="245" spans="2:3" x14ac:dyDescent="0.25">
      <c r="B245">
        <v>233</v>
      </c>
      <c r="C245" s="14">
        <f t="shared" si="3"/>
        <v>522839.51433042111</v>
      </c>
    </row>
    <row r="246" spans="2:3" x14ac:dyDescent="0.25">
      <c r="B246">
        <v>234</v>
      </c>
      <c r="C246" s="14">
        <f t="shared" si="3"/>
        <v>449994.77867725526</v>
      </c>
    </row>
    <row r="247" spans="2:3" x14ac:dyDescent="0.25">
      <c r="B247">
        <v>235</v>
      </c>
      <c r="C247" s="14">
        <f t="shared" si="3"/>
        <v>376543.00356031302</v>
      </c>
    </row>
    <row r="248" spans="2:3" x14ac:dyDescent="0.25">
      <c r="B248">
        <v>236</v>
      </c>
      <c r="C248" s="14">
        <f t="shared" si="3"/>
        <v>302479.13031739625</v>
      </c>
    </row>
    <row r="249" spans="2:3" x14ac:dyDescent="0.25">
      <c r="B249">
        <v>237</v>
      </c>
      <c r="C249" s="14">
        <f t="shared" si="3"/>
        <v>227798.05813078853</v>
      </c>
    </row>
    <row r="250" spans="2:3" x14ac:dyDescent="0.25">
      <c r="B250">
        <v>238</v>
      </c>
      <c r="C250" s="14">
        <f t="shared" si="3"/>
        <v>152494.64367595909</v>
      </c>
    </row>
    <row r="251" spans="2:3" x14ac:dyDescent="0.25">
      <c r="B251">
        <v>239</v>
      </c>
      <c r="C251" s="14">
        <f t="shared" si="3"/>
        <v>76563.700767339411</v>
      </c>
    </row>
    <row r="252" spans="2:3" x14ac:dyDescent="0.25">
      <c r="B252">
        <v>240</v>
      </c>
      <c r="C252" s="14">
        <f t="shared" si="3"/>
        <v>1.1478987289592624E-6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D3033-2BEE-4D5F-9E3A-87B9420DF4FF}">
  <dimension ref="A1:I15"/>
  <sheetViews>
    <sheetView workbookViewId="0">
      <selection activeCell="A19" sqref="A19"/>
    </sheetView>
  </sheetViews>
  <sheetFormatPr defaultRowHeight="15" x14ac:dyDescent="0.25"/>
  <cols>
    <col min="1" max="1" width="68.85546875" customWidth="1"/>
    <col min="2" max="2" width="16.7109375" customWidth="1"/>
    <col min="3" max="4" width="9.28515625" bestFit="1" customWidth="1"/>
    <col min="5" max="5" width="10" bestFit="1" customWidth="1"/>
    <col min="6" max="7" width="9.7109375" bestFit="1" customWidth="1"/>
    <col min="8" max="9" width="10" bestFit="1" customWidth="1"/>
  </cols>
  <sheetData>
    <row r="1" spans="1:9" ht="88.5" customHeight="1" x14ac:dyDescent="0.25">
      <c r="A1" s="1" t="s">
        <v>37</v>
      </c>
    </row>
    <row r="3" spans="1:9" ht="45" x14ac:dyDescent="0.25">
      <c r="A3" s="1" t="s">
        <v>45</v>
      </c>
    </row>
    <row r="5" spans="1:9" x14ac:dyDescent="0.25">
      <c r="B5" s="4" t="s">
        <v>39</v>
      </c>
      <c r="C5" s="21" t="s">
        <v>40</v>
      </c>
      <c r="D5" s="21"/>
      <c r="E5" s="21"/>
      <c r="F5" s="21" t="s">
        <v>41</v>
      </c>
      <c r="G5" s="21"/>
      <c r="H5" s="21"/>
      <c r="I5" s="21"/>
    </row>
    <row r="6" spans="1:9" x14ac:dyDescent="0.25">
      <c r="A6" s="20" t="s">
        <v>44</v>
      </c>
      <c r="B6" s="4" t="s">
        <v>14</v>
      </c>
      <c r="C6" s="4">
        <v>1</v>
      </c>
      <c r="D6" s="4">
        <v>2</v>
      </c>
      <c r="E6" s="4">
        <v>3</v>
      </c>
      <c r="F6" s="4">
        <v>1</v>
      </c>
      <c r="G6" s="4">
        <v>2</v>
      </c>
      <c r="H6" s="4">
        <v>3</v>
      </c>
      <c r="I6" s="4" t="s">
        <v>42</v>
      </c>
    </row>
    <row r="7" spans="1:9" ht="23.25" x14ac:dyDescent="0.35">
      <c r="A7" s="20" t="s">
        <v>38</v>
      </c>
      <c r="B7" s="10">
        <v>0.11</v>
      </c>
      <c r="C7" s="5">
        <v>2000</v>
      </c>
      <c r="D7" s="5">
        <v>5000</v>
      </c>
      <c r="E7" s="5">
        <v>10000</v>
      </c>
      <c r="F7" s="5">
        <f>C7/(1+$B$7)^C6</f>
        <v>1801.8018018018017</v>
      </c>
      <c r="G7" s="5">
        <f>D7/(1+$B$7)^D6</f>
        <v>4058.1121662202736</v>
      </c>
      <c r="H7" s="5">
        <f>E7/(1+$B$7)^E6</f>
        <v>7311.9138130095016</v>
      </c>
      <c r="I7" s="11">
        <f>SUM(F7:H7)</f>
        <v>13171.827781031578</v>
      </c>
    </row>
    <row r="10" spans="1:9" x14ac:dyDescent="0.25">
      <c r="A10" s="20" t="s">
        <v>43</v>
      </c>
      <c r="B10" s="4" t="s">
        <v>39</v>
      </c>
      <c r="C10" s="21" t="s">
        <v>40</v>
      </c>
      <c r="D10" s="21"/>
      <c r="E10" s="21"/>
      <c r="F10" s="21" t="s">
        <v>41</v>
      </c>
      <c r="G10" s="21"/>
      <c r="H10" s="21"/>
      <c r="I10" s="21"/>
    </row>
    <row r="11" spans="1:9" x14ac:dyDescent="0.25">
      <c r="B11" s="4" t="s">
        <v>14</v>
      </c>
      <c r="C11" s="4">
        <v>1</v>
      </c>
      <c r="D11" s="4">
        <v>2</v>
      </c>
      <c r="E11" s="4">
        <v>3</v>
      </c>
      <c r="F11" s="4">
        <v>1</v>
      </c>
      <c r="G11" s="4">
        <v>2</v>
      </c>
      <c r="H11" s="4">
        <v>3</v>
      </c>
      <c r="I11" s="4" t="s">
        <v>42</v>
      </c>
    </row>
    <row r="12" spans="1:9" x14ac:dyDescent="0.25">
      <c r="B12" s="10">
        <v>0.11</v>
      </c>
      <c r="C12" s="5">
        <v>2000</v>
      </c>
      <c r="D12" s="5">
        <v>5000</v>
      </c>
      <c r="E12" s="5">
        <v>10000</v>
      </c>
      <c r="F12" s="5">
        <f>PV($B$12,C11,,-C12)</f>
        <v>1801.8018018018017</v>
      </c>
      <c r="G12" s="5">
        <f>PV($B$12,D11,,-D12)</f>
        <v>4058.1121662202736</v>
      </c>
      <c r="H12" s="5">
        <f>PV($B$12,E11,,-E12)</f>
        <v>7311.9138130095016</v>
      </c>
      <c r="I12" s="11">
        <f>SUM(F12:H12)</f>
        <v>13171.827781031578</v>
      </c>
    </row>
    <row r="15" spans="1:9" x14ac:dyDescent="0.25">
      <c r="A15" s="20" t="s">
        <v>46</v>
      </c>
    </row>
  </sheetData>
  <mergeCells count="4">
    <mergeCell ref="C5:E5"/>
    <mergeCell ref="F5:I5"/>
    <mergeCell ref="C10:E10"/>
    <mergeCell ref="F10:I1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B63AA-B98C-4CEB-9DAA-E60A3E8CC224}">
  <dimension ref="A1:I24"/>
  <sheetViews>
    <sheetView workbookViewId="0">
      <selection activeCell="A15" sqref="A15"/>
    </sheetView>
  </sheetViews>
  <sheetFormatPr defaultRowHeight="15" x14ac:dyDescent="0.25"/>
  <cols>
    <col min="1" max="1" width="59.7109375" customWidth="1"/>
    <col min="2" max="2" width="11.5703125" bestFit="1" customWidth="1"/>
    <col min="3" max="3" width="9.5703125" customWidth="1"/>
    <col min="7" max="8" width="20.140625" bestFit="1" customWidth="1"/>
    <col min="9" max="9" width="18.7109375" bestFit="1" customWidth="1"/>
  </cols>
  <sheetData>
    <row r="1" spans="1:9" ht="45" x14ac:dyDescent="0.25">
      <c r="A1" s="1" t="s">
        <v>47</v>
      </c>
    </row>
    <row r="4" spans="1:9" x14ac:dyDescent="0.25">
      <c r="A4" s="4"/>
      <c r="B4" s="4" t="s">
        <v>1</v>
      </c>
      <c r="C4" s="4" t="s">
        <v>8</v>
      </c>
      <c r="D4" s="4" t="s">
        <v>14</v>
      </c>
      <c r="E4" s="4" t="s">
        <v>49</v>
      </c>
      <c r="F4" s="4" t="s">
        <v>2</v>
      </c>
      <c r="G4" s="4" t="s">
        <v>48</v>
      </c>
      <c r="H4" s="4" t="s">
        <v>3</v>
      </c>
      <c r="I4" s="4" t="s">
        <v>50</v>
      </c>
    </row>
    <row r="5" spans="1:9" x14ac:dyDescent="0.25">
      <c r="A5" s="4" t="s">
        <v>51</v>
      </c>
      <c r="B5" s="25">
        <v>1000</v>
      </c>
      <c r="C5" s="26">
        <v>0.115</v>
      </c>
      <c r="D5" s="26">
        <v>0.11</v>
      </c>
      <c r="E5" s="4">
        <v>12</v>
      </c>
      <c r="F5" s="27">
        <v>1</v>
      </c>
      <c r="G5" s="17">
        <f>FV(D5/E5,E5*F5,,-B5)</f>
        <v>1115.7188361952149</v>
      </c>
      <c r="H5" s="17">
        <f>FV(C5,F5,,-B5)</f>
        <v>1115</v>
      </c>
      <c r="I5" s="18">
        <f>G5-H5</f>
        <v>0.71883619521486253</v>
      </c>
    </row>
    <row r="6" spans="1:9" x14ac:dyDescent="0.25">
      <c r="B6" s="24">
        <v>2000</v>
      </c>
      <c r="C6" s="22">
        <v>0.115</v>
      </c>
      <c r="D6" s="22">
        <v>0.11</v>
      </c>
      <c r="E6">
        <v>12</v>
      </c>
      <c r="F6">
        <v>2</v>
      </c>
      <c r="G6" s="7">
        <f t="shared" ref="G6:G24" si="0">FV(D6/E6,E6*F6,,-B6)</f>
        <v>2489.6570428816085</v>
      </c>
      <c r="H6" s="7">
        <f t="shared" ref="H6:H24" si="1">FV(C6,F6,,-B6)</f>
        <v>2486.4500000000003</v>
      </c>
      <c r="I6" s="7">
        <f t="shared" ref="I6:I24" si="2">G6-H6</f>
        <v>3.2070428816082313</v>
      </c>
    </row>
    <row r="7" spans="1:9" x14ac:dyDescent="0.25">
      <c r="B7" s="24">
        <v>3000</v>
      </c>
      <c r="C7" s="22">
        <v>0.115</v>
      </c>
      <c r="D7" s="22">
        <v>0.11</v>
      </c>
      <c r="E7">
        <v>12</v>
      </c>
      <c r="F7">
        <v>3</v>
      </c>
      <c r="G7" s="7">
        <f t="shared" si="0"/>
        <v>4166.6358876136319</v>
      </c>
      <c r="H7" s="7">
        <f t="shared" si="1"/>
        <v>4158.5876250000001</v>
      </c>
      <c r="I7" s="7">
        <f t="shared" si="2"/>
        <v>8.0482626136317776</v>
      </c>
    </row>
    <row r="8" spans="1:9" x14ac:dyDescent="0.25">
      <c r="A8" s="20" t="s">
        <v>52</v>
      </c>
      <c r="B8" s="24">
        <v>4000</v>
      </c>
      <c r="C8" s="22">
        <v>0.115</v>
      </c>
      <c r="D8" s="22">
        <v>0.11</v>
      </c>
      <c r="E8">
        <v>12</v>
      </c>
      <c r="F8" s="23">
        <v>4</v>
      </c>
      <c r="G8" s="7">
        <f t="shared" si="0"/>
        <v>6198.3921911699954</v>
      </c>
      <c r="H8" s="7">
        <f t="shared" si="1"/>
        <v>6182.4336025000002</v>
      </c>
      <c r="I8" s="7">
        <f t="shared" si="2"/>
        <v>15.958588669995152</v>
      </c>
    </row>
    <row r="9" spans="1:9" x14ac:dyDescent="0.25">
      <c r="B9" s="24">
        <v>5000</v>
      </c>
      <c r="C9" s="22">
        <v>0.115</v>
      </c>
      <c r="D9" s="22">
        <v>0.11</v>
      </c>
      <c r="E9">
        <v>12</v>
      </c>
      <c r="F9">
        <v>5</v>
      </c>
      <c r="G9" s="7">
        <f t="shared" si="0"/>
        <v>8644.5786522671206</v>
      </c>
      <c r="H9" s="7">
        <f t="shared" si="1"/>
        <v>8616.7668334843765</v>
      </c>
      <c r="I9" s="7">
        <f t="shared" si="2"/>
        <v>27.811818782744012</v>
      </c>
    </row>
    <row r="10" spans="1:9" x14ac:dyDescent="0.25">
      <c r="B10" s="24">
        <v>6000</v>
      </c>
      <c r="C10" s="22">
        <v>0.115</v>
      </c>
      <c r="D10" s="22">
        <v>0.11</v>
      </c>
      <c r="E10">
        <v>12</v>
      </c>
      <c r="F10">
        <v>6</v>
      </c>
      <c r="G10" s="7">
        <f t="shared" si="0"/>
        <v>11573.903079966558</v>
      </c>
      <c r="H10" s="7">
        <f t="shared" si="1"/>
        <v>11529.234023202096</v>
      </c>
      <c r="I10" s="7">
        <f t="shared" si="2"/>
        <v>44.669056764461857</v>
      </c>
    </row>
    <row r="11" spans="1:9" x14ac:dyDescent="0.25">
      <c r="B11" s="24">
        <v>7000</v>
      </c>
      <c r="C11" s="22">
        <v>0.115</v>
      </c>
      <c r="D11" s="22">
        <v>0.11</v>
      </c>
      <c r="E11">
        <v>12</v>
      </c>
      <c r="F11" s="23">
        <v>7</v>
      </c>
      <c r="G11" s="7">
        <f t="shared" si="0"/>
        <v>15065.425287052585</v>
      </c>
      <c r="H11" s="7">
        <f t="shared" si="1"/>
        <v>14997.611925182058</v>
      </c>
      <c r="I11" s="7">
        <f t="shared" si="2"/>
        <v>67.813361870526933</v>
      </c>
    </row>
    <row r="12" spans="1:9" x14ac:dyDescent="0.25">
      <c r="B12" s="24">
        <v>8000</v>
      </c>
      <c r="C12" s="22">
        <v>0.115</v>
      </c>
      <c r="D12" s="22">
        <v>0.11</v>
      </c>
      <c r="E12">
        <v>12</v>
      </c>
      <c r="F12">
        <v>8</v>
      </c>
      <c r="G12" s="7">
        <f t="shared" si="0"/>
        <v>19210.032877778587</v>
      </c>
      <c r="H12" s="7">
        <f t="shared" si="1"/>
        <v>19111.242624660568</v>
      </c>
      <c r="I12" s="7">
        <f t="shared" si="2"/>
        <v>98.790253118018882</v>
      </c>
    </row>
    <row r="13" spans="1:9" x14ac:dyDescent="0.25">
      <c r="B13" s="24">
        <v>9000</v>
      </c>
      <c r="C13" s="22">
        <v>0.115</v>
      </c>
      <c r="D13" s="22">
        <v>0.11</v>
      </c>
      <c r="E13">
        <v>12</v>
      </c>
      <c r="F13">
        <v>9</v>
      </c>
      <c r="G13" s="7">
        <f t="shared" si="0"/>
        <v>24112.11996637531</v>
      </c>
      <c r="H13" s="7">
        <f t="shared" si="1"/>
        <v>23972.664967308599</v>
      </c>
      <c r="I13" s="7">
        <f t="shared" si="2"/>
        <v>139.45499906671103</v>
      </c>
    </row>
    <row r="14" spans="1:9" x14ac:dyDescent="0.25">
      <c r="B14" s="24">
        <v>10000</v>
      </c>
      <c r="C14" s="22">
        <v>0.115</v>
      </c>
      <c r="D14" s="22">
        <v>0.11</v>
      </c>
      <c r="E14">
        <v>12</v>
      </c>
      <c r="F14" s="23">
        <v>10</v>
      </c>
      <c r="G14" s="7">
        <f t="shared" si="0"/>
        <v>29891.496030092952</v>
      </c>
      <c r="H14" s="7">
        <f t="shared" si="1"/>
        <v>29699.468265054544</v>
      </c>
      <c r="I14" s="7">
        <f t="shared" si="2"/>
        <v>192.02776503840869</v>
      </c>
    </row>
    <row r="15" spans="1:9" x14ac:dyDescent="0.25">
      <c r="B15" s="24">
        <v>11000</v>
      </c>
      <c r="C15" s="22">
        <v>0.115</v>
      </c>
      <c r="D15" s="22">
        <v>0.11</v>
      </c>
      <c r="E15">
        <v>12</v>
      </c>
      <c r="F15">
        <v>11</v>
      </c>
      <c r="G15" s="7">
        <f t="shared" si="0"/>
        <v>36685.555679112105</v>
      </c>
      <c r="H15" s="7">
        <f t="shared" si="1"/>
        <v>36426.3978270894</v>
      </c>
      <c r="I15" s="7">
        <f t="shared" si="2"/>
        <v>259.1578520227049</v>
      </c>
    </row>
    <row r="16" spans="1:9" x14ac:dyDescent="0.25">
      <c r="B16" s="24">
        <v>12000</v>
      </c>
      <c r="C16" s="22">
        <v>0.115</v>
      </c>
      <c r="D16" s="22">
        <v>0.11</v>
      </c>
      <c r="E16">
        <v>12</v>
      </c>
      <c r="F16">
        <v>12</v>
      </c>
      <c r="G16" s="7">
        <f t="shared" si="0"/>
        <v>44651.744168153135</v>
      </c>
      <c r="H16" s="7">
        <f t="shared" si="1"/>
        <v>44307.745720586929</v>
      </c>
      <c r="I16" s="7">
        <f t="shared" si="2"/>
        <v>343.99844756620587</v>
      </c>
    </row>
    <row r="17" spans="2:9" x14ac:dyDescent="0.25">
      <c r="B17" s="24">
        <v>13000</v>
      </c>
      <c r="C17" s="22">
        <v>0.115</v>
      </c>
      <c r="D17" s="22">
        <v>0.11</v>
      </c>
      <c r="E17">
        <v>12</v>
      </c>
      <c r="F17" s="23">
        <v>13</v>
      </c>
      <c r="G17" s="7">
        <f t="shared" si="0"/>
        <v>53970.358040493149</v>
      </c>
      <c r="H17" s="7">
        <f t="shared" si="1"/>
        <v>53520.064518325627</v>
      </c>
      <c r="I17" s="7">
        <f t="shared" si="2"/>
        <v>450.29352216752159</v>
      </c>
    </row>
    <row r="18" spans="2:9" x14ac:dyDescent="0.25">
      <c r="B18" s="24">
        <v>14000</v>
      </c>
      <c r="C18" s="22">
        <v>0.115</v>
      </c>
      <c r="D18" s="22">
        <v>0.11</v>
      </c>
      <c r="E18">
        <v>12</v>
      </c>
      <c r="F18">
        <v>14</v>
      </c>
      <c r="G18" s="7">
        <f t="shared" si="0"/>
        <v>64847.725451360966</v>
      </c>
      <c r="H18" s="7">
        <f t="shared" si="1"/>
        <v>64265.246702389464</v>
      </c>
      <c r="I18" s="7">
        <f t="shared" si="2"/>
        <v>582.47874897150177</v>
      </c>
    </row>
    <row r="19" spans="2:9" x14ac:dyDescent="0.25">
      <c r="B19" s="24">
        <v>15000</v>
      </c>
      <c r="C19" s="22">
        <v>0.115</v>
      </c>
      <c r="D19" s="22">
        <v>0.11</v>
      </c>
      <c r="E19">
        <v>12</v>
      </c>
      <c r="F19">
        <v>15</v>
      </c>
      <c r="G19" s="7">
        <f t="shared" si="0"/>
        <v>77519.816539820647</v>
      </c>
      <c r="H19" s="7">
        <f t="shared" si="1"/>
        <v>76774.017935533135</v>
      </c>
      <c r="I19" s="7">
        <f t="shared" si="2"/>
        <v>745.79860428751272</v>
      </c>
    </row>
    <row r="20" spans="2:9" x14ac:dyDescent="0.25">
      <c r="B20" s="24">
        <v>16000</v>
      </c>
      <c r="C20" s="22">
        <v>0.115</v>
      </c>
      <c r="D20" s="22">
        <v>0.11</v>
      </c>
      <c r="E20">
        <v>12</v>
      </c>
      <c r="F20" s="23">
        <v>16</v>
      </c>
      <c r="G20" s="7">
        <f t="shared" si="0"/>
        <v>92256.340791333583</v>
      </c>
      <c r="H20" s="7">
        <f t="shared" si="1"/>
        <v>91309.898664660752</v>
      </c>
      <c r="I20" s="7">
        <f t="shared" si="2"/>
        <v>946.44212667283136</v>
      </c>
    </row>
    <row r="21" spans="2:9" x14ac:dyDescent="0.25">
      <c r="B21" s="24">
        <v>17000</v>
      </c>
      <c r="C21" s="22">
        <v>0.115</v>
      </c>
      <c r="D21" s="22">
        <v>0.11</v>
      </c>
      <c r="E21">
        <v>12</v>
      </c>
      <c r="F21">
        <v>17</v>
      </c>
      <c r="G21" s="7">
        <f t="shared" si="0"/>
        <v>109365.39575304431</v>
      </c>
      <c r="H21" s="7">
        <f t="shared" si="1"/>
        <v>108173.69557429029</v>
      </c>
      <c r="I21" s="7">
        <f t="shared" si="2"/>
        <v>1191.7001787540212</v>
      </c>
    </row>
    <row r="22" spans="2:9" x14ac:dyDescent="0.25">
      <c r="B22" s="24">
        <v>18000</v>
      </c>
      <c r="C22" s="22">
        <v>0.115</v>
      </c>
      <c r="D22" s="22">
        <v>0.11</v>
      </c>
      <c r="E22">
        <v>12</v>
      </c>
      <c r="F22">
        <v>18</v>
      </c>
      <c r="G22" s="7">
        <f t="shared" si="0"/>
        <v>129198.7398384166</v>
      </c>
      <c r="H22" s="7">
        <f t="shared" si="1"/>
        <v>127708.59236329448</v>
      </c>
      <c r="I22" s="7">
        <f t="shared" si="2"/>
        <v>1490.1474751221249</v>
      </c>
    </row>
    <row r="23" spans="2:9" x14ac:dyDescent="0.25">
      <c r="B23" s="24">
        <v>19000</v>
      </c>
      <c r="C23" s="22">
        <v>0.115</v>
      </c>
      <c r="D23" s="22">
        <v>0.11</v>
      </c>
      <c r="E23">
        <v>12</v>
      </c>
      <c r="F23" s="23">
        <v>19</v>
      </c>
      <c r="G23" s="7">
        <f t="shared" si="0"/>
        <v>152157.77140876238</v>
      </c>
      <c r="H23" s="7">
        <f t="shared" si="1"/>
        <v>150305.91828979965</v>
      </c>
      <c r="I23" s="7">
        <f t="shared" si="2"/>
        <v>1851.8531189627247</v>
      </c>
    </row>
    <row r="24" spans="2:9" x14ac:dyDescent="0.25">
      <c r="B24" s="24">
        <v>20000</v>
      </c>
      <c r="C24" s="22">
        <v>0.115</v>
      </c>
      <c r="D24" s="22">
        <v>0.11</v>
      </c>
      <c r="E24">
        <v>12</v>
      </c>
      <c r="F24">
        <v>20</v>
      </c>
      <c r="G24" s="7">
        <f t="shared" si="0"/>
        <v>178700.30698341251</v>
      </c>
      <c r="H24" s="7">
        <f t="shared" si="1"/>
        <v>176411.68304539644</v>
      </c>
      <c r="I24" s="7">
        <f t="shared" si="2"/>
        <v>2288.6239380160696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Задача1</vt:lpstr>
      <vt:lpstr>Задача2</vt:lpstr>
      <vt:lpstr>Задача3</vt:lpstr>
      <vt:lpstr>Задача4</vt:lpstr>
      <vt:lpstr>Задача5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slava</dc:creator>
  <cp:lastModifiedBy>slava</cp:lastModifiedBy>
  <cp:lastPrinted>2023-08-01T10:18:13Z</cp:lastPrinted>
  <dcterms:created xsi:type="dcterms:W3CDTF">2015-06-05T18:19:34Z</dcterms:created>
  <dcterms:modified xsi:type="dcterms:W3CDTF">2023-08-01T10:19:53Z</dcterms:modified>
</cp:coreProperties>
</file>