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finance\02.Tasks\"/>
    </mc:Choice>
  </mc:AlternateContent>
  <xr:revisionPtr revIDLastSave="0" documentId="13_ncr:1_{EABD161F-D7A6-4942-ADF1-901BB4248CBB}" xr6:coauthVersionLast="47" xr6:coauthVersionMax="47" xr10:uidLastSave="{00000000-0000-0000-0000-000000000000}"/>
  <bookViews>
    <workbookView xWindow="-120" yWindow="-120" windowWidth="20640" windowHeight="11760" xr2:uid="{00000000-000D-0000-FFFF-FFFF00000000}"/>
  </bookViews>
  <sheets>
    <sheet name="Задача1" sheetId="1" r:id="rId1"/>
    <sheet name="Задача2" sheetId="2" r:id="rId2"/>
    <sheet name="Задача3" sheetId="3" r:id="rId3"/>
    <sheet name="Задача4" sheetId="4" r:id="rId4"/>
    <sheet name="Задача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F12" i="5" s="1"/>
  <c r="G12" i="5" s="1"/>
  <c r="H12" i="5" s="1"/>
  <c r="D12" i="5"/>
  <c r="E15" i="5"/>
  <c r="F15" i="5" s="1"/>
  <c r="G15" i="5" s="1"/>
  <c r="H15" i="5" s="1"/>
  <c r="D15" i="5"/>
  <c r="E13" i="5"/>
  <c r="F13" i="5"/>
  <c r="G13" i="5"/>
  <c r="H13" i="5"/>
  <c r="D13" i="5"/>
  <c r="E11" i="5"/>
  <c r="F11" i="5"/>
  <c r="G11" i="5" s="1"/>
  <c r="H11" i="5" s="1"/>
  <c r="D11" i="5"/>
  <c r="C14" i="5"/>
  <c r="C13" i="5"/>
  <c r="C16" i="5"/>
  <c r="C15" i="5"/>
  <c r="J9" i="4"/>
  <c r="J8" i="4"/>
  <c r="J4" i="3"/>
  <c r="I9" i="4"/>
  <c r="I8" i="4"/>
  <c r="B6" i="3"/>
  <c r="D10" i="1"/>
  <c r="C10" i="1"/>
  <c r="E9" i="1"/>
  <c r="E10" i="1" s="1"/>
  <c r="F9" i="1"/>
  <c r="G9" i="1" s="1"/>
  <c r="H9" i="1" s="1"/>
  <c r="H10" i="1" s="1"/>
  <c r="D9" i="1"/>
  <c r="E8" i="1"/>
  <c r="F8" i="1"/>
  <c r="G8" i="1"/>
  <c r="H8" i="1"/>
  <c r="C9" i="2"/>
  <c r="D9" i="2" s="1"/>
  <c r="C15" i="1"/>
  <c r="C12" i="1"/>
  <c r="D8" i="1"/>
  <c r="E14" i="5" l="1"/>
  <c r="D14" i="5"/>
  <c r="D16" i="5" s="1"/>
  <c r="D10" i="2"/>
  <c r="E9" i="2"/>
  <c r="C10" i="2"/>
  <c r="I10" i="1"/>
  <c r="F10" i="1"/>
  <c r="G10" i="1"/>
  <c r="E16" i="5" l="1"/>
  <c r="F14" i="5"/>
  <c r="F16" i="5" s="1"/>
  <c r="E10" i="2"/>
  <c r="F9" i="2"/>
  <c r="H14" i="5" l="1"/>
  <c r="G14" i="5"/>
  <c r="G16" i="5" s="1"/>
  <c r="G9" i="2"/>
  <c r="F10" i="2"/>
  <c r="H16" i="5" l="1"/>
  <c r="H9" i="2"/>
  <c r="G10" i="2"/>
  <c r="I9" i="2" l="1"/>
  <c r="I10" i="2" s="1"/>
  <c r="H10" i="2"/>
  <c r="J10" i="2" l="1"/>
  <c r="B13" i="2" s="1"/>
</calcChain>
</file>

<file path=xl/sharedStrings.xml><?xml version="1.0" encoding="utf-8"?>
<sst xmlns="http://schemas.openxmlformats.org/spreadsheetml/2006/main" count="68" uniqueCount="47">
  <si>
    <t>Есть инвестиционный проект с денежными потоками по кварталам:</t>
  </si>
  <si>
    <t>Квартал 0 1 2 3 4 5</t>
  </si>
  <si>
    <t>денежный поток -1200 100 200 300 400 500</t>
  </si>
  <si>
    <t>Необходимо принять решение, инвестируем в проект или нет, если ставка дисконтирования 15% годовых.</t>
  </si>
  <si>
    <t xml:space="preserve">Квартал </t>
  </si>
  <si>
    <t>денежный поток</t>
  </si>
  <si>
    <t>NPV</t>
  </si>
  <si>
    <t>Для инвестиционного проекта с денежными потоками:</t>
  </si>
  <si>
    <t>Год 0 1 2 3 4 5 6</t>
  </si>
  <si>
    <t>денежный поток -1500 100 200 300 400 500 600</t>
  </si>
  <si>
    <t>найти NPV, если первые два года ставка дисконтирования равна 20%, следующие два года она равна 15%, и затем становится 10%.</t>
  </si>
  <si>
    <t>Год</t>
  </si>
  <si>
    <t>Денежный поток</t>
  </si>
  <si>
    <t>CF0+CF1/(1+k)^1+CF2/(1+k)^2+CF3/(1+k)^3+CF4/(1+k)^4+CF5/(1+k)^5</t>
  </si>
  <si>
    <t>диск.множетель</t>
  </si>
  <si>
    <t>диск.поток</t>
  </si>
  <si>
    <t>диск. Ставка</t>
  </si>
  <si>
    <t>Диск.ставка</t>
  </si>
  <si>
    <t>Диск.множетель</t>
  </si>
  <si>
    <t>Диск. Потоки</t>
  </si>
  <si>
    <t>Ответ:</t>
  </si>
  <si>
    <t>Для проекта из задачи 2 найти внутреннюю норму доходности</t>
  </si>
  <si>
    <t>Есть два инвестиционных проекта со следующими денежными потоками:</t>
  </si>
  <si>
    <t>Год 0 1 2 3 4 5</t>
  </si>
  <si>
    <t>Проект А -1000 100 250 450 500 550</t>
  </si>
  <si>
    <t>Проект Б -1000 200 300 400 450 500</t>
  </si>
  <si>
    <t>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</si>
  <si>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>Проект А</t>
  </si>
  <si>
    <t>Проект Б</t>
  </si>
  <si>
    <t>Диск.проц</t>
  </si>
  <si>
    <t>IRR</t>
  </si>
  <si>
    <t>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</si>
  <si>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Решение</t>
  </si>
  <si>
    <r>
      <rPr>
        <b/>
        <sz val="11"/>
        <color theme="1"/>
        <rFont val="Calibri"/>
        <family val="2"/>
        <charset val="204"/>
        <scheme val="minor"/>
      </rPr>
      <t>Ответ:</t>
    </r>
    <r>
      <rPr>
        <sz val="11"/>
        <color theme="1"/>
        <rFont val="Calibri"/>
        <family val="2"/>
        <scheme val="minor"/>
      </rPr>
      <t xml:space="preserve"> </t>
    </r>
  </si>
  <si>
    <t>NPV &gt; 0, следовательно в проект следует инвестировать</t>
  </si>
  <si>
    <t>PI</t>
  </si>
  <si>
    <r>
      <t xml:space="preserve">Выбираем проект Б т.к. он вернет </t>
    </r>
    <r>
      <rPr>
        <b/>
        <sz val="11"/>
        <color theme="1"/>
        <rFont val="Calibri"/>
        <family val="2"/>
        <charset val="204"/>
        <scheme val="minor"/>
      </rPr>
      <t>1,35</t>
    </r>
    <r>
      <rPr>
        <sz val="11"/>
        <color theme="1"/>
        <rFont val="Calibri"/>
        <family val="2"/>
        <scheme val="minor"/>
      </rPr>
      <t xml:space="preserve"> рублей на каждый 1 вложенный рубль.</t>
    </r>
  </si>
  <si>
    <t>PP A</t>
  </si>
  <si>
    <t>PP B</t>
  </si>
  <si>
    <t>диск. Потоки Б</t>
  </si>
  <si>
    <t>диск. Потоки А</t>
  </si>
  <si>
    <t>диск.множ. А</t>
  </si>
  <si>
    <t>диск.множ. Б</t>
  </si>
  <si>
    <r>
      <t>Решение</t>
    </r>
    <r>
      <rPr>
        <sz val="11"/>
        <color theme="1"/>
        <rFont val="Calibri"/>
        <family val="2"/>
        <scheme val="minor"/>
      </rPr>
      <t xml:space="preserve"> 1 табличное</t>
    </r>
  </si>
  <si>
    <r>
      <t>Решение</t>
    </r>
    <r>
      <rPr>
        <sz val="11"/>
        <color theme="1"/>
        <rFont val="Calibri"/>
        <family val="2"/>
        <scheme val="minor"/>
      </rPr>
      <t xml:space="preserve"> 2 ЧСП()</t>
    </r>
  </si>
  <si>
    <r>
      <t>Решение</t>
    </r>
    <r>
      <rPr>
        <sz val="11"/>
        <color theme="1"/>
        <rFont val="Calibri"/>
        <family val="2"/>
        <scheme val="minor"/>
      </rPr>
      <t xml:space="preserve"> 3 диск.множетели</t>
    </r>
  </si>
  <si>
    <r>
      <t xml:space="preserve">Проект </t>
    </r>
    <r>
      <rPr>
        <b/>
        <sz val="11"/>
        <color theme="1"/>
        <rFont val="Calibri"/>
        <family val="2"/>
        <charset val="204"/>
        <scheme val="minor"/>
      </rPr>
      <t>Б</t>
    </r>
    <r>
      <rPr>
        <sz val="11"/>
        <color theme="1"/>
        <rFont val="Calibri"/>
        <family val="2"/>
        <scheme val="minor"/>
      </rPr>
      <t xml:space="preserve"> окупится на год раньше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</si>
</sst>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" fontId="2" fillId="0" borderId="1" xfId="0" applyNumberFormat="1" applyFont="1" applyBorder="1"/>
    <xf numFmtId="9" fontId="0" fillId="0" borderId="0" xfId="0" applyNumberFormat="1"/>
    <xf numFmtId="2" fontId="1" fillId="0" borderId="1" xfId="0" applyNumberFormat="1" applyFont="1" applyBorder="1"/>
    <xf numFmtId="2" fontId="2" fillId="0" borderId="2" xfId="0" applyNumberFormat="1" applyFont="1" applyBorder="1"/>
    <xf numFmtId="10" fontId="0" fillId="0" borderId="1" xfId="0" applyNumberFormat="1" applyBorder="1"/>
    <xf numFmtId="9" fontId="0" fillId="0" borderId="1" xfId="0" applyNumberFormat="1" applyBorder="1"/>
    <xf numFmtId="2" fontId="0" fillId="0" borderId="1" xfId="0" applyNumberFormat="1" applyBorder="1"/>
    <xf numFmtId="2" fontId="2" fillId="0" borderId="1" xfId="0" applyNumberFormat="1" applyFont="1" applyFill="1" applyBorder="1"/>
    <xf numFmtId="0" fontId="2" fillId="0" borderId="0" xfId="0" applyFont="1"/>
    <xf numFmtId="9" fontId="2" fillId="0" borderId="1" xfId="0" applyNumberFormat="1" applyFont="1" applyBorder="1"/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Fill="1" applyBorder="1"/>
    <xf numFmtId="2" fontId="2" fillId="0" borderId="0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A20" sqref="A20"/>
    </sheetView>
  </sheetViews>
  <sheetFormatPr defaultRowHeight="15" x14ac:dyDescent="0.25"/>
  <cols>
    <col min="1" max="1" width="27.85546875" customWidth="1"/>
    <col min="2" max="2" width="16.5703125" bestFit="1" customWidth="1"/>
    <col min="3" max="3" width="9.570312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6" spans="1:9" x14ac:dyDescent="0.25">
      <c r="B6" s="1" t="s">
        <v>4</v>
      </c>
      <c r="C6" s="1">
        <v>0</v>
      </c>
      <c r="D6" s="1">
        <v>1</v>
      </c>
      <c r="E6" s="1">
        <v>2</v>
      </c>
      <c r="F6" s="1">
        <v>3</v>
      </c>
      <c r="G6" s="1">
        <v>4</v>
      </c>
      <c r="H6" s="1">
        <v>5</v>
      </c>
    </row>
    <row r="7" spans="1:9" x14ac:dyDescent="0.25">
      <c r="B7" s="1" t="s">
        <v>5</v>
      </c>
      <c r="C7" s="1">
        <v>-1200</v>
      </c>
      <c r="D7" s="1">
        <v>100</v>
      </c>
      <c r="E7" s="1">
        <v>200</v>
      </c>
      <c r="F7" s="1">
        <v>300</v>
      </c>
      <c r="G7" s="1">
        <v>400</v>
      </c>
      <c r="H7" s="1">
        <v>500</v>
      </c>
    </row>
    <row r="8" spans="1:9" x14ac:dyDescent="0.25">
      <c r="B8" s="1" t="s">
        <v>16</v>
      </c>
      <c r="C8" s="1"/>
      <c r="D8" s="6">
        <f>15%/4</f>
        <v>3.7499999999999999E-2</v>
      </c>
      <c r="E8" s="6">
        <f t="shared" ref="E8:H8" si="0">15%/4</f>
        <v>3.7499999999999999E-2</v>
      </c>
      <c r="F8" s="6">
        <f t="shared" si="0"/>
        <v>3.7499999999999999E-2</v>
      </c>
      <c r="G8" s="6">
        <f t="shared" si="0"/>
        <v>3.7499999999999999E-2</v>
      </c>
      <c r="H8" s="6">
        <f t="shared" si="0"/>
        <v>3.7499999999999999E-2</v>
      </c>
    </row>
    <row r="9" spans="1:9" x14ac:dyDescent="0.25">
      <c r="B9" s="1" t="s">
        <v>14</v>
      </c>
      <c r="C9" s="1">
        <v>1</v>
      </c>
      <c r="D9" s="4">
        <f>C9/(1+D8)</f>
        <v>0.96385542168674687</v>
      </c>
      <c r="E9" s="4">
        <f t="shared" ref="E9:H9" si="1">D9/(1+E8)</f>
        <v>0.92901727391493671</v>
      </c>
      <c r="F9" s="4">
        <f t="shared" si="1"/>
        <v>0.89543833630355341</v>
      </c>
      <c r="G9" s="4">
        <f t="shared" si="1"/>
        <v>0.86307309523234055</v>
      </c>
      <c r="H9" s="4">
        <f t="shared" si="1"/>
        <v>0.83187768215165347</v>
      </c>
      <c r="I9" s="4" t="s">
        <v>6</v>
      </c>
    </row>
    <row r="10" spans="1:9" x14ac:dyDescent="0.25">
      <c r="A10" s="14" t="s">
        <v>43</v>
      </c>
      <c r="B10" s="1" t="s">
        <v>15</v>
      </c>
      <c r="C10" s="1">
        <f>C7*C9</f>
        <v>-1200</v>
      </c>
      <c r="D10" s="4">
        <f t="shared" ref="D10:H10" si="2">D7*D9</f>
        <v>96.385542168674689</v>
      </c>
      <c r="E10" s="4">
        <f t="shared" si="2"/>
        <v>185.80345478298733</v>
      </c>
      <c r="F10" s="4">
        <f t="shared" si="2"/>
        <v>268.63150089106603</v>
      </c>
      <c r="G10" s="4">
        <f t="shared" si="2"/>
        <v>345.22923809293621</v>
      </c>
      <c r="H10" s="4">
        <f t="shared" si="2"/>
        <v>415.93884107582676</v>
      </c>
      <c r="I10" s="5">
        <f>SUM(C10:H10)</f>
        <v>111.98857701149092</v>
      </c>
    </row>
    <row r="12" spans="1:9" x14ac:dyDescent="0.25">
      <c r="A12" s="14" t="s">
        <v>44</v>
      </c>
      <c r="B12" s="1" t="s">
        <v>6</v>
      </c>
      <c r="C12" s="2">
        <f>NPV(D8,D7:H7)+C7</f>
        <v>111.98857701149109</v>
      </c>
    </row>
    <row r="14" spans="1:9" x14ac:dyDescent="0.25">
      <c r="B14" t="s">
        <v>13</v>
      </c>
    </row>
    <row r="15" spans="1:9" x14ac:dyDescent="0.25">
      <c r="A15" s="14" t="s">
        <v>45</v>
      </c>
      <c r="B15" s="1" t="s">
        <v>6</v>
      </c>
      <c r="C15" s="2">
        <f>C7+D7/(1+D8)^1+E7/(1+D8)^2+F7/(1+D8)^3+G7/(1+D8)^4+H7/(1+D8)^5</f>
        <v>111.98857701149075</v>
      </c>
    </row>
    <row r="17" spans="1:2" x14ac:dyDescent="0.25">
      <c r="A17" s="15" t="s">
        <v>33</v>
      </c>
      <c r="B17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92D3-8D3F-410E-A49C-3C50F01AC0FB}">
  <dimension ref="A1:J13"/>
  <sheetViews>
    <sheetView workbookViewId="0">
      <selection activeCell="D10" sqref="D10"/>
    </sheetView>
  </sheetViews>
  <sheetFormatPr defaultRowHeight="15" x14ac:dyDescent="0.25"/>
  <cols>
    <col min="1" max="1" width="15" customWidth="1"/>
    <col min="2" max="2" width="16.85546875" bestFit="1" customWidth="1"/>
    <col min="4" max="4" width="9.5703125" bestFit="1" customWidth="1"/>
    <col min="5" max="5" width="10.28515625" bestFit="1" customWidth="1"/>
    <col min="7" max="7" width="12" bestFit="1" customWidth="1"/>
    <col min="8" max="8" width="13.5703125" customWidth="1"/>
    <col min="9" max="9" width="9.5703125" bestFit="1" customWidth="1"/>
  </cols>
  <sheetData>
    <row r="1" spans="1:10" x14ac:dyDescent="0.25">
      <c r="A1" t="s">
        <v>7</v>
      </c>
    </row>
    <row r="2" spans="1:10" x14ac:dyDescent="0.25">
      <c r="A2" t="s">
        <v>8</v>
      </c>
    </row>
    <row r="3" spans="1:10" x14ac:dyDescent="0.25">
      <c r="A3" t="s">
        <v>9</v>
      </c>
    </row>
    <row r="4" spans="1:10" x14ac:dyDescent="0.25">
      <c r="A4" t="s">
        <v>10</v>
      </c>
    </row>
    <row r="6" spans="1:10" x14ac:dyDescent="0.25">
      <c r="A6" t="s">
        <v>32</v>
      </c>
      <c r="B6" s="1" t="s">
        <v>11</v>
      </c>
      <c r="C6" s="1">
        <v>0</v>
      </c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</row>
    <row r="7" spans="1:10" x14ac:dyDescent="0.25">
      <c r="B7" s="1" t="s">
        <v>12</v>
      </c>
      <c r="C7" s="1">
        <v>-1500</v>
      </c>
      <c r="D7" s="1">
        <v>100</v>
      </c>
      <c r="E7" s="1">
        <v>200</v>
      </c>
      <c r="F7" s="1">
        <v>300</v>
      </c>
      <c r="G7" s="1">
        <v>400</v>
      </c>
      <c r="H7" s="1">
        <v>500</v>
      </c>
      <c r="I7" s="1">
        <v>600</v>
      </c>
    </row>
    <row r="8" spans="1:10" x14ac:dyDescent="0.25">
      <c r="B8" s="1" t="s">
        <v>17</v>
      </c>
      <c r="C8" s="1"/>
      <c r="D8" s="7">
        <v>0.2</v>
      </c>
      <c r="E8" s="7">
        <v>0.2</v>
      </c>
      <c r="F8" s="7">
        <v>0.15</v>
      </c>
      <c r="G8" s="7">
        <v>0.15</v>
      </c>
      <c r="H8" s="7">
        <v>0.1</v>
      </c>
      <c r="I8" s="7">
        <v>0.1</v>
      </c>
    </row>
    <row r="9" spans="1:10" x14ac:dyDescent="0.25">
      <c r="B9" s="1" t="s">
        <v>18</v>
      </c>
      <c r="C9" s="1">
        <f>1/(1+C8)</f>
        <v>1</v>
      </c>
      <c r="D9" s="1">
        <f>C9/(1+D8)</f>
        <v>0.83333333333333337</v>
      </c>
      <c r="E9" s="1">
        <f>D9/(1+E8)</f>
        <v>0.69444444444444453</v>
      </c>
      <c r="F9" s="1">
        <f t="shared" ref="F9:I9" si="0">E9/(1+F8)</f>
        <v>0.60386473429951704</v>
      </c>
      <c r="G9" s="1">
        <f t="shared" si="0"/>
        <v>0.52509976895610178</v>
      </c>
      <c r="H9" s="1">
        <f t="shared" si="0"/>
        <v>0.47736342632372886</v>
      </c>
      <c r="I9" s="1">
        <f t="shared" si="0"/>
        <v>0.43396675120338984</v>
      </c>
      <c r="J9" t="s">
        <v>6</v>
      </c>
    </row>
    <row r="10" spans="1:10" x14ac:dyDescent="0.25">
      <c r="B10" s="1" t="s">
        <v>19</v>
      </c>
      <c r="C10" s="8">
        <f>C9*C7</f>
        <v>-1500</v>
      </c>
      <c r="D10" s="8">
        <f t="shared" ref="D10:I10" si="1">D9*D7</f>
        <v>83.333333333333343</v>
      </c>
      <c r="E10" s="8">
        <f t="shared" si="1"/>
        <v>138.88888888888891</v>
      </c>
      <c r="F10" s="8">
        <f t="shared" si="1"/>
        <v>181.15942028985512</v>
      </c>
      <c r="G10" s="8">
        <f t="shared" si="1"/>
        <v>210.03990758244072</v>
      </c>
      <c r="H10" s="8">
        <f t="shared" si="1"/>
        <v>238.68171316186442</v>
      </c>
      <c r="I10" s="8">
        <f t="shared" si="1"/>
        <v>260.3800507220339</v>
      </c>
      <c r="J10" s="9">
        <f>SUM(C10:I10)</f>
        <v>-387.51668602158378</v>
      </c>
    </row>
    <row r="13" spans="1:10" x14ac:dyDescent="0.25">
      <c r="A13" s="16" t="s">
        <v>20</v>
      </c>
      <c r="B13" s="18">
        <f>J10</f>
        <v>-387.51668602158378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DD8C-3370-49DA-950D-4B6C4FCD9148}">
  <dimension ref="A1:J6"/>
  <sheetViews>
    <sheetView workbookViewId="0">
      <selection activeCell="J4" sqref="J4"/>
    </sheetView>
  </sheetViews>
  <sheetFormatPr defaultRowHeight="15" x14ac:dyDescent="0.25"/>
  <cols>
    <col min="1" max="1" width="14.28515625" customWidth="1"/>
    <col min="2" max="2" width="16.85546875" bestFit="1" customWidth="1"/>
  </cols>
  <sheetData>
    <row r="1" spans="1:10" x14ac:dyDescent="0.25">
      <c r="A1" t="s">
        <v>21</v>
      </c>
    </row>
    <row r="3" spans="1:10" x14ac:dyDescent="0.25">
      <c r="A3" t="s">
        <v>32</v>
      </c>
      <c r="B3" s="1" t="s">
        <v>11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 t="s">
        <v>30</v>
      </c>
    </row>
    <row r="4" spans="1:10" x14ac:dyDescent="0.25">
      <c r="B4" s="1" t="s">
        <v>12</v>
      </c>
      <c r="C4" s="1">
        <v>-1500</v>
      </c>
      <c r="D4" s="1">
        <v>100</v>
      </c>
      <c r="E4" s="1">
        <v>200</v>
      </c>
      <c r="F4" s="1">
        <v>300</v>
      </c>
      <c r="G4" s="1">
        <v>400</v>
      </c>
      <c r="H4" s="1">
        <v>500</v>
      </c>
      <c r="I4" s="1">
        <v>600</v>
      </c>
      <c r="J4" s="11">
        <f>IRR(C4:I4)</f>
        <v>8.2523831241376966E-2</v>
      </c>
    </row>
    <row r="6" spans="1:10" x14ac:dyDescent="0.25">
      <c r="A6" s="12" t="s">
        <v>20</v>
      </c>
      <c r="B6" s="13">
        <f>IRR(C4:I4)</f>
        <v>8.2523831241376966E-2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541F-F4B7-43BC-BBF2-9E19798F65B8}">
  <dimension ref="A1:J12"/>
  <sheetViews>
    <sheetView workbookViewId="0">
      <selection activeCell="A9" sqref="A9"/>
    </sheetView>
  </sheetViews>
  <sheetFormatPr defaultRowHeight="15" x14ac:dyDescent="0.25"/>
  <cols>
    <col min="1" max="1" width="12.5703125" customWidth="1"/>
    <col min="2" max="2" width="12" customWidth="1"/>
  </cols>
  <sheetData>
    <row r="1" spans="1:10" x14ac:dyDescent="0.25">
      <c r="A1" t="s">
        <v>22</v>
      </c>
    </row>
    <row r="2" spans="1:10" x14ac:dyDescent="0.25">
      <c r="A2" t="s">
        <v>23</v>
      </c>
    </row>
    <row r="3" spans="1:10" x14ac:dyDescent="0.25">
      <c r="A3" t="s">
        <v>24</v>
      </c>
    </row>
    <row r="4" spans="1:10" x14ac:dyDescent="0.25">
      <c r="A4" t="s">
        <v>25</v>
      </c>
    </row>
    <row r="5" spans="1:10" x14ac:dyDescent="0.25">
      <c r="A5" t="s">
        <v>26</v>
      </c>
    </row>
    <row r="7" spans="1:10" x14ac:dyDescent="0.25">
      <c r="A7" t="s">
        <v>32</v>
      </c>
      <c r="B7" s="1" t="s">
        <v>11</v>
      </c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 t="s">
        <v>6</v>
      </c>
      <c r="J7" s="1" t="s">
        <v>35</v>
      </c>
    </row>
    <row r="8" spans="1:10" x14ac:dyDescent="0.25">
      <c r="B8" s="1" t="s">
        <v>27</v>
      </c>
      <c r="C8" s="1">
        <v>-1000</v>
      </c>
      <c r="D8" s="1">
        <v>100</v>
      </c>
      <c r="E8" s="1">
        <v>250</v>
      </c>
      <c r="F8" s="1">
        <v>450</v>
      </c>
      <c r="G8" s="1">
        <v>500</v>
      </c>
      <c r="H8" s="1">
        <v>550</v>
      </c>
      <c r="I8" s="4">
        <f>NPV($C$10,D8:H8)+C8</f>
        <v>318.62577692780496</v>
      </c>
      <c r="J8" s="4">
        <f>1-(I8/C8)</f>
        <v>1.3186257769278049</v>
      </c>
    </row>
    <row r="9" spans="1:10" x14ac:dyDescent="0.25">
      <c r="B9" s="1" t="s">
        <v>28</v>
      </c>
      <c r="C9" s="1">
        <v>-1000</v>
      </c>
      <c r="D9" s="1">
        <v>200</v>
      </c>
      <c r="E9" s="1">
        <v>300</v>
      </c>
      <c r="F9" s="1">
        <v>400</v>
      </c>
      <c r="G9" s="1">
        <v>450</v>
      </c>
      <c r="H9" s="1">
        <v>500</v>
      </c>
      <c r="I9" s="4">
        <f>NPV($C$10,D9:H9)+C9</f>
        <v>348.09470292019273</v>
      </c>
      <c r="J9" s="2">
        <f>1-(I9/C9)</f>
        <v>1.3480947029201928</v>
      </c>
    </row>
    <row r="10" spans="1:10" x14ac:dyDescent="0.25">
      <c r="B10" t="s">
        <v>29</v>
      </c>
      <c r="C10" s="3">
        <v>0.1</v>
      </c>
    </row>
    <row r="12" spans="1:10" x14ac:dyDescent="0.25">
      <c r="A12" s="16" t="s">
        <v>20</v>
      </c>
      <c r="B12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4AB4-CD39-45C6-BB04-741ADBD403C8}">
  <dimension ref="A1:H18"/>
  <sheetViews>
    <sheetView workbookViewId="0">
      <selection activeCell="J13" sqref="J13"/>
    </sheetView>
  </sheetViews>
  <sheetFormatPr defaultRowHeight="15" x14ac:dyDescent="0.25"/>
  <cols>
    <col min="1" max="1" width="15.140625" customWidth="1"/>
    <col min="2" max="2" width="14.140625" customWidth="1"/>
  </cols>
  <sheetData>
    <row r="1" spans="1:8" x14ac:dyDescent="0.25">
      <c r="A1" t="s">
        <v>22</v>
      </c>
    </row>
    <row r="2" spans="1:8" x14ac:dyDescent="0.25">
      <c r="A2" t="s">
        <v>23</v>
      </c>
    </row>
    <row r="3" spans="1:8" x14ac:dyDescent="0.25">
      <c r="A3" t="s">
        <v>24</v>
      </c>
    </row>
    <row r="4" spans="1:8" x14ac:dyDescent="0.25">
      <c r="A4" t="s">
        <v>25</v>
      </c>
    </row>
    <row r="5" spans="1:8" x14ac:dyDescent="0.25">
      <c r="A5" t="s">
        <v>31</v>
      </c>
    </row>
    <row r="7" spans="1:8" x14ac:dyDescent="0.25">
      <c r="A7" s="10" t="s">
        <v>32</v>
      </c>
      <c r="B7" s="1" t="s">
        <v>11</v>
      </c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</row>
    <row r="8" spans="1:8" x14ac:dyDescent="0.25">
      <c r="B8" s="1" t="s">
        <v>27</v>
      </c>
      <c r="C8" s="1">
        <v>-1000</v>
      </c>
      <c r="D8" s="1">
        <v>100</v>
      </c>
      <c r="E8" s="1">
        <v>250</v>
      </c>
      <c r="F8" s="1">
        <v>450</v>
      </c>
      <c r="G8" s="1">
        <v>500</v>
      </c>
      <c r="H8" s="1">
        <v>550</v>
      </c>
    </row>
    <row r="9" spans="1:8" x14ac:dyDescent="0.25">
      <c r="B9" s="1" t="s">
        <v>28</v>
      </c>
      <c r="C9" s="1">
        <v>-1000</v>
      </c>
      <c r="D9" s="1">
        <v>200</v>
      </c>
      <c r="E9" s="1">
        <v>300</v>
      </c>
      <c r="F9" s="1">
        <v>400</v>
      </c>
      <c r="G9" s="1">
        <v>450</v>
      </c>
      <c r="H9" s="1">
        <v>500</v>
      </c>
    </row>
    <row r="10" spans="1:8" x14ac:dyDescent="0.25">
      <c r="B10" s="8" t="s">
        <v>29</v>
      </c>
      <c r="C10" s="8"/>
      <c r="D10" s="8">
        <v>0.1</v>
      </c>
      <c r="E10" s="8">
        <v>0.1</v>
      </c>
      <c r="F10" s="8">
        <v>0.1</v>
      </c>
      <c r="G10" s="8">
        <v>0.1</v>
      </c>
      <c r="H10" s="8">
        <v>0.1</v>
      </c>
    </row>
    <row r="11" spans="1:8" x14ac:dyDescent="0.25">
      <c r="B11" s="8" t="s">
        <v>41</v>
      </c>
      <c r="C11" s="8">
        <v>1</v>
      </c>
      <c r="D11" s="8">
        <f>C11/(1+D10)</f>
        <v>0.90909090909090906</v>
      </c>
      <c r="E11" s="8">
        <f t="shared" ref="E11:H11" si="0">D11/(1+E10)</f>
        <v>0.82644628099173545</v>
      </c>
      <c r="F11" s="8">
        <f t="shared" si="0"/>
        <v>0.75131480090157765</v>
      </c>
      <c r="G11" s="8">
        <f t="shared" si="0"/>
        <v>0.68301345536507052</v>
      </c>
      <c r="H11" s="8">
        <f t="shared" si="0"/>
        <v>0.62092132305915493</v>
      </c>
    </row>
    <row r="12" spans="1:8" x14ac:dyDescent="0.25">
      <c r="B12" s="8" t="s">
        <v>42</v>
      </c>
      <c r="C12" s="8">
        <v>1</v>
      </c>
      <c r="D12" s="8">
        <f>C12/(1+D10)</f>
        <v>0.90909090909090906</v>
      </c>
      <c r="E12" s="8">
        <f t="shared" ref="E12:H12" si="1">D12/(1+E10)</f>
        <v>0.82644628099173545</v>
      </c>
      <c r="F12" s="8">
        <f t="shared" si="1"/>
        <v>0.75131480090157765</v>
      </c>
      <c r="G12" s="8">
        <f t="shared" si="1"/>
        <v>0.68301345536507052</v>
      </c>
      <c r="H12" s="8">
        <f t="shared" si="1"/>
        <v>0.62092132305915493</v>
      </c>
    </row>
    <row r="13" spans="1:8" x14ac:dyDescent="0.25">
      <c r="B13" s="8" t="s">
        <v>40</v>
      </c>
      <c r="C13" s="8">
        <f>C8</f>
        <v>-1000</v>
      </c>
      <c r="D13" s="8">
        <f>D11*D8</f>
        <v>90.909090909090907</v>
      </c>
      <c r="E13" s="8">
        <f t="shared" ref="E13:H13" si="2">E11*E8</f>
        <v>206.61157024793386</v>
      </c>
      <c r="F13" s="8">
        <f t="shared" si="2"/>
        <v>338.09166040570994</v>
      </c>
      <c r="G13" s="8">
        <f t="shared" si="2"/>
        <v>341.50672768253526</v>
      </c>
      <c r="H13" s="8">
        <f t="shared" si="2"/>
        <v>341.5067276825352</v>
      </c>
    </row>
    <row r="14" spans="1:8" x14ac:dyDescent="0.25">
      <c r="B14" s="8" t="s">
        <v>39</v>
      </c>
      <c r="C14" s="8">
        <f>C9</f>
        <v>-1000</v>
      </c>
      <c r="D14" s="8">
        <f>D12*D9</f>
        <v>181.81818181818181</v>
      </c>
      <c r="E14" s="8">
        <f t="shared" ref="E14:H14" si="3">E12*E9</f>
        <v>247.93388429752065</v>
      </c>
      <c r="F14" s="8">
        <f t="shared" si="3"/>
        <v>300.52592036063106</v>
      </c>
      <c r="G14" s="8">
        <f t="shared" si="3"/>
        <v>307.35605491428174</v>
      </c>
      <c r="H14" s="8">
        <f t="shared" si="3"/>
        <v>310.46066152957746</v>
      </c>
    </row>
    <row r="15" spans="1:8" x14ac:dyDescent="0.25">
      <c r="B15" s="8" t="s">
        <v>37</v>
      </c>
      <c r="C15" s="8">
        <f>C8</f>
        <v>-1000</v>
      </c>
      <c r="D15" s="8">
        <f>C15+D13</f>
        <v>-909.09090909090912</v>
      </c>
      <c r="E15" s="8">
        <f t="shared" ref="E15:H15" si="4">D15+E13</f>
        <v>-702.47933884297527</v>
      </c>
      <c r="F15" s="8">
        <f t="shared" si="4"/>
        <v>-364.38767843726532</v>
      </c>
      <c r="G15" s="8">
        <f t="shared" si="4"/>
        <v>-22.880950754730065</v>
      </c>
      <c r="H15" s="8">
        <f t="shared" si="4"/>
        <v>318.62577692780513</v>
      </c>
    </row>
    <row r="16" spans="1:8" x14ac:dyDescent="0.25">
      <c r="B16" s="8" t="s">
        <v>38</v>
      </c>
      <c r="C16" s="8">
        <f>C9</f>
        <v>-1000</v>
      </c>
      <c r="D16" s="8">
        <f>C16+D14</f>
        <v>-818.18181818181824</v>
      </c>
      <c r="E16" s="8">
        <f t="shared" ref="E16:H16" si="5">D16+E14</f>
        <v>-570.24793388429759</v>
      </c>
      <c r="F16" s="8">
        <f t="shared" si="5"/>
        <v>-269.72201352366653</v>
      </c>
      <c r="G16" s="2">
        <f t="shared" si="5"/>
        <v>37.634041390615209</v>
      </c>
      <c r="H16" s="8">
        <f t="shared" si="5"/>
        <v>348.09470292019267</v>
      </c>
    </row>
    <row r="18" spans="1:2" x14ac:dyDescent="0.25">
      <c r="A18" s="16" t="s">
        <v>20</v>
      </c>
      <c r="B18" s="1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Задача1</vt:lpstr>
      <vt:lpstr>Задача2</vt:lpstr>
      <vt:lpstr>Задача3</vt:lpstr>
      <vt:lpstr>Задача4</vt:lpstr>
      <vt:lpstr>Задача5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2023-08-04T21:31:09Z</dcterms:modified>
</cp:coreProperties>
</file>