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finance\01.Seminar\"/>
    </mc:Choice>
  </mc:AlternateContent>
  <xr:revisionPtr revIDLastSave="0" documentId="13_ncr:1_{3EB8BCDF-F521-4688-920D-36D916EA3ED6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Задача1" sheetId="1" r:id="rId1"/>
    <sheet name="Задача2" sheetId="2" r:id="rId2"/>
    <sheet name="Задача3" sheetId="3" r:id="rId3"/>
    <sheet name="Задача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B5" i="4"/>
  <c r="C4" i="4"/>
  <c r="B4" i="4"/>
  <c r="D9" i="3"/>
  <c r="E9" i="3"/>
  <c r="F9" i="3"/>
  <c r="G9" i="3"/>
  <c r="G8" i="3" s="1"/>
  <c r="C9" i="3"/>
  <c r="C8" i="3" s="1"/>
  <c r="D8" i="3"/>
  <c r="E8" i="3"/>
  <c r="F8" i="3"/>
  <c r="C10" i="3"/>
  <c r="B7" i="3"/>
  <c r="C4" i="2"/>
  <c r="B4" i="2"/>
  <c r="D5" i="1"/>
  <c r="E5" i="1"/>
  <c r="F5" i="1" s="1"/>
  <c r="G5" i="1" s="1"/>
  <c r="H5" i="1" s="1"/>
  <c r="I5" i="1" s="1"/>
  <c r="J5" i="1" s="1"/>
  <c r="K5" i="1" s="1"/>
  <c r="L5" i="1" s="1"/>
  <c r="M5" i="1" s="1"/>
  <c r="N5" i="1" s="1"/>
  <c r="C5" i="1"/>
  <c r="B8" i="1"/>
</calcChain>
</file>

<file path=xl/sharedStrings.xml><?xml version="1.0" encoding="utf-8"?>
<sst xmlns="http://schemas.openxmlformats.org/spreadsheetml/2006/main" count="32" uniqueCount="22">
  <si>
    <t>Банк выдал заемщику кредит в размере 100 млн.руб. на 12 лет под 12% годовых. Сделать график платежей по кредиту с выделением процентов и основной суммы долга, если известно, что погашение будет проводиться аннуитетными платежами на всем сроке кредита.</t>
  </si>
  <si>
    <t>n</t>
  </si>
  <si>
    <t>i</t>
  </si>
  <si>
    <t>PV</t>
  </si>
  <si>
    <t>год</t>
  </si>
  <si>
    <t>баланс</t>
  </si>
  <si>
    <t>погашение ОД</t>
  </si>
  <si>
    <t>погашение %</t>
  </si>
  <si>
    <t>Итоговый платеж</t>
  </si>
  <si>
    <t>Заемщик получил в банке кредит размером 1 млн руб., выданный на 2 года под ставку 16% годовых, с ежемесячными аннуитетными платежами. Определить размер совокупной переплаты для заемщика.</t>
  </si>
  <si>
    <t>pv</t>
  </si>
  <si>
    <t>m</t>
  </si>
  <si>
    <t>Компания заключила договор лизинга на коммерческий автомобиль, стоимостью 10 млн.руб. на 5 лет под 15% годовых. Выкупная стоимость предмета лизинга 1 млн руб. Сделать график платежей по лизингу с выделением процентов и основной суммы долга, если известно, что погашение будет проводиться аннуитетными ежегодными платежами на всем сроке.</t>
  </si>
  <si>
    <t>взнос</t>
  </si>
  <si>
    <t>Банк предлагает два варианта финансирования 3 млн.руб.: либо кредит под 10% годовых на 4 года с ежеквартальным погашением, либо лизинг под 11% годовых на 3 года с ежемесячным аннуитетным погашением и выкупной суммой 500 тыс.руб. Определить, какой вариант выгодней с точки зрения переплаты.</t>
  </si>
  <si>
    <t>Pv</t>
  </si>
  <si>
    <t>i1</t>
  </si>
  <si>
    <t>n1</t>
  </si>
  <si>
    <t>i2</t>
  </si>
  <si>
    <t>n2</t>
  </si>
  <si>
    <t>A</t>
  </si>
  <si>
    <t>переплата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</si>
</sst>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8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A8" sqref="A4:A8"/>
    </sheetView>
  </sheetViews>
  <sheetFormatPr defaultRowHeight="15" x14ac:dyDescent="0.25"/>
  <cols>
    <col min="1" max="1" width="45" customWidth="1"/>
    <col min="2" max="2" width="14.85546875" bestFit="1" customWidth="1"/>
    <col min="3" max="3" width="12.7109375" bestFit="1" customWidth="1"/>
    <col min="4" max="4" width="10" bestFit="1" customWidth="1"/>
  </cols>
  <sheetData>
    <row r="1" spans="1:14" ht="60" x14ac:dyDescent="0.25">
      <c r="A1" s="1" t="s">
        <v>0</v>
      </c>
      <c r="B1" t="s">
        <v>1</v>
      </c>
      <c r="C1" t="s">
        <v>2</v>
      </c>
      <c r="D1" t="s">
        <v>3</v>
      </c>
    </row>
    <row r="2" spans="1:14" x14ac:dyDescent="0.25">
      <c r="B2">
        <v>12</v>
      </c>
      <c r="C2" s="2">
        <v>0.12</v>
      </c>
      <c r="D2">
        <v>100000000</v>
      </c>
    </row>
    <row r="4" spans="1:14" x14ac:dyDescent="0.25">
      <c r="A4" t="s">
        <v>4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 x14ac:dyDescent="0.25">
      <c r="A5" t="s">
        <v>5</v>
      </c>
      <c r="B5">
        <v>100000000</v>
      </c>
      <c r="C5">
        <f>B5-C6</f>
        <v>100000000</v>
      </c>
      <c r="D5">
        <f t="shared" ref="D5:N5" si="0">C5-D6</f>
        <v>100000000</v>
      </c>
      <c r="E5">
        <f t="shared" si="0"/>
        <v>100000000</v>
      </c>
      <c r="F5">
        <f t="shared" si="0"/>
        <v>100000000</v>
      </c>
      <c r="G5">
        <f t="shared" si="0"/>
        <v>100000000</v>
      </c>
      <c r="H5">
        <f t="shared" si="0"/>
        <v>100000000</v>
      </c>
      <c r="I5">
        <f t="shared" si="0"/>
        <v>100000000</v>
      </c>
      <c r="J5">
        <f t="shared" si="0"/>
        <v>100000000</v>
      </c>
      <c r="K5">
        <f t="shared" si="0"/>
        <v>100000000</v>
      </c>
      <c r="L5">
        <f t="shared" si="0"/>
        <v>100000000</v>
      </c>
      <c r="M5">
        <f t="shared" si="0"/>
        <v>100000000</v>
      </c>
      <c r="N5">
        <f t="shared" si="0"/>
        <v>100000000</v>
      </c>
    </row>
    <row r="6" spans="1:14" x14ac:dyDescent="0.25">
      <c r="A6" t="s">
        <v>6</v>
      </c>
    </row>
    <row r="7" spans="1:14" x14ac:dyDescent="0.25">
      <c r="A7" t="s">
        <v>7</v>
      </c>
    </row>
    <row r="8" spans="1:14" x14ac:dyDescent="0.25">
      <c r="A8" t="s">
        <v>8</v>
      </c>
      <c r="B8" s="3">
        <f>PMT(C2,B2,D2)</f>
        <v>-16143680.759399578</v>
      </c>
      <c r="C8">
        <v>-16143680.759399578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ECB4-403A-49FF-B3B7-21AEDDBCC315}">
  <dimension ref="A1:E4"/>
  <sheetViews>
    <sheetView workbookViewId="0">
      <selection activeCell="C5" sqref="C5"/>
    </sheetView>
  </sheetViews>
  <sheetFormatPr defaultRowHeight="15" x14ac:dyDescent="0.25"/>
  <cols>
    <col min="1" max="1" width="72.5703125" customWidth="1"/>
    <col min="2" max="3" width="12.28515625" bestFit="1" customWidth="1"/>
  </cols>
  <sheetData>
    <row r="1" spans="1:5" ht="45" x14ac:dyDescent="0.25">
      <c r="A1" s="1" t="s">
        <v>9</v>
      </c>
      <c r="B1" t="s">
        <v>10</v>
      </c>
      <c r="C1" t="s">
        <v>1</v>
      </c>
      <c r="D1" t="s">
        <v>2</v>
      </c>
      <c r="E1" t="s">
        <v>11</v>
      </c>
    </row>
    <row r="2" spans="1:5" x14ac:dyDescent="0.25">
      <c r="B2">
        <v>1000000</v>
      </c>
      <c r="C2">
        <v>2</v>
      </c>
      <c r="D2" s="2">
        <v>0.16</v>
      </c>
      <c r="E2">
        <v>12</v>
      </c>
    </row>
    <row r="4" spans="1:5" x14ac:dyDescent="0.25">
      <c r="B4" s="3">
        <f>PMT(D2/12,C2*E2,B2)</f>
        <v>-48963.110517610046</v>
      </c>
      <c r="C4" s="3">
        <f>B4*24+B2</f>
        <v>-175114.65242264117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B453-FACD-4542-A997-A8185398AB84}">
  <dimension ref="A1:G10"/>
  <sheetViews>
    <sheetView workbookViewId="0">
      <selection activeCell="C9" sqref="C9"/>
    </sheetView>
  </sheetViews>
  <sheetFormatPr defaultRowHeight="15" x14ac:dyDescent="0.25"/>
  <cols>
    <col min="1" max="1" width="64" customWidth="1"/>
    <col min="2" max="2" width="10" bestFit="1" customWidth="1"/>
    <col min="3" max="3" width="14.85546875" bestFit="1" customWidth="1"/>
    <col min="4" max="4" width="19.42578125" bestFit="1" customWidth="1"/>
    <col min="5" max="6" width="14.85546875" bestFit="1" customWidth="1"/>
    <col min="7" max="7" width="11.7109375" bestFit="1" customWidth="1"/>
  </cols>
  <sheetData>
    <row r="1" spans="1:7" ht="90" x14ac:dyDescent="0.25">
      <c r="A1" s="1" t="s">
        <v>12</v>
      </c>
      <c r="B1" t="s">
        <v>10</v>
      </c>
      <c r="C1" t="s">
        <v>1</v>
      </c>
      <c r="D1" t="s">
        <v>2</v>
      </c>
      <c r="E1" t="s">
        <v>13</v>
      </c>
    </row>
    <row r="2" spans="1:7" x14ac:dyDescent="0.25">
      <c r="B2">
        <v>100000000</v>
      </c>
      <c r="C2">
        <v>5</v>
      </c>
      <c r="D2" s="2">
        <v>0.15</v>
      </c>
      <c r="E2">
        <v>1000</v>
      </c>
    </row>
    <row r="6" spans="1:7" x14ac:dyDescent="0.25">
      <c r="A6" t="s">
        <v>4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t="s">
        <v>5</v>
      </c>
      <c r="B7">
        <f>B2</f>
        <v>100000000</v>
      </c>
      <c r="C7">
        <v>100000000</v>
      </c>
      <c r="D7">
        <v>100000000</v>
      </c>
      <c r="E7">
        <v>100000000</v>
      </c>
      <c r="F7">
        <v>100000000</v>
      </c>
      <c r="G7">
        <v>100000000</v>
      </c>
    </row>
    <row r="8" spans="1:7" x14ac:dyDescent="0.25">
      <c r="A8" t="s">
        <v>6</v>
      </c>
      <c r="C8" s="3">
        <f>C10-C9</f>
        <v>-44979870.798614368</v>
      </c>
      <c r="D8" s="3">
        <f t="shared" ref="D8:G8" si="0">D10-D9</f>
        <v>-100029979870.79861</v>
      </c>
      <c r="E8" s="3">
        <f t="shared" si="0"/>
        <v>-29979870.798614364</v>
      </c>
      <c r="F8" s="3">
        <f t="shared" si="0"/>
        <v>-29979870.798614364</v>
      </c>
      <c r="G8" s="3">
        <f t="shared" si="0"/>
        <v>-29979870.798614364</v>
      </c>
    </row>
    <row r="9" spans="1:7" x14ac:dyDescent="0.25">
      <c r="A9" t="s">
        <v>7</v>
      </c>
      <c r="C9">
        <f>C7*D2</f>
        <v>15000000</v>
      </c>
      <c r="D9">
        <f t="shared" ref="D9:G9" si="1">D7*E2</f>
        <v>100000000000</v>
      </c>
      <c r="E9">
        <f t="shared" si="1"/>
        <v>0</v>
      </c>
      <c r="F9">
        <f t="shared" si="1"/>
        <v>0</v>
      </c>
      <c r="G9">
        <f t="shared" si="1"/>
        <v>0</v>
      </c>
    </row>
    <row r="10" spans="1:7" x14ac:dyDescent="0.25">
      <c r="A10" t="s">
        <v>8</v>
      </c>
      <c r="C10" s="3">
        <f>PMT(D2,C2,B2,1000000)</f>
        <v>-29979870.798614364</v>
      </c>
      <c r="D10">
        <v>-29979870.798614364</v>
      </c>
      <c r="E10">
        <v>-29979870.798614364</v>
      </c>
      <c r="F10">
        <v>-29979870.798614364</v>
      </c>
      <c r="G10">
        <v>-29979870.798614364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863C-0437-448E-948E-503F1221738A}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66.28515625" customWidth="1"/>
    <col min="2" max="2" width="12.28515625" bestFit="1" customWidth="1"/>
    <col min="3" max="3" width="13.85546875" bestFit="1" customWidth="1"/>
    <col min="7" max="7" width="10.5703125" bestFit="1" customWidth="1"/>
  </cols>
  <sheetData>
    <row r="1" spans="1:7" ht="75" x14ac:dyDescent="0.25">
      <c r="A1" s="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B2">
        <v>3000000</v>
      </c>
      <c r="C2" s="2">
        <v>0.1</v>
      </c>
      <c r="D2">
        <v>4</v>
      </c>
      <c r="E2" s="2">
        <v>0.11</v>
      </c>
      <c r="F2">
        <v>3</v>
      </c>
      <c r="G2" s="4">
        <v>500000</v>
      </c>
    </row>
    <row r="3" spans="1:7" x14ac:dyDescent="0.25">
      <c r="B3" t="s">
        <v>21</v>
      </c>
    </row>
    <row r="4" spans="1:7" x14ac:dyDescent="0.25">
      <c r="B4" s="3">
        <f>PMT(C2/D2,16,B2)</f>
        <v>-229796.96581795407</v>
      </c>
      <c r="C4" s="3">
        <f>B4*16-B2</f>
        <v>-6676751.4530872647</v>
      </c>
    </row>
    <row r="5" spans="1:7" x14ac:dyDescent="0.25">
      <c r="B5" s="3">
        <f>PMT(E2/12,36,B2,-500000)</f>
        <v>-86430.126125838447</v>
      </c>
      <c r="C5" s="3">
        <f>B5*36+500000-B2</f>
        <v>-5611484.5405301843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Задача1</vt:lpstr>
      <vt:lpstr>Задача2</vt:lpstr>
      <vt:lpstr>Задача3</vt:lpstr>
      <vt:lpstr>Задача4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2023-07-28T22:05:59Z</dcterms:modified>
</cp:coreProperties>
</file>