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la\Desktop\Control_entrada_Salida\"/>
    </mc:Choice>
  </mc:AlternateContent>
  <bookViews>
    <workbookView xWindow="0" yWindow="0" windowWidth="15360" windowHeight="7515"/>
  </bookViews>
  <sheets>
    <sheet name="Desarrollo" sheetId="1" r:id="rId1"/>
    <sheet name="Hoja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7" i="1"/>
  <c r="N8" i="1"/>
  <c r="I15" i="1"/>
  <c r="I14" i="1"/>
  <c r="I13" i="1"/>
  <c r="K2" i="1" l="1"/>
  <c r="I12" i="1"/>
  <c r="B2" i="1"/>
  <c r="N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I11" i="1"/>
  <c r="I10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N5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<sst xmlns="http://schemas.openxmlformats.org/spreadsheetml/2006/main" count="63" uniqueCount="27">
  <si>
    <t>Código</t>
  </si>
  <si>
    <t>Descripción</t>
  </si>
  <si>
    <t xml:space="preserve">Entrada </t>
  </si>
  <si>
    <t>Salida</t>
  </si>
  <si>
    <t>Saldo</t>
  </si>
  <si>
    <t>Archivador</t>
  </si>
  <si>
    <t>Lápiz pasta-gel</t>
  </si>
  <si>
    <t>Block Apuntes-Dibujo</t>
  </si>
  <si>
    <t>Bolsas regalo</t>
  </si>
  <si>
    <t>Cajas archivos</t>
  </si>
  <si>
    <t xml:space="preserve"> Calculadora básica</t>
  </si>
  <si>
    <t xml:space="preserve">Carpeta básica </t>
  </si>
  <si>
    <t>Cartón forrado</t>
  </si>
  <si>
    <t>Cinta adhesiva</t>
  </si>
  <si>
    <t>Cinta moño regalo</t>
  </si>
  <si>
    <t>Corcheteras</t>
  </si>
  <si>
    <t>Corrector Líquido</t>
  </si>
  <si>
    <t>Cuaderno College</t>
  </si>
  <si>
    <t>Cuaderno Pocket</t>
  </si>
  <si>
    <t>Cuaderno Top Oficio</t>
  </si>
  <si>
    <t>Estuche</t>
  </si>
  <si>
    <t>Etiqueta autoadhesiva</t>
  </si>
  <si>
    <t>Fundas plásticas</t>
  </si>
  <si>
    <t>Fecha</t>
  </si>
  <si>
    <t>Cantidad</t>
  </si>
  <si>
    <t>Totales Cant=</t>
  </si>
  <si>
    <t>Block Apuntes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</si>
</sst>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7" tint="0.40000610370189521"/>
        </stop>
        <stop position="1">
          <color theme="7" tint="-0.25098422193060094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gradientFill degree="270">
          <stop position="0">
            <color theme="7" tint="0.40000610370189521"/>
          </stop>
          <stop position="1">
            <color theme="7" tint="-0.25098422193060094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gradientFill degree="270">
          <stop position="0">
            <color theme="7" tint="0.40000610370189521"/>
          </stop>
          <stop position="1">
            <color theme="7" tint="-0.25098422193060094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gradientFill degree="270">
          <stop position="0">
            <color theme="7" tint="0.40000610370189521"/>
          </stop>
          <stop position="1">
            <color theme="7" tint="-0.25098422193060094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gradientFill degree="270">
          <stop position="0">
            <color theme="7" tint="0.40000610370189521"/>
          </stop>
          <stop position="1">
            <color theme="7" tint="-0.25098422193060094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28575</xdr:colOff>
      <xdr:row>2</xdr:row>
      <xdr:rowOff>114301</xdr:rowOff>
    </xdr:to>
    <xdr:grpSp>
      <xdr:nvGrpSpPr>
        <xdr:cNvPr id="11" name="Grupo 10"/>
        <xdr:cNvGrpSpPr/>
      </xdr:nvGrpSpPr>
      <xdr:grpSpPr>
        <a:xfrm>
          <a:off x="295275" y="342900"/>
          <a:ext cx="4029075" cy="447676"/>
          <a:chOff x="381000" y="342900"/>
          <a:chExt cx="3962400" cy="447676"/>
        </a:xfrm>
      </xdr:grpSpPr>
      <xdr:sp macro="" textlink="">
        <xdr:nvSpPr>
          <xdr:cNvPr id="2" name="Rectángulo redondeado 1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adFill flip="none" rotWithShape="1">
            <a:gsLst>
              <a:gs pos="0">
                <a:schemeClr val="accent4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4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4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PRODUCTOS</a:t>
            </a:r>
          </a:p>
        </xdr:txBody>
      </xdr:sp>
      <xdr:sp macro="" textlink="">
        <xdr:nvSpPr>
          <xdr:cNvPr id="6" name="Rectángulo 5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7</xdr:col>
      <xdr:colOff>0</xdr:colOff>
      <xdr:row>1</xdr:row>
      <xdr:rowOff>0</xdr:rowOff>
    </xdr:from>
    <xdr:to>
      <xdr:col>11</xdr:col>
      <xdr:colOff>28575</xdr:colOff>
      <xdr:row>2</xdr:row>
      <xdr:rowOff>114301</xdr:rowOff>
    </xdr:to>
    <xdr:grpSp>
      <xdr:nvGrpSpPr>
        <xdr:cNvPr id="12" name="Grupo 11"/>
        <xdr:cNvGrpSpPr/>
      </xdr:nvGrpSpPr>
      <xdr:grpSpPr>
        <a:xfrm>
          <a:off x="4752975" y="342900"/>
          <a:ext cx="3771900" cy="447676"/>
          <a:chOff x="381000" y="342900"/>
          <a:chExt cx="3962400" cy="447676"/>
        </a:xfrm>
      </xdr:grpSpPr>
      <xdr:sp macro="" textlink="">
        <xdr:nvSpPr>
          <xdr:cNvPr id="13" name="Rectángulo redondeado 12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adFill flip="none" rotWithShape="1">
            <a:gsLst>
              <a:gs pos="0">
                <a:schemeClr val="accent4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4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4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ENTRADAS</a:t>
            </a:r>
          </a:p>
        </xdr:txBody>
      </xdr:sp>
      <xdr:sp macro="" textlink="">
        <xdr:nvSpPr>
          <xdr:cNvPr id="14" name="Rectángulo 13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0</xdr:colOff>
      <xdr:row>2</xdr:row>
      <xdr:rowOff>114301</xdr:rowOff>
    </xdr:to>
    <xdr:grpSp>
      <xdr:nvGrpSpPr>
        <xdr:cNvPr id="15" name="Grupo 14"/>
        <xdr:cNvGrpSpPr/>
      </xdr:nvGrpSpPr>
      <xdr:grpSpPr>
        <a:xfrm>
          <a:off x="9058275" y="342900"/>
          <a:ext cx="3352800" cy="447676"/>
          <a:chOff x="381000" y="342900"/>
          <a:chExt cx="3962400" cy="447676"/>
        </a:xfrm>
      </xdr:grpSpPr>
      <xdr:sp macro="" textlink="">
        <xdr:nvSpPr>
          <xdr:cNvPr id="16" name="Rectángulo redondeado 15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adFill flip="none" rotWithShape="1">
            <a:gsLst>
              <a:gs pos="0">
                <a:schemeClr val="accent4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4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4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SALIDAS</a:t>
            </a:r>
          </a:p>
        </xdr:txBody>
      </xdr:sp>
      <xdr:sp macro="" textlink="">
        <xdr:nvSpPr>
          <xdr:cNvPr id="17" name="Rectángulo 16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704850</xdr:colOff>
      <xdr:row>2</xdr:row>
      <xdr:rowOff>257176</xdr:rowOff>
    </xdr:to>
    <xdr:grpSp>
      <xdr:nvGrpSpPr>
        <xdr:cNvPr id="2" name="Grupo 1"/>
        <xdr:cNvGrpSpPr/>
      </xdr:nvGrpSpPr>
      <xdr:grpSpPr>
        <a:xfrm>
          <a:off x="476250" y="361950"/>
          <a:ext cx="4210050" cy="447676"/>
          <a:chOff x="381000" y="342900"/>
          <a:chExt cx="3962400" cy="447676"/>
        </a:xfrm>
      </xdr:grpSpPr>
      <xdr:sp macro="" textlink="">
        <xdr:nvSpPr>
          <xdr:cNvPr id="3" name="Rectángulo redondeado 2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adFill flip="none" rotWithShape="1">
            <a:gsLst>
              <a:gs pos="0">
                <a:schemeClr val="accent4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4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4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PRODUCTOS</a:t>
            </a:r>
          </a:p>
        </xdr:txBody>
      </xdr:sp>
      <xdr:sp macro="" textlink="">
        <xdr:nvSpPr>
          <xdr:cNvPr id="4" name="Rectángulo 3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7</xdr:col>
      <xdr:colOff>0</xdr:colOff>
      <xdr:row>1</xdr:row>
      <xdr:rowOff>0</xdr:rowOff>
    </xdr:from>
    <xdr:to>
      <xdr:col>10</xdr:col>
      <xdr:colOff>742950</xdr:colOff>
      <xdr:row>2</xdr:row>
      <xdr:rowOff>257176</xdr:rowOff>
    </xdr:to>
    <xdr:grpSp>
      <xdr:nvGrpSpPr>
        <xdr:cNvPr id="14" name="Grupo 13"/>
        <xdr:cNvGrpSpPr/>
      </xdr:nvGrpSpPr>
      <xdr:grpSpPr>
        <a:xfrm>
          <a:off x="5505450" y="361950"/>
          <a:ext cx="3114675" cy="447676"/>
          <a:chOff x="381000" y="342900"/>
          <a:chExt cx="3962400" cy="447676"/>
        </a:xfrm>
      </xdr:grpSpPr>
      <xdr:sp macro="" textlink="">
        <xdr:nvSpPr>
          <xdr:cNvPr id="15" name="Rectángulo redondeado 14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adFill flip="none" rotWithShape="1">
            <a:gsLst>
              <a:gs pos="0">
                <a:schemeClr val="accent4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4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4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ENTRADAS</a:t>
            </a:r>
          </a:p>
        </xdr:txBody>
      </xdr:sp>
      <xdr:sp macro="" textlink="">
        <xdr:nvSpPr>
          <xdr:cNvPr id="16" name="Rectángulo 15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>
    <xdr:from>
      <xdr:col>12</xdr:col>
      <xdr:colOff>0</xdr:colOff>
      <xdr:row>0</xdr:row>
      <xdr:rowOff>352425</xdr:rowOff>
    </xdr:from>
    <xdr:to>
      <xdr:col>16</xdr:col>
      <xdr:colOff>66675</xdr:colOff>
      <xdr:row>2</xdr:row>
      <xdr:rowOff>247651</xdr:rowOff>
    </xdr:to>
    <xdr:grpSp>
      <xdr:nvGrpSpPr>
        <xdr:cNvPr id="17" name="Grupo 16"/>
        <xdr:cNvGrpSpPr/>
      </xdr:nvGrpSpPr>
      <xdr:grpSpPr>
        <a:xfrm>
          <a:off x="9401175" y="352425"/>
          <a:ext cx="3228975" cy="447676"/>
          <a:chOff x="381000" y="342900"/>
          <a:chExt cx="3962400" cy="447676"/>
        </a:xfrm>
      </xdr:grpSpPr>
      <xdr:sp macro="" textlink="">
        <xdr:nvSpPr>
          <xdr:cNvPr id="18" name="Rectángulo redondeado 17"/>
          <xdr:cNvSpPr/>
        </xdr:nvSpPr>
        <xdr:spPr>
          <a:xfrm>
            <a:off x="381000" y="342900"/>
            <a:ext cx="1704975" cy="428625"/>
          </a:xfrm>
          <a:prstGeom prst="roundRect">
            <a:avLst>
              <a:gd name="adj" fmla="val 3334"/>
            </a:avLst>
          </a:prstGeom>
          <a:gradFill flip="none" rotWithShape="1">
            <a:gsLst>
              <a:gs pos="0">
                <a:schemeClr val="accent4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4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4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s-PE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SALIDAS</a:t>
            </a:r>
          </a:p>
        </xdr:txBody>
      </xdr:sp>
      <xdr:sp macro="" textlink="">
        <xdr:nvSpPr>
          <xdr:cNvPr id="19" name="Rectángulo 18"/>
          <xdr:cNvSpPr/>
        </xdr:nvSpPr>
        <xdr:spPr>
          <a:xfrm>
            <a:off x="381000" y="733426"/>
            <a:ext cx="3962400" cy="5715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4" name="Productos" displayName="Productos" ref="B4:F22" totalsRowShown="0" headerRowDxfId="34" dataDxfId="32" headerRowBorderDxfId="33" tableBorderDxfId="31" totalsRowBorderDxfId="30">
  <autoFilter ref="B4:F22"/>
  <sortState ref="B5:F22">
    <sortCondition ref="B4:B22"/>
  </sortState>
  <tableColumns count="5">
    <tableColumn id="1" name="Código" dataDxfId="29"/>
    <tableColumn id="2" name="Descripción" dataDxfId="28"/>
    <tableColumn id="3" name="Entrada " dataDxfId="27">
      <calculatedColumnFormula>SUMIF(Entradas[Código],Productos[[#This Row],[Código]],Entradas[Cantidad])</calculatedColumnFormula>
    </tableColumn>
    <tableColumn id="4" name="Salida" dataDxfId="26">
      <calculatedColumnFormula>SUMIF(Salidas[Código],Productos[[#This Row],[Código]],Salidas[Cantidad])</calculatedColumnFormula>
    </tableColumn>
    <tableColumn id="5" name="Saldo" dataDxfId="25">
      <calculatedColumnFormula>Productos[[#This Row],[Entrada ]]-Productos[[#This Row],[Salida]]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radas" displayName="Entradas" ref="H4:K15" totalsRowShown="0" headerRowDxfId="24" dataDxfId="22" headerRowBorderDxfId="23" tableBorderDxfId="21">
  <autoFilter ref="H4:K15"/>
  <tableColumns count="4">
    <tableColumn id="1" name="Código" dataDxfId="20"/>
    <tableColumn id="2" name="Descripción" dataDxfId="19">
      <calculatedColumnFormula>VLOOKUP(Entradas[Código],Productos[],2,FALSE)</calculatedColumnFormula>
    </tableColumn>
    <tableColumn id="3" name="Fecha" dataDxfId="18"/>
    <tableColumn id="4" name="Cantidad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Salidas" displayName="Salidas" ref="M4:P15" totalsRowShown="0" headerRowDxfId="16" dataDxfId="14" headerRowBorderDxfId="15" tableBorderDxfId="13">
  <autoFilter ref="M4:P15"/>
  <tableColumns count="4">
    <tableColumn id="1" name="Código" dataDxfId="12"/>
    <tableColumn id="2" name="Descripción" dataDxfId="11">
      <calculatedColumnFormula>VLOOKUP(Salidas[Código],Productos[],2,FALSE)</calculatedColumnFormula>
    </tableColumn>
    <tableColumn id="3" name="Fecha" dataDxfId="10"/>
    <tableColumn id="4" name="Cantidad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Productos2" displayName="Productos2" ref="B4:F22" totalsRowShown="0" headerRowDxfId="8" headerRowBorderDxfId="7" tableBorderDxfId="6" totalsRowBorderDxfId="5">
  <autoFilter ref="B4:F22"/>
  <tableColumns count="5">
    <tableColumn id="1" name="Código" dataDxfId="4"/>
    <tableColumn id="2" name="Descripción" dataDxfId="3"/>
    <tableColumn id="3" name="Entrada " dataDxfId="2"/>
    <tableColumn id="4" name="Salida" dataDxfId="1"/>
    <tableColumn id="5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P17" sqref="P17"/>
    </sheetView>
  </sheetViews>
  <sheetFormatPr baseColWidth="10" defaultRowHeight="15" x14ac:dyDescent="0.25"/>
  <cols>
    <col min="1" max="1" width="4.42578125" customWidth="1"/>
    <col min="2" max="2" width="9.85546875" style="2" customWidth="1"/>
    <col min="3" max="3" width="15.85546875" customWidth="1"/>
    <col min="7" max="7" width="6.85546875" customWidth="1"/>
    <col min="9" max="9" width="19.7109375" style="16" customWidth="1"/>
    <col min="10" max="10" width="13.140625" customWidth="1"/>
    <col min="11" max="11" width="11.85546875" customWidth="1"/>
    <col min="12" max="12" width="8.42578125" customWidth="1"/>
    <col min="14" max="14" width="15.5703125" customWidth="1"/>
    <col min="16" max="16" width="11.85546875" customWidth="1"/>
  </cols>
  <sheetData>
    <row r="1" spans="2:16" ht="27" customHeight="1" x14ac:dyDescent="0.25"/>
    <row r="2" spans="2:16" ht="26.25" customHeight="1" x14ac:dyDescent="0.25">
      <c r="B2" s="2" t="e">
        <f>MONTH(Desarrollo!marzo)</f>
        <v>#NAME?</v>
      </c>
      <c r="J2" s="20" t="s">
        <v>25</v>
      </c>
      <c r="K2" s="21">
        <f>SUBTOTAL(9,Entradas[Cantidad])</f>
        <v>234</v>
      </c>
    </row>
    <row r="3" spans="2:16" ht="20.100000000000001" customHeight="1" x14ac:dyDescent="0.25">
      <c r="B3" s="3"/>
    </row>
    <row r="4" spans="2:16" ht="20.100000000000001" customHeight="1" x14ac:dyDescent="0.25">
      <c r="B4" s="9" t="s">
        <v>0</v>
      </c>
      <c r="C4" s="10" t="s">
        <v>1</v>
      </c>
      <c r="D4" s="10" t="s">
        <v>2</v>
      </c>
      <c r="E4" s="10" t="s">
        <v>3</v>
      </c>
      <c r="F4" s="11" t="s">
        <v>4</v>
      </c>
      <c r="H4" s="10" t="s">
        <v>0</v>
      </c>
      <c r="I4" s="17" t="s">
        <v>1</v>
      </c>
      <c r="J4" s="10" t="s">
        <v>23</v>
      </c>
      <c r="K4" s="10" t="s">
        <v>24</v>
      </c>
      <c r="M4" s="10" t="s">
        <v>0</v>
      </c>
      <c r="N4" s="10" t="s">
        <v>1</v>
      </c>
      <c r="O4" s="10" t="s">
        <v>23</v>
      </c>
      <c r="P4" s="10" t="s">
        <v>24</v>
      </c>
    </row>
    <row r="5" spans="2:16" ht="20.100000000000001" customHeight="1" x14ac:dyDescent="0.25">
      <c r="B5" s="7">
        <v>10</v>
      </c>
      <c r="C5" s="5" t="s">
        <v>5</v>
      </c>
      <c r="D5" s="5">
        <f>SUMIF(Entradas[Código],Productos[[#This Row],[Código]],Entradas[Cantidad])</f>
        <v>115</v>
      </c>
      <c r="E5" s="5">
        <f>SUMIF(Salidas[Código],Productos[[#This Row],[Código]],Salidas[Cantidad])</f>
        <v>100</v>
      </c>
      <c r="F5" s="8">
        <f>Productos[[#This Row],[Entrada ]]-Productos[[#This Row],[Salida]]</f>
        <v>15</v>
      </c>
      <c r="H5" s="2">
        <v>10</v>
      </c>
      <c r="I5" s="15" t="str">
        <f>VLOOKUP(Entradas[Código],Productos[],2,FALSE)</f>
        <v>Archivador</v>
      </c>
      <c r="J5" s="19">
        <v>42776</v>
      </c>
      <c r="K5" s="2">
        <v>50</v>
      </c>
      <c r="M5" s="2">
        <v>10</v>
      </c>
      <c r="N5" s="2" t="str">
        <f>VLOOKUP(Salidas[Código],Productos[],2,FALSE)</f>
        <v>Archivador</v>
      </c>
      <c r="O5" s="19">
        <v>42776</v>
      </c>
      <c r="P5" s="2">
        <v>30</v>
      </c>
    </row>
    <row r="6" spans="2:16" ht="20.100000000000001" customHeight="1" x14ac:dyDescent="0.25">
      <c r="B6" s="7">
        <v>20</v>
      </c>
      <c r="C6" s="5" t="s">
        <v>6</v>
      </c>
      <c r="D6" s="5">
        <f>SUMIF(Entradas[Código],Productos[[#This Row],[Código]],Entradas[Cantidad])</f>
        <v>0</v>
      </c>
      <c r="E6" s="5">
        <f>SUMIF(Salidas[Código],Productos[[#This Row],[Código]],Salidas[Cantidad])</f>
        <v>10</v>
      </c>
      <c r="F6" s="8">
        <f>Productos[[#This Row],[Entrada ]]-Productos[[#This Row],[Salida]]</f>
        <v>-10</v>
      </c>
      <c r="H6" s="2">
        <v>50</v>
      </c>
      <c r="I6" s="15" t="str">
        <f>VLOOKUP(Entradas[Código],Productos[],2,FALSE)</f>
        <v>Cajas archivos</v>
      </c>
      <c r="J6" s="19">
        <v>42771</v>
      </c>
      <c r="K6" s="2">
        <v>10</v>
      </c>
      <c r="M6" s="2">
        <v>10</v>
      </c>
      <c r="N6" s="2" t="str">
        <f>VLOOKUP(Salidas[Código],Productos[],2,FALSE)</f>
        <v>Archivador</v>
      </c>
      <c r="O6" s="19">
        <v>42776</v>
      </c>
      <c r="P6" s="2">
        <v>20</v>
      </c>
    </row>
    <row r="7" spans="2:16" ht="20.100000000000001" customHeight="1" x14ac:dyDescent="0.25">
      <c r="B7" s="7">
        <v>30</v>
      </c>
      <c r="C7" s="5" t="s">
        <v>7</v>
      </c>
      <c r="D7" s="5">
        <f>SUMIF(Entradas[Código],Productos[[#This Row],[Código]],Entradas[Cantidad])</f>
        <v>0</v>
      </c>
      <c r="E7" s="5">
        <f>SUMIF(Salidas[Código],Productos[[#This Row],[Código]],Salidas[Cantidad])</f>
        <v>0</v>
      </c>
      <c r="F7" s="8">
        <f>Productos[[#This Row],[Entrada ]]-Productos[[#This Row],[Salida]]</f>
        <v>0</v>
      </c>
      <c r="H7" s="2">
        <v>10</v>
      </c>
      <c r="I7" s="18" t="str">
        <f>VLOOKUP(Entradas[Código],Productos[],2,FALSE)</f>
        <v>Archivador</v>
      </c>
      <c r="J7" s="19">
        <v>42768</v>
      </c>
      <c r="K7" s="2">
        <v>30</v>
      </c>
      <c r="M7" s="2">
        <v>20</v>
      </c>
      <c r="N7" s="2" t="str">
        <f>VLOOKUP(Salidas[Código],Productos[],2,FALSE)</f>
        <v>Lápiz pasta-gel</v>
      </c>
      <c r="O7" s="19">
        <v>42746</v>
      </c>
      <c r="P7" s="2">
        <v>10</v>
      </c>
    </row>
    <row r="8" spans="2:16" ht="20.100000000000001" customHeight="1" x14ac:dyDescent="0.25">
      <c r="B8" s="7">
        <v>40</v>
      </c>
      <c r="C8" s="5" t="s">
        <v>8</v>
      </c>
      <c r="D8" s="5">
        <f>SUMIF(Entradas[Código],Productos[[#This Row],[Código]],Entradas[Cantidad])</f>
        <v>0</v>
      </c>
      <c r="E8" s="5">
        <f>SUMIF(Salidas[Código],Productos[[#This Row],[Código]],Salidas[Cantidad])</f>
        <v>80</v>
      </c>
      <c r="F8" s="8">
        <f>Productos[[#This Row],[Entrada ]]-Productos[[#This Row],[Salida]]</f>
        <v>-80</v>
      </c>
      <c r="H8" s="2">
        <v>80</v>
      </c>
      <c r="I8" s="15" t="str">
        <f>VLOOKUP(Entradas[Código],Productos[],2,FALSE)</f>
        <v>Cartón forrado</v>
      </c>
      <c r="J8" s="19">
        <v>42802</v>
      </c>
      <c r="K8" s="2">
        <v>24</v>
      </c>
      <c r="M8" s="2">
        <v>10</v>
      </c>
      <c r="N8" s="2" t="str">
        <f>VLOOKUP(M8,Productos[],2,FALSE)</f>
        <v>Archivador</v>
      </c>
      <c r="O8" s="19">
        <v>42740</v>
      </c>
      <c r="P8" s="2">
        <v>20</v>
      </c>
    </row>
    <row r="9" spans="2:16" ht="20.100000000000001" customHeight="1" x14ac:dyDescent="0.25">
      <c r="B9" s="7">
        <v>50</v>
      </c>
      <c r="C9" s="5" t="s">
        <v>9</v>
      </c>
      <c r="D9" s="5">
        <f>SUMIF(Entradas[Código],Productos[[#This Row],[Código]],Entradas[Cantidad])</f>
        <v>10</v>
      </c>
      <c r="E9" s="5">
        <f>SUMIF(Salidas[Código],Productos[[#This Row],[Código]],Salidas[Cantidad])</f>
        <v>40</v>
      </c>
      <c r="F9" s="8">
        <f>Productos[[#This Row],[Entrada ]]-Productos[[#This Row],[Salida]]</f>
        <v>-30</v>
      </c>
      <c r="H9" s="2">
        <v>130</v>
      </c>
      <c r="I9" s="15" t="str">
        <f>VLOOKUP(Entradas[Código],Productos[],2,FALSE)</f>
        <v>Cuaderno College</v>
      </c>
      <c r="J9" s="19">
        <v>42795</v>
      </c>
      <c r="K9" s="2">
        <v>5</v>
      </c>
      <c r="M9" s="2">
        <v>90</v>
      </c>
      <c r="N9" s="2" t="str">
        <f>VLOOKUP(Salidas[Código],Productos[],2,FALSE)</f>
        <v>Cinta adhesiva</v>
      </c>
      <c r="O9" s="19">
        <v>42740</v>
      </c>
      <c r="P9" s="2">
        <v>20</v>
      </c>
    </row>
    <row r="10" spans="2:16" ht="20.100000000000001" customHeight="1" x14ac:dyDescent="0.25">
      <c r="B10" s="7">
        <v>60</v>
      </c>
      <c r="C10" s="5" t="s">
        <v>10</v>
      </c>
      <c r="D10" s="5">
        <f>SUMIF(Entradas[Código],Productos[[#This Row],[Código]],Entradas[Cantidad])</f>
        <v>0</v>
      </c>
      <c r="E10" s="5">
        <f>SUMIF(Salidas[Código],Productos[[#This Row],[Código]],Salidas[Cantidad])</f>
        <v>0</v>
      </c>
      <c r="F10" s="8">
        <f>Productos[[#This Row],[Entrada ]]-Productos[[#This Row],[Salida]]</f>
        <v>0</v>
      </c>
      <c r="H10" s="2">
        <v>10</v>
      </c>
      <c r="I10" s="15" t="str">
        <f>VLOOKUP(Entradas[Código],Productos[],2,FALSE)</f>
        <v>Archivador</v>
      </c>
      <c r="J10" s="19">
        <v>42776</v>
      </c>
      <c r="K10" s="2">
        <v>20</v>
      </c>
      <c r="M10" s="2">
        <v>50</v>
      </c>
      <c r="N10" s="2" t="str">
        <f>VLOOKUP(Salidas[Código],Productos[],2,FALSE)</f>
        <v>Cajas archivos</v>
      </c>
      <c r="O10" s="19">
        <v>42738</v>
      </c>
      <c r="P10" s="2">
        <v>40</v>
      </c>
    </row>
    <row r="11" spans="2:16" ht="20.100000000000001" customHeight="1" x14ac:dyDescent="0.25">
      <c r="B11" s="7">
        <v>70</v>
      </c>
      <c r="C11" s="6" t="s">
        <v>11</v>
      </c>
      <c r="D11" s="5">
        <f>SUMIF(Entradas[Código],Productos[[#This Row],[Código]],Entradas[Cantidad])</f>
        <v>0</v>
      </c>
      <c r="E11" s="5">
        <f>SUMIF(Salidas[Código],Productos[[#This Row],[Código]],Salidas[Cantidad])</f>
        <v>0</v>
      </c>
      <c r="F11" s="8">
        <f>Productos[[#This Row],[Entrada ]]-Productos[[#This Row],[Salida]]</f>
        <v>0</v>
      </c>
      <c r="H11" s="2">
        <v>10</v>
      </c>
      <c r="I11" s="15" t="str">
        <f>VLOOKUP(Entradas[Código],Productos[],2,FALSE)</f>
        <v>Archivador</v>
      </c>
      <c r="J11" s="19">
        <v>42804</v>
      </c>
      <c r="K11" s="2">
        <v>10</v>
      </c>
      <c r="M11" s="2">
        <v>10</v>
      </c>
      <c r="N11" s="2" t="str">
        <f>VLOOKUP(Salidas[Código],Productos[],2,FALSE)</f>
        <v>Archivador</v>
      </c>
      <c r="O11" s="19">
        <v>42739</v>
      </c>
      <c r="P11" s="2">
        <v>30</v>
      </c>
    </row>
    <row r="12" spans="2:16" ht="20.100000000000001" customHeight="1" x14ac:dyDescent="0.25">
      <c r="B12" s="7">
        <v>80</v>
      </c>
      <c r="C12" s="5" t="s">
        <v>12</v>
      </c>
      <c r="D12" s="5">
        <f>SUMIF(Entradas[Código],Productos[[#This Row],[Código]],Entradas[Cantidad])</f>
        <v>24</v>
      </c>
      <c r="E12" s="5">
        <f>SUMIF(Salidas[Código],Productos[[#This Row],[Código]],Salidas[Cantidad])</f>
        <v>50</v>
      </c>
      <c r="F12" s="8">
        <f>Productos[[#This Row],[Entrada ]]-Productos[[#This Row],[Salida]]</f>
        <v>-26</v>
      </c>
      <c r="H12" s="2">
        <v>10</v>
      </c>
      <c r="I12" s="15" t="str">
        <f>VLOOKUP(Entradas[Código],Productos[],2,FALSE)</f>
        <v>Archivador</v>
      </c>
      <c r="J12" s="19">
        <v>42804</v>
      </c>
      <c r="K12" s="2">
        <v>5</v>
      </c>
      <c r="M12" s="2">
        <v>40</v>
      </c>
      <c r="N12" s="2" t="str">
        <f>VLOOKUP(Salidas[Código],Productos[],2,FALSE)</f>
        <v>Bolsas regalo</v>
      </c>
      <c r="O12" s="19">
        <v>42743</v>
      </c>
      <c r="P12" s="2">
        <v>80</v>
      </c>
    </row>
    <row r="13" spans="2:16" ht="20.100000000000001" customHeight="1" x14ac:dyDescent="0.25">
      <c r="B13" s="7">
        <v>90</v>
      </c>
      <c r="C13" s="5" t="s">
        <v>13</v>
      </c>
      <c r="D13" s="5">
        <f>SUMIF(Entradas[Código],Productos[[#This Row],[Código]],Entradas[Cantidad])</f>
        <v>0</v>
      </c>
      <c r="E13" s="5">
        <f>SUMIF(Salidas[Código],Productos[[#This Row],[Código]],Salidas[Cantidad])</f>
        <v>20</v>
      </c>
      <c r="F13" s="8">
        <f>Productos[[#This Row],[Entrada ]]-Productos[[#This Row],[Salida]]</f>
        <v>-20</v>
      </c>
      <c r="H13" s="2">
        <v>150</v>
      </c>
      <c r="I13" s="15" t="str">
        <f>VLOOKUP(Entradas[Código],Productos[],2,FALSE)</f>
        <v>Cuaderno Top Oficio</v>
      </c>
      <c r="J13" s="19">
        <v>42768</v>
      </c>
      <c r="K13" s="2">
        <v>50</v>
      </c>
      <c r="M13" s="2">
        <v>80</v>
      </c>
      <c r="N13" s="2" t="str">
        <f>VLOOKUP(Salidas[Código],Productos[],2,FALSE)</f>
        <v>Cartón forrado</v>
      </c>
      <c r="O13" s="19">
        <v>42746</v>
      </c>
      <c r="P13" s="2">
        <v>50</v>
      </c>
    </row>
    <row r="14" spans="2:16" ht="20.100000000000001" customHeight="1" x14ac:dyDescent="0.25">
      <c r="B14" s="7">
        <v>100</v>
      </c>
      <c r="C14" s="5" t="s">
        <v>14</v>
      </c>
      <c r="D14" s="5">
        <f>SUMIF(Entradas[Código],Productos[[#This Row],[Código]],Entradas[Cantidad])</f>
        <v>10</v>
      </c>
      <c r="E14" s="5">
        <f>SUMIF(Salidas[Código],Productos[[#This Row],[Código]],Salidas[Cantidad])</f>
        <v>0</v>
      </c>
      <c r="F14" s="8">
        <f>Productos[[#This Row],[Entrada ]]-Productos[[#This Row],[Salida]]</f>
        <v>10</v>
      </c>
      <c r="H14" s="2">
        <v>120</v>
      </c>
      <c r="I14" s="15" t="str">
        <f>VLOOKUP(Entradas[Código],Productos[],2,FALSE)</f>
        <v>Corrector Líquido</v>
      </c>
      <c r="J14" s="19">
        <v>42858</v>
      </c>
      <c r="K14" s="2">
        <v>20</v>
      </c>
      <c r="M14" s="2">
        <v>110</v>
      </c>
      <c r="N14" s="2" t="str">
        <f>VLOOKUP(Salidas[Código],Productos[],2,FALSE)</f>
        <v>Corcheteras</v>
      </c>
      <c r="O14" s="19">
        <v>42736</v>
      </c>
      <c r="P14" s="2">
        <v>70</v>
      </c>
    </row>
    <row r="15" spans="2:16" ht="20.100000000000001" customHeight="1" x14ac:dyDescent="0.25">
      <c r="B15" s="7">
        <v>110</v>
      </c>
      <c r="C15" s="5" t="s">
        <v>15</v>
      </c>
      <c r="D15" s="5">
        <f>SUMIF(Entradas[Código],Productos[[#This Row],[Código]],Entradas[Cantidad])</f>
        <v>0</v>
      </c>
      <c r="E15" s="5">
        <f>SUMIF(Salidas[Código],Productos[[#This Row],[Código]],Salidas[Cantidad])</f>
        <v>70</v>
      </c>
      <c r="F15" s="8">
        <f>Productos[[#This Row],[Entrada ]]-Productos[[#This Row],[Salida]]</f>
        <v>-70</v>
      </c>
      <c r="H15" s="2">
        <v>100</v>
      </c>
      <c r="I15" s="15" t="str">
        <f>VLOOKUP(Entradas[Código],Productos[],2,FALSE)</f>
        <v>Cinta moño regalo</v>
      </c>
      <c r="J15" s="19">
        <v>42859</v>
      </c>
      <c r="K15" s="2">
        <v>10</v>
      </c>
      <c r="M15" s="2">
        <v>150</v>
      </c>
      <c r="N15" s="2" t="str">
        <f>VLOOKUP(Salidas[Código],Productos[],2,FALSE)</f>
        <v>Cuaderno Top Oficio</v>
      </c>
      <c r="O15" s="19">
        <v>42737</v>
      </c>
      <c r="P15" s="2">
        <v>90</v>
      </c>
    </row>
    <row r="16" spans="2:16" ht="20.100000000000001" customHeight="1" x14ac:dyDescent="0.25">
      <c r="B16" s="7">
        <v>120</v>
      </c>
      <c r="C16" s="5" t="s">
        <v>16</v>
      </c>
      <c r="D16" s="5">
        <f>SUMIF(Entradas[Código],Productos[[#This Row],[Código]],Entradas[Cantidad])</f>
        <v>20</v>
      </c>
      <c r="E16" s="5">
        <f>SUMIF(Salidas[Código],Productos[[#This Row],[Código]],Salidas[Cantidad])</f>
        <v>0</v>
      </c>
      <c r="F16" s="8">
        <f>Productos[[#This Row],[Entrada ]]-Productos[[#This Row],[Salida]]</f>
        <v>20</v>
      </c>
    </row>
    <row r="17" spans="1:6" ht="20.100000000000001" customHeight="1" x14ac:dyDescent="0.25">
      <c r="B17" s="7">
        <v>130</v>
      </c>
      <c r="C17" s="5" t="s">
        <v>17</v>
      </c>
      <c r="D17" s="5">
        <f>SUMIF(Entradas[Código],Productos[[#This Row],[Código]],Entradas[Cantidad])</f>
        <v>5</v>
      </c>
      <c r="E17" s="5">
        <f>SUMIF(Salidas[Código],Productos[[#This Row],[Código]],Salidas[Cantidad])</f>
        <v>0</v>
      </c>
      <c r="F17" s="8">
        <f>Productos[[#This Row],[Entrada ]]-Productos[[#This Row],[Salida]]</f>
        <v>5</v>
      </c>
    </row>
    <row r="18" spans="1:6" ht="20.100000000000001" customHeight="1" x14ac:dyDescent="0.25">
      <c r="B18" s="7">
        <v>140</v>
      </c>
      <c r="C18" s="5" t="s">
        <v>18</v>
      </c>
      <c r="D18" s="5">
        <f>SUMIF(Entradas[Código],Productos[[#This Row],[Código]],Entradas[Cantidad])</f>
        <v>0</v>
      </c>
      <c r="E18" s="5">
        <f>SUMIF(Salidas[Código],Productos[[#This Row],[Código]],Salidas[Cantidad])</f>
        <v>0</v>
      </c>
      <c r="F18" s="8">
        <f>Productos[[#This Row],[Entrada ]]-Productos[[#This Row],[Salida]]</f>
        <v>0</v>
      </c>
    </row>
    <row r="19" spans="1:6" ht="20.100000000000001" customHeight="1" x14ac:dyDescent="0.25">
      <c r="B19" s="7">
        <v>150</v>
      </c>
      <c r="C19" s="5" t="s">
        <v>19</v>
      </c>
      <c r="D19" s="5">
        <f>SUMIF(Entradas[Código],Productos[[#This Row],[Código]],Entradas[Cantidad])</f>
        <v>50</v>
      </c>
      <c r="E19" s="5">
        <f>SUMIF(Salidas[Código],Productos[[#This Row],[Código]],Salidas[Cantidad])</f>
        <v>90</v>
      </c>
      <c r="F19" s="8">
        <f>Productos[[#This Row],[Entrada ]]-Productos[[#This Row],[Salida]]</f>
        <v>-40</v>
      </c>
    </row>
    <row r="20" spans="1:6" ht="20.100000000000001" customHeight="1" x14ac:dyDescent="0.25">
      <c r="B20" s="7">
        <v>160</v>
      </c>
      <c r="C20" s="5" t="s">
        <v>20</v>
      </c>
      <c r="D20" s="5">
        <f>SUMIF(Entradas[Código],Productos[[#This Row],[Código]],Entradas[Cantidad])</f>
        <v>0</v>
      </c>
      <c r="E20" s="5">
        <f>SUMIF(Salidas[Código],Productos[[#This Row],[Código]],Salidas[Cantidad])</f>
        <v>0</v>
      </c>
      <c r="F20" s="8">
        <f>Productos[[#This Row],[Entrada ]]-Productos[[#This Row],[Salida]]</f>
        <v>0</v>
      </c>
    </row>
    <row r="21" spans="1:6" ht="20.100000000000001" customHeight="1" x14ac:dyDescent="0.25">
      <c r="B21" s="7">
        <v>170</v>
      </c>
      <c r="C21" s="5" t="s">
        <v>21</v>
      </c>
      <c r="D21" s="5">
        <f>SUMIF(Entradas[Código],Productos[[#This Row],[Código]],Entradas[Cantidad])</f>
        <v>0</v>
      </c>
      <c r="E21" s="5">
        <f>SUMIF(Salidas[Código],Productos[[#This Row],[Código]],Salidas[Cantidad])</f>
        <v>0</v>
      </c>
      <c r="F21" s="8">
        <f>Productos[[#This Row],[Entrada ]]-Productos[[#This Row],[Salida]]</f>
        <v>0</v>
      </c>
    </row>
    <row r="22" spans="1:6" ht="20.100000000000001" customHeight="1" x14ac:dyDescent="0.25">
      <c r="A22" s="1"/>
      <c r="B22" s="12">
        <v>180</v>
      </c>
      <c r="C22" s="13" t="s">
        <v>22</v>
      </c>
      <c r="D22" s="13">
        <f>SUMIF(Entradas[Código],Productos[[#This Row],[Código]],Entradas[Cantidad])</f>
        <v>0</v>
      </c>
      <c r="E22" s="13">
        <f>SUMIF(Salidas[Código],Productos[[#This Row],[Código]],Salidas[Cantidad])</f>
        <v>0</v>
      </c>
      <c r="F22" s="14">
        <f>Productos[[#This Row],[Entrada ]]-Productos[[#This Row],[Salida]]</f>
        <v>0</v>
      </c>
    </row>
    <row r="23" spans="1:6" ht="20.100000000000001" customHeight="1" x14ac:dyDescent="0.25">
      <c r="A23" s="1"/>
      <c r="B23" s="4"/>
      <c r="C23" s="1"/>
    </row>
    <row r="24" spans="1:6" ht="20.100000000000001" customHeight="1" x14ac:dyDescent="0.25">
      <c r="A24" s="1"/>
      <c r="B24" s="3"/>
      <c r="C24" s="1"/>
    </row>
    <row r="25" spans="1:6" ht="20.100000000000001" customHeight="1" x14ac:dyDescent="0.25"/>
    <row r="26" spans="1:6" ht="20.100000000000001" customHeight="1" x14ac:dyDescent="0.25"/>
    <row r="27" spans="1:6" ht="20.100000000000001" customHeight="1" x14ac:dyDescent="0.25"/>
    <row r="28" spans="1:6" ht="20.100000000000001" customHeight="1" x14ac:dyDescent="0.25"/>
    <row r="29" spans="1:6" ht="20.100000000000001" customHeight="1" x14ac:dyDescent="0.25"/>
    <row r="30" spans="1:6" ht="20.100000000000001" customHeight="1" x14ac:dyDescent="0.25"/>
    <row r="31" spans="1:6" ht="20.100000000000001" customHeight="1" x14ac:dyDescent="0.25"/>
    <row r="32" spans="1:6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</sheetData>
  <pageMargins left="0.7" right="0.7" top="0.75" bottom="0.75" header="0.3" footer="0.3"/>
  <pageSetup orientation="portrait" horizontalDpi="0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workbookViewId="0">
      <selection activeCell="B4" sqref="B4:F22"/>
    </sheetView>
  </sheetViews>
  <sheetFormatPr baseColWidth="10" defaultRowHeight="15" x14ac:dyDescent="0.25"/>
  <cols>
    <col min="1" max="1" width="7.140625" customWidth="1"/>
    <col min="2" max="2" width="11.42578125" style="2"/>
    <col min="3" max="3" width="18.28515625" style="15" customWidth="1"/>
    <col min="4" max="6" width="11.42578125" style="2"/>
    <col min="9" max="9" width="12.7109375" customWidth="1"/>
    <col min="14" max="14" width="13.140625" customWidth="1"/>
  </cols>
  <sheetData>
    <row r="1" spans="2:16" ht="28.5" customHeight="1" x14ac:dyDescent="0.25"/>
    <row r="3" spans="2:16" ht="35.25" customHeight="1" x14ac:dyDescent="0.25"/>
    <row r="4" spans="2:16" ht="24.75" customHeight="1" x14ac:dyDescent="0.25">
      <c r="B4" s="9" t="s">
        <v>0</v>
      </c>
      <c r="C4" s="17" t="s">
        <v>1</v>
      </c>
      <c r="D4" s="10" t="s">
        <v>2</v>
      </c>
      <c r="E4" s="10" t="s">
        <v>3</v>
      </c>
      <c r="F4" s="11" t="s">
        <v>4</v>
      </c>
      <c r="H4" s="22" t="s">
        <v>0</v>
      </c>
      <c r="I4" s="22" t="s">
        <v>1</v>
      </c>
      <c r="J4" s="22" t="s">
        <v>23</v>
      </c>
      <c r="K4" s="22" t="s">
        <v>24</v>
      </c>
      <c r="L4" s="26"/>
      <c r="M4" s="22" t="s">
        <v>0</v>
      </c>
      <c r="N4" s="22" t="s">
        <v>1</v>
      </c>
      <c r="O4" s="22" t="s">
        <v>23</v>
      </c>
      <c r="P4" s="22" t="s">
        <v>24</v>
      </c>
    </row>
    <row r="5" spans="2:16" ht="20.100000000000001" customHeight="1" x14ac:dyDescent="0.25">
      <c r="B5" s="27">
        <v>10</v>
      </c>
      <c r="C5" s="24" t="s">
        <v>5</v>
      </c>
      <c r="D5" s="23"/>
      <c r="E5" s="23"/>
      <c r="F5" s="28"/>
    </row>
    <row r="6" spans="2:16" ht="20.100000000000001" customHeight="1" x14ac:dyDescent="0.25">
      <c r="B6" s="27">
        <v>20</v>
      </c>
      <c r="C6" s="24" t="s">
        <v>6</v>
      </c>
      <c r="D6" s="23"/>
      <c r="E6" s="23"/>
      <c r="F6" s="28"/>
    </row>
    <row r="7" spans="2:16" ht="20.100000000000001" customHeight="1" x14ac:dyDescent="0.25">
      <c r="B7" s="27">
        <v>30</v>
      </c>
      <c r="C7" s="24" t="s">
        <v>26</v>
      </c>
      <c r="D7" s="23"/>
      <c r="E7" s="23"/>
      <c r="F7" s="28"/>
    </row>
    <row r="8" spans="2:16" ht="20.100000000000001" customHeight="1" x14ac:dyDescent="0.25">
      <c r="B8" s="27">
        <v>40</v>
      </c>
      <c r="C8" s="24" t="s">
        <v>8</v>
      </c>
      <c r="D8" s="23"/>
      <c r="E8" s="23"/>
      <c r="F8" s="28"/>
    </row>
    <row r="9" spans="2:16" ht="20.100000000000001" customHeight="1" x14ac:dyDescent="0.25">
      <c r="B9" s="27">
        <v>50</v>
      </c>
      <c r="C9" s="24" t="s">
        <v>9</v>
      </c>
      <c r="D9" s="23"/>
      <c r="E9" s="23"/>
      <c r="F9" s="28"/>
    </row>
    <row r="10" spans="2:16" ht="20.100000000000001" customHeight="1" x14ac:dyDescent="0.25">
      <c r="B10" s="27">
        <v>60</v>
      </c>
      <c r="C10" s="24" t="s">
        <v>10</v>
      </c>
      <c r="D10" s="23"/>
      <c r="E10" s="25"/>
      <c r="F10" s="28"/>
    </row>
    <row r="11" spans="2:16" ht="20.100000000000001" customHeight="1" x14ac:dyDescent="0.25">
      <c r="B11" s="27">
        <v>70</v>
      </c>
      <c r="C11" s="24" t="s">
        <v>11</v>
      </c>
      <c r="D11" s="23"/>
      <c r="E11" s="23"/>
      <c r="F11" s="28"/>
    </row>
    <row r="12" spans="2:16" ht="20.100000000000001" customHeight="1" x14ac:dyDescent="0.25">
      <c r="B12" s="27">
        <v>80</v>
      </c>
      <c r="C12" s="24" t="s">
        <v>12</v>
      </c>
      <c r="D12" s="23"/>
      <c r="E12" s="23"/>
      <c r="F12" s="28"/>
    </row>
    <row r="13" spans="2:16" ht="20.100000000000001" customHeight="1" x14ac:dyDescent="0.25">
      <c r="B13" s="27">
        <v>90</v>
      </c>
      <c r="C13" s="24" t="s">
        <v>13</v>
      </c>
      <c r="D13" s="23"/>
      <c r="E13" s="23"/>
      <c r="F13" s="28"/>
    </row>
    <row r="14" spans="2:16" ht="20.100000000000001" customHeight="1" x14ac:dyDescent="0.25">
      <c r="B14" s="27">
        <v>100</v>
      </c>
      <c r="C14" s="24" t="s">
        <v>14</v>
      </c>
      <c r="D14" s="23"/>
      <c r="E14" s="23"/>
      <c r="F14" s="28"/>
    </row>
    <row r="15" spans="2:16" ht="20.100000000000001" customHeight="1" x14ac:dyDescent="0.25">
      <c r="B15" s="27">
        <v>110</v>
      </c>
      <c r="C15" s="24" t="s">
        <v>15</v>
      </c>
      <c r="D15" s="23"/>
      <c r="E15" s="23"/>
      <c r="F15" s="28"/>
    </row>
    <row r="16" spans="2:16" ht="20.100000000000001" customHeight="1" x14ac:dyDescent="0.25">
      <c r="B16" s="27">
        <v>120</v>
      </c>
      <c r="C16" s="24" t="s">
        <v>16</v>
      </c>
      <c r="D16" s="23"/>
      <c r="E16" s="23"/>
      <c r="F16" s="28"/>
    </row>
    <row r="17" spans="2:6" ht="20.100000000000001" customHeight="1" x14ac:dyDescent="0.25">
      <c r="B17" s="27">
        <v>130</v>
      </c>
      <c r="C17" s="24" t="s">
        <v>17</v>
      </c>
      <c r="D17" s="23"/>
      <c r="E17" s="23"/>
      <c r="F17" s="28"/>
    </row>
    <row r="18" spans="2:6" ht="20.100000000000001" customHeight="1" x14ac:dyDescent="0.25">
      <c r="B18" s="27">
        <v>140</v>
      </c>
      <c r="C18" s="24" t="s">
        <v>18</v>
      </c>
      <c r="D18" s="23"/>
      <c r="E18" s="23"/>
      <c r="F18" s="28"/>
    </row>
    <row r="19" spans="2:6" ht="20.100000000000001" customHeight="1" x14ac:dyDescent="0.25">
      <c r="B19" s="27">
        <v>150</v>
      </c>
      <c r="C19" s="24" t="s">
        <v>19</v>
      </c>
      <c r="D19" s="23"/>
      <c r="E19" s="23"/>
      <c r="F19" s="28"/>
    </row>
    <row r="20" spans="2:6" ht="20.100000000000001" customHeight="1" x14ac:dyDescent="0.25">
      <c r="B20" s="27">
        <v>160</v>
      </c>
      <c r="C20" s="24" t="s">
        <v>20</v>
      </c>
      <c r="D20" s="23"/>
      <c r="E20" s="23"/>
      <c r="F20" s="28"/>
    </row>
    <row r="21" spans="2:6" ht="20.100000000000001" customHeight="1" x14ac:dyDescent="0.25">
      <c r="B21" s="27">
        <v>170</v>
      </c>
      <c r="C21" s="24" t="s">
        <v>21</v>
      </c>
      <c r="D21" s="23"/>
      <c r="E21" s="23"/>
      <c r="F21" s="28"/>
    </row>
    <row r="22" spans="2:6" ht="20.100000000000001" customHeight="1" x14ac:dyDescent="0.25">
      <c r="B22" s="29">
        <v>180</v>
      </c>
      <c r="C22" s="30" t="s">
        <v>22</v>
      </c>
      <c r="D22" s="31"/>
      <c r="E22" s="31"/>
      <c r="F22" s="32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Desarrollo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Vela</cp:lastModifiedBy>
  <dcterms:created xsi:type="dcterms:W3CDTF">2017-03-20T01:52:56Z</dcterms:created>
  <dcterms:modified xsi:type="dcterms:W3CDTF">2017-03-21T01:07:25Z</dcterms:modified>
</cp:coreProperties>
</file>