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8.xml" ContentType="application/vnd.openxmlformats-officedocument.drawing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0.xml" ContentType="application/vnd.openxmlformats-officedocument.drawing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1.xml" ContentType="application/vnd.openxmlformats-officedocument.drawing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2.xml" ContentType="application/vnd.openxmlformats-officedocument.drawing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3.xml" ContentType="application/vnd.openxmlformats-officedocument.drawing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4.xml" ContentType="application/vnd.openxmlformats-officedocument.drawing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15.xml" ContentType="application/vnd.openxmlformats-officedocument.drawing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6.xml" ContentType="application/vnd.openxmlformats-officedocument.drawing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1O.com\"/>
    </mc:Choice>
  </mc:AlternateContent>
  <xr:revisionPtr revIDLastSave="0" documentId="13_ncr:1_{E4BD967D-3C5C-458A-B182-4C9D066CC4E9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Cover" sheetId="5" r:id="rId1"/>
    <sheet name="2021" sheetId="4" r:id="rId2"/>
    <sheet name="2022" sheetId="8" r:id="rId3"/>
    <sheet name="2023" sheetId="9" r:id="rId4"/>
    <sheet name="2024" sheetId="10" r:id="rId5"/>
    <sheet name="2025" sheetId="22" r:id="rId6"/>
    <sheet name="2026" sheetId="23" r:id="rId7"/>
    <sheet name="2027" sheetId="24" r:id="rId8"/>
    <sheet name="2028" sheetId="25" r:id="rId9"/>
    <sheet name="2029" sheetId="26" r:id="rId10"/>
    <sheet name="2030" sheetId="27" r:id="rId11"/>
    <sheet name="2031" sheetId="28" r:id="rId12"/>
    <sheet name="2032" sheetId="29" r:id="rId13"/>
    <sheet name="2033" sheetId="30" r:id="rId14"/>
    <sheet name="2034" sheetId="31" r:id="rId15"/>
    <sheet name="2035" sheetId="32" r:id="rId16"/>
    <sheet name="Dates &amp; Names" sheetId="6" r:id="rId17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31" i="32" l="1"/>
  <c r="AA30" i="32"/>
  <c r="AA29" i="32"/>
  <c r="AA28" i="32"/>
  <c r="AA27" i="32"/>
  <c r="AA26" i="32"/>
  <c r="AA25" i="32"/>
  <c r="AA24" i="32"/>
  <c r="AA23" i="32"/>
  <c r="AA22" i="32"/>
  <c r="AA20" i="32"/>
  <c r="AA15" i="32"/>
  <c r="AA14" i="32"/>
  <c r="AA13" i="32"/>
  <c r="AA12" i="32"/>
  <c r="AA11" i="32"/>
  <c r="AA10" i="32"/>
  <c r="AA9" i="32"/>
  <c r="AA8" i="32"/>
  <c r="AA7" i="32"/>
  <c r="AA6" i="32"/>
  <c r="AA5" i="32"/>
  <c r="AA16" i="32" s="1"/>
  <c r="AA4" i="32"/>
  <c r="Z31" i="32"/>
  <c r="Z30" i="32"/>
  <c r="Z29" i="32"/>
  <c r="Z28" i="32"/>
  <c r="Z27" i="32"/>
  <c r="Z26" i="32"/>
  <c r="Z25" i="32"/>
  <c r="Z24" i="32"/>
  <c r="Z23" i="32"/>
  <c r="Z22" i="32"/>
  <c r="Z21" i="32"/>
  <c r="Z20" i="32"/>
  <c r="Z15" i="32"/>
  <c r="Z14" i="32"/>
  <c r="Z13" i="32"/>
  <c r="Z12" i="32"/>
  <c r="Z11" i="32"/>
  <c r="Z10" i="32"/>
  <c r="Z9" i="32"/>
  <c r="Z8" i="32"/>
  <c r="Z7" i="32"/>
  <c r="Z6" i="32"/>
  <c r="Z5" i="32"/>
  <c r="Z4" i="32"/>
  <c r="AA31" i="31"/>
  <c r="AA30" i="31"/>
  <c r="AA29" i="31"/>
  <c r="AA28" i="31"/>
  <c r="AA27" i="31"/>
  <c r="AA26" i="31"/>
  <c r="AA25" i="31"/>
  <c r="AA24" i="31"/>
  <c r="AA23" i="31"/>
  <c r="AA22" i="31"/>
  <c r="AA21" i="31"/>
  <c r="AA15" i="31"/>
  <c r="AA14" i="31"/>
  <c r="AA13" i="31"/>
  <c r="AA12" i="31"/>
  <c r="AA11" i="31"/>
  <c r="AA10" i="31"/>
  <c r="AA9" i="31"/>
  <c r="AA8" i="31"/>
  <c r="AA7" i="31"/>
  <c r="AA6" i="31"/>
  <c r="AA5" i="31"/>
  <c r="Z48" i="31"/>
  <c r="Z31" i="31"/>
  <c r="Z30" i="31"/>
  <c r="Z29" i="31"/>
  <c r="Z28" i="31"/>
  <c r="Z27" i="31"/>
  <c r="Z26" i="31"/>
  <c r="Z25" i="31"/>
  <c r="Z24" i="31"/>
  <c r="Z23" i="31"/>
  <c r="Z22" i="31"/>
  <c r="Z21" i="31"/>
  <c r="AA21" i="32" s="1"/>
  <c r="AA32" i="32" s="1"/>
  <c r="Z20" i="31"/>
  <c r="Z32" i="31" s="1"/>
  <c r="Z66" i="32" s="1"/>
  <c r="Z15" i="31"/>
  <c r="Z14" i="31"/>
  <c r="Z13" i="31"/>
  <c r="Z12" i="31"/>
  <c r="Z11" i="31"/>
  <c r="Z10" i="31"/>
  <c r="Z9" i="31"/>
  <c r="Z8" i="31"/>
  <c r="Z7" i="31"/>
  <c r="Z6" i="31"/>
  <c r="Z5" i="31"/>
  <c r="Z4" i="31"/>
  <c r="AA31" i="30"/>
  <c r="AA32" i="30" s="1"/>
  <c r="AA30" i="30"/>
  <c r="AA29" i="30"/>
  <c r="AA28" i="30"/>
  <c r="AA27" i="30"/>
  <c r="AA26" i="30"/>
  <c r="AA25" i="30"/>
  <c r="AA24" i="30"/>
  <c r="AA23" i="30"/>
  <c r="AA22" i="30"/>
  <c r="AA21" i="30"/>
  <c r="AA20" i="30"/>
  <c r="AA14" i="30"/>
  <c r="AA13" i="30"/>
  <c r="AA12" i="30"/>
  <c r="AA11" i="30"/>
  <c r="AA10" i="30"/>
  <c r="AA9" i="30"/>
  <c r="AA8" i="30"/>
  <c r="AA7" i="30"/>
  <c r="AA6" i="30"/>
  <c r="AA5" i="30"/>
  <c r="AA4" i="30"/>
  <c r="Z31" i="30"/>
  <c r="Z30" i="30"/>
  <c r="Z29" i="30"/>
  <c r="Z28" i="30"/>
  <c r="Z27" i="30"/>
  <c r="Z26" i="30"/>
  <c r="Z25" i="30"/>
  <c r="Z24" i="30"/>
  <c r="Z23" i="30"/>
  <c r="Z22" i="30"/>
  <c r="Z21" i="30"/>
  <c r="Z20" i="30"/>
  <c r="AA20" i="31" s="1"/>
  <c r="AA32" i="31" s="1"/>
  <c r="Z15" i="30"/>
  <c r="Z14" i="30"/>
  <c r="Z13" i="30"/>
  <c r="Z12" i="30"/>
  <c r="Z11" i="30"/>
  <c r="Z10" i="30"/>
  <c r="Z9" i="30"/>
  <c r="Z8" i="30"/>
  <c r="Z7" i="30"/>
  <c r="Z6" i="30"/>
  <c r="Z5" i="30"/>
  <c r="Z4" i="30"/>
  <c r="Z16" i="30" s="1"/>
  <c r="Z48" i="32" s="1"/>
  <c r="AA31" i="29"/>
  <c r="AA30" i="29"/>
  <c r="AA32" i="29" s="1"/>
  <c r="AA29" i="29"/>
  <c r="AA28" i="29"/>
  <c r="AA27" i="29"/>
  <c r="AA26" i="29"/>
  <c r="AA25" i="29"/>
  <c r="AA24" i="29"/>
  <c r="AA23" i="29"/>
  <c r="AA22" i="29"/>
  <c r="AA21" i="29"/>
  <c r="AA20" i="29"/>
  <c r="AA15" i="29"/>
  <c r="AA14" i="29"/>
  <c r="AA13" i="29"/>
  <c r="AA12" i="29"/>
  <c r="AA11" i="29"/>
  <c r="AA10" i="29"/>
  <c r="AA9" i="29"/>
  <c r="AA8" i="29"/>
  <c r="AA7" i="29"/>
  <c r="AA6" i="29"/>
  <c r="AA5" i="29"/>
  <c r="AA4" i="29"/>
  <c r="Z31" i="29"/>
  <c r="Z30" i="29"/>
  <c r="Z29" i="29"/>
  <c r="Z28" i="29"/>
  <c r="Z27" i="29"/>
  <c r="Z26" i="29"/>
  <c r="Z25" i="29"/>
  <c r="Z24" i="29"/>
  <c r="Z23" i="29"/>
  <c r="Z22" i="29"/>
  <c r="Z21" i="29"/>
  <c r="Z20" i="29"/>
  <c r="Z15" i="29"/>
  <c r="AA15" i="30" s="1"/>
  <c r="AA16" i="30" s="1"/>
  <c r="Z14" i="29"/>
  <c r="Z13" i="29"/>
  <c r="Z12" i="29"/>
  <c r="Z11" i="29"/>
  <c r="Z10" i="29"/>
  <c r="Z9" i="29"/>
  <c r="Z8" i="29"/>
  <c r="Z7" i="29"/>
  <c r="Z6" i="29"/>
  <c r="Z5" i="29"/>
  <c r="AA16" i="29"/>
  <c r="Z4" i="29"/>
  <c r="AA31" i="28"/>
  <c r="AA30" i="28"/>
  <c r="AA28" i="28"/>
  <c r="AA27" i="28"/>
  <c r="AA26" i="28"/>
  <c r="AA25" i="28"/>
  <c r="AA24" i="28"/>
  <c r="AA23" i="28"/>
  <c r="AA22" i="28"/>
  <c r="AA21" i="28"/>
  <c r="AA20" i="28"/>
  <c r="AA15" i="28"/>
  <c r="AA14" i="28"/>
  <c r="AA13" i="28"/>
  <c r="AA12" i="28"/>
  <c r="AA11" i="28"/>
  <c r="AA10" i="28"/>
  <c r="AA9" i="28"/>
  <c r="AA8" i="28"/>
  <c r="AA7" i="28"/>
  <c r="AA6" i="28"/>
  <c r="AA5" i="28"/>
  <c r="AA16" i="28" s="1"/>
  <c r="AA4" i="28"/>
  <c r="Z31" i="28"/>
  <c r="Z30" i="28"/>
  <c r="Z29" i="28"/>
  <c r="Z28" i="28"/>
  <c r="Z27" i="28"/>
  <c r="Z26" i="28"/>
  <c r="Z25" i="28"/>
  <c r="Z24" i="28"/>
  <c r="Z23" i="28"/>
  <c r="Z22" i="28"/>
  <c r="Z21" i="28"/>
  <c r="Z20" i="28"/>
  <c r="Z15" i="28"/>
  <c r="Z14" i="28"/>
  <c r="Z13" i="28"/>
  <c r="Z12" i="28"/>
  <c r="Z11" i="28"/>
  <c r="Z10" i="28"/>
  <c r="Z9" i="28"/>
  <c r="Z8" i="28"/>
  <c r="Z7" i="28"/>
  <c r="Z6" i="28"/>
  <c r="Z5" i="28"/>
  <c r="Z4" i="28"/>
  <c r="AA31" i="27"/>
  <c r="AA30" i="27"/>
  <c r="AA29" i="27"/>
  <c r="AA28" i="27"/>
  <c r="AA32" i="27" s="1"/>
  <c r="AA27" i="27"/>
  <c r="AA26" i="27"/>
  <c r="AA25" i="27"/>
  <c r="AA24" i="27"/>
  <c r="AA23" i="27"/>
  <c r="AA22" i="27"/>
  <c r="AA21" i="27"/>
  <c r="AA20" i="27"/>
  <c r="AA15" i="27"/>
  <c r="AA14" i="27"/>
  <c r="AA13" i="27"/>
  <c r="AA11" i="27"/>
  <c r="AA10" i="27"/>
  <c r="AA9" i="27"/>
  <c r="AA8" i="27"/>
  <c r="AA7" i="27"/>
  <c r="AA6" i="27"/>
  <c r="AA5" i="27"/>
  <c r="AA4" i="27"/>
  <c r="Z31" i="27"/>
  <c r="Z30" i="27"/>
  <c r="Z29" i="27"/>
  <c r="AA29" i="28" s="1"/>
  <c r="AA32" i="28" s="1"/>
  <c r="Z28" i="27"/>
  <c r="Z27" i="27"/>
  <c r="Z26" i="27"/>
  <c r="Z25" i="27"/>
  <c r="Z24" i="27"/>
  <c r="Z23" i="27"/>
  <c r="Z22" i="27"/>
  <c r="Z21" i="27"/>
  <c r="Z20" i="27"/>
  <c r="Z15" i="27"/>
  <c r="Z14" i="27"/>
  <c r="Z13" i="27"/>
  <c r="Z12" i="27"/>
  <c r="Z11" i="27"/>
  <c r="Z10" i="27"/>
  <c r="Z9" i="27"/>
  <c r="Z8" i="27"/>
  <c r="Z7" i="27"/>
  <c r="Z6" i="27"/>
  <c r="Z5" i="27"/>
  <c r="Z4" i="27"/>
  <c r="AA31" i="26"/>
  <c r="AA30" i="26"/>
  <c r="AA29" i="26"/>
  <c r="AA28" i="26"/>
  <c r="AA26" i="26"/>
  <c r="AA25" i="26"/>
  <c r="AA24" i="26"/>
  <c r="AA23" i="26"/>
  <c r="AA22" i="26"/>
  <c r="AA21" i="26"/>
  <c r="AA20" i="26"/>
  <c r="AA15" i="26"/>
  <c r="AA14" i="26"/>
  <c r="AA13" i="26"/>
  <c r="AA12" i="26"/>
  <c r="AA10" i="26"/>
  <c r="AA9" i="26"/>
  <c r="AA8" i="26"/>
  <c r="AA7" i="26"/>
  <c r="AA6" i="26"/>
  <c r="AA5" i="26"/>
  <c r="AA4" i="26"/>
  <c r="Z31" i="26"/>
  <c r="Z30" i="26"/>
  <c r="Z29" i="26"/>
  <c r="Z28" i="26"/>
  <c r="Z27" i="26"/>
  <c r="Z26" i="26"/>
  <c r="Z25" i="26"/>
  <c r="Z24" i="26"/>
  <c r="Z23" i="26"/>
  <c r="Z22" i="26"/>
  <c r="Z21" i="26"/>
  <c r="Z20" i="26"/>
  <c r="Z15" i="26"/>
  <c r="Z14" i="26"/>
  <c r="Z13" i="26"/>
  <c r="Z12" i="26"/>
  <c r="AA12" i="27" s="1"/>
  <c r="AA16" i="27" s="1"/>
  <c r="Z11" i="26"/>
  <c r="Z10" i="26"/>
  <c r="Z9" i="26"/>
  <c r="Z8" i="26"/>
  <c r="Z7" i="26"/>
  <c r="Z6" i="26"/>
  <c r="Z5" i="26"/>
  <c r="Z4" i="26"/>
  <c r="AA31" i="25"/>
  <c r="AA30" i="25"/>
  <c r="AA29" i="25"/>
  <c r="AA28" i="25"/>
  <c r="AA27" i="25"/>
  <c r="AA25" i="25"/>
  <c r="AA24" i="25"/>
  <c r="AA23" i="25"/>
  <c r="AA22" i="25"/>
  <c r="AA21" i="25"/>
  <c r="AA20" i="25"/>
  <c r="AA15" i="25"/>
  <c r="AA14" i="25"/>
  <c r="AA13" i="25"/>
  <c r="AA12" i="25"/>
  <c r="AA11" i="25"/>
  <c r="AA9" i="25"/>
  <c r="AA8" i="25"/>
  <c r="AA7" i="25"/>
  <c r="AA6" i="25"/>
  <c r="AA5" i="25"/>
  <c r="AA4" i="25"/>
  <c r="Z31" i="25"/>
  <c r="Z30" i="25"/>
  <c r="Z29" i="25"/>
  <c r="Z28" i="25"/>
  <c r="Z27" i="25"/>
  <c r="AA27" i="26" s="1"/>
  <c r="AA32" i="26" s="1"/>
  <c r="Z26" i="25"/>
  <c r="Z25" i="25"/>
  <c r="Z24" i="25"/>
  <c r="Z23" i="25"/>
  <c r="Z22" i="25"/>
  <c r="Z21" i="25"/>
  <c r="Z20" i="25"/>
  <c r="Z15" i="25"/>
  <c r="Z14" i="25"/>
  <c r="Z13" i="25"/>
  <c r="Z12" i="25"/>
  <c r="Z11" i="25"/>
  <c r="AA11" i="26" s="1"/>
  <c r="Z10" i="25"/>
  <c r="Z9" i="25"/>
  <c r="Z8" i="25"/>
  <c r="Z7" i="25"/>
  <c r="Z6" i="25"/>
  <c r="Z5" i="25"/>
  <c r="Z4" i="25"/>
  <c r="AA31" i="24"/>
  <c r="AA30" i="24"/>
  <c r="AA29" i="24"/>
  <c r="AA28" i="24"/>
  <c r="AA27" i="24"/>
  <c r="AA26" i="24"/>
  <c r="AA24" i="24"/>
  <c r="AA23" i="24"/>
  <c r="AA22" i="24"/>
  <c r="AA21" i="24"/>
  <c r="AA20" i="24"/>
  <c r="AA15" i="24"/>
  <c r="AA14" i="24"/>
  <c r="AA13" i="24"/>
  <c r="AA12" i="24"/>
  <c r="AA11" i="24"/>
  <c r="AA10" i="24"/>
  <c r="AA8" i="24"/>
  <c r="AA7" i="24"/>
  <c r="AA6" i="24"/>
  <c r="AA5" i="24"/>
  <c r="AA4" i="24"/>
  <c r="AA16" i="26" l="1"/>
  <c r="AA4" i="31"/>
  <c r="AA16" i="31" s="1"/>
  <c r="Z32" i="32"/>
  <c r="Z16" i="32"/>
  <c r="Z50" i="25" s="1"/>
  <c r="Z50" i="31"/>
  <c r="Z50" i="26"/>
  <c r="Z50" i="30"/>
  <c r="Z50" i="27"/>
  <c r="Z50" i="29"/>
  <c r="Z50" i="28"/>
  <c r="Z50" i="32"/>
  <c r="Z67" i="32"/>
  <c r="Z67" i="28"/>
  <c r="Z67" i="26"/>
  <c r="Z67" i="27"/>
  <c r="Z67" i="31"/>
  <c r="Z67" i="29"/>
  <c r="Z67" i="25"/>
  <c r="Z67" i="30"/>
  <c r="Z16" i="31"/>
  <c r="Z49" i="32" s="1"/>
  <c r="Z49" i="29"/>
  <c r="Z49" i="25"/>
  <c r="Z49" i="30"/>
  <c r="Z49" i="26"/>
  <c r="Z49" i="28"/>
  <c r="Z49" i="27"/>
  <c r="Z66" i="27"/>
  <c r="Z66" i="26"/>
  <c r="Z66" i="31"/>
  <c r="Z66" i="30"/>
  <c r="Z66" i="25"/>
  <c r="Z66" i="29"/>
  <c r="Z66" i="28"/>
  <c r="Z32" i="30"/>
  <c r="Z48" i="29"/>
  <c r="Z48" i="25"/>
  <c r="Z48" i="26"/>
  <c r="Z48" i="28"/>
  <c r="Z48" i="27"/>
  <c r="Z48" i="30"/>
  <c r="Z65" i="25"/>
  <c r="Z65" i="26"/>
  <c r="Z65" i="30"/>
  <c r="Z65" i="28"/>
  <c r="Z65" i="27"/>
  <c r="Z65" i="29"/>
  <c r="Z32" i="29"/>
  <c r="Z16" i="29"/>
  <c r="Z64" i="25"/>
  <c r="Z32" i="28"/>
  <c r="Z16" i="28"/>
  <c r="Z63" i="25"/>
  <c r="Z63" i="28"/>
  <c r="Z63" i="26"/>
  <c r="Z63" i="27"/>
  <c r="Z46" i="28"/>
  <c r="Z46" i="27"/>
  <c r="Z46" i="26"/>
  <c r="Z46" i="25"/>
  <c r="Z32" i="27"/>
  <c r="Z16" i="27"/>
  <c r="Z62" i="27"/>
  <c r="Z62" i="26"/>
  <c r="Z62" i="25"/>
  <c r="Z45" i="27"/>
  <c r="Z45" i="25"/>
  <c r="Z45" i="26"/>
  <c r="Z32" i="26"/>
  <c r="Z16" i="26"/>
  <c r="Z44" i="25" s="1"/>
  <c r="Z44" i="26"/>
  <c r="Z61" i="25"/>
  <c r="Z61" i="26"/>
  <c r="Z16" i="25"/>
  <c r="Z32" i="25"/>
  <c r="Z67" i="24"/>
  <c r="Z66" i="24"/>
  <c r="Z65" i="24"/>
  <c r="Z63" i="24"/>
  <c r="Z60" i="24"/>
  <c r="Z50" i="24"/>
  <c r="Z48" i="24"/>
  <c r="Z46" i="24"/>
  <c r="Z45" i="24"/>
  <c r="Z44" i="24"/>
  <c r="Z43" i="24"/>
  <c r="Z31" i="24"/>
  <c r="Z30" i="24"/>
  <c r="Z29" i="24"/>
  <c r="Z28" i="24"/>
  <c r="Z27" i="24"/>
  <c r="Z26" i="24"/>
  <c r="AA26" i="25" s="1"/>
  <c r="AA32" i="25" s="1"/>
  <c r="Z25" i="24"/>
  <c r="Z24" i="24"/>
  <c r="Z23" i="24"/>
  <c r="Z22" i="24"/>
  <c r="Z21" i="24"/>
  <c r="AA32" i="24"/>
  <c r="Z20" i="24"/>
  <c r="Z15" i="24"/>
  <c r="Z14" i="24"/>
  <c r="Z13" i="24"/>
  <c r="Z12" i="24"/>
  <c r="Z11" i="24"/>
  <c r="Z10" i="24"/>
  <c r="AA10" i="25" s="1"/>
  <c r="AA16" i="25" s="1"/>
  <c r="Z9" i="24"/>
  <c r="Z8" i="24"/>
  <c r="Z7" i="24"/>
  <c r="Z6" i="24"/>
  <c r="Z5" i="24"/>
  <c r="Z4" i="24"/>
  <c r="AA31" i="23"/>
  <c r="AA30" i="23"/>
  <c r="AA29" i="23"/>
  <c r="AA28" i="23"/>
  <c r="AA27" i="23"/>
  <c r="AA26" i="23"/>
  <c r="AA25" i="23"/>
  <c r="AA23" i="23"/>
  <c r="AA22" i="23"/>
  <c r="AA21" i="23"/>
  <c r="AA20" i="23"/>
  <c r="AA15" i="23"/>
  <c r="AA14" i="23"/>
  <c r="AA13" i="23"/>
  <c r="AA12" i="23"/>
  <c r="AA11" i="23"/>
  <c r="AA10" i="23"/>
  <c r="AA9" i="23"/>
  <c r="AA8" i="23"/>
  <c r="AA16" i="23" s="1"/>
  <c r="AA7" i="23"/>
  <c r="AA6" i="23"/>
  <c r="AA5" i="23"/>
  <c r="AA4" i="23"/>
  <c r="Z67" i="23"/>
  <c r="Z66" i="23"/>
  <c r="Z65" i="23"/>
  <c r="Z64" i="23"/>
  <c r="Z63" i="23"/>
  <c r="Z62" i="23"/>
  <c r="Z60" i="23"/>
  <c r="Z50" i="23"/>
  <c r="Z48" i="23"/>
  <c r="Z46" i="23"/>
  <c r="Z44" i="23"/>
  <c r="Z43" i="23"/>
  <c r="Z31" i="23"/>
  <c r="Z30" i="23"/>
  <c r="Z29" i="23"/>
  <c r="Z28" i="23"/>
  <c r="Z27" i="23"/>
  <c r="Z26" i="23"/>
  <c r="Z25" i="23"/>
  <c r="AA25" i="24" s="1"/>
  <c r="Z24" i="23"/>
  <c r="Z23" i="23"/>
  <c r="Z22" i="23"/>
  <c r="Z21" i="23"/>
  <c r="Z20" i="23"/>
  <c r="Z15" i="23"/>
  <c r="Z14" i="23"/>
  <c r="Z13" i="23"/>
  <c r="Z12" i="23"/>
  <c r="Z11" i="23"/>
  <c r="Z10" i="23"/>
  <c r="Z9" i="23"/>
  <c r="AA9" i="24" s="1"/>
  <c r="AA16" i="24" s="1"/>
  <c r="Z8" i="23"/>
  <c r="Z7" i="23"/>
  <c r="Z6" i="23"/>
  <c r="Z5" i="23"/>
  <c r="Z4" i="23"/>
  <c r="AA31" i="22"/>
  <c r="AA30" i="22"/>
  <c r="AA29" i="22"/>
  <c r="AA28" i="22"/>
  <c r="AA27" i="22"/>
  <c r="AA26" i="22"/>
  <c r="AA25" i="22"/>
  <c r="AA24" i="22"/>
  <c r="AA22" i="22"/>
  <c r="AA21" i="22"/>
  <c r="AA20" i="22"/>
  <c r="AA15" i="22"/>
  <c r="AA14" i="22"/>
  <c r="AA13" i="22"/>
  <c r="AA12" i="22"/>
  <c r="AA11" i="22"/>
  <c r="AA10" i="22"/>
  <c r="AA9" i="22"/>
  <c r="AA8" i="22"/>
  <c r="AA7" i="22"/>
  <c r="AA16" i="22" s="1"/>
  <c r="AA6" i="22"/>
  <c r="AA5" i="22"/>
  <c r="AA4" i="22"/>
  <c r="Z67" i="22"/>
  <c r="Z66" i="22"/>
  <c r="Z65" i="22"/>
  <c r="Z63" i="22"/>
  <c r="Z62" i="22"/>
  <c r="Z60" i="22"/>
  <c r="Z50" i="22"/>
  <c r="Z48" i="22"/>
  <c r="Z46" i="22"/>
  <c r="Z44" i="22"/>
  <c r="Z43" i="22"/>
  <c r="Z67" i="10"/>
  <c r="Z66" i="10"/>
  <c r="Z63" i="10"/>
  <c r="Z62" i="10"/>
  <c r="Z60" i="10"/>
  <c r="Z50" i="10"/>
  <c r="Z48" i="10"/>
  <c r="Z46" i="10"/>
  <c r="Z45" i="10"/>
  <c r="Z44" i="10"/>
  <c r="Z43" i="10"/>
  <c r="Z67" i="9"/>
  <c r="Z66" i="9"/>
  <c r="Z63" i="9"/>
  <c r="Z62" i="9"/>
  <c r="Z60" i="9"/>
  <c r="Z50" i="9"/>
  <c r="Z49" i="9"/>
  <c r="Z48" i="9"/>
  <c r="Z46" i="9"/>
  <c r="Z45" i="9"/>
  <c r="Z44" i="9"/>
  <c r="Z43" i="9"/>
  <c r="Z67" i="8"/>
  <c r="Z66" i="8"/>
  <c r="Z63" i="8"/>
  <c r="Z62" i="8"/>
  <c r="Z60" i="8"/>
  <c r="Z50" i="8"/>
  <c r="Z49" i="8"/>
  <c r="Z48" i="8"/>
  <c r="Z46" i="8"/>
  <c r="Z45" i="8"/>
  <c r="Z44" i="8"/>
  <c r="Z43" i="8"/>
  <c r="Z67" i="4"/>
  <c r="Z66" i="4"/>
  <c r="Z63" i="4"/>
  <c r="Z60" i="4"/>
  <c r="Z50" i="4"/>
  <c r="Z49" i="4"/>
  <c r="Z48" i="4"/>
  <c r="Z46" i="4"/>
  <c r="Z45" i="4"/>
  <c r="Z43" i="4"/>
  <c r="Z31" i="22"/>
  <c r="Z30" i="22"/>
  <c r="Z29" i="22"/>
  <c r="Z28" i="22"/>
  <c r="Z27" i="22"/>
  <c r="Z26" i="22"/>
  <c r="Z25" i="22"/>
  <c r="Z24" i="22"/>
  <c r="AA24" i="23" s="1"/>
  <c r="AA32" i="23" s="1"/>
  <c r="Z23" i="22"/>
  <c r="Z22" i="22"/>
  <c r="Z21" i="22"/>
  <c r="Z20" i="22"/>
  <c r="Z15" i="22"/>
  <c r="Z14" i="22"/>
  <c r="Z13" i="22"/>
  <c r="Z12" i="22"/>
  <c r="Z11" i="22"/>
  <c r="Z10" i="22"/>
  <c r="Z9" i="22"/>
  <c r="Z8" i="22"/>
  <c r="Z7" i="22"/>
  <c r="Z6" i="22"/>
  <c r="Z5" i="22"/>
  <c r="Z4" i="22"/>
  <c r="AA31" i="10"/>
  <c r="AA30" i="10"/>
  <c r="AA29" i="10"/>
  <c r="AA28" i="10"/>
  <c r="AA27" i="10"/>
  <c r="AA26" i="10"/>
  <c r="AA25" i="10"/>
  <c r="AA24" i="10"/>
  <c r="AA23" i="10"/>
  <c r="AA21" i="10"/>
  <c r="AA20" i="10"/>
  <c r="AA4" i="10"/>
  <c r="AA5" i="10"/>
  <c r="AA7" i="10"/>
  <c r="AA8" i="10"/>
  <c r="AA9" i="10"/>
  <c r="AA10" i="10"/>
  <c r="AA11" i="10"/>
  <c r="AA12" i="10"/>
  <c r="AA13" i="10"/>
  <c r="AA15" i="10"/>
  <c r="AA10" i="9"/>
  <c r="Z31" i="10"/>
  <c r="Z30" i="10"/>
  <c r="Z29" i="10"/>
  <c r="Z28" i="10"/>
  <c r="Z27" i="10"/>
  <c r="Z26" i="10"/>
  <c r="Z25" i="10"/>
  <c r="Z24" i="10"/>
  <c r="Z23" i="10"/>
  <c r="AA23" i="22" s="1"/>
  <c r="AA32" i="22" s="1"/>
  <c r="Z22" i="10"/>
  <c r="Z21" i="10"/>
  <c r="Z20" i="10"/>
  <c r="Z15" i="10"/>
  <c r="Z14" i="10"/>
  <c r="Z13" i="10"/>
  <c r="Z12" i="10"/>
  <c r="Z11" i="10"/>
  <c r="Z10" i="10"/>
  <c r="Z9" i="10"/>
  <c r="Z8" i="10"/>
  <c r="Z7" i="10"/>
  <c r="Z6" i="10"/>
  <c r="Z5" i="10"/>
  <c r="Z4" i="10"/>
  <c r="AA28" i="9"/>
  <c r="AA31" i="9"/>
  <c r="AA6" i="9"/>
  <c r="AA8" i="9"/>
  <c r="AA9" i="9"/>
  <c r="AA11" i="9"/>
  <c r="AA13" i="9"/>
  <c r="AA14" i="9"/>
  <c r="Z31" i="9"/>
  <c r="Z30" i="9"/>
  <c r="Z29" i="9"/>
  <c r="Z28" i="9"/>
  <c r="Z27" i="9"/>
  <c r="Z26" i="9"/>
  <c r="Z25" i="9"/>
  <c r="Z24" i="9"/>
  <c r="Z23" i="9"/>
  <c r="Z22" i="9"/>
  <c r="AA22" i="10" s="1"/>
  <c r="AA32" i="10" s="1"/>
  <c r="Z21" i="9"/>
  <c r="Z20" i="9"/>
  <c r="Z15" i="9"/>
  <c r="Z14" i="9"/>
  <c r="AA14" i="10" s="1"/>
  <c r="Z13" i="9"/>
  <c r="Z12" i="9"/>
  <c r="Z11" i="9"/>
  <c r="Z10" i="9"/>
  <c r="Z9" i="9"/>
  <c r="Z8" i="9"/>
  <c r="Z7" i="9"/>
  <c r="Z6" i="9"/>
  <c r="AA6" i="10" s="1"/>
  <c r="Z5" i="9"/>
  <c r="Z4" i="9"/>
  <c r="Z31" i="8"/>
  <c r="Z30" i="8"/>
  <c r="AA30" i="9" s="1"/>
  <c r="Z29" i="8"/>
  <c r="AA29" i="9" s="1"/>
  <c r="Z28" i="8"/>
  <c r="Z27" i="8"/>
  <c r="AA27" i="9" s="1"/>
  <c r="Z26" i="8"/>
  <c r="AA26" i="9" s="1"/>
  <c r="Z25" i="8"/>
  <c r="AA25" i="9" s="1"/>
  <c r="Z24" i="8"/>
  <c r="AA24" i="9" s="1"/>
  <c r="Z23" i="8"/>
  <c r="AA23" i="9" s="1"/>
  <c r="Z22" i="8"/>
  <c r="AA22" i="9" s="1"/>
  <c r="Z21" i="8"/>
  <c r="AA21" i="9" s="1"/>
  <c r="Z20" i="8"/>
  <c r="AA20" i="9" s="1"/>
  <c r="Z15" i="8"/>
  <c r="AA15" i="9" s="1"/>
  <c r="Z14" i="8"/>
  <c r="Z13" i="8"/>
  <c r="Z12" i="8"/>
  <c r="AA12" i="9" s="1"/>
  <c r="Z11" i="8"/>
  <c r="Z10" i="8"/>
  <c r="Z9" i="8"/>
  <c r="Z8" i="8"/>
  <c r="Z7" i="8"/>
  <c r="AA7" i="9" s="1"/>
  <c r="Z6" i="8"/>
  <c r="Z5" i="8"/>
  <c r="AA5" i="9" s="1"/>
  <c r="Z4" i="8"/>
  <c r="AA4" i="9" s="1"/>
  <c r="Z31" i="4"/>
  <c r="AA31" i="8" s="1"/>
  <c r="Z25" i="4"/>
  <c r="AA25" i="8" s="1"/>
  <c r="Z20" i="4"/>
  <c r="AA20" i="8" s="1"/>
  <c r="Z21" i="4"/>
  <c r="AA21" i="8" s="1"/>
  <c r="Z22" i="4"/>
  <c r="AA22" i="8" s="1"/>
  <c r="Z23" i="4"/>
  <c r="AA23" i="8" s="1"/>
  <c r="Z24" i="4"/>
  <c r="AA24" i="8" s="1"/>
  <c r="Z26" i="4"/>
  <c r="AA26" i="8" s="1"/>
  <c r="Z27" i="4"/>
  <c r="AA27" i="8" s="1"/>
  <c r="Z28" i="4"/>
  <c r="AA28" i="8" s="1"/>
  <c r="Z29" i="4"/>
  <c r="AA29" i="8" s="1"/>
  <c r="Z30" i="4"/>
  <c r="AA30" i="8" s="1"/>
  <c r="Z15" i="4"/>
  <c r="AA15" i="8" s="1"/>
  <c r="Z9" i="4"/>
  <c r="AA9" i="8" s="1"/>
  <c r="Z4" i="4"/>
  <c r="AA4" i="8" s="1"/>
  <c r="Z5" i="4"/>
  <c r="AA5" i="8" s="1"/>
  <c r="Z6" i="4"/>
  <c r="AA6" i="8" s="1"/>
  <c r="Z7" i="4"/>
  <c r="AA7" i="8" s="1"/>
  <c r="Z8" i="4"/>
  <c r="AA8" i="8" s="1"/>
  <c r="Z10" i="4"/>
  <c r="AA10" i="8" s="1"/>
  <c r="Z11" i="4"/>
  <c r="AA11" i="8" s="1"/>
  <c r="Z12" i="4"/>
  <c r="AA12" i="8" s="1"/>
  <c r="Z13" i="4"/>
  <c r="AA13" i="8" s="1"/>
  <c r="Z14" i="4"/>
  <c r="AA14" i="8" s="1"/>
  <c r="Z60" i="25" l="1"/>
  <c r="Z60" i="28"/>
  <c r="Z60" i="27"/>
  <c r="Z60" i="30"/>
  <c r="Z60" i="26"/>
  <c r="Z60" i="31"/>
  <c r="Z60" i="32"/>
  <c r="Z60" i="29"/>
  <c r="Z43" i="25"/>
  <c r="Z43" i="31"/>
  <c r="Z43" i="26"/>
  <c r="Z43" i="29"/>
  <c r="Z43" i="32"/>
  <c r="Z43" i="30"/>
  <c r="Z43" i="27"/>
  <c r="Z43" i="28"/>
  <c r="Z44" i="27"/>
  <c r="Z44" i="30"/>
  <c r="Z44" i="31"/>
  <c r="Z44" i="28"/>
  <c r="Z44" i="32"/>
  <c r="Z44" i="29"/>
  <c r="Z61" i="29"/>
  <c r="Z61" i="30"/>
  <c r="Z61" i="27"/>
  <c r="Z61" i="31"/>
  <c r="Z61" i="28"/>
  <c r="Z61" i="32"/>
  <c r="Z44" i="4"/>
  <c r="Z61" i="22"/>
  <c r="Z61" i="23"/>
  <c r="Z61" i="10"/>
  <c r="Z61" i="24"/>
  <c r="Z61" i="9"/>
  <c r="Z61" i="8"/>
  <c r="Z61" i="4"/>
  <c r="Z45" i="28"/>
  <c r="Z45" i="31"/>
  <c r="Z45" i="32"/>
  <c r="Z45" i="29"/>
  <c r="Z45" i="30"/>
  <c r="Z62" i="28"/>
  <c r="Z62" i="29"/>
  <c r="Z62" i="30"/>
  <c r="Z62" i="31"/>
  <c r="Z62" i="32"/>
  <c r="Z62" i="24"/>
  <c r="Z62" i="4"/>
  <c r="Z45" i="22"/>
  <c r="Z45" i="23"/>
  <c r="Z46" i="29"/>
  <c r="Z46" i="30"/>
  <c r="Z46" i="31"/>
  <c r="Z46" i="32"/>
  <c r="Z63" i="30"/>
  <c r="Z63" i="32"/>
  <c r="Z63" i="29"/>
  <c r="Z63" i="31"/>
  <c r="Z64" i="26"/>
  <c r="Z64" i="30"/>
  <c r="Z64" i="31"/>
  <c r="Z64" i="32"/>
  <c r="Z47" i="31"/>
  <c r="Z47" i="30"/>
  <c r="Z47" i="32"/>
  <c r="Z64" i="24"/>
  <c r="Z47" i="8"/>
  <c r="Z47" i="9"/>
  <c r="Z47" i="10"/>
  <c r="Z47" i="22"/>
  <c r="Z47" i="4"/>
  <c r="Z47" i="23"/>
  <c r="Z47" i="29"/>
  <c r="Z47" i="26"/>
  <c r="Z47" i="24"/>
  <c r="Z47" i="25"/>
  <c r="Z47" i="27"/>
  <c r="Z47" i="28"/>
  <c r="Z64" i="4"/>
  <c r="Z64" i="28"/>
  <c r="Z64" i="8"/>
  <c r="Z64" i="27"/>
  <c r="Z64" i="9"/>
  <c r="Z64" i="10"/>
  <c r="Z64" i="22"/>
  <c r="Z64" i="29"/>
  <c r="Z65" i="31"/>
  <c r="Z65" i="32"/>
  <c r="Z65" i="4"/>
  <c r="Z65" i="8"/>
  <c r="Z65" i="9"/>
  <c r="Z65" i="10"/>
  <c r="Z49" i="10"/>
  <c r="Z49" i="22"/>
  <c r="Z49" i="23"/>
  <c r="Z49" i="24"/>
  <c r="Z49" i="31"/>
  <c r="Z16" i="24"/>
  <c r="Z32" i="24"/>
  <c r="Z42" i="8"/>
  <c r="Z42" i="4"/>
  <c r="Z42" i="10"/>
  <c r="Z59" i="22"/>
  <c r="Z59" i="24"/>
  <c r="Z59" i="9"/>
  <c r="Z59" i="8"/>
  <c r="Z59" i="4"/>
  <c r="Z59" i="23"/>
  <c r="Z16" i="23"/>
  <c r="Z41" i="9" s="1"/>
  <c r="Z32" i="23"/>
  <c r="Z41" i="23"/>
  <c r="Z41" i="8"/>
  <c r="Z41" i="4"/>
  <c r="Z41" i="22"/>
  <c r="Z41" i="10"/>
  <c r="Z58" i="10"/>
  <c r="Z58" i="23"/>
  <c r="Z58" i="9"/>
  <c r="Z32" i="22"/>
  <c r="Z16" i="22"/>
  <c r="Z32" i="9"/>
  <c r="Z32" i="10"/>
  <c r="Z16" i="10"/>
  <c r="AA16" i="10"/>
  <c r="AA32" i="9"/>
  <c r="Z16" i="9"/>
  <c r="AA16" i="9"/>
  <c r="AA16" i="8"/>
  <c r="AA32" i="8"/>
  <c r="Z32" i="8"/>
  <c r="Z16" i="8"/>
  <c r="Z32" i="4"/>
  <c r="Z16" i="4"/>
  <c r="Z36" i="32" l="1"/>
  <c r="Z36" i="31"/>
  <c r="Z36" i="30"/>
  <c r="Z36" i="29"/>
  <c r="Z36" i="28"/>
  <c r="Z36" i="27"/>
  <c r="Z36" i="26"/>
  <c r="Z36" i="25"/>
  <c r="Z36" i="23"/>
  <c r="Z36" i="10"/>
  <c r="Z36" i="8"/>
  <c r="Z36" i="24"/>
  <c r="Z36" i="22"/>
  <c r="Z36" i="9"/>
  <c r="Z53" i="30"/>
  <c r="Z53" i="25"/>
  <c r="Z53" i="32"/>
  <c r="Z53" i="29"/>
  <c r="Z53" i="28"/>
  <c r="Z53" i="26"/>
  <c r="Z53" i="31"/>
  <c r="Z53" i="27"/>
  <c r="Z53" i="23"/>
  <c r="Z53" i="10"/>
  <c r="Z53" i="8"/>
  <c r="Z53" i="24"/>
  <c r="Z53" i="22"/>
  <c r="Z53" i="9"/>
  <c r="Z37" i="32"/>
  <c r="Z37" i="31"/>
  <c r="Z37" i="30"/>
  <c r="Z37" i="29"/>
  <c r="Z37" i="27"/>
  <c r="Z37" i="28"/>
  <c r="Z37" i="26"/>
  <c r="Z37" i="25"/>
  <c r="Z37" i="22"/>
  <c r="Z37" i="9"/>
  <c r="Z37" i="23"/>
  <c r="Z37" i="10"/>
  <c r="Z37" i="24"/>
  <c r="Z37" i="8"/>
  <c r="Z54" i="31"/>
  <c r="Z54" i="26"/>
  <c r="Z54" i="27"/>
  <c r="Z54" i="30"/>
  <c r="Z54" i="29"/>
  <c r="Z54" i="32"/>
  <c r="Z54" i="28"/>
  <c r="Z54" i="25"/>
  <c r="Z54" i="23"/>
  <c r="Z54" i="10"/>
  <c r="Z54" i="24"/>
  <c r="Z54" i="9"/>
  <c r="Z54" i="8"/>
  <c r="Z54" i="22"/>
  <c r="Z38" i="28"/>
  <c r="Z38" i="32"/>
  <c r="Z38" i="27"/>
  <c r="Z38" i="31"/>
  <c r="Z38" i="26"/>
  <c r="Z38" i="30"/>
  <c r="Z38" i="29"/>
  <c r="Z38" i="25"/>
  <c r="Z38" i="22"/>
  <c r="Z38" i="10"/>
  <c r="Z38" i="8"/>
  <c r="Z38" i="23"/>
  <c r="Z38" i="9"/>
  <c r="Z38" i="24"/>
  <c r="Z55" i="27"/>
  <c r="Z55" i="31"/>
  <c r="Z55" i="29"/>
  <c r="Z55" i="26"/>
  <c r="Z55" i="30"/>
  <c r="Z55" i="25"/>
  <c r="Z55" i="28"/>
  <c r="Z55" i="32"/>
  <c r="Z55" i="8"/>
  <c r="Z55" i="23"/>
  <c r="Z55" i="9"/>
  <c r="Z55" i="24"/>
  <c r="Z55" i="10"/>
  <c r="Z55" i="22"/>
  <c r="Z39" i="29"/>
  <c r="Z39" i="27"/>
  <c r="Z39" i="32"/>
  <c r="Z39" i="25"/>
  <c r="Z39" i="30"/>
  <c r="Z39" i="28"/>
  <c r="Z39" i="31"/>
  <c r="Z39" i="26"/>
  <c r="Z39" i="9"/>
  <c r="Z39" i="10"/>
  <c r="Z39" i="22"/>
  <c r="Z39" i="23"/>
  <c r="Z39" i="24"/>
  <c r="Z39" i="8"/>
  <c r="Z56" i="25"/>
  <c r="Z56" i="31"/>
  <c r="Z56" i="28"/>
  <c r="Z56" i="27"/>
  <c r="Z56" i="30"/>
  <c r="Z56" i="26"/>
  <c r="Z56" i="29"/>
  <c r="Z56" i="32"/>
  <c r="Z56" i="22"/>
  <c r="Z56" i="23"/>
  <c r="Z56" i="24"/>
  <c r="Z56" i="8"/>
  <c r="Z56" i="9"/>
  <c r="Z56" i="10"/>
  <c r="Z57" i="30"/>
  <c r="Z57" i="29"/>
  <c r="Z57" i="26"/>
  <c r="Z57" i="31"/>
  <c r="Z57" i="32"/>
  <c r="Z57" i="27"/>
  <c r="Z57" i="25"/>
  <c r="Z57" i="28"/>
  <c r="Z57" i="8"/>
  <c r="Z57" i="9"/>
  <c r="Z57" i="10"/>
  <c r="Z57" i="22"/>
  <c r="Z57" i="24"/>
  <c r="Z57" i="23"/>
  <c r="Z57" i="4"/>
  <c r="Z40" i="27"/>
  <c r="Z40" i="32"/>
  <c r="Z40" i="29"/>
  <c r="Z40" i="25"/>
  <c r="Z40" i="26"/>
  <c r="Z40" i="30"/>
  <c r="Z40" i="31"/>
  <c r="Z40" i="28"/>
  <c r="Z40" i="4"/>
  <c r="Z40" i="8"/>
  <c r="Z40" i="9"/>
  <c r="Z40" i="10"/>
  <c r="Z40" i="22"/>
  <c r="Z40" i="23"/>
  <c r="Z40" i="24"/>
  <c r="Z41" i="26"/>
  <c r="Z41" i="28"/>
  <c r="Z41" i="30"/>
  <c r="Z41" i="32"/>
  <c r="Z41" i="25"/>
  <c r="Z41" i="27"/>
  <c r="Z41" i="29"/>
  <c r="Z41" i="31"/>
  <c r="Z41" i="24"/>
  <c r="Z58" i="26"/>
  <c r="Z58" i="25"/>
  <c r="Z58" i="27"/>
  <c r="Z58" i="31"/>
  <c r="Z58" i="29"/>
  <c r="Z58" i="30"/>
  <c r="Z58" i="32"/>
  <c r="Z58" i="28"/>
  <c r="Z58" i="24"/>
  <c r="Z58" i="4"/>
  <c r="Z58" i="22"/>
  <c r="Z58" i="8"/>
  <c r="AG55" i="32"/>
  <c r="Z59" i="10"/>
  <c r="Z59" i="30"/>
  <c r="Z59" i="32"/>
  <c r="Z59" i="27"/>
  <c r="Z59" i="28"/>
  <c r="Z59" i="26"/>
  <c r="Z59" i="31"/>
  <c r="Z59" i="25"/>
  <c r="Z59" i="29"/>
  <c r="Z42" i="24"/>
  <c r="Z42" i="27"/>
  <c r="Z42" i="25"/>
  <c r="Z42" i="32"/>
  <c r="Z42" i="30"/>
  <c r="Z42" i="29"/>
  <c r="Z42" i="28"/>
  <c r="Z42" i="26"/>
  <c r="Z42" i="31"/>
  <c r="Z42" i="22"/>
  <c r="Z42" i="9"/>
  <c r="Z42" i="23"/>
  <c r="Z53" i="4"/>
  <c r="Z36" i="4"/>
  <c r="Z37" i="4"/>
  <c r="Z38" i="4"/>
  <c r="Z55" i="4"/>
  <c r="Z54" i="4"/>
  <c r="Z56" i="4"/>
  <c r="AG55" i="23" s="1"/>
  <c r="Z39" i="4"/>
  <c r="AG55" i="29" l="1"/>
  <c r="AD55" i="28"/>
  <c r="AG55" i="4"/>
  <c r="AD55" i="23"/>
  <c r="AD55" i="24"/>
  <c r="AD55" i="27"/>
  <c r="AD55" i="26"/>
  <c r="AG55" i="31"/>
  <c r="AD55" i="22"/>
  <c r="AG55" i="30"/>
  <c r="AD55" i="25"/>
  <c r="AD55" i="32"/>
  <c r="AG55" i="22"/>
  <c r="AD55" i="31"/>
  <c r="AG55" i="24"/>
  <c r="AD55" i="29"/>
  <c r="AD55" i="30"/>
  <c r="AG55" i="25"/>
  <c r="AG55" i="27"/>
  <c r="AG55" i="28"/>
  <c r="AG55" i="26"/>
  <c r="AG55" i="10"/>
  <c r="AG55" i="9"/>
  <c r="AG55" i="8"/>
  <c r="AD55" i="4"/>
  <c r="AD55" i="10"/>
  <c r="AD55" i="9"/>
  <c r="AD55" i="8"/>
</calcChain>
</file>

<file path=xl/sharedStrings.xml><?xml version="1.0" encoding="utf-8"?>
<sst xmlns="http://schemas.openxmlformats.org/spreadsheetml/2006/main" count="1576" uniqueCount="33">
  <si>
    <t>Daily Soul-Winning Log</t>
  </si>
  <si>
    <t>Totals</t>
  </si>
  <si>
    <t>January</t>
  </si>
  <si>
    <t>February</t>
  </si>
  <si>
    <t>March</t>
  </si>
  <si>
    <t>April</t>
  </si>
  <si>
    <t>May</t>
  </si>
  <si>
    <t>June</t>
  </si>
  <si>
    <t>Total Hours</t>
  </si>
  <si>
    <t>Hours</t>
  </si>
  <si>
    <t>Salvations</t>
  </si>
  <si>
    <t>Month</t>
  </si>
  <si>
    <t>Februrary</t>
  </si>
  <si>
    <t>July</t>
  </si>
  <si>
    <t>August</t>
  </si>
  <si>
    <t>September</t>
  </si>
  <si>
    <t>October</t>
  </si>
  <si>
    <t>November</t>
  </si>
  <si>
    <t>December</t>
  </si>
  <si>
    <t>Yearly Total</t>
  </si>
  <si>
    <t>Total Salvations</t>
  </si>
  <si>
    <t>Months</t>
  </si>
  <si>
    <t>Last Year</t>
  </si>
  <si>
    <t xml:space="preserve">Year </t>
  </si>
  <si>
    <t>Year</t>
  </si>
  <si>
    <t>Acculumated Hours</t>
  </si>
  <si>
    <t>Accumulated Salvations</t>
  </si>
  <si>
    <t>This Year</t>
  </si>
  <si>
    <t xml:space="preserve"> </t>
  </si>
  <si>
    <t>Group</t>
  </si>
  <si>
    <t>Date </t>
  </si>
  <si>
    <t>COMPARISON - HOURS</t>
  </si>
  <si>
    <t>COMPARISON - SALVATIONS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</si>
</sst>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4" fontId="6" fillId="0" borderId="3" xfId="0" applyNumberFormat="1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9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1" fillId="0" borderId="21" xfId="0" applyFont="1" applyBorder="1" applyAlignment="1">
      <alignment horizontal="center" vertical="center"/>
    </xf>
    <xf numFmtId="14" fontId="0" fillId="6" borderId="3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8" xfId="0" applyNumberFormat="1" applyFont="1" applyBorder="1" applyAlignment="1">
      <alignment horizontal="center" vertical="center"/>
    </xf>
    <xf numFmtId="0" fontId="3" fillId="0" borderId="11" xfId="0" applyNumberFormat="1" applyFont="1" applyBorder="1" applyAlignment="1">
      <alignment horizontal="center" vertical="center"/>
    </xf>
    <xf numFmtId="0" fontId="4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6" borderId="12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27" xfId="0" applyBorder="1" applyAlignment="1">
      <alignment vertical="center"/>
    </xf>
    <xf numFmtId="0" fontId="1" fillId="0" borderId="3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4" fontId="6" fillId="0" borderId="21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/>
    </xf>
    <xf numFmtId="0" fontId="10" fillId="0" borderId="2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36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0" fontId="3" fillId="0" borderId="37" xfId="0" applyNumberFormat="1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164" fontId="0" fillId="0" borderId="0" xfId="0" applyNumberFormat="1" applyBorder="1" applyAlignment="1">
      <alignment vertical="center"/>
    </xf>
    <xf numFmtId="0" fontId="1" fillId="2" borderId="5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0" fontId="10" fillId="0" borderId="34" xfId="0" applyNumberFormat="1" applyFont="1" applyBorder="1" applyAlignment="1">
      <alignment horizontal="center" vertical="center"/>
    </xf>
    <xf numFmtId="0" fontId="10" fillId="0" borderId="16" xfId="0" applyNumberFormat="1" applyFont="1" applyBorder="1" applyAlignment="1">
      <alignment horizontal="center" vertical="center"/>
    </xf>
    <xf numFmtId="0" fontId="0" fillId="0" borderId="20" xfId="0" applyNumberFormat="1" applyFont="1" applyBorder="1" applyAlignment="1">
      <alignment horizontal="center" vertical="center"/>
    </xf>
    <xf numFmtId="0" fontId="10" fillId="0" borderId="22" xfId="0" applyNumberFormat="1" applyFont="1" applyBorder="1" applyAlignment="1">
      <alignment horizontal="center" vertical="center"/>
    </xf>
    <xf numFmtId="0" fontId="10" fillId="0" borderId="4" xfId="0" applyNumberFormat="1" applyFont="1" applyBorder="1" applyAlignment="1">
      <alignment horizontal="center" vertical="center"/>
    </xf>
    <xf numFmtId="0" fontId="10" fillId="0" borderId="38" xfId="0" applyNumberFormat="1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0" fillId="0" borderId="14" xfId="0" applyNumberFormat="1" applyFont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/>
    </xf>
    <xf numFmtId="0" fontId="3" fillId="7" borderId="20" xfId="0" applyFont="1" applyFill="1" applyBorder="1" applyAlignment="1">
      <alignment horizontal="center" vertical="center"/>
    </xf>
    <xf numFmtId="0" fontId="8" fillId="3" borderId="24" xfId="0" applyFont="1" applyFill="1" applyBorder="1" applyAlignment="1">
      <alignment horizontal="center" vertical="center"/>
    </xf>
    <xf numFmtId="0" fontId="8" fillId="3" borderId="28" xfId="0" applyFont="1" applyFill="1" applyBorder="1" applyAlignment="1">
      <alignment horizontal="center" vertical="center"/>
    </xf>
    <xf numFmtId="0" fontId="8" fillId="3" borderId="25" xfId="0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8" xfId="0" applyFont="1" applyBorder="1" applyAlignment="1">
      <alignment horizontal="center"/>
    </xf>
  </cellXfs>
  <cellStyles count="1">
    <cellStyle name="Normal" xfId="0" builtinId="0"/>
  </cellStyles>
  <dxfs count="582">
    <dxf>
      <font>
        <b/>
        <color theme="5" tint="-0.249977111117893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font>
        <b/>
        <color theme="5" tint="-0.249977111117893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  <dxf>
      <font>
        <b/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D9D9D9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D9D9D9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b/>
        <color theme="5" tint="-0.249977111117893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font>
        <b/>
        <color theme="5" tint="-0.249977111117893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  <dxf>
      <font>
        <b/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D9D9D9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D9D9D9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b/>
        <color theme="5" tint="-0.249977111117893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font>
        <b/>
        <color theme="5" tint="-0.249977111117893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  <dxf>
      <font>
        <b/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D9D9D9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D9D9D9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b/>
        <color theme="5" tint="-0.249977111117893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font>
        <b/>
        <color theme="5" tint="-0.249977111117893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  <dxf>
      <font>
        <b/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D9D9D9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D9D9D9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b/>
        <color theme="5" tint="-0.249977111117893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font>
        <b/>
        <color theme="5" tint="-0.249977111117893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  <dxf>
      <font>
        <b/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D9D9D9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D9D9D9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b/>
        <color theme="5" tint="-0.249977111117893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font>
        <b/>
        <color theme="5" tint="-0.249977111117893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  <dxf>
      <font>
        <b/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D9D9D9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D9D9D9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b/>
        <color theme="5" tint="-0.249977111117893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font>
        <b/>
        <color theme="5" tint="-0.249977111117893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  <dxf>
      <font>
        <b/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D9D9D9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D9D9D9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b/>
        <color theme="5" tint="-0.249977111117893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font>
        <b/>
        <color theme="5" tint="-0.249977111117893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  <dxf>
      <font>
        <b/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D9D9D9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D9D9D9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b/>
        <color theme="5" tint="-0.249977111117893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font>
        <b/>
        <color theme="5" tint="-0.249977111117893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  <dxf>
      <font>
        <b/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D9D9D9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D9D9D9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b/>
        <color theme="5" tint="-0.249977111117893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font>
        <b/>
        <color theme="5" tint="-0.249977111117893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  <dxf>
      <font>
        <b/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D9D9D9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D9D9D9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b/>
        <color theme="5" tint="-0.249977111117893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font>
        <b/>
        <color theme="5" tint="-0.249977111117893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  <dxf>
      <font>
        <b/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D9D9D9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D9D9D9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b/>
        <color theme="5" tint="-0.249977111117893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font>
        <b/>
        <color theme="5" tint="-0.249977111117893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  <dxf>
      <font>
        <b/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D9D9D9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D9D9D9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b/>
        <color theme="5" tint="-0.249977111117893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font>
        <b/>
        <color theme="5" tint="-0.249977111117893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  <dxf>
      <font>
        <b/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D9D9D9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D9D9D9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b/>
        <color theme="5" tint="-0.249977111117893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font>
        <b/>
        <color theme="5" tint="-0.249977111117893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  <dxf>
      <font>
        <b/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9D9D9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9D9D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theme="5" tint="-0.249977111117893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font>
        <b/>
        <color theme="5" tint="-0.249977111117893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  <dxf>
      <font>
        <b/>
        <color theme="5" tint="-0.249977111117893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D9D9D9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color theme="5" tint="-0.249977111117893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D9D9D9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color rgb="FF006100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theme="5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Monthly Hours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'2021'!$Z$3</c:f>
              <c:strCache>
                <c:ptCount val="1"/>
                <c:pt idx="0">
                  <c:v>This 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'2021'!$Y$4:$Y$15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'2021'!$Z$4:$Z$15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5-4640-BA96-A565C352A69F}"/>
            </c:ext>
          </c:extLst>
        </c:ser>
        <c:ser>
          <c:idx val="1"/>
          <c:order val="1"/>
          <c:tx>
            <c:strRef>
              <c:f>'2021'!$AA$3</c:f>
              <c:strCache>
                <c:ptCount val="1"/>
                <c:pt idx="0">
                  <c:v>Last Year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'2021'!$Y$4:$Y$15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'2021'!$AA$4:$AA$15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ECA5-4640-BA96-A565C352A6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6286128"/>
        <c:axId val="784860000"/>
      </c:barChart>
      <c:catAx>
        <c:axId val="78628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60000"/>
        <c:crosses val="autoZero"/>
        <c:auto val="1"/>
        <c:lblAlgn val="ctr"/>
        <c:lblOffset val="100"/>
        <c:noMultiLvlLbl val="0"/>
      </c:catAx>
      <c:valAx>
        <c:axId val="78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8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Salvations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'2021'!$Z$19</c:f>
              <c:strCache>
                <c:ptCount val="1"/>
                <c:pt idx="0">
                  <c:v>This 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'2021'!$Y$20:$Y$31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'2023'!$Z$20:$Z$31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36-474F-BD9C-70EA93C4DAB3}"/>
            </c:ext>
          </c:extLst>
        </c:ser>
        <c:ser>
          <c:idx val="1"/>
          <c:order val="1"/>
          <c:tx>
            <c:strRef>
              <c:f>'2021'!$AA$19</c:f>
              <c:strCache>
                <c:ptCount val="1"/>
                <c:pt idx="0">
                  <c:v>Last Year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'2021'!$Y$20:$Y$31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'2023'!$AA$20:$AA$31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36-474F-BD9C-70EA93C4DA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95672143"/>
        <c:axId val="1772740207"/>
      </c:barChart>
      <c:catAx>
        <c:axId val="189567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740207"/>
        <c:crosses val="autoZero"/>
        <c:auto val="1"/>
        <c:lblAlgn val="ctr"/>
        <c:lblOffset val="100"/>
        <c:noMultiLvlLbl val="0"/>
      </c:catAx>
      <c:valAx>
        <c:axId val="177274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67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241947874901373"/>
          <c:y val="0.92775605824673846"/>
          <c:w val="0.36102938535509527"/>
          <c:h val="5.58890096788144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Hours (by</a:t>
            </a:r>
            <a:r>
              <a:rPr lang="en-US" baseline="0"/>
              <a:t> year)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'2021'!$Z$35</c:f>
              <c:strCache>
                <c:ptCount val="1"/>
                <c:pt idx="0">
                  <c:v>Total Hours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'2023'!$Y$36:$Y$50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xVal>
          <c:yVal>
            <c:numRef>
              <c:f>'2023'!$Z$36:$Z$50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00-4937-85B3-CFE362478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834783"/>
        <c:axId val="1772714719"/>
      </c:scatterChart>
      <c:valAx>
        <c:axId val="185783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714719"/>
        <c:crosses val="autoZero"/>
        <c:crossBetween val="midCat"/>
        <c:majorUnit val="1"/>
      </c:valAx>
      <c:valAx>
        <c:axId val="177271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83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Salvations (by year)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'2021'!$Z$52</c:f>
              <c:strCache>
                <c:ptCount val="1"/>
                <c:pt idx="0">
                  <c:v>Total Salvations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'2023'!$Y$53:$Y$67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xVal>
          <c:yVal>
            <c:numRef>
              <c:f>'2023'!$Z$53:$Z$67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66-4C53-9A8A-9DF351801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419311"/>
        <c:axId val="1967436431"/>
      </c:scatterChart>
      <c:valAx>
        <c:axId val="189941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436431"/>
        <c:crosses val="autoZero"/>
        <c:crossBetween val="midCat"/>
        <c:majorUnit val="1"/>
      </c:valAx>
      <c:valAx>
        <c:axId val="196743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Salvations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419311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Monthly Hours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'2021'!$Z$3</c:f>
              <c:strCache>
                <c:ptCount val="1"/>
                <c:pt idx="0">
                  <c:v>This 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'2021'!$Y$4:$Y$15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'2024'!$Z$4:$Z$15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6-4098-BA2F-4CEF281DF4C0}"/>
            </c:ext>
          </c:extLst>
        </c:ser>
        <c:ser>
          <c:idx val="1"/>
          <c:order val="1"/>
          <c:tx>
            <c:strRef>
              <c:f>'2021'!$AA$3</c:f>
              <c:strCache>
                <c:ptCount val="1"/>
                <c:pt idx="0">
                  <c:v>Last Year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'2021'!$Y$4:$Y$15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'2024'!$AA$4:$AA$15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86-4098-BA2F-4CEF281DF4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6286128"/>
        <c:axId val="784860000"/>
      </c:barChart>
      <c:catAx>
        <c:axId val="78628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60000"/>
        <c:crosses val="autoZero"/>
        <c:auto val="1"/>
        <c:lblAlgn val="ctr"/>
        <c:lblOffset val="100"/>
        <c:noMultiLvlLbl val="0"/>
      </c:catAx>
      <c:valAx>
        <c:axId val="78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8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7145060916852168"/>
          <c:y val="0.94301539062058359"/>
          <c:w val="0.28385992468008825"/>
          <c:h val="4.06058921682863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Salvations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'2021'!$Z$19</c:f>
              <c:strCache>
                <c:ptCount val="1"/>
                <c:pt idx="0">
                  <c:v>This 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'2021'!$Y$20:$Y$31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'2024'!$Z$20:$Z$31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C-4215-B9F3-C56CF0427F0E}"/>
            </c:ext>
          </c:extLst>
        </c:ser>
        <c:ser>
          <c:idx val="1"/>
          <c:order val="1"/>
          <c:tx>
            <c:strRef>
              <c:f>'2021'!$AA$19</c:f>
              <c:strCache>
                <c:ptCount val="1"/>
                <c:pt idx="0">
                  <c:v>Last Year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'2021'!$Y$20:$Y$31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'2024'!$AA$20:$AA$31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DC-4215-B9F3-C56CF0427F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95672143"/>
        <c:axId val="1772740207"/>
      </c:barChart>
      <c:catAx>
        <c:axId val="189567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740207"/>
        <c:crosses val="autoZero"/>
        <c:auto val="1"/>
        <c:lblAlgn val="ctr"/>
        <c:lblOffset val="100"/>
        <c:noMultiLvlLbl val="0"/>
      </c:catAx>
      <c:valAx>
        <c:axId val="177274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67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241947874901373"/>
          <c:y val="0.92775605824673846"/>
          <c:w val="0.36102938535509527"/>
          <c:h val="5.58890096788144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Hours (by</a:t>
            </a:r>
            <a:r>
              <a:rPr lang="en-US" baseline="0"/>
              <a:t> year)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'2021'!$Z$35</c:f>
              <c:strCache>
                <c:ptCount val="1"/>
                <c:pt idx="0">
                  <c:v>Total Hours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'2024'!$Y$36:$Y$50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xVal>
          <c:yVal>
            <c:numRef>
              <c:f>'2024'!$Z$36:$Z$50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B8-47D5-8FD6-8C5354FDB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834783"/>
        <c:axId val="1772714719"/>
      </c:scatterChart>
      <c:valAx>
        <c:axId val="185783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714719"/>
        <c:crosses val="autoZero"/>
        <c:crossBetween val="midCat"/>
        <c:majorUnit val="1"/>
        <c:minorUnit val="0.1"/>
      </c:valAx>
      <c:valAx>
        <c:axId val="17727147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83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Salvations (by year)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'2021'!$Z$52</c:f>
              <c:strCache>
                <c:ptCount val="1"/>
                <c:pt idx="0">
                  <c:v>Total Salvations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'2024'!$Y$53:$Y$67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xVal>
          <c:yVal>
            <c:numRef>
              <c:f>'2024'!$Z$53:$Z$67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75-4093-A1E9-E3E86A136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419311"/>
        <c:axId val="1967436431"/>
      </c:scatterChart>
      <c:valAx>
        <c:axId val="189941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436431"/>
        <c:crosses val="autoZero"/>
        <c:crossBetween val="midCat"/>
        <c:majorUnit val="1"/>
      </c:valAx>
      <c:valAx>
        <c:axId val="19674364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Salvations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419311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Monthly Hours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'2021'!$Z$3</c:f>
              <c:strCache>
                <c:ptCount val="1"/>
                <c:pt idx="0">
                  <c:v>This 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'2021'!$Y$4:$Y$15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'2025'!$Z$4:$Z$15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5-49C4-A145-5DDBB71AF583}"/>
            </c:ext>
          </c:extLst>
        </c:ser>
        <c:ser>
          <c:idx val="1"/>
          <c:order val="1"/>
          <c:tx>
            <c:strRef>
              <c:f>'2021'!$AA$3</c:f>
              <c:strCache>
                <c:ptCount val="1"/>
                <c:pt idx="0">
                  <c:v>Last Year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'2021'!$Y$4:$Y$15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'2025'!$AA$4:$AA$15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D5-49C4-A145-5DDBB71AF5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6286128"/>
        <c:axId val="784860000"/>
      </c:barChart>
      <c:catAx>
        <c:axId val="78628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60000"/>
        <c:crosses val="autoZero"/>
        <c:auto val="1"/>
        <c:lblAlgn val="ctr"/>
        <c:lblOffset val="100"/>
        <c:noMultiLvlLbl val="0"/>
      </c:catAx>
      <c:valAx>
        <c:axId val="78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8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7145060916852168"/>
          <c:y val="0.94301539062058359"/>
          <c:w val="0.28385992468008825"/>
          <c:h val="4.06058921682863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Salvations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'2021'!$Z$19</c:f>
              <c:strCache>
                <c:ptCount val="1"/>
                <c:pt idx="0">
                  <c:v>This 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'2021'!$Y$20:$Y$31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'2025'!$Z$20:$Z$31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2-4350-8A45-BBDC75A4DA9E}"/>
            </c:ext>
          </c:extLst>
        </c:ser>
        <c:ser>
          <c:idx val="1"/>
          <c:order val="1"/>
          <c:tx>
            <c:strRef>
              <c:f>'2021'!$AA$19</c:f>
              <c:strCache>
                <c:ptCount val="1"/>
                <c:pt idx="0">
                  <c:v>Last Year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'2021'!$Y$20:$Y$31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'2025'!$AA$20:$AA$31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52-4350-8A45-BBDC75A4DA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95672143"/>
        <c:axId val="1772740207"/>
      </c:barChart>
      <c:catAx>
        <c:axId val="189567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740207"/>
        <c:crosses val="autoZero"/>
        <c:auto val="1"/>
        <c:lblAlgn val="ctr"/>
        <c:lblOffset val="100"/>
        <c:noMultiLvlLbl val="0"/>
      </c:catAx>
      <c:valAx>
        <c:axId val="177274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67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241947874901373"/>
          <c:y val="0.92775605824673846"/>
          <c:w val="0.36102938535509527"/>
          <c:h val="5.58890096788144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Hours (by</a:t>
            </a:r>
            <a:r>
              <a:rPr lang="en-US" baseline="0"/>
              <a:t> year)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'2021'!$Z$35</c:f>
              <c:strCache>
                <c:ptCount val="1"/>
                <c:pt idx="0">
                  <c:v>Total Hours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'2024'!$Y$36:$Y$50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xVal>
          <c:yVal>
            <c:numRef>
              <c:f>'2024'!$Z$36:$Z$50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E5-4FE0-AE7C-6BB81428A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834783"/>
        <c:axId val="1772714719"/>
      </c:scatterChart>
      <c:valAx>
        <c:axId val="185783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714719"/>
        <c:crosses val="autoZero"/>
        <c:crossBetween val="midCat"/>
        <c:majorUnit val="1"/>
        <c:minorUnit val="0.1"/>
      </c:valAx>
      <c:valAx>
        <c:axId val="17727147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83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Salvations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'2021'!$Z$19</c:f>
              <c:strCache>
                <c:ptCount val="1"/>
                <c:pt idx="0">
                  <c:v>This 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'2021'!$Y$20:$Y$31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'2021'!$Z$20:$Z$31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A-48E2-9F8C-9768DFDA0CD7}"/>
            </c:ext>
          </c:extLst>
        </c:ser>
        <c:ser>
          <c:idx val="1"/>
          <c:order val="1"/>
          <c:tx>
            <c:strRef>
              <c:f>'2021'!$AA$19</c:f>
              <c:strCache>
                <c:ptCount val="1"/>
                <c:pt idx="0">
                  <c:v>Last Year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'2021'!$Y$20:$Y$31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'2021'!$AA$20:$AA$31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BE5A-48E2-9F8C-9768DFDA0C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95672143"/>
        <c:axId val="1772740207"/>
      </c:barChart>
      <c:catAx>
        <c:axId val="189567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740207"/>
        <c:crosses val="autoZero"/>
        <c:auto val="1"/>
        <c:lblAlgn val="ctr"/>
        <c:lblOffset val="100"/>
        <c:noMultiLvlLbl val="0"/>
      </c:catAx>
      <c:valAx>
        <c:axId val="177274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67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Salvations (by year)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'2021'!$Z$52</c:f>
              <c:strCache>
                <c:ptCount val="1"/>
                <c:pt idx="0">
                  <c:v>Total Salvations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'2024'!$Y$53:$Y$67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xVal>
          <c:yVal>
            <c:numRef>
              <c:f>'2024'!$Z$53:$Z$67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C2-4211-B3BD-B0BEE3CA7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419311"/>
        <c:axId val="1967436431"/>
      </c:scatterChart>
      <c:valAx>
        <c:axId val="189941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436431"/>
        <c:crosses val="autoZero"/>
        <c:crossBetween val="midCat"/>
        <c:majorUnit val="1"/>
      </c:valAx>
      <c:valAx>
        <c:axId val="19674364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Salvations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419311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Monthly Hours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'2021'!$Z$3</c:f>
              <c:strCache>
                <c:ptCount val="1"/>
                <c:pt idx="0">
                  <c:v>This 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'2021'!$Y$4:$Y$15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'2026'!$Z$4:$Z$15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8-4955-BA42-C45FF846D0A4}"/>
            </c:ext>
          </c:extLst>
        </c:ser>
        <c:ser>
          <c:idx val="1"/>
          <c:order val="1"/>
          <c:tx>
            <c:strRef>
              <c:f>'2021'!$AA$3</c:f>
              <c:strCache>
                <c:ptCount val="1"/>
                <c:pt idx="0">
                  <c:v>Last Year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'2021'!$Y$4:$Y$15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'2026'!$AA$4:$AA$15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8-4955-BA42-C45FF846D0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6286128"/>
        <c:axId val="784860000"/>
      </c:barChart>
      <c:catAx>
        <c:axId val="78628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60000"/>
        <c:crosses val="autoZero"/>
        <c:auto val="1"/>
        <c:lblAlgn val="ctr"/>
        <c:lblOffset val="100"/>
        <c:noMultiLvlLbl val="0"/>
      </c:catAx>
      <c:valAx>
        <c:axId val="78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8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7145060916852168"/>
          <c:y val="0.94301539062058359"/>
          <c:w val="0.28385992468008825"/>
          <c:h val="4.06058921682863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Salvations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'2021'!$Z$19</c:f>
              <c:strCache>
                <c:ptCount val="1"/>
                <c:pt idx="0">
                  <c:v>This 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'2021'!$Y$20:$Y$31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'2026'!$Z$20:$Z$31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9-4DE5-80D5-498560E8D55F}"/>
            </c:ext>
          </c:extLst>
        </c:ser>
        <c:ser>
          <c:idx val="1"/>
          <c:order val="1"/>
          <c:tx>
            <c:strRef>
              <c:f>'2021'!$AA$19</c:f>
              <c:strCache>
                <c:ptCount val="1"/>
                <c:pt idx="0">
                  <c:v>Last Year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'2021'!$Y$20:$Y$31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'2026'!$AA$20:$AA$31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C9-4DE5-80D5-498560E8D5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95672143"/>
        <c:axId val="1772740207"/>
      </c:barChart>
      <c:catAx>
        <c:axId val="189567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740207"/>
        <c:crosses val="autoZero"/>
        <c:auto val="1"/>
        <c:lblAlgn val="ctr"/>
        <c:lblOffset val="100"/>
        <c:noMultiLvlLbl val="0"/>
      </c:catAx>
      <c:valAx>
        <c:axId val="177274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67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241947874901373"/>
          <c:y val="0.92775605824673846"/>
          <c:w val="0.36102938535509527"/>
          <c:h val="5.58890096788144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Hours (by</a:t>
            </a:r>
            <a:r>
              <a:rPr lang="en-US" baseline="0"/>
              <a:t> year)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'2021'!$Z$35</c:f>
              <c:strCache>
                <c:ptCount val="1"/>
                <c:pt idx="0">
                  <c:v>Total Hours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'2024'!$Y$36:$Y$50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xVal>
          <c:yVal>
            <c:numRef>
              <c:f>'2024'!$Z$36:$Z$50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BF-41D7-A637-6C1D70FE3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834783"/>
        <c:axId val="1772714719"/>
      </c:scatterChart>
      <c:valAx>
        <c:axId val="185783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714719"/>
        <c:crosses val="autoZero"/>
        <c:crossBetween val="midCat"/>
        <c:majorUnit val="1"/>
        <c:minorUnit val="0.1"/>
      </c:valAx>
      <c:valAx>
        <c:axId val="17727147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83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Salvations (by year)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'2021'!$Z$52</c:f>
              <c:strCache>
                <c:ptCount val="1"/>
                <c:pt idx="0">
                  <c:v>Total Salvations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'2024'!$Y$53:$Y$67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xVal>
          <c:yVal>
            <c:numRef>
              <c:f>'2024'!$Z$53:$Z$67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E6-4A99-BAD5-3A3DBBF36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419311"/>
        <c:axId val="1967436431"/>
      </c:scatterChart>
      <c:valAx>
        <c:axId val="189941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436431"/>
        <c:crosses val="autoZero"/>
        <c:crossBetween val="midCat"/>
        <c:majorUnit val="1"/>
      </c:valAx>
      <c:valAx>
        <c:axId val="19674364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Salvations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419311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Monthly Hours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'2021'!$Z$3</c:f>
              <c:strCache>
                <c:ptCount val="1"/>
                <c:pt idx="0">
                  <c:v>This 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'2021'!$Y$4:$Y$15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'2027'!$Z$4:$Z$15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0-4C1D-9433-78FE9141188E}"/>
            </c:ext>
          </c:extLst>
        </c:ser>
        <c:ser>
          <c:idx val="1"/>
          <c:order val="1"/>
          <c:tx>
            <c:strRef>
              <c:f>'2021'!$AA$3</c:f>
              <c:strCache>
                <c:ptCount val="1"/>
                <c:pt idx="0">
                  <c:v>Last Year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'2021'!$Y$4:$Y$15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'2027'!$AA$4:$AA$15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80-4C1D-9433-78FE914118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6286128"/>
        <c:axId val="784860000"/>
      </c:barChart>
      <c:catAx>
        <c:axId val="78628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60000"/>
        <c:crosses val="autoZero"/>
        <c:auto val="1"/>
        <c:lblAlgn val="ctr"/>
        <c:lblOffset val="100"/>
        <c:noMultiLvlLbl val="0"/>
      </c:catAx>
      <c:valAx>
        <c:axId val="78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8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7145060916852168"/>
          <c:y val="0.94301539062058359"/>
          <c:w val="0.28385992468008825"/>
          <c:h val="4.06058921682863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Salvations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'2021'!$Z$19</c:f>
              <c:strCache>
                <c:ptCount val="1"/>
                <c:pt idx="0">
                  <c:v>This 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'2021'!$Y$20:$Y$31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'2027'!$Z$20:$Z$31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C-4032-A34C-351F9CDA3F11}"/>
            </c:ext>
          </c:extLst>
        </c:ser>
        <c:ser>
          <c:idx val="1"/>
          <c:order val="1"/>
          <c:tx>
            <c:strRef>
              <c:f>'2021'!$AA$19</c:f>
              <c:strCache>
                <c:ptCount val="1"/>
                <c:pt idx="0">
                  <c:v>Last Year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'2021'!$Y$20:$Y$31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'2027'!$AA$20:$AA$31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BC-4032-A34C-351F9CDA3F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95672143"/>
        <c:axId val="1772740207"/>
      </c:barChart>
      <c:catAx>
        <c:axId val="189567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740207"/>
        <c:crosses val="autoZero"/>
        <c:auto val="1"/>
        <c:lblAlgn val="ctr"/>
        <c:lblOffset val="100"/>
        <c:noMultiLvlLbl val="0"/>
      </c:catAx>
      <c:valAx>
        <c:axId val="177274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67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241947874901373"/>
          <c:y val="0.92775605824673846"/>
          <c:w val="0.36102938535509527"/>
          <c:h val="5.58890096788144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Hours (by</a:t>
            </a:r>
            <a:r>
              <a:rPr lang="en-US" baseline="0"/>
              <a:t> year)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'2021'!$Z$35</c:f>
              <c:strCache>
                <c:ptCount val="1"/>
                <c:pt idx="0">
                  <c:v>Total Hours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'2024'!$Y$36:$Y$50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xVal>
          <c:yVal>
            <c:numRef>
              <c:f>'2024'!$Z$36:$Z$50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9A-4704-ACD8-FDFC3B60A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834783"/>
        <c:axId val="1772714719"/>
      </c:scatterChart>
      <c:valAx>
        <c:axId val="185783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714719"/>
        <c:crosses val="autoZero"/>
        <c:crossBetween val="midCat"/>
        <c:majorUnit val="1"/>
        <c:minorUnit val="0.1"/>
      </c:valAx>
      <c:valAx>
        <c:axId val="17727147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83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Salvations (by year)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'2021'!$Z$52</c:f>
              <c:strCache>
                <c:ptCount val="1"/>
                <c:pt idx="0">
                  <c:v>Total Salvations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'2024'!$Y$53:$Y$67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xVal>
          <c:yVal>
            <c:numRef>
              <c:f>'2024'!$Z$53:$Z$67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BE-424E-BFB8-AADA30776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419311"/>
        <c:axId val="1967436431"/>
      </c:scatterChart>
      <c:valAx>
        <c:axId val="189941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436431"/>
        <c:crosses val="autoZero"/>
        <c:crossBetween val="midCat"/>
        <c:majorUnit val="1"/>
      </c:valAx>
      <c:valAx>
        <c:axId val="19674364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Salvations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419311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Monthly Hours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'2021'!$Z$3</c:f>
              <c:strCache>
                <c:ptCount val="1"/>
                <c:pt idx="0">
                  <c:v>This 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'2021'!$Y$4:$Y$15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'2028'!$Z$4:$Z$15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C-4E0B-969B-1E7404D972ED}"/>
            </c:ext>
          </c:extLst>
        </c:ser>
        <c:ser>
          <c:idx val="1"/>
          <c:order val="1"/>
          <c:tx>
            <c:strRef>
              <c:f>'2021'!$AA$3</c:f>
              <c:strCache>
                <c:ptCount val="1"/>
                <c:pt idx="0">
                  <c:v>Last Year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'2021'!$Y$4:$Y$15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'2028'!$AA$4:$AA$15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5C-4E0B-969B-1E7404D972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6286128"/>
        <c:axId val="784860000"/>
      </c:barChart>
      <c:catAx>
        <c:axId val="78628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60000"/>
        <c:crosses val="autoZero"/>
        <c:auto val="1"/>
        <c:lblAlgn val="ctr"/>
        <c:lblOffset val="100"/>
        <c:noMultiLvlLbl val="0"/>
      </c:catAx>
      <c:valAx>
        <c:axId val="78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8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7145060916852168"/>
          <c:y val="0.94301539062058359"/>
          <c:w val="0.28385992468008825"/>
          <c:h val="4.06058921682863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Hours (by</a:t>
            </a:r>
            <a:r>
              <a:rPr lang="en-US" baseline="0"/>
              <a:t> year)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'2021'!$Z$35</c:f>
              <c:strCache>
                <c:ptCount val="1"/>
                <c:pt idx="0">
                  <c:v>Total Hours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'2021'!$Y$36:$Y$50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xVal>
          <c:yVal>
            <c:numRef>
              <c:f>'2021'!$Z$36:$Z$50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28-42E7-9C5D-EAE4AC6D3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834783"/>
        <c:axId val="1772714719"/>
      </c:scatterChart>
      <c:valAx>
        <c:axId val="185783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714719"/>
        <c:crosses val="autoZero"/>
        <c:crossBetween val="midCat"/>
        <c:majorUnit val="1"/>
      </c:valAx>
      <c:valAx>
        <c:axId val="177271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83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Salvations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'2021'!$Z$19</c:f>
              <c:strCache>
                <c:ptCount val="1"/>
                <c:pt idx="0">
                  <c:v>This 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'2021'!$Y$20:$Y$31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'2028'!$Z$20:$Z$31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7-4590-A6D5-72E77A18B9AE}"/>
            </c:ext>
          </c:extLst>
        </c:ser>
        <c:ser>
          <c:idx val="1"/>
          <c:order val="1"/>
          <c:tx>
            <c:strRef>
              <c:f>'2021'!$AA$19</c:f>
              <c:strCache>
                <c:ptCount val="1"/>
                <c:pt idx="0">
                  <c:v>Last Year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'2021'!$Y$20:$Y$31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'2028'!$AA$20:$AA$31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F7-4590-A6D5-72E77A18B9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95672143"/>
        <c:axId val="1772740207"/>
      </c:barChart>
      <c:catAx>
        <c:axId val="189567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740207"/>
        <c:crosses val="autoZero"/>
        <c:auto val="1"/>
        <c:lblAlgn val="ctr"/>
        <c:lblOffset val="100"/>
        <c:noMultiLvlLbl val="0"/>
      </c:catAx>
      <c:valAx>
        <c:axId val="177274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67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241947874901373"/>
          <c:y val="0.92775605824673846"/>
          <c:w val="0.36102938535509527"/>
          <c:h val="5.58890096788144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Hours (by</a:t>
            </a:r>
            <a:r>
              <a:rPr lang="en-US" baseline="0"/>
              <a:t> year)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'2021'!$Z$35</c:f>
              <c:strCache>
                <c:ptCount val="1"/>
                <c:pt idx="0">
                  <c:v>Total Hours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'2024'!$Y$36:$Y$50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xVal>
          <c:yVal>
            <c:numRef>
              <c:f>'2024'!$Z$36:$Z$50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2B-4E1D-8401-4062355D4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834783"/>
        <c:axId val="1772714719"/>
      </c:scatterChart>
      <c:valAx>
        <c:axId val="185783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714719"/>
        <c:crosses val="autoZero"/>
        <c:crossBetween val="midCat"/>
        <c:majorUnit val="1"/>
        <c:minorUnit val="0.1"/>
      </c:valAx>
      <c:valAx>
        <c:axId val="17727147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83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Salvations (by year)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'2021'!$Z$52</c:f>
              <c:strCache>
                <c:ptCount val="1"/>
                <c:pt idx="0">
                  <c:v>Total Salvations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'2024'!$Y$53:$Y$67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xVal>
          <c:yVal>
            <c:numRef>
              <c:f>'2024'!$Z$53:$Z$67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F5-4FD2-BA7B-6BB9580A0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419311"/>
        <c:axId val="1967436431"/>
      </c:scatterChart>
      <c:valAx>
        <c:axId val="189941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436431"/>
        <c:crosses val="autoZero"/>
        <c:crossBetween val="midCat"/>
        <c:majorUnit val="1"/>
      </c:valAx>
      <c:valAx>
        <c:axId val="19674364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Salvations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419311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Monthly Hours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'2021'!$Z$3</c:f>
              <c:strCache>
                <c:ptCount val="1"/>
                <c:pt idx="0">
                  <c:v>This 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'2021'!$Y$4:$Y$15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'2029'!$Z$4:$Z$15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E-4D56-8426-5B708C10C160}"/>
            </c:ext>
          </c:extLst>
        </c:ser>
        <c:ser>
          <c:idx val="1"/>
          <c:order val="1"/>
          <c:tx>
            <c:strRef>
              <c:f>'2021'!$AA$3</c:f>
              <c:strCache>
                <c:ptCount val="1"/>
                <c:pt idx="0">
                  <c:v>Last Year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'2021'!$Y$4:$Y$15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'2029'!$AA$4:$AA$15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8E-4D56-8426-5B708C10C1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6286128"/>
        <c:axId val="784860000"/>
      </c:barChart>
      <c:catAx>
        <c:axId val="78628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60000"/>
        <c:crosses val="autoZero"/>
        <c:auto val="1"/>
        <c:lblAlgn val="ctr"/>
        <c:lblOffset val="100"/>
        <c:noMultiLvlLbl val="0"/>
      </c:catAx>
      <c:valAx>
        <c:axId val="78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8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7145060916852168"/>
          <c:y val="0.94301539062058359"/>
          <c:w val="0.28385992468008825"/>
          <c:h val="4.06058921682863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Salvations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'2021'!$Z$19</c:f>
              <c:strCache>
                <c:ptCount val="1"/>
                <c:pt idx="0">
                  <c:v>This 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'2021'!$Y$20:$Y$31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'2029'!$Z$20:$Z$31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A-4811-9DBF-9353EBFE43FE}"/>
            </c:ext>
          </c:extLst>
        </c:ser>
        <c:ser>
          <c:idx val="1"/>
          <c:order val="1"/>
          <c:tx>
            <c:strRef>
              <c:f>'2021'!$AA$19</c:f>
              <c:strCache>
                <c:ptCount val="1"/>
                <c:pt idx="0">
                  <c:v>Last Year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'2021'!$Y$20:$Y$31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'2029'!$AA$20:$AA$31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6A-4811-9DBF-9353EBFE43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95672143"/>
        <c:axId val="1772740207"/>
      </c:barChart>
      <c:catAx>
        <c:axId val="189567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740207"/>
        <c:crosses val="autoZero"/>
        <c:auto val="1"/>
        <c:lblAlgn val="ctr"/>
        <c:lblOffset val="100"/>
        <c:noMultiLvlLbl val="0"/>
      </c:catAx>
      <c:valAx>
        <c:axId val="177274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67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241947874901373"/>
          <c:y val="0.92775605824673846"/>
          <c:w val="0.36102938535509527"/>
          <c:h val="5.58890096788144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Hours (by</a:t>
            </a:r>
            <a:r>
              <a:rPr lang="en-US" baseline="0"/>
              <a:t> year)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'2021'!$Z$35</c:f>
              <c:strCache>
                <c:ptCount val="1"/>
                <c:pt idx="0">
                  <c:v>Total Hours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'2024'!$Y$36:$Y$50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xVal>
          <c:yVal>
            <c:numRef>
              <c:f>'2024'!$Z$36:$Z$50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35-4341-AE44-7FA092B04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834783"/>
        <c:axId val="1772714719"/>
      </c:scatterChart>
      <c:valAx>
        <c:axId val="185783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714719"/>
        <c:crosses val="autoZero"/>
        <c:crossBetween val="midCat"/>
        <c:majorUnit val="1"/>
        <c:minorUnit val="0.1"/>
      </c:valAx>
      <c:valAx>
        <c:axId val="17727147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83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Salvations (by year)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'2021'!$Z$52</c:f>
              <c:strCache>
                <c:ptCount val="1"/>
                <c:pt idx="0">
                  <c:v>Total Salvations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'2024'!$Y$53:$Y$67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xVal>
          <c:yVal>
            <c:numRef>
              <c:f>'2024'!$Z$53:$Z$67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0C-46C0-B816-F56C9AE8D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419311"/>
        <c:axId val="1967436431"/>
      </c:scatterChart>
      <c:valAx>
        <c:axId val="189941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436431"/>
        <c:crosses val="autoZero"/>
        <c:crossBetween val="midCat"/>
        <c:majorUnit val="1"/>
      </c:valAx>
      <c:valAx>
        <c:axId val="19674364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Salvations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419311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Monthly Hours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'2021'!$Z$3</c:f>
              <c:strCache>
                <c:ptCount val="1"/>
                <c:pt idx="0">
                  <c:v>This 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'2021'!$Y$4:$Y$15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'2030'!$Z$4:$Z$15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EB-4360-959A-F1C94C80BDA2}"/>
            </c:ext>
          </c:extLst>
        </c:ser>
        <c:ser>
          <c:idx val="1"/>
          <c:order val="1"/>
          <c:tx>
            <c:strRef>
              <c:f>'2021'!$AA$3</c:f>
              <c:strCache>
                <c:ptCount val="1"/>
                <c:pt idx="0">
                  <c:v>Last Year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'2021'!$Y$4:$Y$15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'2030'!$AA$4:$AA$15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EB-4360-959A-F1C94C80BD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6286128"/>
        <c:axId val="784860000"/>
      </c:barChart>
      <c:catAx>
        <c:axId val="78628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60000"/>
        <c:crosses val="autoZero"/>
        <c:auto val="1"/>
        <c:lblAlgn val="ctr"/>
        <c:lblOffset val="100"/>
        <c:noMultiLvlLbl val="0"/>
      </c:catAx>
      <c:valAx>
        <c:axId val="78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8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7145060916852168"/>
          <c:y val="0.94301539062058359"/>
          <c:w val="0.28385992468008825"/>
          <c:h val="4.06058921682863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Salvations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'2021'!$Z$19</c:f>
              <c:strCache>
                <c:ptCount val="1"/>
                <c:pt idx="0">
                  <c:v>This 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'2021'!$Y$20:$Y$31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'2030'!$Z$20:$Z$31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D-49F8-B6DC-CC328C649D88}"/>
            </c:ext>
          </c:extLst>
        </c:ser>
        <c:ser>
          <c:idx val="1"/>
          <c:order val="1"/>
          <c:tx>
            <c:strRef>
              <c:f>'2021'!$AA$19</c:f>
              <c:strCache>
                <c:ptCount val="1"/>
                <c:pt idx="0">
                  <c:v>Last Year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'2021'!$Y$20:$Y$31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'2030'!$AA$20:$AA$31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ED-49F8-B6DC-CC328C649D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95672143"/>
        <c:axId val="1772740207"/>
      </c:barChart>
      <c:catAx>
        <c:axId val="189567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740207"/>
        <c:crosses val="autoZero"/>
        <c:auto val="1"/>
        <c:lblAlgn val="ctr"/>
        <c:lblOffset val="100"/>
        <c:noMultiLvlLbl val="0"/>
      </c:catAx>
      <c:valAx>
        <c:axId val="177274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67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241947874901373"/>
          <c:y val="0.92775605824673846"/>
          <c:w val="0.36102938535509527"/>
          <c:h val="5.58890096788144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Hours (by</a:t>
            </a:r>
            <a:r>
              <a:rPr lang="en-US" baseline="0"/>
              <a:t> year)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'2021'!$Z$35</c:f>
              <c:strCache>
                <c:ptCount val="1"/>
                <c:pt idx="0">
                  <c:v>Total Hours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'2024'!$Y$36:$Y$50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xVal>
          <c:yVal>
            <c:numRef>
              <c:f>'2024'!$Z$36:$Z$50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A7-4F0F-9387-620A32CD6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834783"/>
        <c:axId val="1772714719"/>
      </c:scatterChart>
      <c:valAx>
        <c:axId val="185783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714719"/>
        <c:crosses val="autoZero"/>
        <c:crossBetween val="midCat"/>
        <c:majorUnit val="1"/>
        <c:minorUnit val="0.1"/>
      </c:valAx>
      <c:valAx>
        <c:axId val="17727147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83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Salvations (by year)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'2021'!$Z$52</c:f>
              <c:strCache>
                <c:ptCount val="1"/>
                <c:pt idx="0">
                  <c:v>Total Salvations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'2021'!$Y$53:$Y$67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xVal>
          <c:yVal>
            <c:numRef>
              <c:f>'2021'!$Z$53:$Z$67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7A-4DA2-83DB-D726CCB00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419311"/>
        <c:axId val="1967436431"/>
      </c:scatterChart>
      <c:valAx>
        <c:axId val="189941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436431"/>
        <c:crosses val="autoZero"/>
        <c:crossBetween val="midCat"/>
        <c:majorUnit val="1"/>
      </c:valAx>
      <c:valAx>
        <c:axId val="196743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Salvations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419311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Salvations (by year)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'2021'!$Z$52</c:f>
              <c:strCache>
                <c:ptCount val="1"/>
                <c:pt idx="0">
                  <c:v>Total Salvations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'2024'!$Y$53:$Y$67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xVal>
          <c:yVal>
            <c:numRef>
              <c:f>'2024'!$Z$53:$Z$67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43-4196-BF7D-D1F70FF6E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419311"/>
        <c:axId val="1967436431"/>
      </c:scatterChart>
      <c:valAx>
        <c:axId val="189941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436431"/>
        <c:crosses val="autoZero"/>
        <c:crossBetween val="midCat"/>
        <c:majorUnit val="1"/>
      </c:valAx>
      <c:valAx>
        <c:axId val="19674364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Salvations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419311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Monthly Hours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'2021'!$Z$3</c:f>
              <c:strCache>
                <c:ptCount val="1"/>
                <c:pt idx="0">
                  <c:v>This 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'2021'!$Y$4:$Y$15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'2031'!$Z$4:$Z$15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CA-43F5-AEF0-2AA0CCE7893D}"/>
            </c:ext>
          </c:extLst>
        </c:ser>
        <c:ser>
          <c:idx val="1"/>
          <c:order val="1"/>
          <c:tx>
            <c:strRef>
              <c:f>'2021'!$AA$3</c:f>
              <c:strCache>
                <c:ptCount val="1"/>
                <c:pt idx="0">
                  <c:v>Last Year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'2021'!$Y$4:$Y$15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'2031'!$AA$4:$AA$15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CA-43F5-AEF0-2AA0CCE789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6286128"/>
        <c:axId val="784860000"/>
      </c:barChart>
      <c:catAx>
        <c:axId val="78628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60000"/>
        <c:crosses val="autoZero"/>
        <c:auto val="1"/>
        <c:lblAlgn val="ctr"/>
        <c:lblOffset val="100"/>
        <c:noMultiLvlLbl val="0"/>
      </c:catAx>
      <c:valAx>
        <c:axId val="78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8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7145060916852168"/>
          <c:y val="0.94301539062058359"/>
          <c:w val="0.28385992468008825"/>
          <c:h val="4.06058921682863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Salvations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'2021'!$Z$19</c:f>
              <c:strCache>
                <c:ptCount val="1"/>
                <c:pt idx="0">
                  <c:v>This 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'2021'!$Y$20:$Y$31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'2031'!$Z$20:$Z$31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A2-4504-88F8-A726F04A418E}"/>
            </c:ext>
          </c:extLst>
        </c:ser>
        <c:ser>
          <c:idx val="1"/>
          <c:order val="1"/>
          <c:tx>
            <c:strRef>
              <c:f>'2021'!$AA$19</c:f>
              <c:strCache>
                <c:ptCount val="1"/>
                <c:pt idx="0">
                  <c:v>Last Year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'2021'!$Y$20:$Y$31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'2031'!$AA$20:$AA$31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A2-4504-88F8-A726F04A41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95672143"/>
        <c:axId val="1772740207"/>
      </c:barChart>
      <c:catAx>
        <c:axId val="189567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740207"/>
        <c:crosses val="autoZero"/>
        <c:auto val="1"/>
        <c:lblAlgn val="ctr"/>
        <c:lblOffset val="100"/>
        <c:noMultiLvlLbl val="0"/>
      </c:catAx>
      <c:valAx>
        <c:axId val="177274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67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241947874901373"/>
          <c:y val="0.92775605824673846"/>
          <c:w val="0.36102938535509527"/>
          <c:h val="5.58890096788144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Hours (by</a:t>
            </a:r>
            <a:r>
              <a:rPr lang="en-US" baseline="0"/>
              <a:t> year)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'2021'!$Z$35</c:f>
              <c:strCache>
                <c:ptCount val="1"/>
                <c:pt idx="0">
                  <c:v>Total Hours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'2024'!$Y$36:$Y$50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xVal>
          <c:yVal>
            <c:numRef>
              <c:f>'2024'!$Z$36:$Z$50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86-45A8-8B93-B7170434A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834783"/>
        <c:axId val="1772714719"/>
      </c:scatterChart>
      <c:valAx>
        <c:axId val="185783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714719"/>
        <c:crosses val="autoZero"/>
        <c:crossBetween val="midCat"/>
        <c:majorUnit val="1"/>
        <c:minorUnit val="0.1"/>
      </c:valAx>
      <c:valAx>
        <c:axId val="17727147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83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Salvations (by year)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'2021'!$Z$52</c:f>
              <c:strCache>
                <c:ptCount val="1"/>
                <c:pt idx="0">
                  <c:v>Total Salvations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'2024'!$Y$53:$Y$67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xVal>
          <c:yVal>
            <c:numRef>
              <c:f>'2024'!$Z$53:$Z$67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0C-4E81-938A-38BD8F5A1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419311"/>
        <c:axId val="1967436431"/>
      </c:scatterChart>
      <c:valAx>
        <c:axId val="189941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436431"/>
        <c:crosses val="autoZero"/>
        <c:crossBetween val="midCat"/>
        <c:majorUnit val="1"/>
      </c:valAx>
      <c:valAx>
        <c:axId val="19674364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Salvations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419311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Monthly Hours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'2021'!$Z$3</c:f>
              <c:strCache>
                <c:ptCount val="1"/>
                <c:pt idx="0">
                  <c:v>This 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'2021'!$Y$4:$Y$15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'2032'!$Z$4:$Z$15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8-4818-82C1-F24083D75A17}"/>
            </c:ext>
          </c:extLst>
        </c:ser>
        <c:ser>
          <c:idx val="1"/>
          <c:order val="1"/>
          <c:tx>
            <c:strRef>
              <c:f>'2021'!$AA$3</c:f>
              <c:strCache>
                <c:ptCount val="1"/>
                <c:pt idx="0">
                  <c:v>Last Year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'2021'!$Y$4:$Y$15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'2032'!$AA$4:$AA$15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38-4818-82C1-F24083D75A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6286128"/>
        <c:axId val="784860000"/>
      </c:barChart>
      <c:catAx>
        <c:axId val="78628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60000"/>
        <c:crosses val="autoZero"/>
        <c:auto val="1"/>
        <c:lblAlgn val="ctr"/>
        <c:lblOffset val="100"/>
        <c:noMultiLvlLbl val="0"/>
      </c:catAx>
      <c:valAx>
        <c:axId val="78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8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7145060916852168"/>
          <c:y val="0.94301539062058359"/>
          <c:w val="0.28385992468008825"/>
          <c:h val="4.06058921682863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Salvations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'2021'!$Z$19</c:f>
              <c:strCache>
                <c:ptCount val="1"/>
                <c:pt idx="0">
                  <c:v>This 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'2021'!$Y$20:$Y$31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'2032'!$Z$20:$Z$31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E-4F08-AC5B-A861FCFD3460}"/>
            </c:ext>
          </c:extLst>
        </c:ser>
        <c:ser>
          <c:idx val="1"/>
          <c:order val="1"/>
          <c:tx>
            <c:strRef>
              <c:f>'2021'!$AA$19</c:f>
              <c:strCache>
                <c:ptCount val="1"/>
                <c:pt idx="0">
                  <c:v>Last Year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'2021'!$Y$20:$Y$31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'2032'!$AA$20:$AA$31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AE-4F08-AC5B-A861FCFD34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95672143"/>
        <c:axId val="1772740207"/>
      </c:barChart>
      <c:catAx>
        <c:axId val="189567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740207"/>
        <c:crosses val="autoZero"/>
        <c:auto val="1"/>
        <c:lblAlgn val="ctr"/>
        <c:lblOffset val="100"/>
        <c:noMultiLvlLbl val="0"/>
      </c:catAx>
      <c:valAx>
        <c:axId val="177274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67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241947874901373"/>
          <c:y val="0.92775605824673846"/>
          <c:w val="0.36102938535509527"/>
          <c:h val="5.58890096788144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Hours (by</a:t>
            </a:r>
            <a:r>
              <a:rPr lang="en-US" baseline="0"/>
              <a:t> year)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'2021'!$Z$35</c:f>
              <c:strCache>
                <c:ptCount val="1"/>
                <c:pt idx="0">
                  <c:v>Total Hours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'2024'!$Y$36:$Y$50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xVal>
          <c:yVal>
            <c:numRef>
              <c:f>'2024'!$Z$36:$Z$50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D3-4585-A611-2FDC3E08A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834783"/>
        <c:axId val="1772714719"/>
      </c:scatterChart>
      <c:valAx>
        <c:axId val="185783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714719"/>
        <c:crosses val="autoZero"/>
        <c:crossBetween val="midCat"/>
        <c:majorUnit val="1"/>
        <c:minorUnit val="0.1"/>
      </c:valAx>
      <c:valAx>
        <c:axId val="17727147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83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Salvations (by year)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'2021'!$Z$52</c:f>
              <c:strCache>
                <c:ptCount val="1"/>
                <c:pt idx="0">
                  <c:v>Total Salvations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'2024'!$Y$53:$Y$67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xVal>
          <c:yVal>
            <c:numRef>
              <c:f>'2024'!$Z$53:$Z$67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9E-4D0E-BAED-8D9137C61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419311"/>
        <c:axId val="1967436431"/>
      </c:scatterChart>
      <c:valAx>
        <c:axId val="189941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436431"/>
        <c:crosses val="autoZero"/>
        <c:crossBetween val="midCat"/>
        <c:majorUnit val="1"/>
      </c:valAx>
      <c:valAx>
        <c:axId val="19674364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Salvations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419311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Monthly Hours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'2021'!$Z$3</c:f>
              <c:strCache>
                <c:ptCount val="1"/>
                <c:pt idx="0">
                  <c:v>This 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'2021'!$Y$4:$Y$15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'2033'!$Z$4:$Z$15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6-4D71-9875-12FD32149340}"/>
            </c:ext>
          </c:extLst>
        </c:ser>
        <c:ser>
          <c:idx val="1"/>
          <c:order val="1"/>
          <c:tx>
            <c:strRef>
              <c:f>'2021'!$AA$3</c:f>
              <c:strCache>
                <c:ptCount val="1"/>
                <c:pt idx="0">
                  <c:v>Last Year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'2021'!$Y$4:$Y$15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'2033'!$AA$4:$AA$15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6-4D71-9875-12FD321493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6286128"/>
        <c:axId val="784860000"/>
      </c:barChart>
      <c:catAx>
        <c:axId val="78628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60000"/>
        <c:crosses val="autoZero"/>
        <c:auto val="1"/>
        <c:lblAlgn val="ctr"/>
        <c:lblOffset val="100"/>
        <c:noMultiLvlLbl val="0"/>
      </c:catAx>
      <c:valAx>
        <c:axId val="78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8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7145060916852168"/>
          <c:y val="0.94301539062058359"/>
          <c:w val="0.28385992468008825"/>
          <c:h val="4.06058921682863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Monthly Hours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'2021'!$Z$3</c:f>
              <c:strCache>
                <c:ptCount val="1"/>
                <c:pt idx="0">
                  <c:v>This 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'2021'!$Y$4:$Y$15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'2022'!$Z$4:$Z$15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D-455C-A669-52713E544065}"/>
            </c:ext>
          </c:extLst>
        </c:ser>
        <c:ser>
          <c:idx val="1"/>
          <c:order val="1"/>
          <c:tx>
            <c:strRef>
              <c:f>'2021'!$AA$3</c:f>
              <c:strCache>
                <c:ptCount val="1"/>
                <c:pt idx="0">
                  <c:v>Last Year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'2021'!$Y$4:$Y$15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'2022'!$AA$4:$AA$15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3D-455C-A669-52713E5440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6286128"/>
        <c:axId val="784860000"/>
      </c:barChart>
      <c:catAx>
        <c:axId val="78628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60000"/>
        <c:crosses val="autoZero"/>
        <c:auto val="1"/>
        <c:lblAlgn val="ctr"/>
        <c:lblOffset val="100"/>
        <c:noMultiLvlLbl val="0"/>
      </c:catAx>
      <c:valAx>
        <c:axId val="78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8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7145060916852168"/>
          <c:y val="0.94301539062058359"/>
          <c:w val="0.28385992468008825"/>
          <c:h val="4.06058921682863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Salvations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'2021'!$Z$19</c:f>
              <c:strCache>
                <c:ptCount val="1"/>
                <c:pt idx="0">
                  <c:v>This 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'2021'!$Y$20:$Y$31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'2033'!$Z$20:$Z$31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D-41A4-81C2-BD8A8A06649E}"/>
            </c:ext>
          </c:extLst>
        </c:ser>
        <c:ser>
          <c:idx val="1"/>
          <c:order val="1"/>
          <c:tx>
            <c:strRef>
              <c:f>'2021'!$AA$19</c:f>
              <c:strCache>
                <c:ptCount val="1"/>
                <c:pt idx="0">
                  <c:v>Last Year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'2021'!$Y$20:$Y$31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'2033'!$AA$20:$AA$31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9D-41A4-81C2-BD8A8A0664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95672143"/>
        <c:axId val="1772740207"/>
      </c:barChart>
      <c:catAx>
        <c:axId val="189567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740207"/>
        <c:crosses val="autoZero"/>
        <c:auto val="1"/>
        <c:lblAlgn val="ctr"/>
        <c:lblOffset val="100"/>
        <c:noMultiLvlLbl val="0"/>
      </c:catAx>
      <c:valAx>
        <c:axId val="177274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67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241947874901373"/>
          <c:y val="0.92775605824673846"/>
          <c:w val="0.36102938535509527"/>
          <c:h val="5.58890096788144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Hours (by</a:t>
            </a:r>
            <a:r>
              <a:rPr lang="en-US" baseline="0"/>
              <a:t> year)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'2021'!$Z$35</c:f>
              <c:strCache>
                <c:ptCount val="1"/>
                <c:pt idx="0">
                  <c:v>Total Hours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'2024'!$Y$36:$Y$50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xVal>
          <c:yVal>
            <c:numRef>
              <c:f>'2024'!$Z$36:$Z$50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A6-4212-9C58-22262CE56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834783"/>
        <c:axId val="1772714719"/>
      </c:scatterChart>
      <c:valAx>
        <c:axId val="185783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714719"/>
        <c:crosses val="autoZero"/>
        <c:crossBetween val="midCat"/>
        <c:majorUnit val="1"/>
        <c:minorUnit val="0.1"/>
      </c:valAx>
      <c:valAx>
        <c:axId val="17727147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83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Salvations (by year)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'2021'!$Z$52</c:f>
              <c:strCache>
                <c:ptCount val="1"/>
                <c:pt idx="0">
                  <c:v>Total Salvations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'2024'!$Y$53:$Y$67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xVal>
          <c:yVal>
            <c:numRef>
              <c:f>'2024'!$Z$53:$Z$67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56-4C68-8F31-496C5E5F4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419311"/>
        <c:axId val="1967436431"/>
      </c:scatterChart>
      <c:valAx>
        <c:axId val="189941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436431"/>
        <c:crosses val="autoZero"/>
        <c:crossBetween val="midCat"/>
        <c:majorUnit val="1"/>
      </c:valAx>
      <c:valAx>
        <c:axId val="19674364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Salvations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419311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Monthly Hours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'2021'!$Z$3</c:f>
              <c:strCache>
                <c:ptCount val="1"/>
                <c:pt idx="0">
                  <c:v>This 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'2021'!$Y$4:$Y$15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'2034'!$Z$4:$Z$15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1-4186-BA68-5EC70558D588}"/>
            </c:ext>
          </c:extLst>
        </c:ser>
        <c:ser>
          <c:idx val="1"/>
          <c:order val="1"/>
          <c:tx>
            <c:strRef>
              <c:f>'2021'!$AA$3</c:f>
              <c:strCache>
                <c:ptCount val="1"/>
                <c:pt idx="0">
                  <c:v>Last Year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'2021'!$Y$4:$Y$15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'2034'!$AA$4:$AA$15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A1-4186-BA68-5EC70558D5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6286128"/>
        <c:axId val="784860000"/>
      </c:barChart>
      <c:catAx>
        <c:axId val="78628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60000"/>
        <c:crosses val="autoZero"/>
        <c:auto val="1"/>
        <c:lblAlgn val="ctr"/>
        <c:lblOffset val="100"/>
        <c:noMultiLvlLbl val="0"/>
      </c:catAx>
      <c:valAx>
        <c:axId val="78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8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7145060916852168"/>
          <c:y val="0.94301539062058359"/>
          <c:w val="0.28385992468008825"/>
          <c:h val="4.06058921682863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Salvations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'2021'!$Z$19</c:f>
              <c:strCache>
                <c:ptCount val="1"/>
                <c:pt idx="0">
                  <c:v>This 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'2021'!$Y$20:$Y$31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'2034'!$Z$20:$Z$31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B-4BFD-A400-7C7E18AB98BB}"/>
            </c:ext>
          </c:extLst>
        </c:ser>
        <c:ser>
          <c:idx val="1"/>
          <c:order val="1"/>
          <c:tx>
            <c:strRef>
              <c:f>'2021'!$AA$19</c:f>
              <c:strCache>
                <c:ptCount val="1"/>
                <c:pt idx="0">
                  <c:v>Last Year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'2021'!$Y$20:$Y$31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'2034'!$AA$20:$AA$31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0B-4BFD-A400-7C7E18AB98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95672143"/>
        <c:axId val="1772740207"/>
      </c:barChart>
      <c:catAx>
        <c:axId val="189567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740207"/>
        <c:crosses val="autoZero"/>
        <c:auto val="1"/>
        <c:lblAlgn val="ctr"/>
        <c:lblOffset val="100"/>
        <c:noMultiLvlLbl val="0"/>
      </c:catAx>
      <c:valAx>
        <c:axId val="177274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67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241947874901373"/>
          <c:y val="0.92775605824673846"/>
          <c:w val="0.36102938535509527"/>
          <c:h val="5.58890096788144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Hours (by</a:t>
            </a:r>
            <a:r>
              <a:rPr lang="en-US" baseline="0"/>
              <a:t> year)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'2021'!$Z$35</c:f>
              <c:strCache>
                <c:ptCount val="1"/>
                <c:pt idx="0">
                  <c:v>Total Hours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'2024'!$Y$36:$Y$50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xVal>
          <c:yVal>
            <c:numRef>
              <c:f>'2024'!$Z$36:$Z$50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AD-4166-B85C-095201508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834783"/>
        <c:axId val="1772714719"/>
      </c:scatterChart>
      <c:valAx>
        <c:axId val="185783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714719"/>
        <c:crosses val="autoZero"/>
        <c:crossBetween val="midCat"/>
        <c:majorUnit val="1"/>
        <c:minorUnit val="0.1"/>
      </c:valAx>
      <c:valAx>
        <c:axId val="17727147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83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Salvations (by year)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'2021'!$Z$52</c:f>
              <c:strCache>
                <c:ptCount val="1"/>
                <c:pt idx="0">
                  <c:v>Total Salvations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'2024'!$Y$53:$Y$67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xVal>
          <c:yVal>
            <c:numRef>
              <c:f>'2024'!$Z$53:$Z$67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53-402B-ACCC-A4FF30DF9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419311"/>
        <c:axId val="1967436431"/>
      </c:scatterChart>
      <c:valAx>
        <c:axId val="189941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436431"/>
        <c:crosses val="autoZero"/>
        <c:crossBetween val="midCat"/>
        <c:majorUnit val="1"/>
      </c:valAx>
      <c:valAx>
        <c:axId val="19674364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Salvations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419311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Monthly Hours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'2021'!$Z$3</c:f>
              <c:strCache>
                <c:ptCount val="1"/>
                <c:pt idx="0">
                  <c:v>This 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'2021'!$Y$4:$Y$15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'2035'!$Z$4:$Z$15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4-4583-B702-47F9796390C1}"/>
            </c:ext>
          </c:extLst>
        </c:ser>
        <c:ser>
          <c:idx val="1"/>
          <c:order val="1"/>
          <c:tx>
            <c:strRef>
              <c:f>'2021'!$AA$3</c:f>
              <c:strCache>
                <c:ptCount val="1"/>
                <c:pt idx="0">
                  <c:v>Last Year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'2021'!$Y$4:$Y$15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'2035'!$AA$4:$AA$15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4-4583-B702-47F9796390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6286128"/>
        <c:axId val="784860000"/>
      </c:barChart>
      <c:catAx>
        <c:axId val="78628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60000"/>
        <c:crosses val="autoZero"/>
        <c:auto val="1"/>
        <c:lblAlgn val="ctr"/>
        <c:lblOffset val="100"/>
        <c:noMultiLvlLbl val="0"/>
      </c:catAx>
      <c:valAx>
        <c:axId val="78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8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7145060916852168"/>
          <c:y val="0.94301539062058359"/>
          <c:w val="0.28385992468008825"/>
          <c:h val="4.06058921682863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Salvations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'2021'!$Z$19</c:f>
              <c:strCache>
                <c:ptCount val="1"/>
                <c:pt idx="0">
                  <c:v>This 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'2021'!$Y$20:$Y$31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'2035'!$Z$20:$Z$31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02-4FEF-B253-3619841C8198}"/>
            </c:ext>
          </c:extLst>
        </c:ser>
        <c:ser>
          <c:idx val="1"/>
          <c:order val="1"/>
          <c:tx>
            <c:strRef>
              <c:f>'2021'!$AA$19</c:f>
              <c:strCache>
                <c:ptCount val="1"/>
                <c:pt idx="0">
                  <c:v>Last Year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'2021'!$Y$20:$Y$31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'2035'!$AA$20:$AA$31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02-4FEF-B253-3619841C81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95672143"/>
        <c:axId val="1772740207"/>
      </c:barChart>
      <c:catAx>
        <c:axId val="189567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740207"/>
        <c:crosses val="autoZero"/>
        <c:auto val="1"/>
        <c:lblAlgn val="ctr"/>
        <c:lblOffset val="100"/>
        <c:noMultiLvlLbl val="0"/>
      </c:catAx>
      <c:valAx>
        <c:axId val="177274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67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241947874901373"/>
          <c:y val="0.92775605824673846"/>
          <c:w val="0.36102938535509527"/>
          <c:h val="5.58890096788144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Hours (by</a:t>
            </a:r>
            <a:r>
              <a:rPr lang="en-US" baseline="0"/>
              <a:t> year)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'2021'!$Z$35</c:f>
              <c:strCache>
                <c:ptCount val="1"/>
                <c:pt idx="0">
                  <c:v>Total Hours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'2024'!$Y$36:$Y$50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xVal>
          <c:yVal>
            <c:numRef>
              <c:f>'2024'!$Z$36:$Z$50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0A-4E65-8448-83CE9B05C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834783"/>
        <c:axId val="1772714719"/>
      </c:scatterChart>
      <c:valAx>
        <c:axId val="185783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714719"/>
        <c:crosses val="autoZero"/>
        <c:crossBetween val="midCat"/>
        <c:majorUnit val="1"/>
        <c:minorUnit val="0.1"/>
      </c:valAx>
      <c:valAx>
        <c:axId val="17727147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83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Salvations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'2021'!$Z$19</c:f>
              <c:strCache>
                <c:ptCount val="1"/>
                <c:pt idx="0">
                  <c:v>This 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'2021'!$Y$20:$Y$31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'2022'!$Z$20:$Z$31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A-459B-926C-5431B04EEA1A}"/>
            </c:ext>
          </c:extLst>
        </c:ser>
        <c:ser>
          <c:idx val="1"/>
          <c:order val="1"/>
          <c:tx>
            <c:strRef>
              <c:f>'2021'!$AA$19</c:f>
              <c:strCache>
                <c:ptCount val="1"/>
                <c:pt idx="0">
                  <c:v>Last Year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'2021'!$Y$20:$Y$31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'2022'!$AA$20:$AA$31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DA-459B-926C-5431B04EEA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95672143"/>
        <c:axId val="1772740207"/>
      </c:barChart>
      <c:catAx>
        <c:axId val="189567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740207"/>
        <c:crosses val="autoZero"/>
        <c:auto val="1"/>
        <c:lblAlgn val="ctr"/>
        <c:lblOffset val="100"/>
        <c:noMultiLvlLbl val="0"/>
      </c:catAx>
      <c:valAx>
        <c:axId val="177274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67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241947874901373"/>
          <c:y val="0.92775605824673846"/>
          <c:w val="0.36102938535509527"/>
          <c:h val="5.58890096788144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Salvations (by year)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'2021'!$Z$52</c:f>
              <c:strCache>
                <c:ptCount val="1"/>
                <c:pt idx="0">
                  <c:v>Total Salvations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'2024'!$Y$53:$Y$67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xVal>
          <c:yVal>
            <c:numRef>
              <c:f>'2024'!$Z$53:$Z$67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67-48F0-B8A4-2FE901422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419311"/>
        <c:axId val="1967436431"/>
      </c:scatterChart>
      <c:valAx>
        <c:axId val="189941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436431"/>
        <c:crosses val="autoZero"/>
        <c:crossBetween val="midCat"/>
        <c:majorUnit val="1"/>
      </c:valAx>
      <c:valAx>
        <c:axId val="19674364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Salvations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419311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Hours (by</a:t>
            </a:r>
            <a:r>
              <a:rPr lang="en-US" baseline="0"/>
              <a:t> year)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'2021'!$Z$35</c:f>
              <c:strCache>
                <c:ptCount val="1"/>
                <c:pt idx="0">
                  <c:v>Total Hours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'2022'!$Y$36:$Y$50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xVal>
          <c:yVal>
            <c:numRef>
              <c:f>'2022'!$Z$36:$Z$50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3B-4DCE-B227-320A0DEC8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834783"/>
        <c:axId val="1772714719"/>
      </c:scatterChart>
      <c:valAx>
        <c:axId val="185783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714719"/>
        <c:crosses val="autoZero"/>
        <c:crossBetween val="midCat"/>
        <c:majorUnit val="1"/>
      </c:valAx>
      <c:valAx>
        <c:axId val="177271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83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Salvations (by year)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'2021'!$Z$52</c:f>
              <c:strCache>
                <c:ptCount val="1"/>
                <c:pt idx="0">
                  <c:v>Total Salvations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'2022'!$Y$53:$Y$67</c:f>
              <c:numCache>
                <c:formatCode>General</c:formatCode>
                <c:ptCount val="1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</c:numCache>
            </c:numRef>
          </c:xVal>
          <c:yVal>
            <c:numRef>
              <c:f>'2022'!$Z$53:$Z$67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6F-4456-AECE-FF9740E2E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419311"/>
        <c:axId val="1967436431"/>
      </c:scatterChart>
      <c:valAx>
        <c:axId val="189941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436431"/>
        <c:crosses val="autoZero"/>
        <c:crossBetween val="midCat"/>
        <c:majorUnit val="1"/>
      </c:valAx>
      <c:valAx>
        <c:axId val="196743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Salvations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419311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Monthly Hours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'2021'!$Z$3</c:f>
              <c:strCache>
                <c:ptCount val="1"/>
                <c:pt idx="0">
                  <c:v>This 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'2021'!$Y$4:$Y$15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'2023'!$Z$4:$Z$15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2-4B3B-8200-236067F7A966}"/>
            </c:ext>
          </c:extLst>
        </c:ser>
        <c:ser>
          <c:idx val="1"/>
          <c:order val="1"/>
          <c:tx>
            <c:strRef>
              <c:f>'2021'!$AA$3</c:f>
              <c:strCache>
                <c:ptCount val="1"/>
                <c:pt idx="0">
                  <c:v>Last Year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'2021'!$Y$4:$Y$15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'2023'!$AA$4:$AA$15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F2-4B3B-8200-236067F7A9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6286128"/>
        <c:axId val="784860000"/>
      </c:barChart>
      <c:catAx>
        <c:axId val="78628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60000"/>
        <c:crosses val="autoZero"/>
        <c:auto val="1"/>
        <c:lblAlgn val="ctr"/>
        <c:lblOffset val="100"/>
        <c:noMultiLvlLbl val="0"/>
      </c:catAx>
      <c:valAx>
        <c:axId val="78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8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7145060916852168"/>
          <c:y val="0.94301539062058359"/>
          <c:w val="0.28385992468008825"/>
          <c:h val="4.06058921682863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chart" Target="../charts/chart52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4" Type="http://schemas.openxmlformats.org/officeDocument/2006/relationships/chart" Target="../charts/chart6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25</xdr:col>
      <xdr:colOff>524931</xdr:colOff>
      <xdr:row>35</xdr:row>
      <xdr:rowOff>95251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24CCBB-074C-4A68-8163-D25C2FE9A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1"/>
          <a:ext cx="15764931" cy="67627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47368</xdr:colOff>
      <xdr:row>1</xdr:row>
      <xdr:rowOff>92803</xdr:rowOff>
    </xdr:from>
    <xdr:to>
      <xdr:col>37</xdr:col>
      <xdr:colOff>519546</xdr:colOff>
      <xdr:row>25</xdr:row>
      <xdr:rowOff>69273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06E3C4-C2C0-40DA-BC6C-93C5255DE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519548</xdr:colOff>
      <xdr:row>1</xdr:row>
      <xdr:rowOff>86037</xdr:rowOff>
    </xdr:from>
    <xdr:to>
      <xdr:col>53</xdr:col>
      <xdr:colOff>519547</xdr:colOff>
      <xdr:row>25</xdr:row>
      <xdr:rowOff>69273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A350EC-C259-4865-A986-94FB9D085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51954</xdr:colOff>
      <xdr:row>25</xdr:row>
      <xdr:rowOff>17319</xdr:rowOff>
    </xdr:from>
    <xdr:to>
      <xdr:col>37</xdr:col>
      <xdr:colOff>571499</xdr:colOff>
      <xdr:row>52</xdr:row>
      <xdr:rowOff>86591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CFF2BD-C494-4262-82A1-D87DA73D7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566227</xdr:colOff>
      <xdr:row>25</xdr:row>
      <xdr:rowOff>17319</xdr:rowOff>
    </xdr:from>
    <xdr:to>
      <xdr:col>53</xdr:col>
      <xdr:colOff>519545</xdr:colOff>
      <xdr:row>52</xdr:row>
      <xdr:rowOff>86592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D77219-2B67-4F5C-9073-30C46E4D1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47368</xdr:colOff>
      <xdr:row>1</xdr:row>
      <xdr:rowOff>92803</xdr:rowOff>
    </xdr:from>
    <xdr:to>
      <xdr:col>37</xdr:col>
      <xdr:colOff>519546</xdr:colOff>
      <xdr:row>25</xdr:row>
      <xdr:rowOff>69273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015B68-455D-4A4C-B6B3-661EED6A9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519548</xdr:colOff>
      <xdr:row>1</xdr:row>
      <xdr:rowOff>86037</xdr:rowOff>
    </xdr:from>
    <xdr:to>
      <xdr:col>53</xdr:col>
      <xdr:colOff>519547</xdr:colOff>
      <xdr:row>25</xdr:row>
      <xdr:rowOff>69273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2FC4DC-E286-45BD-967A-5DFE76ED1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51954</xdr:colOff>
      <xdr:row>25</xdr:row>
      <xdr:rowOff>17319</xdr:rowOff>
    </xdr:from>
    <xdr:to>
      <xdr:col>37</xdr:col>
      <xdr:colOff>571499</xdr:colOff>
      <xdr:row>52</xdr:row>
      <xdr:rowOff>86591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F20DCA-67F6-4E58-8294-CC29A5D55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566227</xdr:colOff>
      <xdr:row>25</xdr:row>
      <xdr:rowOff>17319</xdr:rowOff>
    </xdr:from>
    <xdr:to>
      <xdr:col>53</xdr:col>
      <xdr:colOff>519545</xdr:colOff>
      <xdr:row>52</xdr:row>
      <xdr:rowOff>86592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1D4CE8-3916-4C7C-A61B-2CCC13759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47368</xdr:colOff>
      <xdr:row>1</xdr:row>
      <xdr:rowOff>92803</xdr:rowOff>
    </xdr:from>
    <xdr:to>
      <xdr:col>37</xdr:col>
      <xdr:colOff>519546</xdr:colOff>
      <xdr:row>25</xdr:row>
      <xdr:rowOff>69273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7E0CBD-33B0-4F4C-8568-CED66A9AE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519548</xdr:colOff>
      <xdr:row>1</xdr:row>
      <xdr:rowOff>86037</xdr:rowOff>
    </xdr:from>
    <xdr:to>
      <xdr:col>53</xdr:col>
      <xdr:colOff>519547</xdr:colOff>
      <xdr:row>25</xdr:row>
      <xdr:rowOff>69273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DD3D07-4815-47C2-8CCF-074CCAF1F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51954</xdr:colOff>
      <xdr:row>25</xdr:row>
      <xdr:rowOff>17319</xdr:rowOff>
    </xdr:from>
    <xdr:to>
      <xdr:col>37</xdr:col>
      <xdr:colOff>571499</xdr:colOff>
      <xdr:row>52</xdr:row>
      <xdr:rowOff>86591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93047D-1E38-477F-90E8-AF623498C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566227</xdr:colOff>
      <xdr:row>25</xdr:row>
      <xdr:rowOff>17319</xdr:rowOff>
    </xdr:from>
    <xdr:to>
      <xdr:col>53</xdr:col>
      <xdr:colOff>519545</xdr:colOff>
      <xdr:row>52</xdr:row>
      <xdr:rowOff>86592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340532-80AE-4514-951A-EC2AD10631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47368</xdr:colOff>
      <xdr:row>1</xdr:row>
      <xdr:rowOff>92803</xdr:rowOff>
    </xdr:from>
    <xdr:to>
      <xdr:col>37</xdr:col>
      <xdr:colOff>519546</xdr:colOff>
      <xdr:row>25</xdr:row>
      <xdr:rowOff>69273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CEF09A-2518-4DFF-92BF-0A8E094F9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519548</xdr:colOff>
      <xdr:row>1</xdr:row>
      <xdr:rowOff>86037</xdr:rowOff>
    </xdr:from>
    <xdr:to>
      <xdr:col>53</xdr:col>
      <xdr:colOff>519547</xdr:colOff>
      <xdr:row>25</xdr:row>
      <xdr:rowOff>69273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B85C0E-7CAD-4DDB-8A1D-F6ABFAA7D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51954</xdr:colOff>
      <xdr:row>25</xdr:row>
      <xdr:rowOff>17319</xdr:rowOff>
    </xdr:from>
    <xdr:to>
      <xdr:col>37</xdr:col>
      <xdr:colOff>571499</xdr:colOff>
      <xdr:row>52</xdr:row>
      <xdr:rowOff>86591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34FC04-1CFC-43E7-99D4-282145033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566227</xdr:colOff>
      <xdr:row>25</xdr:row>
      <xdr:rowOff>17319</xdr:rowOff>
    </xdr:from>
    <xdr:to>
      <xdr:col>53</xdr:col>
      <xdr:colOff>519545</xdr:colOff>
      <xdr:row>52</xdr:row>
      <xdr:rowOff>86592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6A560F-6B43-4832-8B1F-CE7AC0123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47368</xdr:colOff>
      <xdr:row>1</xdr:row>
      <xdr:rowOff>92803</xdr:rowOff>
    </xdr:from>
    <xdr:to>
      <xdr:col>37</xdr:col>
      <xdr:colOff>519546</xdr:colOff>
      <xdr:row>25</xdr:row>
      <xdr:rowOff>69273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78DB5F-BEC5-418E-BC80-FCBB875E9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519548</xdr:colOff>
      <xdr:row>1</xdr:row>
      <xdr:rowOff>86037</xdr:rowOff>
    </xdr:from>
    <xdr:to>
      <xdr:col>53</xdr:col>
      <xdr:colOff>519547</xdr:colOff>
      <xdr:row>25</xdr:row>
      <xdr:rowOff>69273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1D7FEF-676B-4D33-866A-E2C7845F7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51954</xdr:colOff>
      <xdr:row>25</xdr:row>
      <xdr:rowOff>17319</xdr:rowOff>
    </xdr:from>
    <xdr:to>
      <xdr:col>37</xdr:col>
      <xdr:colOff>571499</xdr:colOff>
      <xdr:row>52</xdr:row>
      <xdr:rowOff>86591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079E7B-E985-44D4-BD08-FB306F13A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566227</xdr:colOff>
      <xdr:row>25</xdr:row>
      <xdr:rowOff>17319</xdr:rowOff>
    </xdr:from>
    <xdr:to>
      <xdr:col>53</xdr:col>
      <xdr:colOff>519545</xdr:colOff>
      <xdr:row>52</xdr:row>
      <xdr:rowOff>86592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A571B3-CBF2-4CEC-B656-C397DCFCC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47368</xdr:colOff>
      <xdr:row>1</xdr:row>
      <xdr:rowOff>92803</xdr:rowOff>
    </xdr:from>
    <xdr:to>
      <xdr:col>37</xdr:col>
      <xdr:colOff>519546</xdr:colOff>
      <xdr:row>25</xdr:row>
      <xdr:rowOff>69273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C6EA48-245C-4ED0-9B18-B8C860348D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519548</xdr:colOff>
      <xdr:row>1</xdr:row>
      <xdr:rowOff>86037</xdr:rowOff>
    </xdr:from>
    <xdr:to>
      <xdr:col>53</xdr:col>
      <xdr:colOff>519547</xdr:colOff>
      <xdr:row>25</xdr:row>
      <xdr:rowOff>69273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122281-79FA-4DD5-A880-2823AE049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51954</xdr:colOff>
      <xdr:row>25</xdr:row>
      <xdr:rowOff>17319</xdr:rowOff>
    </xdr:from>
    <xdr:to>
      <xdr:col>37</xdr:col>
      <xdr:colOff>571499</xdr:colOff>
      <xdr:row>52</xdr:row>
      <xdr:rowOff>86591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9AD4AB-354D-4D8F-9AD2-8C44D4ECD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566227</xdr:colOff>
      <xdr:row>25</xdr:row>
      <xdr:rowOff>17319</xdr:rowOff>
    </xdr:from>
    <xdr:to>
      <xdr:col>53</xdr:col>
      <xdr:colOff>519545</xdr:colOff>
      <xdr:row>52</xdr:row>
      <xdr:rowOff>86592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6E2E01-BC1C-4433-A7AB-6DCBD0A10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47368</xdr:colOff>
      <xdr:row>1</xdr:row>
      <xdr:rowOff>92803</xdr:rowOff>
    </xdr:from>
    <xdr:to>
      <xdr:col>37</xdr:col>
      <xdr:colOff>519546</xdr:colOff>
      <xdr:row>25</xdr:row>
      <xdr:rowOff>69273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79B342-E2EC-4F5B-B69E-6E246D5ED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519548</xdr:colOff>
      <xdr:row>1</xdr:row>
      <xdr:rowOff>86037</xdr:rowOff>
    </xdr:from>
    <xdr:to>
      <xdr:col>53</xdr:col>
      <xdr:colOff>519547</xdr:colOff>
      <xdr:row>25</xdr:row>
      <xdr:rowOff>69273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EDA269-33BF-4464-B1A9-E18EAE003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51954</xdr:colOff>
      <xdr:row>25</xdr:row>
      <xdr:rowOff>17319</xdr:rowOff>
    </xdr:from>
    <xdr:to>
      <xdr:col>37</xdr:col>
      <xdr:colOff>571499</xdr:colOff>
      <xdr:row>52</xdr:row>
      <xdr:rowOff>86591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BE730E-850F-488B-BC40-09798C1CF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566227</xdr:colOff>
      <xdr:row>25</xdr:row>
      <xdr:rowOff>17319</xdr:rowOff>
    </xdr:from>
    <xdr:to>
      <xdr:col>53</xdr:col>
      <xdr:colOff>519545</xdr:colOff>
      <xdr:row>52</xdr:row>
      <xdr:rowOff>86592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F40C25-8FF6-4627-A668-04BA297C63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47368</xdr:colOff>
      <xdr:row>1</xdr:row>
      <xdr:rowOff>40848</xdr:rowOff>
    </xdr:from>
    <xdr:to>
      <xdr:col>37</xdr:col>
      <xdr:colOff>519546</xdr:colOff>
      <xdr:row>25</xdr:row>
      <xdr:rowOff>17318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E15B23-5672-4138-9348-24F72F623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502227</xdr:colOff>
      <xdr:row>1</xdr:row>
      <xdr:rowOff>34082</xdr:rowOff>
    </xdr:from>
    <xdr:to>
      <xdr:col>53</xdr:col>
      <xdr:colOff>519545</xdr:colOff>
      <xdr:row>25</xdr:row>
      <xdr:rowOff>17318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B5769B-12F7-4840-A0DE-6D4F7ACB4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50860</xdr:colOff>
      <xdr:row>25</xdr:row>
      <xdr:rowOff>17319</xdr:rowOff>
    </xdr:from>
    <xdr:to>
      <xdr:col>38</xdr:col>
      <xdr:colOff>0</xdr:colOff>
      <xdr:row>52</xdr:row>
      <xdr:rowOff>86591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4F76C3-DF70-46C5-8A61-0F4CB06D9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531591</xdr:colOff>
      <xdr:row>25</xdr:row>
      <xdr:rowOff>17318</xdr:rowOff>
    </xdr:from>
    <xdr:to>
      <xdr:col>53</xdr:col>
      <xdr:colOff>519546</xdr:colOff>
      <xdr:row>52</xdr:row>
      <xdr:rowOff>86591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AC9B3D-127C-409A-941A-93EF8CCB7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47368</xdr:colOff>
      <xdr:row>1</xdr:row>
      <xdr:rowOff>40848</xdr:rowOff>
    </xdr:from>
    <xdr:to>
      <xdr:col>37</xdr:col>
      <xdr:colOff>519546</xdr:colOff>
      <xdr:row>25</xdr:row>
      <xdr:rowOff>17318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BC6B26-3AC1-410F-8394-DB8DD0D3B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502227</xdr:colOff>
      <xdr:row>1</xdr:row>
      <xdr:rowOff>34082</xdr:rowOff>
    </xdr:from>
    <xdr:to>
      <xdr:col>53</xdr:col>
      <xdr:colOff>519545</xdr:colOff>
      <xdr:row>25</xdr:row>
      <xdr:rowOff>17318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B2FA61-E9F1-45B2-841C-012C63694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50860</xdr:colOff>
      <xdr:row>25</xdr:row>
      <xdr:rowOff>17319</xdr:rowOff>
    </xdr:from>
    <xdr:to>
      <xdr:col>38</xdr:col>
      <xdr:colOff>0</xdr:colOff>
      <xdr:row>52</xdr:row>
      <xdr:rowOff>86591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DE4E5D-AD23-474A-9F68-0B2C190B5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531591</xdr:colOff>
      <xdr:row>25</xdr:row>
      <xdr:rowOff>17318</xdr:rowOff>
    </xdr:from>
    <xdr:to>
      <xdr:col>53</xdr:col>
      <xdr:colOff>519546</xdr:colOff>
      <xdr:row>52</xdr:row>
      <xdr:rowOff>86591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1E8639-7D53-44BA-8367-CB449A798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47368</xdr:colOff>
      <xdr:row>1</xdr:row>
      <xdr:rowOff>40848</xdr:rowOff>
    </xdr:from>
    <xdr:to>
      <xdr:col>37</xdr:col>
      <xdr:colOff>519546</xdr:colOff>
      <xdr:row>25</xdr:row>
      <xdr:rowOff>17318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7F9EE7-E287-4BA9-989C-6C25F3BD6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502227</xdr:colOff>
      <xdr:row>1</xdr:row>
      <xdr:rowOff>34082</xdr:rowOff>
    </xdr:from>
    <xdr:to>
      <xdr:col>53</xdr:col>
      <xdr:colOff>519545</xdr:colOff>
      <xdr:row>25</xdr:row>
      <xdr:rowOff>17318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24F1E7-F545-4C90-8CAE-660386D52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50860</xdr:colOff>
      <xdr:row>25</xdr:row>
      <xdr:rowOff>17319</xdr:rowOff>
    </xdr:from>
    <xdr:to>
      <xdr:col>38</xdr:col>
      <xdr:colOff>0</xdr:colOff>
      <xdr:row>52</xdr:row>
      <xdr:rowOff>86591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6FE2C7-2E68-4315-AD50-DEC0DF01D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531591</xdr:colOff>
      <xdr:row>25</xdr:row>
      <xdr:rowOff>17318</xdr:rowOff>
    </xdr:from>
    <xdr:to>
      <xdr:col>53</xdr:col>
      <xdr:colOff>519546</xdr:colOff>
      <xdr:row>52</xdr:row>
      <xdr:rowOff>86591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A1AFBD-3A9F-4624-9AA8-159FFD478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47368</xdr:colOff>
      <xdr:row>1</xdr:row>
      <xdr:rowOff>92803</xdr:rowOff>
    </xdr:from>
    <xdr:to>
      <xdr:col>37</xdr:col>
      <xdr:colOff>519546</xdr:colOff>
      <xdr:row>25</xdr:row>
      <xdr:rowOff>69273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459C5A-C943-4AAA-BE56-8AC4C401F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519548</xdr:colOff>
      <xdr:row>1</xdr:row>
      <xdr:rowOff>86037</xdr:rowOff>
    </xdr:from>
    <xdr:to>
      <xdr:col>53</xdr:col>
      <xdr:colOff>519547</xdr:colOff>
      <xdr:row>25</xdr:row>
      <xdr:rowOff>69273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CB9278-6923-42E1-8EB9-41773F6AC4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51954</xdr:colOff>
      <xdr:row>25</xdr:row>
      <xdr:rowOff>17319</xdr:rowOff>
    </xdr:from>
    <xdr:to>
      <xdr:col>37</xdr:col>
      <xdr:colOff>571499</xdr:colOff>
      <xdr:row>52</xdr:row>
      <xdr:rowOff>86591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2640BC-1C24-4362-A94C-AE9F33E58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566227</xdr:colOff>
      <xdr:row>25</xdr:row>
      <xdr:rowOff>17319</xdr:rowOff>
    </xdr:from>
    <xdr:to>
      <xdr:col>53</xdr:col>
      <xdr:colOff>519545</xdr:colOff>
      <xdr:row>52</xdr:row>
      <xdr:rowOff>86592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62DF5B-0110-4F94-943B-8A5A809D1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47368</xdr:colOff>
      <xdr:row>1</xdr:row>
      <xdr:rowOff>92803</xdr:rowOff>
    </xdr:from>
    <xdr:to>
      <xdr:col>37</xdr:col>
      <xdr:colOff>519546</xdr:colOff>
      <xdr:row>25</xdr:row>
      <xdr:rowOff>69273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8B316F-7F90-46D8-8FB2-D08083AD0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519548</xdr:colOff>
      <xdr:row>1</xdr:row>
      <xdr:rowOff>86037</xdr:rowOff>
    </xdr:from>
    <xdr:to>
      <xdr:col>53</xdr:col>
      <xdr:colOff>519547</xdr:colOff>
      <xdr:row>25</xdr:row>
      <xdr:rowOff>69273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D1B98B-A489-47A3-8C5C-2F4E66D6C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51954</xdr:colOff>
      <xdr:row>25</xdr:row>
      <xdr:rowOff>17319</xdr:rowOff>
    </xdr:from>
    <xdr:to>
      <xdr:col>37</xdr:col>
      <xdr:colOff>571499</xdr:colOff>
      <xdr:row>52</xdr:row>
      <xdr:rowOff>86591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FFCD3C-D419-4EB0-AB03-10ACF8E1D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566227</xdr:colOff>
      <xdr:row>25</xdr:row>
      <xdr:rowOff>17319</xdr:rowOff>
    </xdr:from>
    <xdr:to>
      <xdr:col>53</xdr:col>
      <xdr:colOff>519545</xdr:colOff>
      <xdr:row>52</xdr:row>
      <xdr:rowOff>86592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12B484-AAF5-41D6-8581-838E3B637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47368</xdr:colOff>
      <xdr:row>1</xdr:row>
      <xdr:rowOff>92803</xdr:rowOff>
    </xdr:from>
    <xdr:to>
      <xdr:col>37</xdr:col>
      <xdr:colOff>519546</xdr:colOff>
      <xdr:row>25</xdr:row>
      <xdr:rowOff>69273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8A1CF0-B6D6-429E-802C-07BF843AB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519548</xdr:colOff>
      <xdr:row>1</xdr:row>
      <xdr:rowOff>86037</xdr:rowOff>
    </xdr:from>
    <xdr:to>
      <xdr:col>53</xdr:col>
      <xdr:colOff>519547</xdr:colOff>
      <xdr:row>25</xdr:row>
      <xdr:rowOff>69273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0529D9-581D-4310-A4E6-2A0F2DE37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51954</xdr:colOff>
      <xdr:row>25</xdr:row>
      <xdr:rowOff>17319</xdr:rowOff>
    </xdr:from>
    <xdr:to>
      <xdr:col>37</xdr:col>
      <xdr:colOff>571499</xdr:colOff>
      <xdr:row>52</xdr:row>
      <xdr:rowOff>86591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F6568E-5656-49A7-9957-FAD901D38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566227</xdr:colOff>
      <xdr:row>25</xdr:row>
      <xdr:rowOff>17319</xdr:rowOff>
    </xdr:from>
    <xdr:to>
      <xdr:col>53</xdr:col>
      <xdr:colOff>519545</xdr:colOff>
      <xdr:row>52</xdr:row>
      <xdr:rowOff>86592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DAF557-6E44-4673-BBC6-95D8BEEC8F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47368</xdr:colOff>
      <xdr:row>1</xdr:row>
      <xdr:rowOff>92803</xdr:rowOff>
    </xdr:from>
    <xdr:to>
      <xdr:col>37</xdr:col>
      <xdr:colOff>519546</xdr:colOff>
      <xdr:row>25</xdr:row>
      <xdr:rowOff>69273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F105AB-1771-4E40-8074-0D5073F3C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519548</xdr:colOff>
      <xdr:row>1</xdr:row>
      <xdr:rowOff>86037</xdr:rowOff>
    </xdr:from>
    <xdr:to>
      <xdr:col>53</xdr:col>
      <xdr:colOff>519547</xdr:colOff>
      <xdr:row>25</xdr:row>
      <xdr:rowOff>69273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3BEA07-ACB0-47E1-9710-FA9DEB6C4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51954</xdr:colOff>
      <xdr:row>25</xdr:row>
      <xdr:rowOff>17319</xdr:rowOff>
    </xdr:from>
    <xdr:to>
      <xdr:col>37</xdr:col>
      <xdr:colOff>571499</xdr:colOff>
      <xdr:row>52</xdr:row>
      <xdr:rowOff>86591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2BBE25-5425-4225-ACCF-7451AF814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566227</xdr:colOff>
      <xdr:row>25</xdr:row>
      <xdr:rowOff>17319</xdr:rowOff>
    </xdr:from>
    <xdr:to>
      <xdr:col>53</xdr:col>
      <xdr:colOff>519545</xdr:colOff>
      <xdr:row>52</xdr:row>
      <xdr:rowOff>86592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90D29C-AF3E-4E93-90AD-083D12F66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47368</xdr:colOff>
      <xdr:row>1</xdr:row>
      <xdr:rowOff>92803</xdr:rowOff>
    </xdr:from>
    <xdr:to>
      <xdr:col>37</xdr:col>
      <xdr:colOff>519546</xdr:colOff>
      <xdr:row>25</xdr:row>
      <xdr:rowOff>69273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B6936-E591-424B-B8D3-DD1D42485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519548</xdr:colOff>
      <xdr:row>1</xdr:row>
      <xdr:rowOff>86037</xdr:rowOff>
    </xdr:from>
    <xdr:to>
      <xdr:col>53</xdr:col>
      <xdr:colOff>519547</xdr:colOff>
      <xdr:row>25</xdr:row>
      <xdr:rowOff>69273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FB6520-B9DA-40C3-9043-3DD28809A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51954</xdr:colOff>
      <xdr:row>25</xdr:row>
      <xdr:rowOff>17319</xdr:rowOff>
    </xdr:from>
    <xdr:to>
      <xdr:col>37</xdr:col>
      <xdr:colOff>571499</xdr:colOff>
      <xdr:row>52</xdr:row>
      <xdr:rowOff>86591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93AC5F-4AF2-4AA3-A87C-B3D182AAD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566227</xdr:colOff>
      <xdr:row>25</xdr:row>
      <xdr:rowOff>17319</xdr:rowOff>
    </xdr:from>
    <xdr:to>
      <xdr:col>53</xdr:col>
      <xdr:colOff>519545</xdr:colOff>
      <xdr:row>52</xdr:row>
      <xdr:rowOff>86592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333F1B-C835-470E-942C-5571D63F3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3B0F6EB-6A99-4B95-A0BD-B0C82D5E0DE7}" name="Table1496" displayName="Table1496" ref="Y3:AA15" totalsRowShown="0" headerRowDxfId="564" headerRowBorderDxfId="563" tableBorderDxfId="562">
  <autoFilter ref="Y3:AA15" xr:uid="{B8F9EE09-1EC0-4F6B-9273-9BA120C9E534}"/>
  <tableColumns count="3">
    <tableColumn id="1" xr3:uid="{9A0D4039-FC2D-4933-BC95-0BB9CDCBB036}" name="Month" dataDxfId="561"/>
    <tableColumn id="2" xr3:uid="{E209479D-D899-4A80-AF84-1EAB3C9C005E}" name="This Year" dataDxfId="560"/>
    <tableColumn id="3" xr3:uid="{D8AEEF15-1E85-4962-8426-BE35EEF98078}" name="Last Year" dataDxfId="559">
      <calculatedColumnFormula>#REF!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DE51A0F-E058-411E-B2F5-991DCB27E088}" name="Table251011310" displayName="Table251011310" ref="Y19:AA31" totalsRowShown="0" headerRowDxfId="483" headerRowBorderDxfId="482" tableBorderDxfId="481">
  <autoFilter ref="Y19:AA31" xr:uid="{9DE51A0F-E058-411E-B2F5-991DCB27E088}"/>
  <tableColumns count="3">
    <tableColumn id="1" xr3:uid="{F097E3ED-9EEE-4927-B3BF-1BBCCF20EB90}" name="Months" dataDxfId="480"/>
    <tableColumn id="2" xr3:uid="{96A1361B-091D-41A5-8DA0-640770896D90}" name="This Year" dataDxfId="479"/>
    <tableColumn id="3" xr3:uid="{401590FE-3350-40B8-8E56-82C5C30A2BE1}" name="Last Year" dataDxfId="478">
      <calculatedColumnFormula>Table2510113[[#This Row],[This Year]]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FB95AC3A-3646-4A81-9EB9-18F2AD8B10BD}" name="Table121247124" displayName="Table121247124" ref="Y35:Z50" totalsRowShown="0" headerRowDxfId="477" headerRowBorderDxfId="476" tableBorderDxfId="475">
  <autoFilter ref="Y35:Z50" xr:uid="{FB95AC3A-3646-4A81-9EB9-18F2AD8B10BD}"/>
  <tableColumns count="2">
    <tableColumn id="1" xr3:uid="{D2516C19-60CB-4E64-8D8D-24B14C25DBA3}" name="Year " dataDxfId="474"/>
    <tableColumn id="2" xr3:uid="{A573FD32-EC6C-4166-981D-28E3FD52A72E}" name="Total Hours" dataDxfId="473">
      <calculatedColumnFormula>Z16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FC42C381-7A2D-4951-9C01-1005AC727CB9}" name="Table131558125" displayName="Table131558125" ref="Y52:Z67" totalsRowShown="0" headerRowDxfId="472" headerRowBorderDxfId="471" tableBorderDxfId="470">
  <autoFilter ref="Y52:Z67" xr:uid="{FC42C381-7A2D-4951-9C01-1005AC727CB9}"/>
  <tableColumns count="2">
    <tableColumn id="1" xr3:uid="{05F657B7-69FA-4256-A95E-8873085AE7D9}" name="Year" dataDxfId="469"/>
    <tableColumn id="2" xr3:uid="{C09D3E33-E3FF-4CA1-9B70-36203D1C155A}" name="Total Salvations" dataDxfId="468">
      <calculatedColumnFormula>'2021'!Z32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7DA14B6-A288-45B3-8F8D-94250A290845}" name="Table14962914" displayName="Table14962914" ref="Y3:AA15" totalsRowShown="0" headerRowDxfId="450" headerRowBorderDxfId="449" tableBorderDxfId="448">
  <autoFilter ref="Y3:AA15" xr:uid="{97DA14B6-A288-45B3-8F8D-94250A290845}"/>
  <tableColumns count="3">
    <tableColumn id="1" xr3:uid="{55DDCB0C-8C16-409A-A557-262FBD5D2D02}" name="Month" dataDxfId="447"/>
    <tableColumn id="2" xr3:uid="{3D071EF2-FAB6-4618-8F68-F2257D14B8AB}" name="This Year" dataDxfId="446"/>
    <tableColumn id="3" xr3:uid="{DC777F1C-EBE3-4240-A3E6-99F01B95CC6D}" name="Last Year" dataDxfId="445">
      <calculatedColumnFormula>Table149629[[#This Row],[This Year]]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1835E16-2B61-4B21-AF45-F0E1DC8755CA}" name="Table25101131015" displayName="Table25101131015" ref="Y19:AA31" totalsRowShown="0" headerRowDxfId="444" headerRowBorderDxfId="443" tableBorderDxfId="442">
  <autoFilter ref="Y19:AA31" xr:uid="{F1835E16-2B61-4B21-AF45-F0E1DC8755CA}"/>
  <tableColumns count="3">
    <tableColumn id="1" xr3:uid="{34C622E5-BD66-480F-A773-055C3E892504}" name="Months" dataDxfId="441"/>
    <tableColumn id="2" xr3:uid="{3AFDAE5E-EC7C-44F4-AED5-E921489EC680}" name="This Year" dataDxfId="440"/>
    <tableColumn id="3" xr3:uid="{4054DF5A-495F-47F1-9C94-452534E482D2}" name="Last Year" dataDxfId="439">
      <calculatedColumnFormula>Table251011310[[#This Row],[This Year]]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311D1EE1-20D9-47B4-A40B-BB12F9FA5D6A}" name="Table121247126" displayName="Table121247126" ref="Y35:Z50" totalsRowShown="0" headerRowDxfId="438" headerRowBorderDxfId="437" tableBorderDxfId="436">
  <autoFilter ref="Y35:Z50" xr:uid="{311D1EE1-20D9-47B4-A40B-BB12F9FA5D6A}"/>
  <tableColumns count="2">
    <tableColumn id="1" xr3:uid="{B5569E00-A75A-41E2-9F84-E845431B228C}" name="Year " dataDxfId="435"/>
    <tableColumn id="2" xr3:uid="{F80BB9AB-F4F9-491B-AFDE-05592BF8D032}" name="Total Hours" dataDxfId="434">
      <calculatedColumnFormula>Z16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F9EF370E-FAD2-4726-85E3-942B0BC75FB5}" name="Table131558127" displayName="Table131558127" ref="Y52:Z67" totalsRowShown="0" headerRowDxfId="433" headerRowBorderDxfId="432" tableBorderDxfId="431">
  <autoFilter ref="Y52:Z67" xr:uid="{F9EF370E-FAD2-4726-85E3-942B0BC75FB5}"/>
  <tableColumns count="2">
    <tableColumn id="1" xr3:uid="{AF9018C7-9C45-4A96-896B-39D83D5B068E}" name="Year" dataDxfId="430"/>
    <tableColumn id="2" xr3:uid="{424CF2D3-0244-451C-AEB2-EC7CD641E9B8}" name="Total Salvations" dataDxfId="429">
      <calculatedColumnFormula>'2021'!Z32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B21A1EE6-5BBC-4992-BC18-FE491A481D4B}" name="Table14962914118" displayName="Table14962914118" ref="Y3:AA15" totalsRowShown="0" headerRowDxfId="411" headerRowBorderDxfId="410" tableBorderDxfId="409">
  <autoFilter ref="Y3:AA15" xr:uid="{B21A1EE6-5BBC-4992-BC18-FE491A481D4B}"/>
  <tableColumns count="3">
    <tableColumn id="1" xr3:uid="{AC46E262-408F-44CC-8F4B-2073220CB4F1}" name="Month" dataDxfId="408"/>
    <tableColumn id="2" xr3:uid="{99507655-AD09-418E-9A5E-733AC694A869}" name="This Year" dataDxfId="407"/>
    <tableColumn id="3" xr3:uid="{34F1D5A9-B3AB-4D20-989E-36741E8FE2B5}" name="Last Year" dataDxfId="406">
      <calculatedColumnFormula>Table14962914[[#This Row],[This Year]]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6E9BF586-053F-45CB-9A5F-B4F21F50ECF4}" name="Table25101131015119" displayName="Table25101131015119" ref="Y19:AA31" totalsRowShown="0" headerRowDxfId="405" headerRowBorderDxfId="404" tableBorderDxfId="403">
  <autoFilter ref="Y19:AA31" xr:uid="{6E9BF586-053F-45CB-9A5F-B4F21F50ECF4}"/>
  <tableColumns count="3">
    <tableColumn id="1" xr3:uid="{F3814397-4151-4FC5-B5AE-60AADDE14DA6}" name="Months" dataDxfId="402"/>
    <tableColumn id="2" xr3:uid="{0FA13F32-9A32-420B-A2C3-E78155B1F504}" name="This Year" dataDxfId="401"/>
    <tableColumn id="3" xr3:uid="{50E316E6-0BE2-4F9D-8F7D-42CAE8A8ECE8}" name="Last Year" dataDxfId="400">
      <calculatedColumnFormula>Table25101131015[[#This Row],[This Year]]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7" xr:uid="{76BCB46B-D3D0-423D-B11A-2E738AB0D1E4}" name="Table121247128" displayName="Table121247128" ref="Y35:Z50" totalsRowShown="0" headerRowDxfId="399" headerRowBorderDxfId="398" tableBorderDxfId="397">
  <autoFilter ref="Y35:Z50" xr:uid="{76BCB46B-D3D0-423D-B11A-2E738AB0D1E4}"/>
  <tableColumns count="2">
    <tableColumn id="1" xr3:uid="{7C8F54BC-FC59-40C7-86B5-B0E5A46686E7}" name="Year " dataDxfId="396"/>
    <tableColumn id="2" xr3:uid="{F500AD09-510E-4C6B-9603-AD7D90959CA8}" name="Total Hours" dataDxfId="395">
      <calculatedColumnFormula>Z16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D613063-54CF-4CF5-BD1D-0084F1BF426D}" name="Table251011" displayName="Table251011" ref="Y19:AA31" totalsRowShown="0" headerRowDxfId="558" headerRowBorderDxfId="557" tableBorderDxfId="556">
  <autoFilter ref="Y19:AA31" xr:uid="{A57F5BE7-70E0-4E72-AD07-656AF57C1E3C}"/>
  <tableColumns count="3">
    <tableColumn id="1" xr3:uid="{10966325-4CEF-4F34-ADBF-3C8DE481299B}" name="Months" dataDxfId="555"/>
    <tableColumn id="2" xr3:uid="{7299DDF6-8370-4336-AFFE-C33CAEF90077}" name="This Year" dataDxfId="554"/>
    <tableColumn id="3" xr3:uid="{F054331E-F4F2-4388-8AE4-7335ADB20634}" name="Last Year" dataDxfId="553">
      <calculatedColumnFormula>#REF!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8" xr:uid="{95836CB5-A2FE-43A4-879B-04F31D09670B}" name="Table131558129" displayName="Table131558129" ref="Y52:Z67" totalsRowShown="0" headerRowDxfId="394" headerRowBorderDxfId="393" tableBorderDxfId="392">
  <autoFilter ref="Y52:Z67" xr:uid="{95836CB5-A2FE-43A4-879B-04F31D09670B}"/>
  <tableColumns count="2">
    <tableColumn id="1" xr3:uid="{FC4C2220-E346-43E7-908A-3CFBB1310F42}" name="Year" dataDxfId="391"/>
    <tableColumn id="2" xr3:uid="{7810417B-7CBF-447B-86C3-A7B2271CF24B}" name="Total Salvations" dataDxfId="390">
      <calculatedColumnFormula>'2021'!Z32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9" xr:uid="{AC36EA69-D3D4-4C6B-8FDA-A96978CCCACF}" name="Table14962914118130" displayName="Table14962914118130" ref="Y3:AA15" totalsRowShown="0" headerRowDxfId="372" headerRowBorderDxfId="371" tableBorderDxfId="370">
  <autoFilter ref="Y3:AA15" xr:uid="{AC36EA69-D3D4-4C6B-8FDA-A96978CCCACF}"/>
  <tableColumns count="3">
    <tableColumn id="1" xr3:uid="{B86E9F46-C984-4BBB-8C51-6F86A7D364F6}" name="Month" dataDxfId="369"/>
    <tableColumn id="2" xr3:uid="{C73EF6C1-DAAA-4B79-82DB-E7F49526D6B7}" name="This Year" dataDxfId="368"/>
    <tableColumn id="3" xr3:uid="{03EA5A90-5D7C-4D14-8826-0E898F88141F}" name="Last Year" dataDxfId="367">
      <calculatedColumnFormula>Table14962914118[[#This Row],[This Year]]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7CC1E2F5-2860-4BFE-A938-27A24B5319DE}" name="Table25101131015119131" displayName="Table25101131015119131" ref="Y19:AA31" totalsRowShown="0" headerRowDxfId="366" headerRowBorderDxfId="365" tableBorderDxfId="364">
  <autoFilter ref="Y19:AA31" xr:uid="{7CC1E2F5-2860-4BFE-A938-27A24B5319DE}"/>
  <tableColumns count="3">
    <tableColumn id="1" xr3:uid="{C01A6284-EB2B-423F-B901-FAE1F347E89D}" name="Months" dataDxfId="363"/>
    <tableColumn id="2" xr3:uid="{2C67F9F5-A011-4331-A84F-084A1D165332}" name="This Year" dataDxfId="362"/>
    <tableColumn id="3" xr3:uid="{0366B3C2-1B5B-46AE-A79B-A8B337707D4D}" name="Last Year" dataDxfId="361">
      <calculatedColumnFormula>Table25101131015119[[#This Row],[This Year]]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1" xr:uid="{BB733F09-3ABE-4C9F-907E-588F3D3E3DCD}" name="Table121247128132" displayName="Table121247128132" ref="Y35:Z50" totalsRowShown="0" headerRowDxfId="360" headerRowBorderDxfId="359" tableBorderDxfId="358">
  <autoFilter ref="Y35:Z50" xr:uid="{BB733F09-3ABE-4C9F-907E-588F3D3E3DCD}"/>
  <tableColumns count="2">
    <tableColumn id="1" xr3:uid="{9D75B49B-6C39-4546-A86B-B036403E39B0}" name="Year " dataDxfId="357"/>
    <tableColumn id="2" xr3:uid="{08D6015F-8554-4E38-8F24-541F3A9E8386}" name="Total Hours" dataDxfId="356">
      <calculatedColumnFormula>Z16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2" xr:uid="{0150CDDA-08F4-4CBA-99A6-A3EE0635B468}" name="Table131558129133" displayName="Table131558129133" ref="Y52:Z67" totalsRowShown="0" headerRowDxfId="355" headerRowBorderDxfId="354" tableBorderDxfId="353">
  <autoFilter ref="Y52:Z67" xr:uid="{0150CDDA-08F4-4CBA-99A6-A3EE0635B468}"/>
  <tableColumns count="2">
    <tableColumn id="1" xr3:uid="{AED38739-C6FE-4690-8D81-59CACDFE7036}" name="Year" dataDxfId="352"/>
    <tableColumn id="2" xr3:uid="{AE148434-6494-48ED-8C0C-B9B69780CF05}" name="Total Salvations" dataDxfId="351">
      <calculatedColumnFormula>'2021'!Z32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3" xr:uid="{DB8F91D5-13CF-4A11-841E-9245DA4F2358}" name="Table14962914118130134" displayName="Table14962914118130134" ref="Y3:AA15" totalsRowShown="0" headerRowDxfId="333" headerRowBorderDxfId="332" tableBorderDxfId="331">
  <autoFilter ref="Y3:AA15" xr:uid="{DB8F91D5-13CF-4A11-841E-9245DA4F2358}"/>
  <tableColumns count="3">
    <tableColumn id="1" xr3:uid="{669231D7-1D20-4270-B326-CCA66DB93139}" name="Month" dataDxfId="330"/>
    <tableColumn id="2" xr3:uid="{30B9BFA0-E097-4FA1-8456-7BEA60F8FED6}" name="This Year" dataDxfId="329"/>
    <tableColumn id="3" xr3:uid="{AFEF8274-A5EA-475E-9054-9D972BB615BC}" name="Last Year" dataDxfId="328">
      <calculatedColumnFormula>Table14962914118130[[#This Row],[This Year]]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4" xr:uid="{FAA243CE-0FC8-4446-803F-68B196C1A2A9}" name="Table25101131015119131135" displayName="Table25101131015119131135" ref="Y19:AA31" totalsRowShown="0" headerRowDxfId="327" headerRowBorderDxfId="326" tableBorderDxfId="325">
  <autoFilter ref="Y19:AA31" xr:uid="{FAA243CE-0FC8-4446-803F-68B196C1A2A9}"/>
  <tableColumns count="3">
    <tableColumn id="1" xr3:uid="{8F38F4E6-550E-4396-AB20-6561491CB1FA}" name="Months" dataDxfId="324"/>
    <tableColumn id="2" xr3:uid="{0C86E1C4-AA53-4D03-AA54-E2ED9AAEB9EF}" name="This Year" dataDxfId="323"/>
    <tableColumn id="3" xr3:uid="{B09F4C4B-7819-4E71-AEDE-6AE200B18BA8}" name="Last Year" dataDxfId="322">
      <calculatedColumnFormula>Table25101131015119131[[#This Row],[This Year]]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5" xr:uid="{D69C230B-39E3-45D7-83D0-B4B03AA8257C}" name="Table121247128132136" displayName="Table121247128132136" ref="Y35:Z50" totalsRowShown="0" headerRowDxfId="321" headerRowBorderDxfId="320" tableBorderDxfId="319">
  <autoFilter ref="Y35:Z50" xr:uid="{D69C230B-39E3-45D7-83D0-B4B03AA8257C}"/>
  <tableColumns count="2">
    <tableColumn id="1" xr3:uid="{F30355A2-4DFB-4668-8092-8FB6D193F968}" name="Year " dataDxfId="318"/>
    <tableColumn id="2" xr3:uid="{211F69D1-AC69-480D-AA65-F95FC56B4EAE}" name="Total Hours" dataDxfId="317">
      <calculatedColumnFormula>Z16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6" xr:uid="{C135C02B-A6C7-4486-A5A8-1DCF5A04489F}" name="Table131558129133137" displayName="Table131558129133137" ref="Y52:Z67" totalsRowShown="0" headerRowDxfId="316" headerRowBorderDxfId="315" tableBorderDxfId="314">
  <autoFilter ref="Y52:Z67" xr:uid="{C135C02B-A6C7-4486-A5A8-1DCF5A04489F}"/>
  <tableColumns count="2">
    <tableColumn id="1" xr3:uid="{49AE3AE3-2F6C-458B-B8D2-BCC14D3BC3A4}" name="Year" dataDxfId="313"/>
    <tableColumn id="2" xr3:uid="{03E39A1E-B21E-4EAB-8331-E3351A01FCC5}" name="Total Salvations" dataDxfId="312">
      <calculatedColumnFormula>'2021'!Z32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7" xr:uid="{2E231DBD-92DE-4BCA-B974-1834A163014C}" name="Table14962914118130134138" displayName="Table14962914118130134138" ref="Y3:AA15" totalsRowShown="0" headerRowDxfId="294" headerRowBorderDxfId="293" tableBorderDxfId="292">
  <autoFilter ref="Y3:AA15" xr:uid="{2E231DBD-92DE-4BCA-B974-1834A163014C}"/>
  <tableColumns count="3">
    <tableColumn id="1" xr3:uid="{A33BABA1-C399-4043-8BD8-FAE6EAFC5BA8}" name="Month" dataDxfId="291"/>
    <tableColumn id="2" xr3:uid="{DAC56EB5-A918-4F98-A57F-B91277D5E8C3}" name="This Year" dataDxfId="290"/>
    <tableColumn id="3" xr3:uid="{554E3AE9-1391-4D87-A613-B4F7E063160D}" name="Last Year" dataDxfId="289">
      <calculatedColumnFormula>Table14962914118130134[[#This Row],[This Year]]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3152CC-4F46-4E9A-89D9-1561181F6BD4}" name="Table121247" displayName="Table121247" ref="Y35:Z50" totalsRowShown="0" headerRowDxfId="552" headerRowBorderDxfId="551" tableBorderDxfId="550">
  <autoFilter ref="Y35:Z50" xr:uid="{B33152CC-4F46-4E9A-89D9-1561181F6BD4}"/>
  <tableColumns count="2">
    <tableColumn id="1" xr3:uid="{1381E44B-4575-44C7-838E-4B5307588DB9}" name="Year " dataDxfId="549"/>
    <tableColumn id="2" xr3:uid="{89E7E086-4E9C-4745-AF93-C78A908488E6}" name="Total Hours" dataDxfId="548">
      <calculatedColumnFormula>Z16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8" xr:uid="{EEA408AA-4510-4787-9705-6D428BA6CDCC}" name="Table25101131015119131135139" displayName="Table25101131015119131135139" ref="Y19:AA31" totalsRowShown="0" headerRowDxfId="288" headerRowBorderDxfId="287" tableBorderDxfId="286">
  <autoFilter ref="Y19:AA31" xr:uid="{EEA408AA-4510-4787-9705-6D428BA6CDCC}"/>
  <tableColumns count="3">
    <tableColumn id="1" xr3:uid="{BC488286-EE5E-4DF9-8EDB-A4656A165170}" name="Months" dataDxfId="285"/>
    <tableColumn id="2" xr3:uid="{0064FC21-9195-4143-9903-A455DF5AC5A3}" name="This Year" dataDxfId="284"/>
    <tableColumn id="3" xr3:uid="{1A882832-D326-4187-96EB-B44D5807C4DF}" name="Last Year" dataDxfId="283">
      <calculatedColumnFormula>Table25101131015119131135[[#This Row],[This Year]]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9" xr:uid="{610695AA-69E2-4325-914D-5D2489B25427}" name="Table121247128132136140" displayName="Table121247128132136140" ref="Y35:Z50" totalsRowShown="0" headerRowDxfId="282" headerRowBorderDxfId="281" tableBorderDxfId="280">
  <autoFilter ref="Y35:Z50" xr:uid="{610695AA-69E2-4325-914D-5D2489B25427}"/>
  <tableColumns count="2">
    <tableColumn id="1" xr3:uid="{0C66D77F-54B2-40FE-A423-0A98C4726B6D}" name="Year " dataDxfId="279"/>
    <tableColumn id="2" xr3:uid="{A00B8D2E-64ED-4E47-B004-C745ACAA9C2A}" name="Total Hours" dataDxfId="278">
      <calculatedColumnFormula>Z16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0" xr:uid="{9E9168CB-D55B-4E44-9557-3A61B51309BE}" name="Table131558129133137141" displayName="Table131558129133137141" ref="Y52:Z67" totalsRowShown="0" headerRowDxfId="277" headerRowBorderDxfId="276" tableBorderDxfId="275">
  <autoFilter ref="Y52:Z67" xr:uid="{9E9168CB-D55B-4E44-9557-3A61B51309BE}"/>
  <tableColumns count="2">
    <tableColumn id="1" xr3:uid="{DD18F10C-70E8-42AC-82C9-38CC0C64D05F}" name="Year" dataDxfId="274"/>
    <tableColumn id="2" xr3:uid="{95813527-F4BA-4CE2-8763-D180D1A735C8}" name="Total Salvations" dataDxfId="273">
      <calculatedColumnFormula>'2021'!Z32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1" xr:uid="{4C686453-111A-4A79-B4C9-5BB5623DD455}" name="Table14962914118130134138142" displayName="Table14962914118130134138142" ref="Y3:AA15" totalsRowShown="0" headerRowDxfId="255" headerRowBorderDxfId="254" tableBorderDxfId="253">
  <autoFilter ref="Y3:AA15" xr:uid="{4C686453-111A-4A79-B4C9-5BB5623DD455}"/>
  <tableColumns count="3">
    <tableColumn id="1" xr3:uid="{4D5A7CD0-167B-40C8-B97B-91C72AEC7A2B}" name="Month" dataDxfId="252"/>
    <tableColumn id="2" xr3:uid="{84164BB0-8667-4B67-952F-948A5E044644}" name="This Year" dataDxfId="251"/>
    <tableColumn id="3" xr3:uid="{89A5981A-7EBF-4340-A34B-1205FAA03FEF}" name="Last Year" dataDxfId="250">
      <calculatedColumnFormula>Table14962914118130134138[[#This Row],[This Year]]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2" xr:uid="{95B84460-D507-49C8-A94A-D0B507FE58DE}" name="Table25101131015119131135139143" displayName="Table25101131015119131135139143" ref="Y19:AA31" totalsRowShown="0" headerRowDxfId="249" headerRowBorderDxfId="248" tableBorderDxfId="247">
  <autoFilter ref="Y19:AA31" xr:uid="{95B84460-D507-49C8-A94A-D0B507FE58DE}"/>
  <tableColumns count="3">
    <tableColumn id="1" xr3:uid="{25F8269F-BCA9-4A9B-AF9D-D424315D4118}" name="Months" dataDxfId="246"/>
    <tableColumn id="2" xr3:uid="{5F550B36-CC26-49C0-B92C-0D3DA7555E7D}" name="This Year" dataDxfId="245"/>
    <tableColumn id="3" xr3:uid="{172F6870-8B58-4A63-81B7-D5460552ECB9}" name="Last Year" dataDxfId="244">
      <calculatedColumnFormula>Table25101131015119131135139[[#This Row],[This Year]]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3" xr:uid="{029C3ABF-12C0-491C-B2F3-6F04979FB64F}" name="Table121247128132136140144" displayName="Table121247128132136140144" ref="Y35:Z50" totalsRowShown="0" headerRowDxfId="243" headerRowBorderDxfId="242" tableBorderDxfId="241">
  <autoFilter ref="Y35:Z50" xr:uid="{029C3ABF-12C0-491C-B2F3-6F04979FB64F}"/>
  <tableColumns count="2">
    <tableColumn id="1" xr3:uid="{0441E0BE-39FD-402B-BF74-5F97B2C514DC}" name="Year " dataDxfId="240"/>
    <tableColumn id="2" xr3:uid="{4862D03F-FDF0-45C8-970B-3AC8B0FF6F8D}" name="Total Hours" dataDxfId="239">
      <calculatedColumnFormula>Z16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4" xr:uid="{D73340E6-71A6-4972-9BFE-344DFE5698D6}" name="Table131558129133137141145" displayName="Table131558129133137141145" ref="Y52:Z67" totalsRowShown="0" headerRowDxfId="238" headerRowBorderDxfId="237" tableBorderDxfId="236">
  <autoFilter ref="Y52:Z67" xr:uid="{D73340E6-71A6-4972-9BFE-344DFE5698D6}"/>
  <tableColumns count="2">
    <tableColumn id="1" xr3:uid="{B120D2D4-BB0B-4E91-9A2D-DE20746A1F8D}" name="Year" dataDxfId="235"/>
    <tableColumn id="2" xr3:uid="{0770CF53-ED8B-4398-A34B-A4514420F205}" name="Total Salvations" dataDxfId="234">
      <calculatedColumnFormula>'2021'!Z32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5" xr:uid="{1460A591-E102-492E-A78B-83BF8F74B9ED}" name="Table14962914118130134138142146" displayName="Table14962914118130134138142146" ref="Y3:AA15" totalsRowShown="0" headerRowDxfId="216" headerRowBorderDxfId="215" tableBorderDxfId="214">
  <autoFilter ref="Y3:AA15" xr:uid="{1460A591-E102-492E-A78B-83BF8F74B9ED}"/>
  <tableColumns count="3">
    <tableColumn id="1" xr3:uid="{13C555EF-D5C6-447B-B071-CF17AE8B1400}" name="Month" dataDxfId="213"/>
    <tableColumn id="2" xr3:uid="{86164520-A0DE-41B9-BCD8-5F7136BC6A29}" name="This Year" dataDxfId="212"/>
    <tableColumn id="3" xr3:uid="{8B1B981F-B231-4B79-B966-EA65FB9C97BF}" name="Last Year" dataDxfId="211">
      <calculatedColumnFormula>Table14962914118130134138142[[#This Row],[This Year]]</calculatedColumn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6" xr:uid="{489C83F4-B701-44F1-8A13-1E6CD1259CE3}" name="Table25101131015119131135139143147" displayName="Table25101131015119131135139143147" ref="Y19:AA31" totalsRowShown="0" headerRowDxfId="210" headerRowBorderDxfId="209" tableBorderDxfId="208">
  <autoFilter ref="Y19:AA31" xr:uid="{489C83F4-B701-44F1-8A13-1E6CD1259CE3}"/>
  <tableColumns count="3">
    <tableColumn id="1" xr3:uid="{8F033D7F-7DCE-4AF4-B01C-9A2FD35B66F0}" name="Months" dataDxfId="207"/>
    <tableColumn id="2" xr3:uid="{1C3CD457-E849-4B47-80B4-AE87CB724B5D}" name="This Year" dataDxfId="206"/>
    <tableColumn id="3" xr3:uid="{DE1163F3-8D44-47BF-9AC9-6E92BC0D9D7A}" name="Last Year" dataDxfId="205">
      <calculatedColumnFormula>Table25101131015119131135139143[[#This Row],[This Year]]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7" xr:uid="{19D6CD1B-78E2-431D-B376-BE8CD1BFF2FD}" name="Table121247128132136140144148" displayName="Table121247128132136140144148" ref="Y35:Z50" totalsRowShown="0" headerRowDxfId="204" headerRowBorderDxfId="203" tableBorderDxfId="202">
  <autoFilter ref="Y35:Z50" xr:uid="{19D6CD1B-78E2-431D-B376-BE8CD1BFF2FD}"/>
  <tableColumns count="2">
    <tableColumn id="1" xr3:uid="{B833BE16-552F-494B-B2E3-1DF81907E0D7}" name="Year " dataDxfId="201"/>
    <tableColumn id="2" xr3:uid="{F6698E45-4237-49B6-8925-04C5D2F8D039}" name="Total Hours" dataDxfId="200">
      <calculatedColumnFormula>Z16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6D95DBF-8FBD-43A0-A93E-67BD7DEC5648}" name="Table131558" displayName="Table131558" ref="Y52:Z67" totalsRowShown="0" headerRowDxfId="547" headerRowBorderDxfId="546" tableBorderDxfId="545">
  <autoFilter ref="Y52:Z67" xr:uid="{E6D95DBF-8FBD-43A0-A93E-67BD7DEC5648}"/>
  <tableColumns count="2">
    <tableColumn id="1" xr3:uid="{E6F98A80-03FF-40E5-9235-6F3EF6CF9EBF}" name="Year" dataDxfId="544"/>
    <tableColumn id="2" xr3:uid="{7A6E2F2D-AB56-4C33-8F40-BD3F4C773595}" name="Total Salvations" dataDxfId="543">
      <calculatedColumnFormula>'2021'!Z32</calculatedColumn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8" xr:uid="{D1B2A8B8-7023-4DF1-A26E-FEAAF1ABBE61}" name="Table131558129133137141145149" displayName="Table131558129133137141145149" ref="Y52:Z67" totalsRowShown="0" headerRowDxfId="199" headerRowBorderDxfId="198" tableBorderDxfId="197">
  <autoFilter ref="Y52:Z67" xr:uid="{D1B2A8B8-7023-4DF1-A26E-FEAAF1ABBE61}"/>
  <tableColumns count="2">
    <tableColumn id="1" xr3:uid="{2E13CACD-A171-4BEF-BC28-ECFC4431D8A3}" name="Year" dataDxfId="196"/>
    <tableColumn id="2" xr3:uid="{F31CEB7D-79CA-4011-9642-75CD6F459724}" name="Total Salvations" dataDxfId="195">
      <calculatedColumnFormula>'2021'!Z32</calculatedColumnFormula>
    </tableColumn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9" xr:uid="{CE3E1C17-1665-431B-A899-62A395B070AF}" name="Table14962914118130134138142146150" displayName="Table14962914118130134138142146150" ref="Y3:AA15" totalsRowShown="0" headerRowDxfId="177" headerRowBorderDxfId="176" tableBorderDxfId="175">
  <autoFilter ref="Y3:AA15" xr:uid="{CE3E1C17-1665-431B-A899-62A395B070AF}"/>
  <tableColumns count="3">
    <tableColumn id="1" xr3:uid="{E2D29C30-A6C0-4927-9592-2B31E488AF68}" name="Month" dataDxfId="174"/>
    <tableColumn id="2" xr3:uid="{1B71BC3E-6421-4FAC-895E-F63BD19240BE}" name="This Year" dataDxfId="173"/>
    <tableColumn id="3" xr3:uid="{0E95938F-BBC9-4B53-A00E-B485A8C20E43}" name="Last Year" dataDxfId="172">
      <calculatedColumnFormula>Table14962914118130134138142146[[#This Row],[This Year]]</calculatedColumnFormula>
    </tableColumn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0" xr:uid="{4BF18353-F2AE-46EA-949B-BE195D001FE9}" name="Table25101131015119131135139143147151" displayName="Table25101131015119131135139143147151" ref="Y19:AA31" totalsRowShown="0" headerRowDxfId="171" headerRowBorderDxfId="170" tableBorderDxfId="169">
  <autoFilter ref="Y19:AA31" xr:uid="{4BF18353-F2AE-46EA-949B-BE195D001FE9}"/>
  <tableColumns count="3">
    <tableColumn id="1" xr3:uid="{A6F69238-C462-4EBB-BE78-3867ED50B229}" name="Months" dataDxfId="168"/>
    <tableColumn id="2" xr3:uid="{A1DF3CF9-FE56-43B6-AE13-A99D6454B599}" name="This Year" dataDxfId="167"/>
    <tableColumn id="3" xr3:uid="{DBF507D1-BAAD-489E-A201-18B9309E4C45}" name="Last Year" dataDxfId="166">
      <calculatedColumnFormula>Table25101131015119131135139143147[[#This Row],[This Year]]</calculatedColumnFormula>
    </tableColumn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1" xr:uid="{0D9C1D93-5C2D-4004-BB0E-18714A2C0EDD}" name="Table121247128132136140144148152" displayName="Table121247128132136140144148152" ref="Y35:Z50" totalsRowShown="0" headerRowDxfId="165" headerRowBorderDxfId="164" tableBorderDxfId="163">
  <autoFilter ref="Y35:Z50" xr:uid="{0D9C1D93-5C2D-4004-BB0E-18714A2C0EDD}"/>
  <tableColumns count="2">
    <tableColumn id="1" xr3:uid="{96448DD7-0B7F-4A59-8E7F-462882BF3304}" name="Year " dataDxfId="162"/>
    <tableColumn id="2" xr3:uid="{B510D6D0-7F93-4360-B27D-096FD142EB83}" name="Total Hours" dataDxfId="161">
      <calculatedColumnFormula>Z16</calculatedColumnFormula>
    </tableColumn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2" xr:uid="{FA8B1229-CC57-4117-8F0C-8C5A4176A8A8}" name="Table131558129133137141145149153" displayName="Table131558129133137141145149153" ref="Y52:Z67" totalsRowShown="0" headerRowDxfId="160" headerRowBorderDxfId="159" tableBorderDxfId="158">
  <autoFilter ref="Y52:Z67" xr:uid="{FA8B1229-CC57-4117-8F0C-8C5A4176A8A8}"/>
  <tableColumns count="2">
    <tableColumn id="1" xr3:uid="{32255E1C-7BE6-45D5-B418-63E7CF829452}" name="Year" dataDxfId="157"/>
    <tableColumn id="2" xr3:uid="{27F92FB9-79FE-4FE6-81EE-10AB6351EF59}" name="Total Salvations" dataDxfId="156">
      <calculatedColumnFormula>'2021'!Z32</calculatedColumnFormula>
    </tableColumn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3" xr:uid="{7D619B4D-722E-4E04-B069-DCC1C36571F7}" name="Table14962914118130134138142146150154" displayName="Table14962914118130134138142146150154" ref="Y3:AA15" totalsRowShown="0" headerRowDxfId="138" headerRowBorderDxfId="137" tableBorderDxfId="136">
  <autoFilter ref="Y3:AA15" xr:uid="{7D619B4D-722E-4E04-B069-DCC1C36571F7}"/>
  <tableColumns count="3">
    <tableColumn id="1" xr3:uid="{DE7B407D-AFAC-4C3C-85BF-A0FDB585CDE5}" name="Month" dataDxfId="135"/>
    <tableColumn id="2" xr3:uid="{A1B1F712-C460-492E-934B-68D303BB9709}" name="This Year" dataDxfId="134"/>
    <tableColumn id="3" xr3:uid="{C82D44B0-1DF9-47B4-B45E-097485372526}" name="Last Year" dataDxfId="133">
      <calculatedColumnFormula>Table14962914118130134138142146150[[#This Row],[This Year]]</calculatedColumnFormula>
    </tableColumn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4" xr:uid="{3D0377A6-91A0-4756-8E7D-5488626008B2}" name="Table25101131015119131135139143147151155" displayName="Table25101131015119131135139143147151155" ref="Y19:AA31" totalsRowShown="0" headerRowDxfId="132" headerRowBorderDxfId="131" tableBorderDxfId="130">
  <autoFilter ref="Y19:AA31" xr:uid="{3D0377A6-91A0-4756-8E7D-5488626008B2}"/>
  <tableColumns count="3">
    <tableColumn id="1" xr3:uid="{09EC6564-0DF5-40CE-9398-BAFCEEEE289F}" name="Months" dataDxfId="129"/>
    <tableColumn id="2" xr3:uid="{E8CE6D21-D8E7-4104-ABB3-08FAE90F5116}" name="This Year" dataDxfId="128"/>
    <tableColumn id="3" xr3:uid="{6B0C4412-1EE6-48DF-AA6D-5DC598DE8DD5}" name="Last Year" dataDxfId="127">
      <calculatedColumnFormula>Table25101131015119131135139143147151[[#This Row],[This Year]]</calculatedColumnFormula>
    </tableColumn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5" xr:uid="{02D08B90-15AF-447A-8B7D-941CA06121E3}" name="Table121247128132136140144148152156" displayName="Table121247128132136140144148152156" ref="Y35:Z50" totalsRowShown="0" headerRowDxfId="126" headerRowBorderDxfId="125" tableBorderDxfId="124">
  <autoFilter ref="Y35:Z50" xr:uid="{02D08B90-15AF-447A-8B7D-941CA06121E3}"/>
  <tableColumns count="2">
    <tableColumn id="1" xr3:uid="{14800EBE-FD28-4129-A4B1-19B4F7AFE0A8}" name="Year " dataDxfId="123"/>
    <tableColumn id="2" xr3:uid="{9F46D730-97DD-43E7-A2ED-07705C909668}" name="Total Hours" dataDxfId="122">
      <calculatedColumnFormula>Z16</calculatedColumnFormula>
    </tableColumn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6" xr:uid="{15C2D42B-5E9D-4654-8B90-C516F05355D7}" name="Table131558129133137141145149153157" displayName="Table131558129133137141145149153157" ref="Y52:Z67" totalsRowShown="0" headerRowDxfId="121" headerRowBorderDxfId="120" tableBorderDxfId="119">
  <autoFilter ref="Y52:Z67" xr:uid="{15C2D42B-5E9D-4654-8B90-C516F05355D7}"/>
  <tableColumns count="2">
    <tableColumn id="1" xr3:uid="{B2587473-2ECF-44DB-A5DC-3CF76A7622AD}" name="Year" dataDxfId="118"/>
    <tableColumn id="2" xr3:uid="{BEA5895D-55CC-429C-9B61-1DB907D4A6B9}" name="Total Salvations" dataDxfId="117">
      <calculatedColumnFormula>'2021'!Z32</calculatedColumnFormula>
    </tableColumn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7" xr:uid="{247EE9C5-250B-48A2-9CEA-C4963C1D2B74}" name="Table14962914118130134138142146150154158" displayName="Table14962914118130134138142146150154158" ref="Y3:AA15" totalsRowShown="0" headerRowDxfId="99" headerRowBorderDxfId="98" tableBorderDxfId="97">
  <autoFilter ref="Y3:AA15" xr:uid="{247EE9C5-250B-48A2-9CEA-C4963C1D2B74}"/>
  <tableColumns count="3">
    <tableColumn id="1" xr3:uid="{8A09D827-0EBC-474C-8CE8-F1F51F596909}" name="Month" dataDxfId="96"/>
    <tableColumn id="2" xr3:uid="{48E1C4E0-2584-40ED-A63F-76C5C9C38126}" name="This Year" dataDxfId="95"/>
    <tableColumn id="3" xr3:uid="{3D89BB4F-4A55-4901-A0F2-E8545051F6E9}" name="Last Year" dataDxfId="94">
      <calculatedColumnFormula>Table14962914118130134138142146150154[[#This Row],[This Year]]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4834E9-0FC8-4804-B165-C3C78235D9BB}" name="Table14962" displayName="Table14962" ref="Y3:AA15" totalsRowShown="0" headerRowDxfId="526" dataDxfId="525">
  <autoFilter ref="Y3:AA15" xr:uid="{D24834E9-0FC8-4804-B165-C3C78235D9BB}"/>
  <tableColumns count="3">
    <tableColumn id="1" xr3:uid="{B3BDC9BB-C477-4E6A-8B7A-1769A5BF204C}" name="Month" dataDxfId="524"/>
    <tableColumn id="2" xr3:uid="{0D2C8A5A-E8F1-4594-BD97-F7A6CC33F697}" name="This Year" dataDxfId="523"/>
    <tableColumn id="3" xr3:uid="{38EA95B0-D15F-4755-ADEB-8883364A0BB0}" name="Last Year" dataDxfId="522">
      <calculatedColumnFormula>Table1496[[#This Row],[This Year]]</calculatedColumnFormula>
    </tableColumn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8" xr:uid="{6D1B9488-2C9C-49A5-BBD7-0ED392D21016}" name="Table25101131015119131135139143147151155159" displayName="Table25101131015119131135139143147151155159" ref="Y19:AA31" totalsRowShown="0" headerRowDxfId="93" headerRowBorderDxfId="92" tableBorderDxfId="91">
  <autoFilter ref="Y19:AA31" xr:uid="{6D1B9488-2C9C-49A5-BBD7-0ED392D21016}"/>
  <tableColumns count="3">
    <tableColumn id="1" xr3:uid="{41ABAB92-ED1B-4C00-BFC7-F00961FF1457}" name="Months" dataDxfId="90"/>
    <tableColumn id="2" xr3:uid="{1EE7BDA3-6752-4C58-8A7D-9ADEDA7B7C63}" name="This Year" dataDxfId="89"/>
    <tableColumn id="3" xr3:uid="{9457BB41-D339-4BCD-ABEF-2624CA58D096}" name="Last Year" dataDxfId="88">
      <calculatedColumnFormula>Table25101131015119131135139143147151155[[#This Row],[This Year]]</calculatedColumnFormula>
    </tableColumn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9" xr:uid="{9FE95B48-3329-4A74-8CA1-0C50D8777942}" name="Table121247128132136140144148152156160" displayName="Table121247128132136140144148152156160" ref="Y35:Z50" totalsRowShown="0" headerRowDxfId="87" headerRowBorderDxfId="86" tableBorderDxfId="85">
  <autoFilter ref="Y35:Z50" xr:uid="{9FE95B48-3329-4A74-8CA1-0C50D8777942}"/>
  <tableColumns count="2">
    <tableColumn id="1" xr3:uid="{87A98920-0ED8-45E5-9037-DCB12E3CBA16}" name="Year " dataDxfId="84"/>
    <tableColumn id="2" xr3:uid="{8456C513-B695-414A-ADCD-682AAEF2BEC4}" name="Total Hours" dataDxfId="83">
      <calculatedColumnFormula>Z16</calculatedColumnFormula>
    </tableColumn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0" xr:uid="{C6AAE9B6-830A-490C-8276-3218D4357018}" name="Table131558129133137141145149153157161" displayName="Table131558129133137141145149153157161" ref="Y52:Z67" totalsRowShown="0" headerRowDxfId="82" headerRowBorderDxfId="81" tableBorderDxfId="80">
  <autoFilter ref="Y52:Z67" xr:uid="{C6AAE9B6-830A-490C-8276-3218D4357018}"/>
  <tableColumns count="2">
    <tableColumn id="1" xr3:uid="{DF18D194-1F13-448E-A007-D22BADA257A0}" name="Year" dataDxfId="79"/>
    <tableColumn id="2" xr3:uid="{1A1EA0A5-58CD-4C40-A584-C4B614D9A344}" name="Total Salvations" dataDxfId="78">
      <calculatedColumnFormula>'2021'!Z32</calculatedColumnFormula>
    </tableColumn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1" xr:uid="{4A9B552A-34A4-475A-AF07-30684B99EFA0}" name="Table14962914118130134138142146150154158162" displayName="Table14962914118130134138142146150154158162" ref="Y3:AA15" totalsRowShown="0" headerRowDxfId="60" headerRowBorderDxfId="59" tableBorderDxfId="58">
  <autoFilter ref="Y3:AA15" xr:uid="{4A9B552A-34A4-475A-AF07-30684B99EFA0}"/>
  <tableColumns count="3">
    <tableColumn id="1" xr3:uid="{B2DA6E1B-F855-4C29-ACDF-6D66BC1C8CC7}" name="Month" dataDxfId="57"/>
    <tableColumn id="2" xr3:uid="{EEBB0477-D217-4A81-AB32-26953E73B73F}" name="This Year" dataDxfId="56"/>
    <tableColumn id="3" xr3:uid="{ACD2BA3F-5C76-4EAF-AF8E-5074BED747D0}" name="Last Year" dataDxfId="55">
      <calculatedColumnFormula>Table14962914118130134138142146150154158[[#This Row],[This Year]]</calculatedColumnFormula>
    </tableColumn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2" xr:uid="{700CD6DC-3253-4700-A6E0-FA1239085198}" name="Table25101131015119131135139143147151155159163" displayName="Table25101131015119131135139143147151155159163" ref="Y19:AA31" totalsRowShown="0" headerRowDxfId="54" headerRowBorderDxfId="53" tableBorderDxfId="52">
  <autoFilter ref="Y19:AA31" xr:uid="{700CD6DC-3253-4700-A6E0-FA1239085198}"/>
  <tableColumns count="3">
    <tableColumn id="1" xr3:uid="{71A1BC2F-BC8A-4EA9-B0B8-519930A8A25C}" name="Months" dataDxfId="51"/>
    <tableColumn id="2" xr3:uid="{07E1C7F0-7B51-416F-AF4F-977F907A89C6}" name="This Year" dataDxfId="50"/>
    <tableColumn id="3" xr3:uid="{75A9933E-B4D6-4809-A233-4EE2D0F9BF47}" name="Last Year" dataDxfId="49">
      <calculatedColumnFormula>Table25101131015119131135139143147151155159[[#This Row],[This Year]]</calculatedColumnFormula>
    </tableColumn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3" xr:uid="{8A9ABF82-8CBA-4C03-BB54-203A7D0251FB}" name="Table121247128132136140144148152156160164" displayName="Table121247128132136140144148152156160164" ref="Y35:Z50" totalsRowShown="0" headerRowDxfId="48" headerRowBorderDxfId="47" tableBorderDxfId="46">
  <autoFilter ref="Y35:Z50" xr:uid="{8A9ABF82-8CBA-4C03-BB54-203A7D0251FB}"/>
  <tableColumns count="2">
    <tableColumn id="1" xr3:uid="{DF5F6F4C-A42E-45D6-9B01-465B15D20D8D}" name="Year " dataDxfId="45"/>
    <tableColumn id="2" xr3:uid="{2862C07F-C07E-403C-8B93-F5572E6E01D0}" name="Total Hours" dataDxfId="44">
      <calculatedColumnFormula>Z16</calculatedColumnFormula>
    </tableColumn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4" xr:uid="{DA3C2988-82EF-4CC9-A816-1B56F7CB0DA2}" name="Table131558129133137141145149153157161165" displayName="Table131558129133137141145149153157161165" ref="Y52:Z67" totalsRowShown="0" headerRowDxfId="43" headerRowBorderDxfId="42" tableBorderDxfId="41">
  <autoFilter ref="Y52:Z67" xr:uid="{DA3C2988-82EF-4CC9-A816-1B56F7CB0DA2}"/>
  <tableColumns count="2">
    <tableColumn id="1" xr3:uid="{1B4A3106-D3B5-4BD9-B881-0898B2F93214}" name="Year" dataDxfId="40"/>
    <tableColumn id="2" xr3:uid="{AF5F7EB7-FD8A-4483-B466-BB05A5640E10}" name="Total Salvations" dataDxfId="39">
      <calculatedColumnFormula>'2021'!Z32</calculatedColumnFormula>
    </tableColumn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5" xr:uid="{A1441202-DBCA-4F64-9AF8-F13331EC7AB3}" name="Table14962914118130134138142146150154158162166" displayName="Table14962914118130134138142146150154158162166" ref="Y3:AA15" totalsRowShown="0" headerRowDxfId="21" headerRowBorderDxfId="20" tableBorderDxfId="19">
  <autoFilter ref="Y3:AA15" xr:uid="{A1441202-DBCA-4F64-9AF8-F13331EC7AB3}"/>
  <tableColumns count="3">
    <tableColumn id="1" xr3:uid="{AA3F4BF7-CD3E-4B58-ABB8-0C20A6EC1016}" name="Month" dataDxfId="18"/>
    <tableColumn id="2" xr3:uid="{0A9E2B2F-3B46-4D34-B48C-E1A200900227}" name="This Year" dataDxfId="17"/>
    <tableColumn id="3" xr3:uid="{5DD7318F-C767-4AF6-B0C8-77B5D74977C0}" name="Last Year" dataDxfId="16">
      <calculatedColumnFormula>Table14962914118130134138142146150154158162[[#This Row],[This Year]]</calculatedColumnFormula>
    </tableColumn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6" xr:uid="{76B585B5-32A2-420B-88D0-F09C117438FF}" name="Table25101131015119131135139143147151155159163167" displayName="Table25101131015119131135139143147151155159163167" ref="Y19:AA31" totalsRowShown="0" headerRowDxfId="15" headerRowBorderDxfId="14" tableBorderDxfId="13">
  <autoFilter ref="Y19:AA31" xr:uid="{76B585B5-32A2-420B-88D0-F09C117438FF}"/>
  <tableColumns count="3">
    <tableColumn id="1" xr3:uid="{198668BF-5260-467F-BE17-C0BCC583B161}" name="Months" dataDxfId="12"/>
    <tableColumn id="2" xr3:uid="{23DA0907-99B8-4BA4-9888-02F13E7B35A9}" name="This Year" dataDxfId="11"/>
    <tableColumn id="3" xr3:uid="{1E2B2699-0A4D-4C28-B8FC-2095C080DDA7}" name="Last Year" dataDxfId="10">
      <calculatedColumnFormula>Table25101131015119131135139143147151155159163[[#This Row],[This Year]]</calculatedColumnFormula>
    </tableColumn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7" xr:uid="{9589C350-1FED-4676-A951-27344EE3988B}" name="Table121247128132136140144148152156160164168" displayName="Table121247128132136140144148152156160164168" ref="Y35:Z50" totalsRowShown="0" headerRowDxfId="9" headerRowBorderDxfId="8" tableBorderDxfId="7">
  <autoFilter ref="Y35:Z50" xr:uid="{9589C350-1FED-4676-A951-27344EE3988B}"/>
  <tableColumns count="2">
    <tableColumn id="1" xr3:uid="{0967D369-6F8D-4A9F-8D78-CD2F47BA550B}" name="Year " dataDxfId="6"/>
    <tableColumn id="2" xr3:uid="{87863DAF-007A-4833-BC5E-71A2AA62E7BC}" name="Total Hours" dataDxfId="5">
      <calculatedColumnFormula>Z16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F6D36C-B4F9-4F2C-AA2B-90F4A92AFEBB}" name="Table2510113" displayName="Table2510113" ref="Y19:AA31" totalsRowShown="0" headerRowDxfId="521" dataDxfId="520">
  <autoFilter ref="Y19:AA31" xr:uid="{F5F6D36C-B4F9-4F2C-AA2B-90F4A92AFEBB}"/>
  <tableColumns count="3">
    <tableColumn id="1" xr3:uid="{3677CD65-A253-4E27-955F-DADC777EE92E}" name="Months" dataDxfId="519"/>
    <tableColumn id="2" xr3:uid="{D2E78630-A0E1-44A0-BA7D-BCBED4E271D5}" name="This Year" dataDxfId="518"/>
    <tableColumn id="3" xr3:uid="{16562F83-D916-4930-A617-2E2DEB611CC5}" name="Last Year" dataDxfId="517">
      <calculatedColumnFormula>Table251011[[#This Row],[This Year]]</calculatedColumnFormula>
    </tableColumn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8" xr:uid="{49D4A199-92D9-42C6-BB6B-ABCBEFF78247}" name="Table131558129133137141145149153157161165169" displayName="Table131558129133137141145149153157161165169" ref="Y52:Z67" totalsRowShown="0" headerRowDxfId="4" headerRowBorderDxfId="3" tableBorderDxfId="2">
  <autoFilter ref="Y52:Z67" xr:uid="{49D4A199-92D9-42C6-BB6B-ABCBEFF78247}"/>
  <tableColumns count="2">
    <tableColumn id="1" xr3:uid="{CC7A9046-A345-4DC0-8098-398093E3D726}" name="Year" dataDxfId="1"/>
    <tableColumn id="2" xr3:uid="{507BFB4B-BBD0-41B8-9710-55F041409B1B}" name="Total Salvations" dataDxfId="0">
      <calculatedColumnFormula>'2021'!Z32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5597CC39-63CD-426C-B29B-2622F236B970}" name="Table121247122" displayName="Table121247122" ref="Y35:Z50" totalsRowShown="0" headerRowDxfId="516" headerRowBorderDxfId="515" tableBorderDxfId="514">
  <autoFilter ref="Y35:Z50" xr:uid="{5597CC39-63CD-426C-B29B-2622F236B970}"/>
  <tableColumns count="2">
    <tableColumn id="1" xr3:uid="{C52C0476-8FD6-4D8E-BFF3-571A334D79A2}" name="Year " dataDxfId="513"/>
    <tableColumn id="2" xr3:uid="{E42E7068-358E-4E1A-91B5-00A672AC7C28}" name="Total Hours" dataDxfId="512">
      <calculatedColumnFormula>Z16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B3B11D78-AEA8-4399-85E2-B44BA11329AE}" name="Table131558123" displayName="Table131558123" ref="Y52:Z67" totalsRowShown="0" headerRowDxfId="511" headerRowBorderDxfId="510" tableBorderDxfId="509">
  <autoFilter ref="Y52:Z67" xr:uid="{B3B11D78-AEA8-4399-85E2-B44BA11329AE}"/>
  <tableColumns count="2">
    <tableColumn id="1" xr3:uid="{A17C9960-B786-4C82-8671-F1C281909079}" name="Year" dataDxfId="508"/>
    <tableColumn id="2" xr3:uid="{98AA9817-C31D-47D0-9257-8D33D71940ED}" name="Total Salvations" dataDxfId="507">
      <calculatedColumnFormula>'2021'!Z32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A453956-6A97-48A8-8FA7-E29D5E701368}" name="Table149629" displayName="Table149629" ref="Y3:AA15" totalsRowShown="0" headerRowDxfId="489" headerRowBorderDxfId="488" tableBorderDxfId="487">
  <autoFilter ref="Y3:AA15" xr:uid="{7A453956-6A97-48A8-8FA7-E29D5E701368}"/>
  <tableColumns count="3">
    <tableColumn id="1" xr3:uid="{3E25E02A-AE48-4315-9820-D7282BD2FFF9}" name="Month" dataDxfId="486"/>
    <tableColumn id="2" xr3:uid="{9D6A740C-A679-4A66-88D5-ED00DE419AFD}" name="This Year" dataDxfId="485"/>
    <tableColumn id="3" xr3:uid="{33B3AC4F-C867-4AF3-A8C1-BC68F9FEB5A5}" name="Last Year" dataDxfId="484">
      <calculatedColumnFormula>Table14962[[#This Row],[This Year]]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drawing" Target="../drawings/drawing10.xml"/><Relationship Id="rId5" Type="http://schemas.openxmlformats.org/officeDocument/2006/relationships/table" Target="../tables/table36.xml"/><Relationship Id="rId4" Type="http://schemas.openxmlformats.org/officeDocument/2006/relationships/table" Target="../tables/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2" Type="http://schemas.openxmlformats.org/officeDocument/2006/relationships/table" Target="../tables/table37.xml"/><Relationship Id="rId1" Type="http://schemas.openxmlformats.org/officeDocument/2006/relationships/drawing" Target="../drawings/drawing11.xml"/><Relationship Id="rId5" Type="http://schemas.openxmlformats.org/officeDocument/2006/relationships/table" Target="../tables/table40.xml"/><Relationship Id="rId4" Type="http://schemas.openxmlformats.org/officeDocument/2006/relationships/table" Target="../tables/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table" Target="../tables/table41.xml"/><Relationship Id="rId1" Type="http://schemas.openxmlformats.org/officeDocument/2006/relationships/drawing" Target="../drawings/drawing12.xml"/><Relationship Id="rId5" Type="http://schemas.openxmlformats.org/officeDocument/2006/relationships/table" Target="../tables/table44.xml"/><Relationship Id="rId4" Type="http://schemas.openxmlformats.org/officeDocument/2006/relationships/table" Target="../tables/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6.xml"/><Relationship Id="rId2" Type="http://schemas.openxmlformats.org/officeDocument/2006/relationships/table" Target="../tables/table45.xml"/><Relationship Id="rId1" Type="http://schemas.openxmlformats.org/officeDocument/2006/relationships/drawing" Target="../drawings/drawing13.xml"/><Relationship Id="rId5" Type="http://schemas.openxmlformats.org/officeDocument/2006/relationships/table" Target="../tables/table48.xml"/><Relationship Id="rId4" Type="http://schemas.openxmlformats.org/officeDocument/2006/relationships/table" Target="../tables/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0.xml"/><Relationship Id="rId2" Type="http://schemas.openxmlformats.org/officeDocument/2006/relationships/table" Target="../tables/table49.xml"/><Relationship Id="rId1" Type="http://schemas.openxmlformats.org/officeDocument/2006/relationships/drawing" Target="../drawings/drawing14.xml"/><Relationship Id="rId5" Type="http://schemas.openxmlformats.org/officeDocument/2006/relationships/table" Target="../tables/table52.xml"/><Relationship Id="rId4" Type="http://schemas.openxmlformats.org/officeDocument/2006/relationships/table" Target="../tables/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4.xml"/><Relationship Id="rId2" Type="http://schemas.openxmlformats.org/officeDocument/2006/relationships/table" Target="../tables/table53.xml"/><Relationship Id="rId1" Type="http://schemas.openxmlformats.org/officeDocument/2006/relationships/drawing" Target="../drawings/drawing15.xml"/><Relationship Id="rId5" Type="http://schemas.openxmlformats.org/officeDocument/2006/relationships/table" Target="../tables/table56.xml"/><Relationship Id="rId4" Type="http://schemas.openxmlformats.org/officeDocument/2006/relationships/table" Target="../tables/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8.xml"/><Relationship Id="rId2" Type="http://schemas.openxmlformats.org/officeDocument/2006/relationships/table" Target="../tables/table57.xml"/><Relationship Id="rId1" Type="http://schemas.openxmlformats.org/officeDocument/2006/relationships/drawing" Target="../drawings/drawing16.xml"/><Relationship Id="rId5" Type="http://schemas.openxmlformats.org/officeDocument/2006/relationships/table" Target="../tables/table60.xml"/><Relationship Id="rId4" Type="http://schemas.openxmlformats.org/officeDocument/2006/relationships/table" Target="../tables/table5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4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6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drawing" Target="../drawings/drawing7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drawing" Target="../drawings/drawing8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drawing" Target="../drawings/drawing9.xml"/><Relationship Id="rId5" Type="http://schemas.openxmlformats.org/officeDocument/2006/relationships/table" Target="../tables/table32.xml"/><Relationship Id="rId4" Type="http://schemas.openxmlformats.org/officeDocument/2006/relationships/table" Target="../tables/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2E5BD-3215-4B4C-B4A1-900F9D60C3DF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FEE71-8BAA-4B43-A0A4-1C5860CAEEFB}">
  <dimension ref="A1:BH72"/>
  <sheetViews>
    <sheetView zoomScale="55" zoomScaleNormal="55" workbookViewId="0">
      <pane ySplit="1" topLeftCell="A2" activePane="bottomLeft" state="frozen"/>
      <selection pane="bottomLeft" activeCell="A2" sqref="A2:D2"/>
    </sheetView>
  </sheetViews>
  <sheetFormatPr defaultColWidth="8.85546875" defaultRowHeight="15" x14ac:dyDescent="0.25"/>
  <cols>
    <col min="1" max="1" width="12.140625" style="8" bestFit="1" customWidth="1"/>
    <col min="2" max="2" width="9" style="66" bestFit="1" customWidth="1"/>
    <col min="3" max="3" width="14.42578125" style="8" bestFit="1" customWidth="1"/>
    <col min="4" max="4" width="9.42578125" style="8" bestFit="1" customWidth="1"/>
    <col min="5" max="5" width="12.28515625" style="8" bestFit="1" customWidth="1"/>
    <col min="6" max="6" width="9" style="66" bestFit="1" customWidth="1"/>
    <col min="7" max="7" width="14.42578125" style="8" bestFit="1" customWidth="1"/>
    <col min="8" max="8" width="9.42578125" style="8" bestFit="1" customWidth="1"/>
    <col min="9" max="9" width="12.28515625" style="8" bestFit="1" customWidth="1"/>
    <col min="10" max="10" width="9" style="66" bestFit="1" customWidth="1"/>
    <col min="11" max="11" width="14.42578125" style="8" bestFit="1" customWidth="1"/>
    <col min="12" max="12" width="9.42578125" style="8" bestFit="1" customWidth="1"/>
    <col min="13" max="13" width="13.140625" style="8" bestFit="1" customWidth="1"/>
    <col min="14" max="14" width="9" style="66" bestFit="1" customWidth="1"/>
    <col min="15" max="15" width="14.42578125" style="8" bestFit="1" customWidth="1"/>
    <col min="16" max="16" width="9.42578125" style="8" bestFit="1" customWidth="1"/>
    <col min="17" max="17" width="12.5703125" style="8" bestFit="1" customWidth="1"/>
    <col min="18" max="18" width="9" style="66" bestFit="1" customWidth="1"/>
    <col min="19" max="19" width="14.42578125" style="8" bestFit="1" customWidth="1"/>
    <col min="20" max="20" width="9.42578125" style="8" bestFit="1" customWidth="1"/>
    <col min="21" max="21" width="13.140625" style="8" bestFit="1" customWidth="1"/>
    <col min="22" max="22" width="9" style="66" bestFit="1" customWidth="1"/>
    <col min="23" max="23" width="14.42578125" style="8" bestFit="1" customWidth="1"/>
    <col min="24" max="24" width="9.42578125" style="8" customWidth="1"/>
    <col min="25" max="25" width="19.42578125" style="32" bestFit="1" customWidth="1"/>
    <col min="26" max="26" width="30" style="32" bestFit="1" customWidth="1"/>
    <col min="27" max="27" width="21.7109375" style="32" bestFit="1" customWidth="1"/>
    <col min="28" max="28" width="2.28515625" style="8" bestFit="1" customWidth="1"/>
    <col min="29" max="29" width="25.140625" style="8" bestFit="1" customWidth="1"/>
    <col min="30" max="30" width="27" style="8" customWidth="1"/>
    <col min="31" max="31" width="8.85546875" style="8"/>
    <col min="32" max="32" width="30.85546875" style="8" bestFit="1" customWidth="1"/>
    <col min="33" max="33" width="27" style="8" customWidth="1"/>
    <col min="34" max="16384" width="8.85546875" style="8"/>
  </cols>
  <sheetData>
    <row r="1" spans="1:60" s="6" customFormat="1" ht="23.25" customHeight="1" thickBot="1" x14ac:dyDescent="0.3">
      <c r="A1" s="86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8"/>
      <c r="Y1" s="76" t="s">
        <v>1</v>
      </c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</row>
    <row r="2" spans="1:60" ht="16.5" thickBot="1" x14ac:dyDescent="0.3">
      <c r="A2" s="80" t="s">
        <v>2</v>
      </c>
      <c r="B2" s="81"/>
      <c r="C2" s="81"/>
      <c r="D2" s="82"/>
      <c r="E2" s="80" t="s">
        <v>3</v>
      </c>
      <c r="F2" s="81"/>
      <c r="G2" s="81"/>
      <c r="H2" s="82"/>
      <c r="I2" s="80" t="s">
        <v>4</v>
      </c>
      <c r="J2" s="81"/>
      <c r="K2" s="81"/>
      <c r="L2" s="82"/>
      <c r="M2" s="80" t="s">
        <v>5</v>
      </c>
      <c r="N2" s="81"/>
      <c r="O2" s="81"/>
      <c r="P2" s="82"/>
      <c r="Q2" s="80" t="s">
        <v>6</v>
      </c>
      <c r="R2" s="81"/>
      <c r="S2" s="81"/>
      <c r="T2" s="82"/>
      <c r="U2" s="80" t="s">
        <v>7</v>
      </c>
      <c r="V2" s="81"/>
      <c r="W2" s="81"/>
      <c r="X2" s="81"/>
      <c r="Y2" s="83" t="s">
        <v>8</v>
      </c>
      <c r="Z2" s="84"/>
      <c r="AA2" s="85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3"/>
    </row>
    <row r="3" spans="1:60" ht="15.75" thickBot="1" x14ac:dyDescent="0.3">
      <c r="A3" s="9" t="s">
        <v>30</v>
      </c>
      <c r="B3" s="65" t="s">
        <v>9</v>
      </c>
      <c r="C3" s="9" t="s">
        <v>10</v>
      </c>
      <c r="D3" s="9" t="s">
        <v>29</v>
      </c>
      <c r="E3" s="9" t="s">
        <v>30</v>
      </c>
      <c r="F3" s="65" t="s">
        <v>9</v>
      </c>
      <c r="G3" s="9" t="s">
        <v>10</v>
      </c>
      <c r="H3" s="9" t="s">
        <v>29</v>
      </c>
      <c r="I3" s="9" t="s">
        <v>30</v>
      </c>
      <c r="J3" s="65" t="s">
        <v>9</v>
      </c>
      <c r="K3" s="9" t="s">
        <v>10</v>
      </c>
      <c r="L3" s="9" t="s">
        <v>29</v>
      </c>
      <c r="M3" s="9" t="s">
        <v>30</v>
      </c>
      <c r="N3" s="65" t="s">
        <v>9</v>
      </c>
      <c r="O3" s="9" t="s">
        <v>10</v>
      </c>
      <c r="P3" s="9" t="s">
        <v>29</v>
      </c>
      <c r="Q3" s="9" t="s">
        <v>30</v>
      </c>
      <c r="R3" s="65" t="s">
        <v>9</v>
      </c>
      <c r="S3" s="9" t="s">
        <v>10</v>
      </c>
      <c r="T3" s="9" t="s">
        <v>29</v>
      </c>
      <c r="U3" s="9" t="s">
        <v>30</v>
      </c>
      <c r="V3" s="65" t="s">
        <v>9</v>
      </c>
      <c r="W3" s="9" t="s">
        <v>10</v>
      </c>
      <c r="X3" s="10" t="s">
        <v>29</v>
      </c>
      <c r="Y3" s="59" t="s">
        <v>11</v>
      </c>
      <c r="Z3" s="60" t="s">
        <v>27</v>
      </c>
      <c r="AA3" s="61" t="s">
        <v>22</v>
      </c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44"/>
    </row>
    <row r="4" spans="1:60" x14ac:dyDescent="0.25">
      <c r="A4" s="12">
        <v>47119</v>
      </c>
      <c r="B4" s="15"/>
      <c r="C4" s="13"/>
      <c r="D4" s="14"/>
      <c r="E4" s="12">
        <v>47150</v>
      </c>
      <c r="F4" s="15"/>
      <c r="G4" s="15"/>
      <c r="H4" s="14"/>
      <c r="I4" s="12">
        <v>47178</v>
      </c>
      <c r="J4" s="15"/>
      <c r="K4" s="15"/>
      <c r="L4" s="14"/>
      <c r="M4" s="12">
        <v>47209</v>
      </c>
      <c r="N4" s="15"/>
      <c r="O4" s="13"/>
      <c r="P4" s="14"/>
      <c r="Q4" s="12">
        <v>47239</v>
      </c>
      <c r="R4" s="15"/>
      <c r="S4" s="15"/>
      <c r="T4" s="14"/>
      <c r="U4" s="12">
        <v>47270</v>
      </c>
      <c r="V4" s="15"/>
      <c r="W4" s="15"/>
      <c r="X4" s="16"/>
      <c r="Y4" s="58" t="s">
        <v>2</v>
      </c>
      <c r="Z4" s="29">
        <f>SUM(B4:B34)</f>
        <v>0</v>
      </c>
      <c r="AA4" s="67">
        <f>Table14962914118130134138[[#This Row],[This Year]]</f>
        <v>0</v>
      </c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44"/>
    </row>
    <row r="5" spans="1:60" x14ac:dyDescent="0.25">
      <c r="A5" s="18">
        <v>47120</v>
      </c>
      <c r="B5" s="21"/>
      <c r="C5" s="19"/>
      <c r="D5" s="20"/>
      <c r="E5" s="18">
        <v>47151</v>
      </c>
      <c r="F5" s="21"/>
      <c r="G5" s="21"/>
      <c r="H5" s="20"/>
      <c r="I5" s="18">
        <v>47179</v>
      </c>
      <c r="J5" s="21"/>
      <c r="K5" s="21"/>
      <c r="L5" s="20"/>
      <c r="M5" s="18">
        <v>47210</v>
      </c>
      <c r="N5" s="21"/>
      <c r="O5" s="21"/>
      <c r="P5" s="20"/>
      <c r="Q5" s="18">
        <v>47240</v>
      </c>
      <c r="R5" s="21"/>
      <c r="S5" s="21"/>
      <c r="T5" s="20"/>
      <c r="U5" s="18">
        <v>47271</v>
      </c>
      <c r="V5" s="21"/>
      <c r="W5" s="21"/>
      <c r="X5" s="22"/>
      <c r="Y5" s="54" t="s">
        <v>12</v>
      </c>
      <c r="Z5" s="30">
        <f>SUM(F4:F31)</f>
        <v>0</v>
      </c>
      <c r="AA5" s="67">
        <f>Table14962914118130134138[[#This Row],[This Year]]</f>
        <v>0</v>
      </c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44"/>
    </row>
    <row r="6" spans="1:60" x14ac:dyDescent="0.25">
      <c r="A6" s="18">
        <v>47121</v>
      </c>
      <c r="B6" s="21"/>
      <c r="C6" s="19"/>
      <c r="D6" s="20"/>
      <c r="E6" s="18">
        <v>47152</v>
      </c>
      <c r="F6" s="21"/>
      <c r="G6" s="21"/>
      <c r="H6" s="20"/>
      <c r="I6" s="18">
        <v>47180</v>
      </c>
      <c r="J6" s="21"/>
      <c r="K6" s="21"/>
      <c r="L6" s="20"/>
      <c r="M6" s="18">
        <v>47211</v>
      </c>
      <c r="N6" s="21"/>
      <c r="O6" s="21"/>
      <c r="P6" s="20"/>
      <c r="Q6" s="18">
        <v>47241</v>
      </c>
      <c r="R6" s="21"/>
      <c r="S6" s="21"/>
      <c r="T6" s="20"/>
      <c r="U6" s="18">
        <v>47272</v>
      </c>
      <c r="V6" s="21"/>
      <c r="W6" s="21"/>
      <c r="X6" s="22"/>
      <c r="Y6" s="54" t="s">
        <v>4</v>
      </c>
      <c r="Z6" s="30">
        <f>SUM(J4:J34)</f>
        <v>0</v>
      </c>
      <c r="AA6" s="67">
        <f>Table14962914118130134138[[#This Row],[This Year]]</f>
        <v>0</v>
      </c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44"/>
    </row>
    <row r="7" spans="1:60" x14ac:dyDescent="0.25">
      <c r="A7" s="18">
        <v>47122</v>
      </c>
      <c r="B7" s="21"/>
      <c r="C7" s="19"/>
      <c r="D7" s="20"/>
      <c r="E7" s="18">
        <v>47153</v>
      </c>
      <c r="F7" s="21"/>
      <c r="G7" s="21"/>
      <c r="H7" s="20"/>
      <c r="I7" s="18">
        <v>47181</v>
      </c>
      <c r="J7" s="21"/>
      <c r="K7" s="21"/>
      <c r="L7" s="20"/>
      <c r="M7" s="18">
        <v>47212</v>
      </c>
      <c r="N7" s="21"/>
      <c r="O7" s="21"/>
      <c r="P7" s="20"/>
      <c r="Q7" s="18">
        <v>47242</v>
      </c>
      <c r="R7" s="21"/>
      <c r="S7" s="21"/>
      <c r="T7" s="20"/>
      <c r="U7" s="18">
        <v>47273</v>
      </c>
      <c r="V7" s="21"/>
      <c r="W7" s="21"/>
      <c r="X7" s="22"/>
      <c r="Y7" s="54" t="s">
        <v>5</v>
      </c>
      <c r="Z7" s="30">
        <f>SUM(N4:N33)</f>
        <v>0</v>
      </c>
      <c r="AA7" s="67">
        <f>Table14962914118130134138[[#This Row],[This Year]]</f>
        <v>0</v>
      </c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44"/>
    </row>
    <row r="8" spans="1:60" x14ac:dyDescent="0.25">
      <c r="A8" s="18">
        <v>47123</v>
      </c>
      <c r="B8" s="21"/>
      <c r="C8" s="19"/>
      <c r="D8" s="20"/>
      <c r="E8" s="18">
        <v>47154</v>
      </c>
      <c r="F8" s="21"/>
      <c r="G8" s="21"/>
      <c r="H8" s="20"/>
      <c r="I8" s="18">
        <v>47182</v>
      </c>
      <c r="J8" s="21"/>
      <c r="K8" s="21"/>
      <c r="L8" s="20"/>
      <c r="M8" s="18">
        <v>47213</v>
      </c>
      <c r="N8" s="21"/>
      <c r="O8" s="21"/>
      <c r="P8" s="20"/>
      <c r="Q8" s="18">
        <v>47243</v>
      </c>
      <c r="R8" s="21"/>
      <c r="S8" s="21"/>
      <c r="T8" s="20"/>
      <c r="U8" s="18">
        <v>47274</v>
      </c>
      <c r="V8" s="21"/>
      <c r="W8" s="21"/>
      <c r="X8" s="22"/>
      <c r="Y8" s="54" t="s">
        <v>6</v>
      </c>
      <c r="Z8" s="30">
        <f>SUM(R4:R34)</f>
        <v>0</v>
      </c>
      <c r="AA8" s="67">
        <f>Table14962914118130134138[[#This Row],[This Year]]</f>
        <v>0</v>
      </c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44"/>
    </row>
    <row r="9" spans="1:60" x14ac:dyDescent="0.25">
      <c r="A9" s="18">
        <v>47124</v>
      </c>
      <c r="B9" s="21"/>
      <c r="C9" s="19"/>
      <c r="D9" s="20"/>
      <c r="E9" s="18">
        <v>47155</v>
      </c>
      <c r="F9" s="21"/>
      <c r="G9" s="21"/>
      <c r="H9" s="20"/>
      <c r="I9" s="18">
        <v>47183</v>
      </c>
      <c r="J9" s="21"/>
      <c r="K9" s="21"/>
      <c r="L9" s="20"/>
      <c r="M9" s="18">
        <v>47214</v>
      </c>
      <c r="N9" s="21"/>
      <c r="O9" s="21"/>
      <c r="P9" s="20"/>
      <c r="Q9" s="18">
        <v>47244</v>
      </c>
      <c r="R9" s="21"/>
      <c r="S9" s="21"/>
      <c r="T9" s="20"/>
      <c r="U9" s="18">
        <v>47275</v>
      </c>
      <c r="V9" s="21"/>
      <c r="W9" s="21"/>
      <c r="X9" s="22"/>
      <c r="Y9" s="54" t="s">
        <v>7</v>
      </c>
      <c r="Z9" s="30">
        <f>SUM(V4:V33)</f>
        <v>0</v>
      </c>
      <c r="AA9" s="67">
        <f>Table14962914118130134138[[#This Row],[This Year]]</f>
        <v>0</v>
      </c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44"/>
    </row>
    <row r="10" spans="1:60" x14ac:dyDescent="0.25">
      <c r="A10" s="18">
        <v>47125</v>
      </c>
      <c r="B10" s="21"/>
      <c r="C10" s="19"/>
      <c r="D10" s="20"/>
      <c r="E10" s="18">
        <v>47156</v>
      </c>
      <c r="F10" s="21"/>
      <c r="G10" s="21"/>
      <c r="H10" s="20"/>
      <c r="I10" s="18">
        <v>47184</v>
      </c>
      <c r="J10" s="21"/>
      <c r="K10" s="21"/>
      <c r="L10" s="20"/>
      <c r="M10" s="18">
        <v>47215</v>
      </c>
      <c r="N10" s="21"/>
      <c r="O10" s="21"/>
      <c r="P10" s="20"/>
      <c r="Q10" s="18">
        <v>47245</v>
      </c>
      <c r="R10" s="21"/>
      <c r="S10" s="21"/>
      <c r="T10" s="20"/>
      <c r="U10" s="18">
        <v>47276</v>
      </c>
      <c r="V10" s="21"/>
      <c r="W10" s="21"/>
      <c r="X10" s="22"/>
      <c r="Y10" s="54" t="s">
        <v>13</v>
      </c>
      <c r="Z10" s="30">
        <f>SUM(B37:B67)</f>
        <v>0</v>
      </c>
      <c r="AA10" s="67">
        <f>Table14962914118130134138[[#This Row],[This Year]]</f>
        <v>0</v>
      </c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44"/>
    </row>
    <row r="11" spans="1:60" x14ac:dyDescent="0.25">
      <c r="A11" s="18">
        <v>47126</v>
      </c>
      <c r="B11" s="21"/>
      <c r="C11" s="19"/>
      <c r="D11" s="20"/>
      <c r="E11" s="18">
        <v>47157</v>
      </c>
      <c r="F11" s="21"/>
      <c r="G11" s="21"/>
      <c r="H11" s="20"/>
      <c r="I11" s="18">
        <v>47185</v>
      </c>
      <c r="J11" s="21"/>
      <c r="K11" s="21"/>
      <c r="L11" s="20"/>
      <c r="M11" s="18">
        <v>47216</v>
      </c>
      <c r="N11" s="21"/>
      <c r="O11" s="21"/>
      <c r="P11" s="20"/>
      <c r="Q11" s="18">
        <v>47246</v>
      </c>
      <c r="R11" s="21"/>
      <c r="S11" s="21"/>
      <c r="T11" s="20"/>
      <c r="U11" s="18">
        <v>47277</v>
      </c>
      <c r="V11" s="21"/>
      <c r="W11" s="21"/>
      <c r="X11" s="22"/>
      <c r="Y11" s="54" t="s">
        <v>14</v>
      </c>
      <c r="Z11" s="30">
        <f>SUM(F37:F67)</f>
        <v>0</v>
      </c>
      <c r="AA11" s="67">
        <f>Table14962914118130134138[[#This Row],[This Year]]</f>
        <v>0</v>
      </c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44"/>
    </row>
    <row r="12" spans="1:60" x14ac:dyDescent="0.25">
      <c r="A12" s="18">
        <v>47127</v>
      </c>
      <c r="B12" s="21"/>
      <c r="C12" s="19"/>
      <c r="D12" s="20"/>
      <c r="E12" s="18">
        <v>47158</v>
      </c>
      <c r="F12" s="21"/>
      <c r="G12" s="21"/>
      <c r="H12" s="20"/>
      <c r="I12" s="18">
        <v>47186</v>
      </c>
      <c r="J12" s="21"/>
      <c r="K12" s="21"/>
      <c r="L12" s="20"/>
      <c r="M12" s="18">
        <v>47217</v>
      </c>
      <c r="N12" s="21"/>
      <c r="O12" s="21"/>
      <c r="P12" s="20"/>
      <c r="Q12" s="18">
        <v>47247</v>
      </c>
      <c r="R12" s="21"/>
      <c r="S12" s="21"/>
      <c r="T12" s="20"/>
      <c r="U12" s="18">
        <v>47278</v>
      </c>
      <c r="V12" s="21"/>
      <c r="W12" s="21"/>
      <c r="X12" s="22"/>
      <c r="Y12" s="54" t="s">
        <v>15</v>
      </c>
      <c r="Z12" s="30">
        <f>SUM(J37:J66)</f>
        <v>0</v>
      </c>
      <c r="AA12" s="67">
        <f>Table14962914118130134138[[#This Row],[This Year]]</f>
        <v>0</v>
      </c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44"/>
    </row>
    <row r="13" spans="1:60" x14ac:dyDescent="0.25">
      <c r="A13" s="18">
        <v>47128</v>
      </c>
      <c r="B13" s="21"/>
      <c r="C13" s="19"/>
      <c r="D13" s="20"/>
      <c r="E13" s="18">
        <v>47159</v>
      </c>
      <c r="F13" s="21"/>
      <c r="G13" s="21"/>
      <c r="H13" s="20"/>
      <c r="I13" s="18">
        <v>47187</v>
      </c>
      <c r="J13" s="21"/>
      <c r="K13" s="21"/>
      <c r="L13" s="20"/>
      <c r="M13" s="18">
        <v>47218</v>
      </c>
      <c r="N13" s="21"/>
      <c r="O13" s="21"/>
      <c r="P13" s="20"/>
      <c r="Q13" s="18">
        <v>47248</v>
      </c>
      <c r="R13" s="21"/>
      <c r="S13" s="21"/>
      <c r="T13" s="20"/>
      <c r="U13" s="18">
        <v>47279</v>
      </c>
      <c r="V13" s="21"/>
      <c r="W13" s="21"/>
      <c r="X13" s="22"/>
      <c r="Y13" s="54" t="s">
        <v>16</v>
      </c>
      <c r="Z13" s="30">
        <f>SUM(N37:N67)</f>
        <v>0</v>
      </c>
      <c r="AA13" s="67">
        <f>Table14962914118130134138[[#This Row],[This Year]]</f>
        <v>0</v>
      </c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44"/>
    </row>
    <row r="14" spans="1:60" x14ac:dyDescent="0.25">
      <c r="A14" s="18">
        <v>47129</v>
      </c>
      <c r="B14" s="21"/>
      <c r="C14" s="19"/>
      <c r="D14" s="20"/>
      <c r="E14" s="18">
        <v>47160</v>
      </c>
      <c r="F14" s="21"/>
      <c r="G14" s="21"/>
      <c r="H14" s="20"/>
      <c r="I14" s="18">
        <v>47188</v>
      </c>
      <c r="J14" s="21"/>
      <c r="K14" s="21"/>
      <c r="L14" s="20"/>
      <c r="M14" s="18">
        <v>47219</v>
      </c>
      <c r="N14" s="21"/>
      <c r="O14" s="21"/>
      <c r="P14" s="20"/>
      <c r="Q14" s="18">
        <v>47249</v>
      </c>
      <c r="R14" s="21"/>
      <c r="S14" s="21"/>
      <c r="T14" s="20"/>
      <c r="U14" s="18">
        <v>47280</v>
      </c>
      <c r="V14" s="21"/>
      <c r="W14" s="21"/>
      <c r="X14" s="22"/>
      <c r="Y14" s="54" t="s">
        <v>17</v>
      </c>
      <c r="Z14" s="30">
        <f>SUM(R37:R66)</f>
        <v>0</v>
      </c>
      <c r="AA14" s="67">
        <f>Table14962914118130134138[[#This Row],[This Year]]</f>
        <v>0</v>
      </c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44"/>
    </row>
    <row r="15" spans="1:60" x14ac:dyDescent="0.25">
      <c r="A15" s="18">
        <v>47130</v>
      </c>
      <c r="B15" s="21"/>
      <c r="C15" s="19"/>
      <c r="D15" s="20"/>
      <c r="E15" s="18">
        <v>47161</v>
      </c>
      <c r="F15" s="21"/>
      <c r="G15" s="21"/>
      <c r="H15" s="20"/>
      <c r="I15" s="18">
        <v>47189</v>
      </c>
      <c r="J15" s="21"/>
      <c r="K15" s="21"/>
      <c r="L15" s="20"/>
      <c r="M15" s="18">
        <v>47220</v>
      </c>
      <c r="N15" s="21"/>
      <c r="O15" s="21"/>
      <c r="P15" s="20"/>
      <c r="Q15" s="18">
        <v>47250</v>
      </c>
      <c r="R15" s="21"/>
      <c r="S15" s="21"/>
      <c r="T15" s="20"/>
      <c r="U15" s="18">
        <v>47281</v>
      </c>
      <c r="V15" s="21"/>
      <c r="W15" s="21"/>
      <c r="X15" s="22"/>
      <c r="Y15" s="55" t="s">
        <v>18</v>
      </c>
      <c r="Z15" s="62">
        <f>SUM(V37:V67)</f>
        <v>0</v>
      </c>
      <c r="AA15" s="67">
        <f>Table14962914118130134138[[#This Row],[This Year]]</f>
        <v>0</v>
      </c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44"/>
    </row>
    <row r="16" spans="1:60" ht="15.75" thickBot="1" x14ac:dyDescent="0.3">
      <c r="A16" s="18">
        <v>47131</v>
      </c>
      <c r="B16" s="21"/>
      <c r="C16" s="19"/>
      <c r="D16" s="20"/>
      <c r="E16" s="18">
        <v>47162</v>
      </c>
      <c r="F16" s="21"/>
      <c r="G16" s="21"/>
      <c r="H16" s="20"/>
      <c r="I16" s="18">
        <v>47190</v>
      </c>
      <c r="J16" s="21"/>
      <c r="K16" s="21"/>
      <c r="L16" s="20"/>
      <c r="M16" s="18">
        <v>47221</v>
      </c>
      <c r="N16" s="21"/>
      <c r="O16" s="21"/>
      <c r="P16" s="20"/>
      <c r="Q16" s="18">
        <v>47251</v>
      </c>
      <c r="R16" s="21"/>
      <c r="S16" s="21"/>
      <c r="T16" s="20"/>
      <c r="U16" s="18">
        <v>47282</v>
      </c>
      <c r="V16" s="21"/>
      <c r="W16" s="21"/>
      <c r="X16" s="22"/>
      <c r="Y16" s="24" t="s">
        <v>19</v>
      </c>
      <c r="Z16" s="31">
        <f>SUM(Z4:Z15)</f>
        <v>0</v>
      </c>
      <c r="AA16" s="31">
        <f>SUBTOTAL(109,Table14962914118130134138142[Last Year])</f>
        <v>0</v>
      </c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44"/>
    </row>
    <row r="17" spans="1:54" ht="15.75" thickBot="1" x14ac:dyDescent="0.3">
      <c r="A17" s="18">
        <v>47132</v>
      </c>
      <c r="B17" s="21"/>
      <c r="C17" s="19"/>
      <c r="D17" s="20"/>
      <c r="E17" s="18">
        <v>47163</v>
      </c>
      <c r="F17" s="21"/>
      <c r="G17" s="21"/>
      <c r="H17" s="20"/>
      <c r="I17" s="18">
        <v>47191</v>
      </c>
      <c r="J17" s="21"/>
      <c r="K17" s="21"/>
      <c r="L17" s="20"/>
      <c r="M17" s="18">
        <v>47222</v>
      </c>
      <c r="N17" s="21"/>
      <c r="O17" s="21"/>
      <c r="P17" s="20"/>
      <c r="Q17" s="18">
        <v>47252</v>
      </c>
      <c r="R17" s="21"/>
      <c r="S17" s="21"/>
      <c r="T17" s="20"/>
      <c r="U17" s="18">
        <v>47283</v>
      </c>
      <c r="V17" s="21"/>
      <c r="W17" s="21"/>
      <c r="X17" s="26"/>
      <c r="Y17" s="27"/>
      <c r="Z17" s="28"/>
      <c r="AA17" s="28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44"/>
    </row>
    <row r="18" spans="1:54" ht="15.75" thickBot="1" x14ac:dyDescent="0.3">
      <c r="A18" s="18">
        <v>47133</v>
      </c>
      <c r="B18" s="21"/>
      <c r="C18" s="19"/>
      <c r="D18" s="20"/>
      <c r="E18" s="18">
        <v>47164</v>
      </c>
      <c r="F18" s="21"/>
      <c r="G18" s="21"/>
      <c r="H18" s="20"/>
      <c r="I18" s="18">
        <v>47192</v>
      </c>
      <c r="J18" s="21"/>
      <c r="K18" s="21"/>
      <c r="L18" s="20"/>
      <c r="M18" s="18">
        <v>47223</v>
      </c>
      <c r="N18" s="21"/>
      <c r="O18" s="21"/>
      <c r="P18" s="20"/>
      <c r="Q18" s="18">
        <v>47253</v>
      </c>
      <c r="R18" s="21"/>
      <c r="S18" s="21"/>
      <c r="T18" s="20"/>
      <c r="U18" s="18">
        <v>47284</v>
      </c>
      <c r="V18" s="21"/>
      <c r="W18" s="21"/>
      <c r="X18" s="22"/>
      <c r="Y18" s="83" t="s">
        <v>20</v>
      </c>
      <c r="Z18" s="84"/>
      <c r="AA18" s="85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44"/>
    </row>
    <row r="19" spans="1:54" ht="15.75" thickBot="1" x14ac:dyDescent="0.3">
      <c r="A19" s="18">
        <v>47134</v>
      </c>
      <c r="B19" s="21"/>
      <c r="C19" s="19"/>
      <c r="D19" s="20"/>
      <c r="E19" s="18">
        <v>47165</v>
      </c>
      <c r="F19" s="21"/>
      <c r="G19" s="21"/>
      <c r="H19" s="20"/>
      <c r="I19" s="18">
        <v>47193</v>
      </c>
      <c r="J19" s="21"/>
      <c r="K19" s="21"/>
      <c r="L19" s="20"/>
      <c r="M19" s="18">
        <v>47224</v>
      </c>
      <c r="N19" s="21"/>
      <c r="O19" s="21"/>
      <c r="P19" s="20"/>
      <c r="Q19" s="18">
        <v>47254</v>
      </c>
      <c r="R19" s="21"/>
      <c r="S19" s="21"/>
      <c r="T19" s="20"/>
      <c r="U19" s="18">
        <v>47285</v>
      </c>
      <c r="V19" s="21"/>
      <c r="W19" s="21"/>
      <c r="X19" s="22"/>
      <c r="Y19" s="59" t="s">
        <v>21</v>
      </c>
      <c r="Z19" s="60" t="s">
        <v>27</v>
      </c>
      <c r="AA19" s="61" t="s">
        <v>22</v>
      </c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44"/>
    </row>
    <row r="20" spans="1:54" x14ac:dyDescent="0.25">
      <c r="A20" s="18">
        <v>47135</v>
      </c>
      <c r="B20" s="21"/>
      <c r="C20" s="19"/>
      <c r="D20" s="20"/>
      <c r="E20" s="18">
        <v>47166</v>
      </c>
      <c r="F20" s="21"/>
      <c r="G20" s="21"/>
      <c r="H20" s="20"/>
      <c r="I20" s="18">
        <v>47194</v>
      </c>
      <c r="J20" s="21"/>
      <c r="K20" s="21"/>
      <c r="L20" s="20"/>
      <c r="M20" s="18">
        <v>47225</v>
      </c>
      <c r="N20" s="21"/>
      <c r="O20" s="21"/>
      <c r="P20" s="20"/>
      <c r="Q20" s="18">
        <v>47255</v>
      </c>
      <c r="R20" s="21"/>
      <c r="S20" s="21"/>
      <c r="T20" s="20"/>
      <c r="U20" s="18">
        <v>47286</v>
      </c>
      <c r="V20" s="21"/>
      <c r="W20" s="21"/>
      <c r="X20" s="22"/>
      <c r="Y20" s="58" t="s">
        <v>2</v>
      </c>
      <c r="Z20" s="29">
        <f>SUM(C4:C34)</f>
        <v>0</v>
      </c>
      <c r="AA20" s="56">
        <f>Table25101131015119131135139[[#This Row],[This Year]]</f>
        <v>0</v>
      </c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44"/>
    </row>
    <row r="21" spans="1:54" x14ac:dyDescent="0.25">
      <c r="A21" s="18">
        <v>47136</v>
      </c>
      <c r="B21" s="21"/>
      <c r="C21" s="19"/>
      <c r="D21" s="20"/>
      <c r="E21" s="18">
        <v>47167</v>
      </c>
      <c r="F21" s="21"/>
      <c r="G21" s="21"/>
      <c r="H21" s="20"/>
      <c r="I21" s="18">
        <v>47195</v>
      </c>
      <c r="J21" s="21"/>
      <c r="K21" s="21"/>
      <c r="L21" s="20"/>
      <c r="M21" s="18">
        <v>47226</v>
      </c>
      <c r="N21" s="21"/>
      <c r="O21" s="21"/>
      <c r="P21" s="20"/>
      <c r="Q21" s="18">
        <v>47256</v>
      </c>
      <c r="R21" s="21"/>
      <c r="S21" s="21"/>
      <c r="T21" s="20"/>
      <c r="U21" s="18">
        <v>47287</v>
      </c>
      <c r="V21" s="21"/>
      <c r="W21" s="21"/>
      <c r="X21" s="22"/>
      <c r="Y21" s="54" t="s">
        <v>12</v>
      </c>
      <c r="Z21" s="30">
        <f>SUM(G4:G31)</f>
        <v>0</v>
      </c>
      <c r="AA21" s="56">
        <f>Table25101131015119131135139[[#This Row],[This Year]]</f>
        <v>0</v>
      </c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44"/>
    </row>
    <row r="22" spans="1:54" x14ac:dyDescent="0.25">
      <c r="A22" s="18">
        <v>47137</v>
      </c>
      <c r="B22" s="21"/>
      <c r="C22" s="19"/>
      <c r="D22" s="20"/>
      <c r="E22" s="18">
        <v>47168</v>
      </c>
      <c r="F22" s="21"/>
      <c r="G22" s="21"/>
      <c r="H22" s="20"/>
      <c r="I22" s="18">
        <v>47196</v>
      </c>
      <c r="J22" s="21"/>
      <c r="K22" s="21"/>
      <c r="L22" s="20"/>
      <c r="M22" s="18">
        <v>47227</v>
      </c>
      <c r="N22" s="21"/>
      <c r="O22" s="21"/>
      <c r="P22" s="20"/>
      <c r="Q22" s="18">
        <v>47257</v>
      </c>
      <c r="R22" s="21"/>
      <c r="S22" s="21"/>
      <c r="T22" s="20"/>
      <c r="U22" s="18">
        <v>47288</v>
      </c>
      <c r="V22" s="21"/>
      <c r="W22" s="21"/>
      <c r="X22" s="22"/>
      <c r="Y22" s="54" t="s">
        <v>4</v>
      </c>
      <c r="Z22" s="30">
        <f>SUM(K4:K34)</f>
        <v>0</v>
      </c>
      <c r="AA22" s="56">
        <f>Table25101131015119131135139[[#This Row],[This Year]]</f>
        <v>0</v>
      </c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44"/>
    </row>
    <row r="23" spans="1:54" x14ac:dyDescent="0.25">
      <c r="A23" s="18">
        <v>47138</v>
      </c>
      <c r="B23" s="21"/>
      <c r="C23" s="19"/>
      <c r="D23" s="20"/>
      <c r="E23" s="18">
        <v>47169</v>
      </c>
      <c r="F23" s="21"/>
      <c r="G23" s="21"/>
      <c r="H23" s="20"/>
      <c r="I23" s="18">
        <v>47197</v>
      </c>
      <c r="J23" s="21"/>
      <c r="K23" s="21"/>
      <c r="L23" s="20"/>
      <c r="M23" s="18">
        <v>47228</v>
      </c>
      <c r="N23" s="21"/>
      <c r="O23" s="21"/>
      <c r="P23" s="20"/>
      <c r="Q23" s="18">
        <v>47258</v>
      </c>
      <c r="R23" s="21"/>
      <c r="S23" s="21"/>
      <c r="T23" s="20"/>
      <c r="U23" s="18">
        <v>47289</v>
      </c>
      <c r="V23" s="21"/>
      <c r="W23" s="21"/>
      <c r="X23" s="22"/>
      <c r="Y23" s="54" t="s">
        <v>5</v>
      </c>
      <c r="Z23" s="30">
        <f>SUM(O4:O33)</f>
        <v>0</v>
      </c>
      <c r="AA23" s="56">
        <f>Table25101131015119131135139[[#This Row],[This Year]]</f>
        <v>0</v>
      </c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44"/>
    </row>
    <row r="24" spans="1:54" x14ac:dyDescent="0.25">
      <c r="A24" s="18">
        <v>47139</v>
      </c>
      <c r="B24" s="21"/>
      <c r="C24" s="19"/>
      <c r="D24" s="20"/>
      <c r="E24" s="18">
        <v>47170</v>
      </c>
      <c r="F24" s="21"/>
      <c r="G24" s="21"/>
      <c r="H24" s="20"/>
      <c r="I24" s="18">
        <v>47198</v>
      </c>
      <c r="J24" s="21"/>
      <c r="K24" s="21"/>
      <c r="L24" s="20"/>
      <c r="M24" s="18">
        <v>47229</v>
      </c>
      <c r="N24" s="21"/>
      <c r="O24" s="21"/>
      <c r="P24" s="20"/>
      <c r="Q24" s="18">
        <v>47259</v>
      </c>
      <c r="R24" s="21"/>
      <c r="S24" s="21"/>
      <c r="T24" s="20"/>
      <c r="U24" s="18">
        <v>47290</v>
      </c>
      <c r="V24" s="21"/>
      <c r="W24" s="21"/>
      <c r="X24" s="22"/>
      <c r="Y24" s="54" t="s">
        <v>6</v>
      </c>
      <c r="Z24" s="30">
        <f>SUM(S4:S34)</f>
        <v>0</v>
      </c>
      <c r="AA24" s="56">
        <f>Table25101131015119131135139[[#This Row],[This Year]]</f>
        <v>0</v>
      </c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44"/>
    </row>
    <row r="25" spans="1:54" x14ac:dyDescent="0.25">
      <c r="A25" s="18">
        <v>47140</v>
      </c>
      <c r="B25" s="21"/>
      <c r="C25" s="19"/>
      <c r="D25" s="20"/>
      <c r="E25" s="18">
        <v>47171</v>
      </c>
      <c r="F25" s="21"/>
      <c r="G25" s="21"/>
      <c r="H25" s="20"/>
      <c r="I25" s="18">
        <v>47199</v>
      </c>
      <c r="J25" s="21"/>
      <c r="K25" s="21"/>
      <c r="L25" s="20"/>
      <c r="M25" s="18">
        <v>47230</v>
      </c>
      <c r="N25" s="21"/>
      <c r="O25" s="21"/>
      <c r="P25" s="20"/>
      <c r="Q25" s="18">
        <v>47260</v>
      </c>
      <c r="R25" s="21"/>
      <c r="S25" s="21"/>
      <c r="T25" s="20"/>
      <c r="U25" s="18">
        <v>47291</v>
      </c>
      <c r="V25" s="21"/>
      <c r="W25" s="21"/>
      <c r="X25" s="22"/>
      <c r="Y25" s="54" t="s">
        <v>7</v>
      </c>
      <c r="Z25" s="30">
        <f>SUM(W4:W33)</f>
        <v>0</v>
      </c>
      <c r="AA25" s="56">
        <f>Table25101131015119131135139[[#This Row],[This Year]]</f>
        <v>0</v>
      </c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44"/>
    </row>
    <row r="26" spans="1:54" x14ac:dyDescent="0.25">
      <c r="A26" s="18">
        <v>47141</v>
      </c>
      <c r="B26" s="21"/>
      <c r="C26" s="19"/>
      <c r="D26" s="20"/>
      <c r="E26" s="18">
        <v>47172</v>
      </c>
      <c r="F26" s="21"/>
      <c r="G26" s="21"/>
      <c r="H26" s="20"/>
      <c r="I26" s="18">
        <v>47200</v>
      </c>
      <c r="J26" s="21"/>
      <c r="K26" s="21"/>
      <c r="L26" s="20"/>
      <c r="M26" s="18">
        <v>47231</v>
      </c>
      <c r="N26" s="21"/>
      <c r="O26" s="21"/>
      <c r="P26" s="20"/>
      <c r="Q26" s="18">
        <v>47261</v>
      </c>
      <c r="R26" s="21"/>
      <c r="S26" s="21"/>
      <c r="T26" s="20"/>
      <c r="U26" s="18">
        <v>47292</v>
      </c>
      <c r="V26" s="21"/>
      <c r="W26" s="21"/>
      <c r="X26" s="22"/>
      <c r="Y26" s="54" t="s">
        <v>13</v>
      </c>
      <c r="Z26" s="30">
        <f>SUM(C37:C67)</f>
        <v>0</v>
      </c>
      <c r="AA26" s="56">
        <f>Table25101131015119131135139[[#This Row],[This Year]]</f>
        <v>0</v>
      </c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44"/>
    </row>
    <row r="27" spans="1:54" x14ac:dyDescent="0.25">
      <c r="A27" s="18">
        <v>47142</v>
      </c>
      <c r="B27" s="21"/>
      <c r="C27" s="19"/>
      <c r="D27" s="20"/>
      <c r="E27" s="18">
        <v>47173</v>
      </c>
      <c r="F27" s="21"/>
      <c r="G27" s="21"/>
      <c r="H27" s="20"/>
      <c r="I27" s="18">
        <v>47201</v>
      </c>
      <c r="J27" s="21"/>
      <c r="K27" s="21"/>
      <c r="L27" s="20"/>
      <c r="M27" s="18">
        <v>47232</v>
      </c>
      <c r="N27" s="21"/>
      <c r="O27" s="21"/>
      <c r="P27" s="20"/>
      <c r="Q27" s="18">
        <v>47262</v>
      </c>
      <c r="R27" s="21"/>
      <c r="S27" s="21"/>
      <c r="T27" s="20"/>
      <c r="U27" s="18">
        <v>47293</v>
      </c>
      <c r="V27" s="21"/>
      <c r="W27" s="21"/>
      <c r="X27" s="22"/>
      <c r="Y27" s="54" t="s">
        <v>14</v>
      </c>
      <c r="Z27" s="30">
        <f>SUM(G37:G67)</f>
        <v>0</v>
      </c>
      <c r="AA27" s="56">
        <f>Table25101131015119131135139[[#This Row],[This Year]]</f>
        <v>0</v>
      </c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44"/>
    </row>
    <row r="28" spans="1:54" x14ac:dyDescent="0.25">
      <c r="A28" s="18">
        <v>47143</v>
      </c>
      <c r="B28" s="21"/>
      <c r="C28" s="19"/>
      <c r="D28" s="20"/>
      <c r="E28" s="18">
        <v>47174</v>
      </c>
      <c r="F28" s="21"/>
      <c r="G28" s="21"/>
      <c r="H28" s="20"/>
      <c r="I28" s="18">
        <v>47202</v>
      </c>
      <c r="J28" s="21"/>
      <c r="K28" s="21"/>
      <c r="L28" s="20"/>
      <c r="M28" s="18">
        <v>47233</v>
      </c>
      <c r="N28" s="21"/>
      <c r="O28" s="21"/>
      <c r="P28" s="20"/>
      <c r="Q28" s="18">
        <v>47263</v>
      </c>
      <c r="R28" s="21"/>
      <c r="S28" s="21"/>
      <c r="T28" s="20"/>
      <c r="U28" s="18">
        <v>47294</v>
      </c>
      <c r="V28" s="21"/>
      <c r="W28" s="21"/>
      <c r="X28" s="22"/>
      <c r="Y28" s="54" t="s">
        <v>15</v>
      </c>
      <c r="Z28" s="30">
        <f>SUM(K37:K66)</f>
        <v>0</v>
      </c>
      <c r="AA28" s="56">
        <f>Table25101131015119131135139[[#This Row],[This Year]]</f>
        <v>0</v>
      </c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44"/>
    </row>
    <row r="29" spans="1:54" x14ac:dyDescent="0.25">
      <c r="A29" s="18">
        <v>47144</v>
      </c>
      <c r="B29" s="21"/>
      <c r="C29" s="19"/>
      <c r="D29" s="20"/>
      <c r="E29" s="18">
        <v>47175</v>
      </c>
      <c r="F29" s="21"/>
      <c r="G29" s="21"/>
      <c r="H29" s="20"/>
      <c r="I29" s="18">
        <v>47203</v>
      </c>
      <c r="J29" s="21"/>
      <c r="K29" s="21"/>
      <c r="L29" s="20"/>
      <c r="M29" s="18">
        <v>47234</v>
      </c>
      <c r="N29" s="21"/>
      <c r="O29" s="21"/>
      <c r="P29" s="20"/>
      <c r="Q29" s="18">
        <v>47264</v>
      </c>
      <c r="R29" s="21"/>
      <c r="S29" s="21"/>
      <c r="T29" s="20"/>
      <c r="U29" s="18">
        <v>47295</v>
      </c>
      <c r="V29" s="21"/>
      <c r="W29" s="21"/>
      <c r="X29" s="22"/>
      <c r="Y29" s="54" t="s">
        <v>16</v>
      </c>
      <c r="Z29" s="30">
        <f>SUM(O37:O67)</f>
        <v>0</v>
      </c>
      <c r="AA29" s="56">
        <f>Table25101131015119131135139[[#This Row],[This Year]]</f>
        <v>0</v>
      </c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44"/>
    </row>
    <row r="30" spans="1:54" x14ac:dyDescent="0.25">
      <c r="A30" s="18">
        <v>47145</v>
      </c>
      <c r="B30" s="21"/>
      <c r="C30" s="19"/>
      <c r="D30" s="20"/>
      <c r="E30" s="18">
        <v>47176</v>
      </c>
      <c r="F30" s="21"/>
      <c r="G30" s="21"/>
      <c r="H30" s="20"/>
      <c r="I30" s="18">
        <v>47204</v>
      </c>
      <c r="J30" s="21"/>
      <c r="K30" s="21"/>
      <c r="L30" s="20"/>
      <c r="M30" s="18">
        <v>47235</v>
      </c>
      <c r="N30" s="21"/>
      <c r="O30" s="21"/>
      <c r="P30" s="20"/>
      <c r="Q30" s="18">
        <v>47265</v>
      </c>
      <c r="R30" s="21"/>
      <c r="S30" s="21"/>
      <c r="T30" s="20"/>
      <c r="U30" s="18">
        <v>47296</v>
      </c>
      <c r="V30" s="21"/>
      <c r="W30" s="21"/>
      <c r="X30" s="22"/>
      <c r="Y30" s="54" t="s">
        <v>17</v>
      </c>
      <c r="Z30" s="30">
        <f>SUM(S37:S66)</f>
        <v>0</v>
      </c>
      <c r="AA30" s="56">
        <f>Table25101131015119131135139[[#This Row],[This Year]]</f>
        <v>0</v>
      </c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44"/>
    </row>
    <row r="31" spans="1:54" x14ac:dyDescent="0.25">
      <c r="A31" s="18">
        <v>47146</v>
      </c>
      <c r="B31" s="21"/>
      <c r="C31" s="19"/>
      <c r="D31" s="20"/>
      <c r="E31" s="18">
        <v>47177</v>
      </c>
      <c r="F31" s="21"/>
      <c r="G31" s="21"/>
      <c r="H31" s="20"/>
      <c r="I31" s="18">
        <v>47205</v>
      </c>
      <c r="J31" s="21"/>
      <c r="K31" s="21"/>
      <c r="L31" s="20"/>
      <c r="M31" s="18">
        <v>47236</v>
      </c>
      <c r="N31" s="21"/>
      <c r="O31" s="21"/>
      <c r="P31" s="20"/>
      <c r="Q31" s="18">
        <v>47266</v>
      </c>
      <c r="R31" s="21"/>
      <c r="S31" s="21"/>
      <c r="T31" s="20"/>
      <c r="U31" s="18">
        <v>47297</v>
      </c>
      <c r="V31" s="21"/>
      <c r="W31" s="21"/>
      <c r="X31" s="22"/>
      <c r="Y31" s="55" t="s">
        <v>18</v>
      </c>
      <c r="Z31" s="62">
        <f>SUM(W37:W67)</f>
        <v>0</v>
      </c>
      <c r="AA31" s="56">
        <f>Table25101131015119131135139[[#This Row],[This Year]]</f>
        <v>0</v>
      </c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44"/>
    </row>
    <row r="32" spans="1:54" ht="15.75" thickBot="1" x14ac:dyDescent="0.3">
      <c r="A32" s="18">
        <v>47147</v>
      </c>
      <c r="B32" s="21"/>
      <c r="C32" s="19"/>
      <c r="D32" s="20"/>
      <c r="E32" s="18"/>
      <c r="F32" s="21"/>
      <c r="G32" s="21"/>
      <c r="H32" s="20"/>
      <c r="I32" s="18">
        <v>47206</v>
      </c>
      <c r="J32" s="21"/>
      <c r="K32" s="21"/>
      <c r="L32" s="20"/>
      <c r="M32" s="18">
        <v>47237</v>
      </c>
      <c r="N32" s="21"/>
      <c r="O32" s="21"/>
      <c r="P32" s="20"/>
      <c r="Q32" s="18">
        <v>47267</v>
      </c>
      <c r="R32" s="21"/>
      <c r="S32" s="21"/>
      <c r="T32" s="20"/>
      <c r="U32" s="18">
        <v>47298</v>
      </c>
      <c r="V32" s="21"/>
      <c r="W32" s="21"/>
      <c r="X32" s="22"/>
      <c r="Y32" s="24" t="s">
        <v>19</v>
      </c>
      <c r="Z32" s="31">
        <f>SUM(Z20:Z31)</f>
        <v>0</v>
      </c>
      <c r="AA32" s="49">
        <f>SUBTOTAL(109,Table25101131015119131135139143[Last Year])</f>
        <v>0</v>
      </c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44"/>
    </row>
    <row r="33" spans="1:54" ht="15.75" thickBot="1" x14ac:dyDescent="0.3">
      <c r="A33" s="18">
        <v>47148</v>
      </c>
      <c r="B33" s="21"/>
      <c r="C33" s="19"/>
      <c r="D33" s="20"/>
      <c r="E33" s="18"/>
      <c r="F33" s="21"/>
      <c r="G33" s="21"/>
      <c r="H33" s="20"/>
      <c r="I33" s="18">
        <v>47207</v>
      </c>
      <c r="J33" s="21"/>
      <c r="K33" s="21"/>
      <c r="L33" s="20"/>
      <c r="M33" s="18">
        <v>47238</v>
      </c>
      <c r="N33" s="21"/>
      <c r="O33" s="21"/>
      <c r="P33" s="20"/>
      <c r="Q33" s="18">
        <v>47268</v>
      </c>
      <c r="R33" s="21"/>
      <c r="S33" s="21"/>
      <c r="T33" s="20"/>
      <c r="U33" s="18">
        <v>47299</v>
      </c>
      <c r="V33" s="21"/>
      <c r="W33" s="21"/>
      <c r="X33" s="26"/>
      <c r="Y33" s="28"/>
      <c r="Z33" s="28"/>
      <c r="AA33" s="28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44"/>
    </row>
    <row r="34" spans="1:54" ht="15.75" thickBot="1" x14ac:dyDescent="0.3">
      <c r="A34" s="33">
        <v>47149</v>
      </c>
      <c r="B34" s="35"/>
      <c r="C34" s="34"/>
      <c r="D34" s="25"/>
      <c r="E34" s="18"/>
      <c r="F34" s="35"/>
      <c r="G34" s="35"/>
      <c r="H34" s="25"/>
      <c r="I34" s="33">
        <v>47208</v>
      </c>
      <c r="J34" s="35"/>
      <c r="K34" s="35"/>
      <c r="L34" s="25"/>
      <c r="M34" s="33"/>
      <c r="N34" s="35"/>
      <c r="O34" s="35"/>
      <c r="P34" s="25"/>
      <c r="Q34" s="33">
        <v>47269</v>
      </c>
      <c r="R34" s="35"/>
      <c r="S34" s="35"/>
      <c r="T34" s="25"/>
      <c r="U34" s="33"/>
      <c r="V34" s="35"/>
      <c r="W34" s="35"/>
      <c r="X34" s="36"/>
      <c r="Y34" s="78" t="s">
        <v>31</v>
      </c>
      <c r="Z34" s="79"/>
      <c r="AA34" s="28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44"/>
    </row>
    <row r="35" spans="1:54" ht="16.5" thickBot="1" x14ac:dyDescent="0.3">
      <c r="A35" s="80" t="s">
        <v>13</v>
      </c>
      <c r="B35" s="81"/>
      <c r="C35" s="81"/>
      <c r="D35" s="82"/>
      <c r="E35" s="80" t="s">
        <v>14</v>
      </c>
      <c r="F35" s="81"/>
      <c r="G35" s="81"/>
      <c r="H35" s="82"/>
      <c r="I35" s="80" t="s">
        <v>15</v>
      </c>
      <c r="J35" s="81"/>
      <c r="K35" s="81"/>
      <c r="L35" s="82"/>
      <c r="M35" s="80" t="s">
        <v>16</v>
      </c>
      <c r="N35" s="81"/>
      <c r="O35" s="81"/>
      <c r="P35" s="82"/>
      <c r="Q35" s="80" t="s">
        <v>17</v>
      </c>
      <c r="R35" s="81"/>
      <c r="S35" s="81"/>
      <c r="T35" s="82"/>
      <c r="U35" s="80" t="s">
        <v>18</v>
      </c>
      <c r="V35" s="81"/>
      <c r="W35" s="81"/>
      <c r="X35" s="81"/>
      <c r="Y35" s="17" t="s">
        <v>23</v>
      </c>
      <c r="Z35" s="74" t="s">
        <v>8</v>
      </c>
      <c r="AA35" s="28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44"/>
    </row>
    <row r="36" spans="1:54" ht="15.75" thickBot="1" x14ac:dyDescent="0.3">
      <c r="A36" s="9" t="s">
        <v>30</v>
      </c>
      <c r="B36" s="65" t="s">
        <v>9</v>
      </c>
      <c r="C36" s="9" t="s">
        <v>10</v>
      </c>
      <c r="D36" s="9" t="s">
        <v>29</v>
      </c>
      <c r="E36" s="9" t="s">
        <v>30</v>
      </c>
      <c r="F36" s="65" t="s">
        <v>9</v>
      </c>
      <c r="G36" s="9" t="s">
        <v>10</v>
      </c>
      <c r="H36" s="9" t="s">
        <v>29</v>
      </c>
      <c r="I36" s="9" t="s">
        <v>30</v>
      </c>
      <c r="J36" s="65" t="s">
        <v>9</v>
      </c>
      <c r="K36" s="9" t="s">
        <v>10</v>
      </c>
      <c r="L36" s="9" t="s">
        <v>29</v>
      </c>
      <c r="M36" s="9" t="s">
        <v>30</v>
      </c>
      <c r="N36" s="65" t="s">
        <v>9</v>
      </c>
      <c r="O36" s="9" t="s">
        <v>10</v>
      </c>
      <c r="P36" s="9" t="s">
        <v>29</v>
      </c>
      <c r="Q36" s="9" t="s">
        <v>30</v>
      </c>
      <c r="R36" s="65" t="s">
        <v>9</v>
      </c>
      <c r="S36" s="9" t="s">
        <v>10</v>
      </c>
      <c r="T36" s="9" t="s">
        <v>29</v>
      </c>
      <c r="U36" s="9" t="s">
        <v>30</v>
      </c>
      <c r="V36" s="65" t="s">
        <v>9</v>
      </c>
      <c r="W36" s="9" t="s">
        <v>10</v>
      </c>
      <c r="X36" s="10" t="s">
        <v>29</v>
      </c>
      <c r="Y36" s="48">
        <v>2021</v>
      </c>
      <c r="Z36" s="71">
        <f>'2021'!Z16</f>
        <v>0</v>
      </c>
      <c r="AA36" s="28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44"/>
    </row>
    <row r="37" spans="1:54" x14ac:dyDescent="0.25">
      <c r="A37" s="12">
        <v>47300</v>
      </c>
      <c r="B37" s="15"/>
      <c r="C37" s="13"/>
      <c r="D37" s="14"/>
      <c r="E37" s="12">
        <v>47331</v>
      </c>
      <c r="F37" s="15"/>
      <c r="G37" s="13"/>
      <c r="H37" s="14"/>
      <c r="I37" s="12">
        <v>47362</v>
      </c>
      <c r="J37" s="15"/>
      <c r="K37" s="13"/>
      <c r="L37" s="14"/>
      <c r="M37" s="12">
        <v>47392</v>
      </c>
      <c r="N37" s="15"/>
      <c r="O37" s="13"/>
      <c r="P37" s="14"/>
      <c r="Q37" s="12">
        <v>47423</v>
      </c>
      <c r="R37" s="15"/>
      <c r="S37" s="13"/>
      <c r="T37" s="14"/>
      <c r="U37" s="12">
        <v>47453</v>
      </c>
      <c r="V37" s="15"/>
      <c r="W37" s="13"/>
      <c r="X37" s="37"/>
      <c r="Y37" s="48">
        <v>2022</v>
      </c>
      <c r="Z37" s="71">
        <f>'2022'!Z16</f>
        <v>0</v>
      </c>
      <c r="AA37" s="28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44"/>
    </row>
    <row r="38" spans="1:54" x14ac:dyDescent="0.25">
      <c r="A38" s="18">
        <v>47301</v>
      </c>
      <c r="B38" s="21"/>
      <c r="C38" s="19"/>
      <c r="D38" s="20"/>
      <c r="E38" s="18">
        <v>47332</v>
      </c>
      <c r="F38" s="21"/>
      <c r="G38" s="19"/>
      <c r="H38" s="20"/>
      <c r="I38" s="18">
        <v>47363</v>
      </c>
      <c r="J38" s="21"/>
      <c r="K38" s="19"/>
      <c r="L38" s="20"/>
      <c r="M38" s="18">
        <v>47393</v>
      </c>
      <c r="N38" s="21"/>
      <c r="O38" s="19"/>
      <c r="P38" s="20"/>
      <c r="Q38" s="18">
        <v>47424</v>
      </c>
      <c r="R38" s="21"/>
      <c r="S38" s="19"/>
      <c r="T38" s="20"/>
      <c r="U38" s="18">
        <v>47454</v>
      </c>
      <c r="V38" s="21"/>
      <c r="W38" s="19"/>
      <c r="X38" s="26"/>
      <c r="Y38" s="48">
        <v>2023</v>
      </c>
      <c r="Z38" s="71">
        <f>'2023'!Z16</f>
        <v>0</v>
      </c>
      <c r="AA38" s="28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44"/>
    </row>
    <row r="39" spans="1:54" x14ac:dyDescent="0.25">
      <c r="A39" s="18">
        <v>47302</v>
      </c>
      <c r="B39" s="21"/>
      <c r="C39" s="19"/>
      <c r="D39" s="20"/>
      <c r="E39" s="18">
        <v>47333</v>
      </c>
      <c r="F39" s="21"/>
      <c r="G39" s="19"/>
      <c r="H39" s="20"/>
      <c r="I39" s="18">
        <v>47364</v>
      </c>
      <c r="J39" s="21"/>
      <c r="K39" s="19"/>
      <c r="L39" s="20"/>
      <c r="M39" s="18">
        <v>47394</v>
      </c>
      <c r="N39" s="21"/>
      <c r="O39" s="19"/>
      <c r="P39" s="20"/>
      <c r="Q39" s="18">
        <v>47425</v>
      </c>
      <c r="R39" s="21"/>
      <c r="S39" s="19"/>
      <c r="T39" s="20"/>
      <c r="U39" s="18">
        <v>47455</v>
      </c>
      <c r="V39" s="21"/>
      <c r="W39" s="19"/>
      <c r="X39" s="26"/>
      <c r="Y39" s="48">
        <v>2024</v>
      </c>
      <c r="Z39" s="71">
        <f>'2024'!Z16</f>
        <v>0</v>
      </c>
      <c r="AA39" s="28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44"/>
    </row>
    <row r="40" spans="1:54" x14ac:dyDescent="0.25">
      <c r="A40" s="18">
        <v>47303</v>
      </c>
      <c r="B40" s="21"/>
      <c r="C40" s="19"/>
      <c r="D40" s="20"/>
      <c r="E40" s="18">
        <v>47334</v>
      </c>
      <c r="F40" s="21"/>
      <c r="G40" s="19"/>
      <c r="H40" s="20"/>
      <c r="I40" s="18">
        <v>47365</v>
      </c>
      <c r="J40" s="21"/>
      <c r="K40" s="19"/>
      <c r="L40" s="20"/>
      <c r="M40" s="18">
        <v>47395</v>
      </c>
      <c r="N40" s="21"/>
      <c r="O40" s="19"/>
      <c r="P40" s="20"/>
      <c r="Q40" s="18">
        <v>47426</v>
      </c>
      <c r="R40" s="21"/>
      <c r="S40" s="19"/>
      <c r="T40" s="20"/>
      <c r="U40" s="18">
        <v>47456</v>
      </c>
      <c r="V40" s="21"/>
      <c r="W40" s="19"/>
      <c r="X40" s="26"/>
      <c r="Y40" s="48">
        <v>2025</v>
      </c>
      <c r="Z40" s="71">
        <f>'2025'!Z16</f>
        <v>0</v>
      </c>
      <c r="AA40" s="28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44"/>
    </row>
    <row r="41" spans="1:54" x14ac:dyDescent="0.25">
      <c r="A41" s="18">
        <v>47304</v>
      </c>
      <c r="B41" s="21"/>
      <c r="C41" s="19"/>
      <c r="D41" s="20"/>
      <c r="E41" s="18">
        <v>47335</v>
      </c>
      <c r="F41" s="21"/>
      <c r="G41" s="19"/>
      <c r="H41" s="20"/>
      <c r="I41" s="18">
        <v>47366</v>
      </c>
      <c r="J41" s="21"/>
      <c r="K41" s="19"/>
      <c r="L41" s="20"/>
      <c r="M41" s="18">
        <v>47396</v>
      </c>
      <c r="N41" s="21"/>
      <c r="O41" s="19"/>
      <c r="P41" s="20"/>
      <c r="Q41" s="18">
        <v>47427</v>
      </c>
      <c r="R41" s="21"/>
      <c r="S41" s="19"/>
      <c r="T41" s="20"/>
      <c r="U41" s="18">
        <v>47457</v>
      </c>
      <c r="V41" s="21"/>
      <c r="W41" s="19"/>
      <c r="X41" s="26"/>
      <c r="Y41" s="48">
        <v>2026</v>
      </c>
      <c r="Z41" s="71">
        <f>'2026'!Z16</f>
        <v>0</v>
      </c>
      <c r="AA41" s="28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44"/>
    </row>
    <row r="42" spans="1:54" x14ac:dyDescent="0.25">
      <c r="A42" s="18">
        <v>47305</v>
      </c>
      <c r="B42" s="21"/>
      <c r="C42" s="19"/>
      <c r="D42" s="20"/>
      <c r="E42" s="18">
        <v>47336</v>
      </c>
      <c r="F42" s="21"/>
      <c r="G42" s="19"/>
      <c r="H42" s="20"/>
      <c r="I42" s="18">
        <v>47367</v>
      </c>
      <c r="J42" s="21"/>
      <c r="K42" s="19"/>
      <c r="L42" s="20"/>
      <c r="M42" s="18">
        <v>47397</v>
      </c>
      <c r="N42" s="21"/>
      <c r="O42" s="19"/>
      <c r="P42" s="20"/>
      <c r="Q42" s="18">
        <v>47428</v>
      </c>
      <c r="R42" s="21"/>
      <c r="S42" s="19"/>
      <c r="T42" s="20"/>
      <c r="U42" s="18">
        <v>47458</v>
      </c>
      <c r="V42" s="21"/>
      <c r="W42" s="19"/>
      <c r="X42" s="26"/>
      <c r="Y42" s="48">
        <v>2027</v>
      </c>
      <c r="Z42" s="71">
        <f>'2027'!Z16</f>
        <v>0</v>
      </c>
      <c r="AA42" s="28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44"/>
    </row>
    <row r="43" spans="1:54" x14ac:dyDescent="0.25">
      <c r="A43" s="18">
        <v>47306</v>
      </c>
      <c r="B43" s="21"/>
      <c r="C43" s="19"/>
      <c r="D43" s="20"/>
      <c r="E43" s="18">
        <v>47337</v>
      </c>
      <c r="F43" s="21"/>
      <c r="G43" s="19"/>
      <c r="H43" s="20"/>
      <c r="I43" s="18">
        <v>47368</v>
      </c>
      <c r="J43" s="21"/>
      <c r="K43" s="19"/>
      <c r="L43" s="20"/>
      <c r="M43" s="18">
        <v>47398</v>
      </c>
      <c r="N43" s="21"/>
      <c r="O43" s="19"/>
      <c r="P43" s="20"/>
      <c r="Q43" s="18">
        <v>47429</v>
      </c>
      <c r="R43" s="21"/>
      <c r="S43" s="19"/>
      <c r="T43" s="20"/>
      <c r="U43" s="18">
        <v>47459</v>
      </c>
      <c r="V43" s="21"/>
      <c r="W43" s="19"/>
      <c r="X43" s="26"/>
      <c r="Y43" s="48">
        <v>2028</v>
      </c>
      <c r="Z43" s="71">
        <f>'2028'!Z16</f>
        <v>0</v>
      </c>
      <c r="AA43" s="28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44"/>
    </row>
    <row r="44" spans="1:54" x14ac:dyDescent="0.25">
      <c r="A44" s="18">
        <v>47307</v>
      </c>
      <c r="B44" s="21"/>
      <c r="C44" s="19"/>
      <c r="D44" s="20"/>
      <c r="E44" s="18">
        <v>47338</v>
      </c>
      <c r="F44" s="21"/>
      <c r="G44" s="19"/>
      <c r="H44" s="20"/>
      <c r="I44" s="18">
        <v>47369</v>
      </c>
      <c r="J44" s="21"/>
      <c r="K44" s="19"/>
      <c r="L44" s="20"/>
      <c r="M44" s="18">
        <v>47399</v>
      </c>
      <c r="N44" s="21"/>
      <c r="O44" s="19"/>
      <c r="P44" s="20"/>
      <c r="Q44" s="18">
        <v>47430</v>
      </c>
      <c r="R44" s="21"/>
      <c r="S44" s="19"/>
      <c r="T44" s="20"/>
      <c r="U44" s="18">
        <v>47460</v>
      </c>
      <c r="V44" s="21"/>
      <c r="W44" s="19"/>
      <c r="X44" s="26"/>
      <c r="Y44" s="48">
        <v>2029</v>
      </c>
      <c r="Z44" s="71">
        <f>'2029'!Z16</f>
        <v>0</v>
      </c>
      <c r="AA44" s="28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44"/>
    </row>
    <row r="45" spans="1:54" x14ac:dyDescent="0.25">
      <c r="A45" s="18">
        <v>47308</v>
      </c>
      <c r="B45" s="21"/>
      <c r="C45" s="19"/>
      <c r="D45" s="20"/>
      <c r="E45" s="18">
        <v>47339</v>
      </c>
      <c r="F45" s="21"/>
      <c r="G45" s="19"/>
      <c r="H45" s="20"/>
      <c r="I45" s="18">
        <v>47370</v>
      </c>
      <c r="J45" s="21"/>
      <c r="K45" s="19"/>
      <c r="L45" s="20"/>
      <c r="M45" s="18">
        <v>47400</v>
      </c>
      <c r="N45" s="21"/>
      <c r="O45" s="19"/>
      <c r="P45" s="20"/>
      <c r="Q45" s="18">
        <v>47431</v>
      </c>
      <c r="R45" s="21"/>
      <c r="S45" s="19"/>
      <c r="T45" s="20"/>
      <c r="U45" s="18">
        <v>47461</v>
      </c>
      <c r="V45" s="21"/>
      <c r="W45" s="19"/>
      <c r="X45" s="26"/>
      <c r="Y45" s="48">
        <v>2030</v>
      </c>
      <c r="Z45" s="71">
        <f>'2030'!Z16</f>
        <v>0</v>
      </c>
      <c r="AA45" s="28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44"/>
    </row>
    <row r="46" spans="1:54" x14ac:dyDescent="0.25">
      <c r="A46" s="18">
        <v>47309</v>
      </c>
      <c r="B46" s="21"/>
      <c r="C46" s="19"/>
      <c r="D46" s="20"/>
      <c r="E46" s="18">
        <v>47340</v>
      </c>
      <c r="F46" s="21"/>
      <c r="G46" s="19"/>
      <c r="H46" s="20"/>
      <c r="I46" s="18">
        <v>47371</v>
      </c>
      <c r="J46" s="21"/>
      <c r="K46" s="19"/>
      <c r="L46" s="20"/>
      <c r="M46" s="18">
        <v>47401</v>
      </c>
      <c r="N46" s="21"/>
      <c r="O46" s="19"/>
      <c r="P46" s="20"/>
      <c r="Q46" s="18">
        <v>47432</v>
      </c>
      <c r="R46" s="21"/>
      <c r="S46" s="19"/>
      <c r="T46" s="20"/>
      <c r="U46" s="18">
        <v>47462</v>
      </c>
      <c r="V46" s="21"/>
      <c r="W46" s="19"/>
      <c r="X46" s="26"/>
      <c r="Y46" s="48">
        <v>2031</v>
      </c>
      <c r="Z46" s="71">
        <f>'2031'!Z16</f>
        <v>0</v>
      </c>
      <c r="AA46" s="28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44"/>
    </row>
    <row r="47" spans="1:54" x14ac:dyDescent="0.25">
      <c r="A47" s="18">
        <v>47310</v>
      </c>
      <c r="B47" s="21"/>
      <c r="C47" s="19"/>
      <c r="D47" s="20"/>
      <c r="E47" s="18">
        <v>47341</v>
      </c>
      <c r="F47" s="21"/>
      <c r="G47" s="19"/>
      <c r="H47" s="20"/>
      <c r="I47" s="18">
        <v>47372</v>
      </c>
      <c r="J47" s="21"/>
      <c r="K47" s="19"/>
      <c r="L47" s="20"/>
      <c r="M47" s="18">
        <v>47402</v>
      </c>
      <c r="N47" s="21"/>
      <c r="O47" s="19"/>
      <c r="P47" s="20"/>
      <c r="Q47" s="18">
        <v>47433</v>
      </c>
      <c r="R47" s="21"/>
      <c r="S47" s="19"/>
      <c r="T47" s="20"/>
      <c r="U47" s="18">
        <v>47463</v>
      </c>
      <c r="V47" s="21"/>
      <c r="W47" s="19"/>
      <c r="X47" s="26"/>
      <c r="Y47" s="48">
        <v>2032</v>
      </c>
      <c r="Z47" s="71">
        <f>'2032'!Z16</f>
        <v>0</v>
      </c>
      <c r="AA47" s="28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44"/>
    </row>
    <row r="48" spans="1:54" x14ac:dyDescent="0.25">
      <c r="A48" s="18">
        <v>47311</v>
      </c>
      <c r="B48" s="21"/>
      <c r="C48" s="19"/>
      <c r="D48" s="20"/>
      <c r="E48" s="18">
        <v>47342</v>
      </c>
      <c r="F48" s="21"/>
      <c r="G48" s="19"/>
      <c r="H48" s="20"/>
      <c r="I48" s="18">
        <v>47373</v>
      </c>
      <c r="J48" s="21"/>
      <c r="K48" s="19"/>
      <c r="L48" s="20"/>
      <c r="M48" s="18">
        <v>47403</v>
      </c>
      <c r="N48" s="21"/>
      <c r="O48" s="19"/>
      <c r="P48" s="20"/>
      <c r="Q48" s="18">
        <v>47434</v>
      </c>
      <c r="R48" s="21"/>
      <c r="S48" s="19"/>
      <c r="T48" s="20"/>
      <c r="U48" s="18">
        <v>47464</v>
      </c>
      <c r="V48" s="21"/>
      <c r="W48" s="19"/>
      <c r="X48" s="26"/>
      <c r="Y48" s="48">
        <v>2033</v>
      </c>
      <c r="Z48" s="71">
        <f>'2033'!Z16</f>
        <v>0</v>
      </c>
      <c r="AA48" s="28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44"/>
    </row>
    <row r="49" spans="1:54" x14ac:dyDescent="0.25">
      <c r="A49" s="18">
        <v>47312</v>
      </c>
      <c r="B49" s="21"/>
      <c r="C49" s="19"/>
      <c r="D49" s="20"/>
      <c r="E49" s="18">
        <v>47343</v>
      </c>
      <c r="F49" s="21"/>
      <c r="G49" s="19"/>
      <c r="H49" s="20"/>
      <c r="I49" s="18">
        <v>47374</v>
      </c>
      <c r="J49" s="21"/>
      <c r="K49" s="19"/>
      <c r="L49" s="20"/>
      <c r="M49" s="18">
        <v>47404</v>
      </c>
      <c r="N49" s="21"/>
      <c r="O49" s="19"/>
      <c r="P49" s="20"/>
      <c r="Q49" s="18">
        <v>47435</v>
      </c>
      <c r="R49" s="21"/>
      <c r="S49" s="19"/>
      <c r="T49" s="20"/>
      <c r="U49" s="18">
        <v>47465</v>
      </c>
      <c r="V49" s="21"/>
      <c r="W49" s="19"/>
      <c r="X49" s="26"/>
      <c r="Y49" s="48">
        <v>2034</v>
      </c>
      <c r="Z49" s="71">
        <f>'2034'!Z16</f>
        <v>0</v>
      </c>
      <c r="AA49" s="28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44"/>
    </row>
    <row r="50" spans="1:54" ht="15.75" thickBot="1" x14ac:dyDescent="0.3">
      <c r="A50" s="18">
        <v>47313</v>
      </c>
      <c r="B50" s="21"/>
      <c r="C50" s="19"/>
      <c r="D50" s="20"/>
      <c r="E50" s="18">
        <v>47344</v>
      </c>
      <c r="F50" s="21"/>
      <c r="G50" s="19"/>
      <c r="H50" s="20"/>
      <c r="I50" s="18">
        <v>47375</v>
      </c>
      <c r="J50" s="21"/>
      <c r="K50" s="19"/>
      <c r="L50" s="20"/>
      <c r="M50" s="18">
        <v>47405</v>
      </c>
      <c r="N50" s="21"/>
      <c r="O50" s="19"/>
      <c r="P50" s="20"/>
      <c r="Q50" s="18">
        <v>47436</v>
      </c>
      <c r="R50" s="21"/>
      <c r="S50" s="19"/>
      <c r="T50" s="20"/>
      <c r="U50" s="18">
        <v>47466</v>
      </c>
      <c r="V50" s="21"/>
      <c r="W50" s="19"/>
      <c r="X50" s="26"/>
      <c r="Y50" s="48">
        <v>2035</v>
      </c>
      <c r="Z50" s="71">
        <f>'2035'!Z16</f>
        <v>0</v>
      </c>
      <c r="AA50" s="28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44"/>
    </row>
    <row r="51" spans="1:54" x14ac:dyDescent="0.25">
      <c r="A51" s="18">
        <v>47314</v>
      </c>
      <c r="B51" s="21"/>
      <c r="C51" s="19"/>
      <c r="D51" s="20"/>
      <c r="E51" s="18">
        <v>47345</v>
      </c>
      <c r="F51" s="21"/>
      <c r="G51" s="19"/>
      <c r="H51" s="20"/>
      <c r="I51" s="18">
        <v>47376</v>
      </c>
      <c r="J51" s="21"/>
      <c r="K51" s="19"/>
      <c r="L51" s="20"/>
      <c r="M51" s="18">
        <v>47406</v>
      </c>
      <c r="N51" s="21"/>
      <c r="O51" s="19"/>
      <c r="P51" s="20"/>
      <c r="Q51" s="18">
        <v>47437</v>
      </c>
      <c r="R51" s="21"/>
      <c r="S51" s="19"/>
      <c r="T51" s="20"/>
      <c r="U51" s="18">
        <v>47467</v>
      </c>
      <c r="V51" s="21"/>
      <c r="W51" s="19"/>
      <c r="X51" s="22"/>
      <c r="Y51" s="78" t="s">
        <v>32</v>
      </c>
      <c r="Z51" s="79"/>
      <c r="AA51" s="28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44"/>
    </row>
    <row r="52" spans="1:54" x14ac:dyDescent="0.25">
      <c r="A52" s="18">
        <v>47315</v>
      </c>
      <c r="B52" s="21"/>
      <c r="C52" s="19"/>
      <c r="D52" s="20"/>
      <c r="E52" s="18">
        <v>47346</v>
      </c>
      <c r="F52" s="21"/>
      <c r="G52" s="19"/>
      <c r="H52" s="20"/>
      <c r="I52" s="18">
        <v>47377</v>
      </c>
      <c r="J52" s="21"/>
      <c r="K52" s="19"/>
      <c r="L52" s="20"/>
      <c r="M52" s="18">
        <v>47407</v>
      </c>
      <c r="N52" s="21"/>
      <c r="O52" s="19"/>
      <c r="P52" s="20"/>
      <c r="Q52" s="18">
        <v>47438</v>
      </c>
      <c r="R52" s="21"/>
      <c r="S52" s="19"/>
      <c r="T52" s="20"/>
      <c r="U52" s="18">
        <v>47468</v>
      </c>
      <c r="V52" s="21"/>
      <c r="W52" s="19"/>
      <c r="X52" s="22"/>
      <c r="Y52" s="17" t="s">
        <v>24</v>
      </c>
      <c r="Z52" s="73" t="s">
        <v>20</v>
      </c>
      <c r="AA52" s="28"/>
      <c r="AB52" s="7"/>
      <c r="AC52" s="28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44"/>
    </row>
    <row r="53" spans="1:54" x14ac:dyDescent="0.25">
      <c r="A53" s="18">
        <v>47316</v>
      </c>
      <c r="B53" s="21"/>
      <c r="C53" s="19"/>
      <c r="D53" s="20"/>
      <c r="E53" s="18">
        <v>47347</v>
      </c>
      <c r="F53" s="21"/>
      <c r="G53" s="19"/>
      <c r="H53" s="20"/>
      <c r="I53" s="18">
        <v>47378</v>
      </c>
      <c r="J53" s="21"/>
      <c r="K53" s="19"/>
      <c r="L53" s="20"/>
      <c r="M53" s="18">
        <v>47408</v>
      </c>
      <c r="N53" s="21"/>
      <c r="O53" s="19"/>
      <c r="P53" s="20"/>
      <c r="Q53" s="18">
        <v>47439</v>
      </c>
      <c r="R53" s="21"/>
      <c r="S53" s="19"/>
      <c r="T53" s="20"/>
      <c r="U53" s="18">
        <v>47469</v>
      </c>
      <c r="V53" s="21"/>
      <c r="W53" s="19"/>
      <c r="X53" s="22"/>
      <c r="Y53" s="48">
        <v>2021</v>
      </c>
      <c r="Z53" s="71">
        <f>'2021'!Z32</f>
        <v>0</v>
      </c>
      <c r="AA53" s="28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44"/>
    </row>
    <row r="54" spans="1:54" ht="15.75" thickBot="1" x14ac:dyDescent="0.3">
      <c r="A54" s="18">
        <v>47317</v>
      </c>
      <c r="B54" s="21"/>
      <c r="C54" s="19"/>
      <c r="D54" s="20"/>
      <c r="E54" s="18">
        <v>47348</v>
      </c>
      <c r="F54" s="21"/>
      <c r="G54" s="19"/>
      <c r="H54" s="20"/>
      <c r="I54" s="18">
        <v>47379</v>
      </c>
      <c r="J54" s="21"/>
      <c r="K54" s="19"/>
      <c r="L54" s="20"/>
      <c r="M54" s="18">
        <v>47409</v>
      </c>
      <c r="N54" s="21"/>
      <c r="O54" s="19"/>
      <c r="P54" s="20"/>
      <c r="Q54" s="18">
        <v>47440</v>
      </c>
      <c r="R54" s="21"/>
      <c r="S54" s="19"/>
      <c r="T54" s="20"/>
      <c r="U54" s="18">
        <v>47470</v>
      </c>
      <c r="V54" s="21"/>
      <c r="W54" s="19"/>
      <c r="X54" s="22"/>
      <c r="Y54" s="48">
        <v>2022</v>
      </c>
      <c r="Z54" s="71">
        <f>'2022'!Z32</f>
        <v>0</v>
      </c>
      <c r="AA54" s="28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44"/>
    </row>
    <row r="55" spans="1:54" ht="15.75" thickBot="1" x14ac:dyDescent="0.3">
      <c r="A55" s="18">
        <v>47318</v>
      </c>
      <c r="B55" s="21"/>
      <c r="C55" s="19"/>
      <c r="D55" s="20"/>
      <c r="E55" s="18">
        <v>47349</v>
      </c>
      <c r="F55" s="21"/>
      <c r="G55" s="19"/>
      <c r="H55" s="20"/>
      <c r="I55" s="18">
        <v>47380</v>
      </c>
      <c r="J55" s="21"/>
      <c r="K55" s="19"/>
      <c r="L55" s="20"/>
      <c r="M55" s="18">
        <v>47410</v>
      </c>
      <c r="N55" s="21"/>
      <c r="O55" s="19"/>
      <c r="P55" s="20"/>
      <c r="Q55" s="18">
        <v>47441</v>
      </c>
      <c r="R55" s="21"/>
      <c r="S55" s="19"/>
      <c r="T55" s="20"/>
      <c r="U55" s="18">
        <v>47471</v>
      </c>
      <c r="V55" s="21"/>
      <c r="W55" s="19"/>
      <c r="X55" s="22"/>
      <c r="Y55" s="48">
        <v>2023</v>
      </c>
      <c r="Z55" s="71">
        <f>'2023'!Z32</f>
        <v>0</v>
      </c>
      <c r="AA55" s="28"/>
      <c r="AB55" s="7"/>
      <c r="AC55" s="39" t="s">
        <v>25</v>
      </c>
      <c r="AD55" s="69">
        <f>SUM(Table121247[Total Hours])</f>
        <v>0</v>
      </c>
      <c r="AE55" s="7"/>
      <c r="AF55" s="39" t="s">
        <v>26</v>
      </c>
      <c r="AG55" s="40">
        <f>SUM(Table131558[Total Salvations])</f>
        <v>0</v>
      </c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44"/>
    </row>
    <row r="56" spans="1:54" x14ac:dyDescent="0.25">
      <c r="A56" s="18">
        <v>47319</v>
      </c>
      <c r="B56" s="21"/>
      <c r="C56" s="19"/>
      <c r="D56" s="20"/>
      <c r="E56" s="18">
        <v>47350</v>
      </c>
      <c r="F56" s="21"/>
      <c r="G56" s="19"/>
      <c r="H56" s="20"/>
      <c r="I56" s="18">
        <v>47381</v>
      </c>
      <c r="J56" s="21"/>
      <c r="K56" s="19"/>
      <c r="L56" s="20"/>
      <c r="M56" s="18">
        <v>47411</v>
      </c>
      <c r="N56" s="21"/>
      <c r="O56" s="19"/>
      <c r="P56" s="20"/>
      <c r="Q56" s="18">
        <v>47442</v>
      </c>
      <c r="R56" s="21"/>
      <c r="S56" s="19"/>
      <c r="T56" s="20"/>
      <c r="U56" s="18">
        <v>47472</v>
      </c>
      <c r="V56" s="21"/>
      <c r="W56" s="19"/>
      <c r="X56" s="22"/>
      <c r="Y56" s="48">
        <v>2024</v>
      </c>
      <c r="Z56" s="71">
        <f>'2024'!Z32</f>
        <v>0</v>
      </c>
      <c r="AA56" s="28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44"/>
    </row>
    <row r="57" spans="1:54" x14ac:dyDescent="0.25">
      <c r="A57" s="18">
        <v>47320</v>
      </c>
      <c r="B57" s="21"/>
      <c r="C57" s="19"/>
      <c r="D57" s="20"/>
      <c r="E57" s="18">
        <v>47351</v>
      </c>
      <c r="F57" s="21"/>
      <c r="G57" s="19"/>
      <c r="H57" s="20"/>
      <c r="I57" s="18">
        <v>47382</v>
      </c>
      <c r="J57" s="21"/>
      <c r="K57" s="19"/>
      <c r="L57" s="20"/>
      <c r="M57" s="18">
        <v>47412</v>
      </c>
      <c r="N57" s="21"/>
      <c r="O57" s="19"/>
      <c r="P57" s="20"/>
      <c r="Q57" s="18">
        <v>47443</v>
      </c>
      <c r="R57" s="21"/>
      <c r="S57" s="19"/>
      <c r="T57" s="20"/>
      <c r="U57" s="18">
        <v>47473</v>
      </c>
      <c r="V57" s="21"/>
      <c r="W57" s="19"/>
      <c r="X57" s="22"/>
      <c r="Y57" s="48">
        <v>2025</v>
      </c>
      <c r="Z57" s="71">
        <f>'2025'!Z32</f>
        <v>0</v>
      </c>
      <c r="AA57" s="28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44"/>
    </row>
    <row r="58" spans="1:54" x14ac:dyDescent="0.25">
      <c r="A58" s="18">
        <v>47321</v>
      </c>
      <c r="B58" s="21"/>
      <c r="C58" s="19"/>
      <c r="D58" s="20"/>
      <c r="E58" s="18">
        <v>47352</v>
      </c>
      <c r="F58" s="21"/>
      <c r="G58" s="19"/>
      <c r="H58" s="20"/>
      <c r="I58" s="18">
        <v>47383</v>
      </c>
      <c r="J58" s="21"/>
      <c r="K58" s="19"/>
      <c r="L58" s="20"/>
      <c r="M58" s="18">
        <v>47413</v>
      </c>
      <c r="N58" s="21"/>
      <c r="O58" s="19"/>
      <c r="P58" s="20"/>
      <c r="Q58" s="18">
        <v>47444</v>
      </c>
      <c r="R58" s="21"/>
      <c r="S58" s="19"/>
      <c r="T58" s="20"/>
      <c r="U58" s="18">
        <v>47474</v>
      </c>
      <c r="V58" s="21"/>
      <c r="W58" s="19"/>
      <c r="X58" s="22"/>
      <c r="Y58" s="48">
        <v>2026</v>
      </c>
      <c r="Z58" s="71">
        <f>'2026'!Z32</f>
        <v>0</v>
      </c>
      <c r="AA58" s="28" t="s">
        <v>28</v>
      </c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44"/>
    </row>
    <row r="59" spans="1:54" x14ac:dyDescent="0.25">
      <c r="A59" s="18">
        <v>47322</v>
      </c>
      <c r="B59" s="21"/>
      <c r="C59" s="19"/>
      <c r="D59" s="20"/>
      <c r="E59" s="18">
        <v>47353</v>
      </c>
      <c r="F59" s="21"/>
      <c r="G59" s="19"/>
      <c r="H59" s="20"/>
      <c r="I59" s="18">
        <v>47384</v>
      </c>
      <c r="J59" s="21"/>
      <c r="K59" s="19"/>
      <c r="L59" s="20"/>
      <c r="M59" s="18">
        <v>47414</v>
      </c>
      <c r="N59" s="21"/>
      <c r="O59" s="19"/>
      <c r="P59" s="20"/>
      <c r="Q59" s="18">
        <v>47445</v>
      </c>
      <c r="R59" s="21"/>
      <c r="S59" s="19"/>
      <c r="T59" s="20"/>
      <c r="U59" s="18">
        <v>47475</v>
      </c>
      <c r="V59" s="21"/>
      <c r="W59" s="19"/>
      <c r="X59" s="22"/>
      <c r="Y59" s="48">
        <v>2027</v>
      </c>
      <c r="Z59" s="71">
        <f>'2027'!Z32</f>
        <v>0</v>
      </c>
      <c r="AA59" s="28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44"/>
    </row>
    <row r="60" spans="1:54" x14ac:dyDescent="0.25">
      <c r="A60" s="18">
        <v>47323</v>
      </c>
      <c r="B60" s="21"/>
      <c r="C60" s="19"/>
      <c r="D60" s="20"/>
      <c r="E60" s="18">
        <v>47354</v>
      </c>
      <c r="F60" s="21"/>
      <c r="G60" s="19"/>
      <c r="H60" s="20"/>
      <c r="I60" s="18">
        <v>47385</v>
      </c>
      <c r="J60" s="21"/>
      <c r="K60" s="19"/>
      <c r="L60" s="20"/>
      <c r="M60" s="18">
        <v>47415</v>
      </c>
      <c r="N60" s="21"/>
      <c r="O60" s="19"/>
      <c r="P60" s="20"/>
      <c r="Q60" s="18">
        <v>47446</v>
      </c>
      <c r="R60" s="21"/>
      <c r="S60" s="19"/>
      <c r="T60" s="20"/>
      <c r="U60" s="18">
        <v>47476</v>
      </c>
      <c r="V60" s="21"/>
      <c r="W60" s="19"/>
      <c r="X60" s="22"/>
      <c r="Y60" s="48">
        <v>2028</v>
      </c>
      <c r="Z60" s="71">
        <f>'2028'!Z32</f>
        <v>0</v>
      </c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44"/>
    </row>
    <row r="61" spans="1:54" x14ac:dyDescent="0.25">
      <c r="A61" s="18">
        <v>47324</v>
      </c>
      <c r="B61" s="21"/>
      <c r="C61" s="19"/>
      <c r="D61" s="20"/>
      <c r="E61" s="18">
        <v>47355</v>
      </c>
      <c r="F61" s="21"/>
      <c r="G61" s="19"/>
      <c r="H61" s="20"/>
      <c r="I61" s="18">
        <v>47386</v>
      </c>
      <c r="J61" s="21"/>
      <c r="K61" s="19"/>
      <c r="L61" s="20"/>
      <c r="M61" s="18">
        <v>47416</v>
      </c>
      <c r="N61" s="21"/>
      <c r="O61" s="19"/>
      <c r="P61" s="20"/>
      <c r="Q61" s="18">
        <v>47447</v>
      </c>
      <c r="R61" s="21"/>
      <c r="S61" s="19"/>
      <c r="T61" s="20"/>
      <c r="U61" s="18">
        <v>47477</v>
      </c>
      <c r="V61" s="21"/>
      <c r="W61" s="19"/>
      <c r="X61" s="22"/>
      <c r="Y61" s="48">
        <v>2029</v>
      </c>
      <c r="Z61" s="71">
        <f>'2029'!Z32</f>
        <v>0</v>
      </c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44"/>
    </row>
    <row r="62" spans="1:54" x14ac:dyDescent="0.25">
      <c r="A62" s="18">
        <v>47325</v>
      </c>
      <c r="B62" s="21"/>
      <c r="C62" s="19"/>
      <c r="D62" s="20"/>
      <c r="E62" s="18">
        <v>47356</v>
      </c>
      <c r="F62" s="21"/>
      <c r="G62" s="19"/>
      <c r="H62" s="20"/>
      <c r="I62" s="18">
        <v>47387</v>
      </c>
      <c r="J62" s="21"/>
      <c r="K62" s="19"/>
      <c r="L62" s="20"/>
      <c r="M62" s="18">
        <v>47417</v>
      </c>
      <c r="N62" s="21"/>
      <c r="O62" s="19"/>
      <c r="P62" s="20"/>
      <c r="Q62" s="18">
        <v>47448</v>
      </c>
      <c r="R62" s="21"/>
      <c r="S62" s="19"/>
      <c r="T62" s="20"/>
      <c r="U62" s="18">
        <v>47478</v>
      </c>
      <c r="V62" s="21"/>
      <c r="W62" s="19"/>
      <c r="X62" s="22"/>
      <c r="Y62" s="48">
        <v>2030</v>
      </c>
      <c r="Z62" s="71">
        <f>'2030'!Z32</f>
        <v>0</v>
      </c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44"/>
    </row>
    <row r="63" spans="1:54" x14ac:dyDescent="0.25">
      <c r="A63" s="18">
        <v>47326</v>
      </c>
      <c r="B63" s="21"/>
      <c r="C63" s="19"/>
      <c r="D63" s="20"/>
      <c r="E63" s="18">
        <v>47357</v>
      </c>
      <c r="F63" s="21"/>
      <c r="G63" s="19"/>
      <c r="H63" s="20"/>
      <c r="I63" s="18">
        <v>47388</v>
      </c>
      <c r="J63" s="21"/>
      <c r="K63" s="19"/>
      <c r="L63" s="20"/>
      <c r="M63" s="18">
        <v>47418</v>
      </c>
      <c r="N63" s="21"/>
      <c r="O63" s="19"/>
      <c r="P63" s="20"/>
      <c r="Q63" s="18">
        <v>47449</v>
      </c>
      <c r="R63" s="21"/>
      <c r="S63" s="19"/>
      <c r="T63" s="20"/>
      <c r="U63" s="18">
        <v>47479</v>
      </c>
      <c r="V63" s="21"/>
      <c r="W63" s="19"/>
      <c r="X63" s="22"/>
      <c r="Y63" s="48">
        <v>2031</v>
      </c>
      <c r="Z63" s="71">
        <f>'2031'!Z32</f>
        <v>0</v>
      </c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44"/>
    </row>
    <row r="64" spans="1:54" x14ac:dyDescent="0.25">
      <c r="A64" s="18">
        <v>47327</v>
      </c>
      <c r="B64" s="21"/>
      <c r="C64" s="19"/>
      <c r="D64" s="20"/>
      <c r="E64" s="18">
        <v>47358</v>
      </c>
      <c r="F64" s="21"/>
      <c r="G64" s="19"/>
      <c r="H64" s="20"/>
      <c r="I64" s="18">
        <v>47389</v>
      </c>
      <c r="J64" s="21"/>
      <c r="K64" s="19"/>
      <c r="L64" s="20"/>
      <c r="M64" s="18">
        <v>47419</v>
      </c>
      <c r="N64" s="21"/>
      <c r="O64" s="19"/>
      <c r="P64" s="20"/>
      <c r="Q64" s="18">
        <v>47450</v>
      </c>
      <c r="R64" s="21"/>
      <c r="S64" s="19"/>
      <c r="T64" s="20"/>
      <c r="U64" s="18">
        <v>47480</v>
      </c>
      <c r="V64" s="21"/>
      <c r="W64" s="19"/>
      <c r="X64" s="22"/>
      <c r="Y64" s="48">
        <v>2032</v>
      </c>
      <c r="Z64" s="71">
        <f>'2032'!Z32</f>
        <v>0</v>
      </c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44"/>
    </row>
    <row r="65" spans="1:54" x14ac:dyDescent="0.25">
      <c r="A65" s="18">
        <v>47328</v>
      </c>
      <c r="B65" s="21"/>
      <c r="C65" s="19"/>
      <c r="D65" s="20"/>
      <c r="E65" s="18">
        <v>47359</v>
      </c>
      <c r="F65" s="21"/>
      <c r="G65" s="19"/>
      <c r="H65" s="20"/>
      <c r="I65" s="18">
        <v>47390</v>
      </c>
      <c r="J65" s="21"/>
      <c r="K65" s="19"/>
      <c r="L65" s="20"/>
      <c r="M65" s="18">
        <v>47420</v>
      </c>
      <c r="N65" s="21"/>
      <c r="O65" s="19"/>
      <c r="P65" s="20"/>
      <c r="Q65" s="18">
        <v>47451</v>
      </c>
      <c r="R65" s="21"/>
      <c r="S65" s="19"/>
      <c r="T65" s="20"/>
      <c r="U65" s="18">
        <v>47481</v>
      </c>
      <c r="V65" s="21"/>
      <c r="W65" s="19"/>
      <c r="X65" s="22"/>
      <c r="Y65" s="48">
        <v>2033</v>
      </c>
      <c r="Z65" s="71">
        <f>'2033'!Z32</f>
        <v>0</v>
      </c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44"/>
    </row>
    <row r="66" spans="1:54" x14ac:dyDescent="0.25">
      <c r="A66" s="18">
        <v>47329</v>
      </c>
      <c r="B66" s="21"/>
      <c r="C66" s="19"/>
      <c r="D66" s="20"/>
      <c r="E66" s="18">
        <v>47360</v>
      </c>
      <c r="F66" s="21"/>
      <c r="G66" s="19"/>
      <c r="H66" s="20"/>
      <c r="I66" s="18">
        <v>47391</v>
      </c>
      <c r="J66" s="21"/>
      <c r="K66" s="19"/>
      <c r="L66" s="20"/>
      <c r="M66" s="18">
        <v>47421</v>
      </c>
      <c r="N66" s="21"/>
      <c r="O66" s="19"/>
      <c r="P66" s="20"/>
      <c r="Q66" s="18">
        <v>47452</v>
      </c>
      <c r="R66" s="21"/>
      <c r="S66" s="19"/>
      <c r="T66" s="20"/>
      <c r="U66" s="18">
        <v>47482</v>
      </c>
      <c r="V66" s="21"/>
      <c r="W66" s="19"/>
      <c r="X66" s="22"/>
      <c r="Y66" s="48">
        <v>2034</v>
      </c>
      <c r="Z66" s="71">
        <f>'2034'!Z32</f>
        <v>0</v>
      </c>
      <c r="AA66" s="28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44"/>
    </row>
    <row r="67" spans="1:54" ht="15.75" thickBot="1" x14ac:dyDescent="0.3">
      <c r="A67" s="33">
        <v>47330</v>
      </c>
      <c r="B67" s="35"/>
      <c r="C67" s="34"/>
      <c r="D67" s="25"/>
      <c r="E67" s="33">
        <v>47361</v>
      </c>
      <c r="F67" s="35"/>
      <c r="G67" s="34"/>
      <c r="H67" s="25"/>
      <c r="I67" s="33"/>
      <c r="J67" s="35"/>
      <c r="K67" s="34"/>
      <c r="L67" s="25"/>
      <c r="M67" s="33">
        <v>47422</v>
      </c>
      <c r="N67" s="35"/>
      <c r="O67" s="34"/>
      <c r="P67" s="25"/>
      <c r="Q67" s="33"/>
      <c r="R67" s="35"/>
      <c r="S67" s="34"/>
      <c r="T67" s="25"/>
      <c r="U67" s="33">
        <v>47483</v>
      </c>
      <c r="V67" s="35"/>
      <c r="W67" s="34"/>
      <c r="X67" s="36"/>
      <c r="Y67" s="38">
        <v>2035</v>
      </c>
      <c r="Z67" s="75">
        <f>'2035'!Z32</f>
        <v>0</v>
      </c>
      <c r="AA67" s="45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7"/>
    </row>
    <row r="68" spans="1:54" x14ac:dyDescent="0.25">
      <c r="Y68" s="28"/>
      <c r="Z68" s="28"/>
    </row>
    <row r="69" spans="1:54" x14ac:dyDescent="0.25">
      <c r="Y69" s="28"/>
      <c r="Z69" s="28"/>
    </row>
    <row r="70" spans="1:54" x14ac:dyDescent="0.25">
      <c r="Y70" s="28"/>
      <c r="Z70" s="28"/>
    </row>
    <row r="71" spans="1:54" x14ac:dyDescent="0.25">
      <c r="Y71" s="28"/>
      <c r="Z71" s="28"/>
    </row>
    <row r="72" spans="1:54" x14ac:dyDescent="0.25">
      <c r="Y72" s="28"/>
      <c r="Z72" s="28"/>
    </row>
  </sheetData>
  <mergeCells count="18">
    <mergeCell ref="A1:X1"/>
    <mergeCell ref="Y1:BH1"/>
    <mergeCell ref="A2:D2"/>
    <mergeCell ref="E2:H2"/>
    <mergeCell ref="I2:L2"/>
    <mergeCell ref="M2:P2"/>
    <mergeCell ref="Q2:T2"/>
    <mergeCell ref="U2:X2"/>
    <mergeCell ref="Y2:AA2"/>
    <mergeCell ref="Y51:Z51"/>
    <mergeCell ref="Y18:AA18"/>
    <mergeCell ref="Y34:Z34"/>
    <mergeCell ref="A35:D35"/>
    <mergeCell ref="E35:H35"/>
    <mergeCell ref="I35:L35"/>
    <mergeCell ref="M35:P35"/>
    <mergeCell ref="Q35:T35"/>
    <mergeCell ref="U35:X35"/>
  </mergeCells>
  <conditionalFormatting sqref="A37:D67">
    <cfRule type="expression" dxfId="272" priority="17">
      <formula>IF($B37&gt;0.01,TRUE,FALSE)</formula>
    </cfRule>
  </conditionalFormatting>
  <conditionalFormatting sqref="E37:H67">
    <cfRule type="expression" dxfId="271" priority="16">
      <formula>IF($F37&gt;0.01,TRUE,FALSE)</formula>
    </cfRule>
  </conditionalFormatting>
  <conditionalFormatting sqref="M37:P67">
    <cfRule type="expression" dxfId="270" priority="15">
      <formula>IF($N37&gt;0.01,TRUE,FALSE)</formula>
    </cfRule>
  </conditionalFormatting>
  <conditionalFormatting sqref="Q37:T67">
    <cfRule type="expression" dxfId="269" priority="14">
      <formula>IF($R37&gt;0.01,TRUE,FALSE)</formula>
    </cfRule>
  </conditionalFormatting>
  <conditionalFormatting sqref="U37:X67">
    <cfRule type="expression" dxfId="268" priority="13">
      <formula>IF($V37&gt;0.01,TRUE,FALSE)</formula>
    </cfRule>
  </conditionalFormatting>
  <conditionalFormatting sqref="A4:D34">
    <cfRule type="expression" dxfId="267" priority="12">
      <formula>IF($B4&gt;0.01,TRUE,FALSE)</formula>
    </cfRule>
  </conditionalFormatting>
  <conditionalFormatting sqref="F33:H34 E4:H32">
    <cfRule type="expression" dxfId="266" priority="11">
      <formula>IF($F4&gt;0.01,TRUE,FALSE)</formula>
    </cfRule>
  </conditionalFormatting>
  <conditionalFormatting sqref="I4:L34">
    <cfRule type="expression" dxfId="265" priority="10">
      <formula>IF($J4&gt;0.01,TRUE,FALSE)</formula>
    </cfRule>
  </conditionalFormatting>
  <conditionalFormatting sqref="M4:P34">
    <cfRule type="expression" dxfId="264" priority="9">
      <formula>IF($N4&gt;0.01,TRUE,FALSE)</formula>
    </cfRule>
  </conditionalFormatting>
  <conditionalFormatting sqref="Q4:T34">
    <cfRule type="expression" dxfId="263" priority="8">
      <formula>IF($R4&gt;0.01,TRUE,FALSE)</formula>
    </cfRule>
  </conditionalFormatting>
  <conditionalFormatting sqref="U4:X34">
    <cfRule type="expression" dxfId="262" priority="7">
      <formula>IF($V4&gt;0.01,TRUE,FALSE)</formula>
    </cfRule>
  </conditionalFormatting>
  <conditionalFormatting sqref="I37:L67">
    <cfRule type="expression" dxfId="261" priority="6">
      <formula>IF($J37&gt;0.01,TRUE,FALSE)</formula>
    </cfRule>
  </conditionalFormatting>
  <conditionalFormatting sqref="Z4:AA15 Z20:AA31">
    <cfRule type="cellIs" dxfId="260" priority="5" operator="greaterThan">
      <formula>0</formula>
    </cfRule>
  </conditionalFormatting>
  <conditionalFormatting sqref="E33:E34">
    <cfRule type="expression" dxfId="259" priority="4">
      <formula>IF($F33&gt;0.01,TRUE,FALSE)</formula>
    </cfRule>
  </conditionalFormatting>
  <conditionalFormatting sqref="Z36:Z50">
    <cfRule type="cellIs" dxfId="258" priority="3" operator="greaterThan">
      <formula>0</formula>
    </cfRule>
  </conditionalFormatting>
  <conditionalFormatting sqref="Z54:Z67">
    <cfRule type="cellIs" dxfId="257" priority="2" operator="greaterThan">
      <formula>0</formula>
    </cfRule>
  </conditionalFormatting>
  <conditionalFormatting sqref="Z53:Z67">
    <cfRule type="cellIs" dxfId="256" priority="1" operator="greaterThan">
      <formula>0</formula>
    </cfRule>
  </conditionalFormatting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2DDDA-CB71-4BA8-AF55-665D51D15AA4}">
  <dimension ref="A1:BH72"/>
  <sheetViews>
    <sheetView zoomScale="55" zoomScaleNormal="55" workbookViewId="0">
      <pane ySplit="1" topLeftCell="A2" activePane="bottomLeft" state="frozen"/>
      <selection pane="bottomLeft" activeCell="A2" sqref="A2:D2"/>
    </sheetView>
  </sheetViews>
  <sheetFormatPr defaultColWidth="8.85546875" defaultRowHeight="15" x14ac:dyDescent="0.25"/>
  <cols>
    <col min="1" max="1" width="12.140625" style="8" bestFit="1" customWidth="1"/>
    <col min="2" max="2" width="9" style="66" bestFit="1" customWidth="1"/>
    <col min="3" max="3" width="14.42578125" style="8" bestFit="1" customWidth="1"/>
    <col min="4" max="4" width="9.42578125" style="8" bestFit="1" customWidth="1"/>
    <col min="5" max="5" width="12.28515625" style="8" bestFit="1" customWidth="1"/>
    <col min="6" max="6" width="9" style="66" bestFit="1" customWidth="1"/>
    <col min="7" max="7" width="14.42578125" style="8" bestFit="1" customWidth="1"/>
    <col min="8" max="8" width="9.42578125" style="8" bestFit="1" customWidth="1"/>
    <col min="9" max="9" width="12.28515625" style="8" bestFit="1" customWidth="1"/>
    <col min="10" max="10" width="9" style="66" bestFit="1" customWidth="1"/>
    <col min="11" max="11" width="14.42578125" style="8" bestFit="1" customWidth="1"/>
    <col min="12" max="12" width="9.42578125" style="8" bestFit="1" customWidth="1"/>
    <col min="13" max="13" width="13.140625" style="8" bestFit="1" customWidth="1"/>
    <col min="14" max="14" width="9" style="66" bestFit="1" customWidth="1"/>
    <col min="15" max="15" width="14.42578125" style="8" bestFit="1" customWidth="1"/>
    <col min="16" max="16" width="9.42578125" style="8" bestFit="1" customWidth="1"/>
    <col min="17" max="17" width="12.5703125" style="8" bestFit="1" customWidth="1"/>
    <col min="18" max="18" width="9" style="66" bestFit="1" customWidth="1"/>
    <col min="19" max="19" width="14.42578125" style="8" bestFit="1" customWidth="1"/>
    <col min="20" max="20" width="9.42578125" style="8" bestFit="1" customWidth="1"/>
    <col min="21" max="21" width="13.140625" style="8" bestFit="1" customWidth="1"/>
    <col min="22" max="22" width="9" style="66" bestFit="1" customWidth="1"/>
    <col min="23" max="23" width="14.42578125" style="8" bestFit="1" customWidth="1"/>
    <col min="24" max="24" width="9.42578125" style="8" customWidth="1"/>
    <col min="25" max="25" width="19.42578125" style="32" bestFit="1" customWidth="1"/>
    <col min="26" max="26" width="30" style="32" bestFit="1" customWidth="1"/>
    <col min="27" max="27" width="21.7109375" style="32" bestFit="1" customWidth="1"/>
    <col min="28" max="28" width="2.28515625" style="8" bestFit="1" customWidth="1"/>
    <col min="29" max="29" width="25.140625" style="8" bestFit="1" customWidth="1"/>
    <col min="30" max="30" width="27" style="8" customWidth="1"/>
    <col min="31" max="31" width="8.85546875" style="8"/>
    <col min="32" max="32" width="30.85546875" style="8" bestFit="1" customWidth="1"/>
    <col min="33" max="33" width="27" style="8" customWidth="1"/>
    <col min="34" max="16384" width="8.85546875" style="8"/>
  </cols>
  <sheetData>
    <row r="1" spans="1:60" s="6" customFormat="1" ht="23.25" customHeight="1" thickBot="1" x14ac:dyDescent="0.3">
      <c r="A1" s="86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8"/>
      <c r="Y1" s="76" t="s">
        <v>1</v>
      </c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</row>
    <row r="2" spans="1:60" ht="16.5" thickBot="1" x14ac:dyDescent="0.3">
      <c r="A2" s="80" t="s">
        <v>2</v>
      </c>
      <c r="B2" s="81"/>
      <c r="C2" s="81"/>
      <c r="D2" s="82"/>
      <c r="E2" s="80" t="s">
        <v>3</v>
      </c>
      <c r="F2" s="81"/>
      <c r="G2" s="81"/>
      <c r="H2" s="82"/>
      <c r="I2" s="80" t="s">
        <v>4</v>
      </c>
      <c r="J2" s="81"/>
      <c r="K2" s="81"/>
      <c r="L2" s="82"/>
      <c r="M2" s="80" t="s">
        <v>5</v>
      </c>
      <c r="N2" s="81"/>
      <c r="O2" s="81"/>
      <c r="P2" s="82"/>
      <c r="Q2" s="80" t="s">
        <v>6</v>
      </c>
      <c r="R2" s="81"/>
      <c r="S2" s="81"/>
      <c r="T2" s="82"/>
      <c r="U2" s="80" t="s">
        <v>7</v>
      </c>
      <c r="V2" s="81"/>
      <c r="W2" s="81"/>
      <c r="X2" s="81"/>
      <c r="Y2" s="83" t="s">
        <v>8</v>
      </c>
      <c r="Z2" s="84"/>
      <c r="AA2" s="85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3"/>
    </row>
    <row r="3" spans="1:60" ht="15.75" thickBot="1" x14ac:dyDescent="0.3">
      <c r="A3" s="9" t="s">
        <v>30</v>
      </c>
      <c r="B3" s="65" t="s">
        <v>9</v>
      </c>
      <c r="C3" s="9" t="s">
        <v>10</v>
      </c>
      <c r="D3" s="9" t="s">
        <v>29</v>
      </c>
      <c r="E3" s="9" t="s">
        <v>30</v>
      </c>
      <c r="F3" s="65" t="s">
        <v>9</v>
      </c>
      <c r="G3" s="9" t="s">
        <v>10</v>
      </c>
      <c r="H3" s="9" t="s">
        <v>29</v>
      </c>
      <c r="I3" s="9" t="s">
        <v>30</v>
      </c>
      <c r="J3" s="65" t="s">
        <v>9</v>
      </c>
      <c r="K3" s="9" t="s">
        <v>10</v>
      </c>
      <c r="L3" s="9" t="s">
        <v>29</v>
      </c>
      <c r="M3" s="9" t="s">
        <v>30</v>
      </c>
      <c r="N3" s="65" t="s">
        <v>9</v>
      </c>
      <c r="O3" s="9" t="s">
        <v>10</v>
      </c>
      <c r="P3" s="9" t="s">
        <v>29</v>
      </c>
      <c r="Q3" s="9" t="s">
        <v>30</v>
      </c>
      <c r="R3" s="65" t="s">
        <v>9</v>
      </c>
      <c r="S3" s="9" t="s">
        <v>10</v>
      </c>
      <c r="T3" s="9" t="s">
        <v>29</v>
      </c>
      <c r="U3" s="9" t="s">
        <v>30</v>
      </c>
      <c r="V3" s="65" t="s">
        <v>9</v>
      </c>
      <c r="W3" s="9" t="s">
        <v>10</v>
      </c>
      <c r="X3" s="10" t="s">
        <v>29</v>
      </c>
      <c r="Y3" s="59" t="s">
        <v>11</v>
      </c>
      <c r="Z3" s="60" t="s">
        <v>27</v>
      </c>
      <c r="AA3" s="61" t="s">
        <v>22</v>
      </c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44"/>
    </row>
    <row r="4" spans="1:60" x14ac:dyDescent="0.25">
      <c r="A4" s="12">
        <v>47484</v>
      </c>
      <c r="B4" s="15"/>
      <c r="C4" s="13"/>
      <c r="D4" s="14"/>
      <c r="E4" s="12">
        <v>47515</v>
      </c>
      <c r="F4" s="15"/>
      <c r="G4" s="15"/>
      <c r="H4" s="14"/>
      <c r="I4" s="12">
        <v>47543</v>
      </c>
      <c r="J4" s="15"/>
      <c r="K4" s="15"/>
      <c r="L4" s="14"/>
      <c r="M4" s="12">
        <v>47574</v>
      </c>
      <c r="N4" s="15"/>
      <c r="O4" s="13"/>
      <c r="P4" s="14"/>
      <c r="Q4" s="12">
        <v>47604</v>
      </c>
      <c r="R4" s="15"/>
      <c r="S4" s="15"/>
      <c r="T4" s="14"/>
      <c r="U4" s="12">
        <v>47635</v>
      </c>
      <c r="V4" s="15"/>
      <c r="W4" s="15"/>
      <c r="X4" s="16"/>
      <c r="Y4" s="58" t="s">
        <v>2</v>
      </c>
      <c r="Z4" s="29">
        <f>SUM(B4:B34)</f>
        <v>0</v>
      </c>
      <c r="AA4" s="67">
        <f>Table14962914118130134138142[[#This Row],[This Year]]</f>
        <v>0</v>
      </c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44"/>
    </row>
    <row r="5" spans="1:60" x14ac:dyDescent="0.25">
      <c r="A5" s="18">
        <v>47485</v>
      </c>
      <c r="B5" s="21"/>
      <c r="C5" s="19"/>
      <c r="D5" s="20"/>
      <c r="E5" s="18">
        <v>47516</v>
      </c>
      <c r="F5" s="21"/>
      <c r="G5" s="21"/>
      <c r="H5" s="20"/>
      <c r="I5" s="18">
        <v>47544</v>
      </c>
      <c r="J5" s="21"/>
      <c r="K5" s="21"/>
      <c r="L5" s="20"/>
      <c r="M5" s="18">
        <v>47575</v>
      </c>
      <c r="N5" s="21"/>
      <c r="O5" s="21"/>
      <c r="P5" s="20"/>
      <c r="Q5" s="18">
        <v>47605</v>
      </c>
      <c r="R5" s="21"/>
      <c r="S5" s="21"/>
      <c r="T5" s="20"/>
      <c r="U5" s="18">
        <v>47636</v>
      </c>
      <c r="V5" s="21"/>
      <c r="W5" s="21"/>
      <c r="X5" s="22"/>
      <c r="Y5" s="54" t="s">
        <v>12</v>
      </c>
      <c r="Z5" s="30">
        <f>SUM(F4:F31)</f>
        <v>0</v>
      </c>
      <c r="AA5" s="67">
        <f>Table14962914118130134138142[[#This Row],[This Year]]</f>
        <v>0</v>
      </c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44"/>
    </row>
    <row r="6" spans="1:60" x14ac:dyDescent="0.25">
      <c r="A6" s="18">
        <v>47486</v>
      </c>
      <c r="B6" s="21"/>
      <c r="C6" s="19"/>
      <c r="D6" s="20"/>
      <c r="E6" s="18">
        <v>47517</v>
      </c>
      <c r="F6" s="21"/>
      <c r="G6" s="21"/>
      <c r="H6" s="20"/>
      <c r="I6" s="18">
        <v>47545</v>
      </c>
      <c r="J6" s="21"/>
      <c r="K6" s="21"/>
      <c r="L6" s="20"/>
      <c r="M6" s="18">
        <v>47576</v>
      </c>
      <c r="N6" s="21"/>
      <c r="O6" s="21"/>
      <c r="P6" s="20"/>
      <c r="Q6" s="18">
        <v>47606</v>
      </c>
      <c r="R6" s="21"/>
      <c r="S6" s="21"/>
      <c r="T6" s="20"/>
      <c r="U6" s="18">
        <v>47637</v>
      </c>
      <c r="V6" s="21"/>
      <c r="W6" s="21"/>
      <c r="X6" s="22"/>
      <c r="Y6" s="54" t="s">
        <v>4</v>
      </c>
      <c r="Z6" s="30">
        <f>SUM(J4:J34)</f>
        <v>0</v>
      </c>
      <c r="AA6" s="67">
        <f>Table14962914118130134138142[[#This Row],[This Year]]</f>
        <v>0</v>
      </c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44"/>
    </row>
    <row r="7" spans="1:60" x14ac:dyDescent="0.25">
      <c r="A7" s="18">
        <v>47487</v>
      </c>
      <c r="B7" s="21"/>
      <c r="C7" s="19"/>
      <c r="D7" s="20"/>
      <c r="E7" s="18">
        <v>47518</v>
      </c>
      <c r="F7" s="21"/>
      <c r="G7" s="21"/>
      <c r="H7" s="20"/>
      <c r="I7" s="18">
        <v>47546</v>
      </c>
      <c r="J7" s="21"/>
      <c r="K7" s="21"/>
      <c r="L7" s="20"/>
      <c r="M7" s="18">
        <v>47577</v>
      </c>
      <c r="N7" s="21"/>
      <c r="O7" s="21"/>
      <c r="P7" s="20"/>
      <c r="Q7" s="18">
        <v>47607</v>
      </c>
      <c r="R7" s="21"/>
      <c r="S7" s="21"/>
      <c r="T7" s="20"/>
      <c r="U7" s="18">
        <v>47638</v>
      </c>
      <c r="V7" s="21"/>
      <c r="W7" s="21"/>
      <c r="X7" s="22"/>
      <c r="Y7" s="54" t="s">
        <v>5</v>
      </c>
      <c r="Z7" s="30">
        <f>SUM(N4:N33)</f>
        <v>0</v>
      </c>
      <c r="AA7" s="67">
        <f>Table14962914118130134138142[[#This Row],[This Year]]</f>
        <v>0</v>
      </c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44"/>
    </row>
    <row r="8" spans="1:60" x14ac:dyDescent="0.25">
      <c r="A8" s="18">
        <v>47488</v>
      </c>
      <c r="B8" s="21"/>
      <c r="C8" s="19"/>
      <c r="D8" s="20"/>
      <c r="E8" s="18">
        <v>47519</v>
      </c>
      <c r="F8" s="21"/>
      <c r="G8" s="21"/>
      <c r="H8" s="20"/>
      <c r="I8" s="18">
        <v>47547</v>
      </c>
      <c r="J8" s="21"/>
      <c r="K8" s="21"/>
      <c r="L8" s="20"/>
      <c r="M8" s="18">
        <v>47578</v>
      </c>
      <c r="N8" s="21"/>
      <c r="O8" s="21"/>
      <c r="P8" s="20"/>
      <c r="Q8" s="18">
        <v>47608</v>
      </c>
      <c r="R8" s="21"/>
      <c r="S8" s="21"/>
      <c r="T8" s="20"/>
      <c r="U8" s="18">
        <v>47639</v>
      </c>
      <c r="V8" s="21"/>
      <c r="W8" s="21"/>
      <c r="X8" s="22"/>
      <c r="Y8" s="54" t="s">
        <v>6</v>
      </c>
      <c r="Z8" s="30">
        <f>SUM(R4:R34)</f>
        <v>0</v>
      </c>
      <c r="AA8" s="67">
        <f>Table14962914118130134138142[[#This Row],[This Year]]</f>
        <v>0</v>
      </c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44"/>
    </row>
    <row r="9" spans="1:60" x14ac:dyDescent="0.25">
      <c r="A9" s="18">
        <v>47489</v>
      </c>
      <c r="B9" s="21"/>
      <c r="C9" s="19"/>
      <c r="D9" s="20"/>
      <c r="E9" s="18">
        <v>47520</v>
      </c>
      <c r="F9" s="21"/>
      <c r="G9" s="21"/>
      <c r="H9" s="20"/>
      <c r="I9" s="18">
        <v>47548</v>
      </c>
      <c r="J9" s="21"/>
      <c r="K9" s="21"/>
      <c r="L9" s="20"/>
      <c r="M9" s="18">
        <v>47579</v>
      </c>
      <c r="N9" s="21"/>
      <c r="O9" s="21"/>
      <c r="P9" s="20"/>
      <c r="Q9" s="18">
        <v>47609</v>
      </c>
      <c r="R9" s="21"/>
      <c r="S9" s="21"/>
      <c r="T9" s="20"/>
      <c r="U9" s="18">
        <v>47640</v>
      </c>
      <c r="V9" s="21"/>
      <c r="W9" s="21"/>
      <c r="X9" s="22"/>
      <c r="Y9" s="54" t="s">
        <v>7</v>
      </c>
      <c r="Z9" s="30">
        <f>SUM(V4:V33)</f>
        <v>0</v>
      </c>
      <c r="AA9" s="67">
        <f>Table14962914118130134138142[[#This Row],[This Year]]</f>
        <v>0</v>
      </c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44"/>
    </row>
    <row r="10" spans="1:60" x14ac:dyDescent="0.25">
      <c r="A10" s="18">
        <v>47490</v>
      </c>
      <c r="B10" s="21"/>
      <c r="C10" s="19"/>
      <c r="D10" s="20"/>
      <c r="E10" s="18">
        <v>47521</v>
      </c>
      <c r="F10" s="21"/>
      <c r="G10" s="21"/>
      <c r="H10" s="20"/>
      <c r="I10" s="18">
        <v>47549</v>
      </c>
      <c r="J10" s="21"/>
      <c r="K10" s="21"/>
      <c r="L10" s="20"/>
      <c r="M10" s="18">
        <v>47580</v>
      </c>
      <c r="N10" s="21"/>
      <c r="O10" s="21"/>
      <c r="P10" s="20"/>
      <c r="Q10" s="18">
        <v>47610</v>
      </c>
      <c r="R10" s="21"/>
      <c r="S10" s="21"/>
      <c r="T10" s="20"/>
      <c r="U10" s="18">
        <v>47641</v>
      </c>
      <c r="V10" s="21"/>
      <c r="W10" s="21"/>
      <c r="X10" s="22"/>
      <c r="Y10" s="54" t="s">
        <v>13</v>
      </c>
      <c r="Z10" s="30">
        <f>SUM(B37:B67)</f>
        <v>0</v>
      </c>
      <c r="AA10" s="67">
        <f>Table14962914118130134138142[[#This Row],[This Year]]</f>
        <v>0</v>
      </c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44"/>
    </row>
    <row r="11" spans="1:60" x14ac:dyDescent="0.25">
      <c r="A11" s="18">
        <v>47491</v>
      </c>
      <c r="B11" s="21"/>
      <c r="C11" s="19"/>
      <c r="D11" s="20"/>
      <c r="E11" s="18">
        <v>47522</v>
      </c>
      <c r="F11" s="21"/>
      <c r="G11" s="21"/>
      <c r="H11" s="20"/>
      <c r="I11" s="18">
        <v>47550</v>
      </c>
      <c r="J11" s="21"/>
      <c r="K11" s="21"/>
      <c r="L11" s="20"/>
      <c r="M11" s="18">
        <v>47581</v>
      </c>
      <c r="N11" s="21"/>
      <c r="O11" s="21"/>
      <c r="P11" s="20"/>
      <c r="Q11" s="18">
        <v>47611</v>
      </c>
      <c r="R11" s="21"/>
      <c r="S11" s="21"/>
      <c r="T11" s="20"/>
      <c r="U11" s="18">
        <v>47642</v>
      </c>
      <c r="V11" s="21"/>
      <c r="W11" s="21"/>
      <c r="X11" s="22"/>
      <c r="Y11" s="54" t="s">
        <v>14</v>
      </c>
      <c r="Z11" s="30">
        <f>SUM(F37:F67)</f>
        <v>0</v>
      </c>
      <c r="AA11" s="67">
        <f>Table14962914118130134138142[[#This Row],[This Year]]</f>
        <v>0</v>
      </c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44"/>
    </row>
    <row r="12" spans="1:60" x14ac:dyDescent="0.25">
      <c r="A12" s="18">
        <v>47492</v>
      </c>
      <c r="B12" s="21"/>
      <c r="C12" s="19"/>
      <c r="D12" s="20"/>
      <c r="E12" s="18">
        <v>47523</v>
      </c>
      <c r="F12" s="21"/>
      <c r="G12" s="21"/>
      <c r="H12" s="20"/>
      <c r="I12" s="18">
        <v>47551</v>
      </c>
      <c r="J12" s="21"/>
      <c r="K12" s="21"/>
      <c r="L12" s="20"/>
      <c r="M12" s="18">
        <v>47582</v>
      </c>
      <c r="N12" s="21"/>
      <c r="O12" s="21"/>
      <c r="P12" s="20"/>
      <c r="Q12" s="18">
        <v>47612</v>
      </c>
      <c r="R12" s="21"/>
      <c r="S12" s="21"/>
      <c r="T12" s="20"/>
      <c r="U12" s="18">
        <v>47643</v>
      </c>
      <c r="V12" s="21"/>
      <c r="W12" s="21"/>
      <c r="X12" s="22"/>
      <c r="Y12" s="54" t="s">
        <v>15</v>
      </c>
      <c r="Z12" s="30">
        <f>SUM(J37:J66)</f>
        <v>0</v>
      </c>
      <c r="AA12" s="67">
        <f>Table14962914118130134138142[[#This Row],[This Year]]</f>
        <v>0</v>
      </c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44"/>
    </row>
    <row r="13" spans="1:60" x14ac:dyDescent="0.25">
      <c r="A13" s="18">
        <v>47493</v>
      </c>
      <c r="B13" s="21"/>
      <c r="C13" s="19"/>
      <c r="D13" s="20"/>
      <c r="E13" s="18">
        <v>47524</v>
      </c>
      <c r="F13" s="21"/>
      <c r="G13" s="21"/>
      <c r="H13" s="20"/>
      <c r="I13" s="18">
        <v>47552</v>
      </c>
      <c r="J13" s="21"/>
      <c r="K13" s="21"/>
      <c r="L13" s="20"/>
      <c r="M13" s="18">
        <v>47583</v>
      </c>
      <c r="N13" s="21"/>
      <c r="O13" s="21"/>
      <c r="P13" s="20"/>
      <c r="Q13" s="18">
        <v>47613</v>
      </c>
      <c r="R13" s="21"/>
      <c r="S13" s="21"/>
      <c r="T13" s="20"/>
      <c r="U13" s="18">
        <v>47644</v>
      </c>
      <c r="V13" s="21"/>
      <c r="W13" s="21"/>
      <c r="X13" s="22"/>
      <c r="Y13" s="54" t="s">
        <v>16</v>
      </c>
      <c r="Z13" s="30">
        <f>SUM(N37:N67)</f>
        <v>0</v>
      </c>
      <c r="AA13" s="67">
        <f>Table14962914118130134138142[[#This Row],[This Year]]</f>
        <v>0</v>
      </c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44"/>
    </row>
    <row r="14" spans="1:60" x14ac:dyDescent="0.25">
      <c r="A14" s="18">
        <v>47494</v>
      </c>
      <c r="B14" s="21"/>
      <c r="C14" s="19"/>
      <c r="D14" s="20"/>
      <c r="E14" s="18">
        <v>47525</v>
      </c>
      <c r="F14" s="21"/>
      <c r="G14" s="21"/>
      <c r="H14" s="20"/>
      <c r="I14" s="18">
        <v>47553</v>
      </c>
      <c r="J14" s="21"/>
      <c r="K14" s="21"/>
      <c r="L14" s="20"/>
      <c r="M14" s="18">
        <v>47584</v>
      </c>
      <c r="N14" s="21"/>
      <c r="O14" s="21"/>
      <c r="P14" s="20"/>
      <c r="Q14" s="18">
        <v>47614</v>
      </c>
      <c r="R14" s="21"/>
      <c r="S14" s="21"/>
      <c r="T14" s="20"/>
      <c r="U14" s="18">
        <v>47645</v>
      </c>
      <c r="V14" s="21"/>
      <c r="W14" s="21"/>
      <c r="X14" s="22"/>
      <c r="Y14" s="54" t="s">
        <v>17</v>
      </c>
      <c r="Z14" s="30">
        <f>SUM(R37:R66)</f>
        <v>0</v>
      </c>
      <c r="AA14" s="67">
        <f>Table14962914118130134138142[[#This Row],[This Year]]</f>
        <v>0</v>
      </c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44"/>
    </row>
    <row r="15" spans="1:60" x14ac:dyDescent="0.25">
      <c r="A15" s="18">
        <v>47495</v>
      </c>
      <c r="B15" s="21"/>
      <c r="C15" s="19"/>
      <c r="D15" s="20"/>
      <c r="E15" s="18">
        <v>47526</v>
      </c>
      <c r="F15" s="21"/>
      <c r="G15" s="21"/>
      <c r="H15" s="20"/>
      <c r="I15" s="18">
        <v>47554</v>
      </c>
      <c r="J15" s="21"/>
      <c r="K15" s="21"/>
      <c r="L15" s="20"/>
      <c r="M15" s="18">
        <v>47585</v>
      </c>
      <c r="N15" s="21"/>
      <c r="O15" s="21"/>
      <c r="P15" s="20"/>
      <c r="Q15" s="18">
        <v>47615</v>
      </c>
      <c r="R15" s="21"/>
      <c r="S15" s="21"/>
      <c r="T15" s="20"/>
      <c r="U15" s="18">
        <v>47646</v>
      </c>
      <c r="V15" s="21"/>
      <c r="W15" s="21"/>
      <c r="X15" s="22"/>
      <c r="Y15" s="55" t="s">
        <v>18</v>
      </c>
      <c r="Z15" s="62">
        <f>SUM(V37:V67)</f>
        <v>0</v>
      </c>
      <c r="AA15" s="67">
        <f>Table14962914118130134138142[[#This Row],[This Year]]</f>
        <v>0</v>
      </c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44"/>
    </row>
    <row r="16" spans="1:60" ht="15.75" thickBot="1" x14ac:dyDescent="0.3">
      <c r="A16" s="18">
        <v>47496</v>
      </c>
      <c r="B16" s="21"/>
      <c r="C16" s="19"/>
      <c r="D16" s="20"/>
      <c r="E16" s="18">
        <v>47527</v>
      </c>
      <c r="F16" s="21"/>
      <c r="G16" s="21"/>
      <c r="H16" s="20"/>
      <c r="I16" s="18">
        <v>47555</v>
      </c>
      <c r="J16" s="21"/>
      <c r="K16" s="21"/>
      <c r="L16" s="20"/>
      <c r="M16" s="18">
        <v>47586</v>
      </c>
      <c r="N16" s="21"/>
      <c r="O16" s="21"/>
      <c r="P16" s="20"/>
      <c r="Q16" s="18">
        <v>47616</v>
      </c>
      <c r="R16" s="21"/>
      <c r="S16" s="21"/>
      <c r="T16" s="20"/>
      <c r="U16" s="18">
        <v>47647</v>
      </c>
      <c r="V16" s="21"/>
      <c r="W16" s="21"/>
      <c r="X16" s="22"/>
      <c r="Y16" s="24" t="s">
        <v>19</v>
      </c>
      <c r="Z16" s="31">
        <f>SUM(Z4:Z15)</f>
        <v>0</v>
      </c>
      <c r="AA16" s="31">
        <f>SUBTOTAL(109,Table14962914118130134138142146[Last Year])</f>
        <v>0</v>
      </c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44"/>
    </row>
    <row r="17" spans="1:54" ht="15.75" thickBot="1" x14ac:dyDescent="0.3">
      <c r="A17" s="18">
        <v>47497</v>
      </c>
      <c r="B17" s="21"/>
      <c r="C17" s="19"/>
      <c r="D17" s="20"/>
      <c r="E17" s="18">
        <v>47528</v>
      </c>
      <c r="F17" s="21"/>
      <c r="G17" s="21"/>
      <c r="H17" s="20"/>
      <c r="I17" s="18">
        <v>47556</v>
      </c>
      <c r="J17" s="21"/>
      <c r="K17" s="21"/>
      <c r="L17" s="20"/>
      <c r="M17" s="18">
        <v>47587</v>
      </c>
      <c r="N17" s="21"/>
      <c r="O17" s="21"/>
      <c r="P17" s="20"/>
      <c r="Q17" s="18">
        <v>47617</v>
      </c>
      <c r="R17" s="21"/>
      <c r="S17" s="21"/>
      <c r="T17" s="20"/>
      <c r="U17" s="18">
        <v>47648</v>
      </c>
      <c r="V17" s="21"/>
      <c r="W17" s="21"/>
      <c r="X17" s="26"/>
      <c r="Y17" s="27"/>
      <c r="Z17" s="28"/>
      <c r="AA17" s="28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44"/>
    </row>
    <row r="18" spans="1:54" ht="15.75" thickBot="1" x14ac:dyDescent="0.3">
      <c r="A18" s="18">
        <v>47498</v>
      </c>
      <c r="B18" s="21"/>
      <c r="C18" s="19"/>
      <c r="D18" s="20"/>
      <c r="E18" s="18">
        <v>47529</v>
      </c>
      <c r="F18" s="21"/>
      <c r="G18" s="21"/>
      <c r="H18" s="20"/>
      <c r="I18" s="18">
        <v>47557</v>
      </c>
      <c r="J18" s="21"/>
      <c r="K18" s="21"/>
      <c r="L18" s="20"/>
      <c r="M18" s="18">
        <v>47588</v>
      </c>
      <c r="N18" s="21"/>
      <c r="O18" s="21"/>
      <c r="P18" s="20"/>
      <c r="Q18" s="18">
        <v>47618</v>
      </c>
      <c r="R18" s="21"/>
      <c r="S18" s="21"/>
      <c r="T18" s="20"/>
      <c r="U18" s="18">
        <v>47649</v>
      </c>
      <c r="V18" s="21"/>
      <c r="W18" s="21"/>
      <c r="X18" s="22"/>
      <c r="Y18" s="83" t="s">
        <v>20</v>
      </c>
      <c r="Z18" s="84"/>
      <c r="AA18" s="85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44"/>
    </row>
    <row r="19" spans="1:54" ht="15.75" thickBot="1" x14ac:dyDescent="0.3">
      <c r="A19" s="18">
        <v>47499</v>
      </c>
      <c r="B19" s="21"/>
      <c r="C19" s="19"/>
      <c r="D19" s="20"/>
      <c r="E19" s="18">
        <v>47530</v>
      </c>
      <c r="F19" s="21"/>
      <c r="G19" s="21"/>
      <c r="H19" s="20"/>
      <c r="I19" s="18">
        <v>47558</v>
      </c>
      <c r="J19" s="21"/>
      <c r="K19" s="21"/>
      <c r="L19" s="20"/>
      <c r="M19" s="18">
        <v>47589</v>
      </c>
      <c r="N19" s="21"/>
      <c r="O19" s="21"/>
      <c r="P19" s="20"/>
      <c r="Q19" s="18">
        <v>47619</v>
      </c>
      <c r="R19" s="21"/>
      <c r="S19" s="21"/>
      <c r="T19" s="20"/>
      <c r="U19" s="18">
        <v>47650</v>
      </c>
      <c r="V19" s="21"/>
      <c r="W19" s="21"/>
      <c r="X19" s="22"/>
      <c r="Y19" s="59" t="s">
        <v>21</v>
      </c>
      <c r="Z19" s="60" t="s">
        <v>27</v>
      </c>
      <c r="AA19" s="61" t="s">
        <v>22</v>
      </c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44"/>
    </row>
    <row r="20" spans="1:54" x14ac:dyDescent="0.25">
      <c r="A20" s="18">
        <v>47500</v>
      </c>
      <c r="B20" s="21"/>
      <c r="C20" s="19"/>
      <c r="D20" s="20"/>
      <c r="E20" s="18">
        <v>47531</v>
      </c>
      <c r="F20" s="21"/>
      <c r="G20" s="21"/>
      <c r="H20" s="20"/>
      <c r="I20" s="18">
        <v>47559</v>
      </c>
      <c r="J20" s="21"/>
      <c r="K20" s="21"/>
      <c r="L20" s="20"/>
      <c r="M20" s="18">
        <v>47590</v>
      </c>
      <c r="N20" s="21"/>
      <c r="O20" s="21"/>
      <c r="P20" s="20"/>
      <c r="Q20" s="18">
        <v>47620</v>
      </c>
      <c r="R20" s="21"/>
      <c r="S20" s="21"/>
      <c r="T20" s="20"/>
      <c r="U20" s="18">
        <v>47651</v>
      </c>
      <c r="V20" s="21"/>
      <c r="W20" s="21"/>
      <c r="X20" s="22"/>
      <c r="Y20" s="58" t="s">
        <v>2</v>
      </c>
      <c r="Z20" s="29">
        <f>SUM(C4:C34)</f>
        <v>0</v>
      </c>
      <c r="AA20" s="56">
        <f>Table25101131015119131135139143[[#This Row],[This Year]]</f>
        <v>0</v>
      </c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44"/>
    </row>
    <row r="21" spans="1:54" x14ac:dyDescent="0.25">
      <c r="A21" s="18">
        <v>47501</v>
      </c>
      <c r="B21" s="21"/>
      <c r="C21" s="19"/>
      <c r="D21" s="20"/>
      <c r="E21" s="18">
        <v>47532</v>
      </c>
      <c r="F21" s="21"/>
      <c r="G21" s="21"/>
      <c r="H21" s="20"/>
      <c r="I21" s="18">
        <v>47560</v>
      </c>
      <c r="J21" s="21"/>
      <c r="K21" s="21"/>
      <c r="L21" s="20"/>
      <c r="M21" s="18">
        <v>47591</v>
      </c>
      <c r="N21" s="21"/>
      <c r="O21" s="21"/>
      <c r="P21" s="20"/>
      <c r="Q21" s="18">
        <v>47621</v>
      </c>
      <c r="R21" s="21"/>
      <c r="S21" s="21"/>
      <c r="T21" s="20"/>
      <c r="U21" s="18">
        <v>47652</v>
      </c>
      <c r="V21" s="21"/>
      <c r="W21" s="21"/>
      <c r="X21" s="22"/>
      <c r="Y21" s="54" t="s">
        <v>12</v>
      </c>
      <c r="Z21" s="30">
        <f>SUM(G4:G31)</f>
        <v>0</v>
      </c>
      <c r="AA21" s="56">
        <f>Table25101131015119131135139143[[#This Row],[This Year]]</f>
        <v>0</v>
      </c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44"/>
    </row>
    <row r="22" spans="1:54" x14ac:dyDescent="0.25">
      <c r="A22" s="18">
        <v>47502</v>
      </c>
      <c r="B22" s="21"/>
      <c r="C22" s="19"/>
      <c r="D22" s="20"/>
      <c r="E22" s="18">
        <v>47533</v>
      </c>
      <c r="F22" s="21"/>
      <c r="G22" s="21"/>
      <c r="H22" s="20"/>
      <c r="I22" s="18">
        <v>47561</v>
      </c>
      <c r="J22" s="21"/>
      <c r="K22" s="21"/>
      <c r="L22" s="20"/>
      <c r="M22" s="18">
        <v>47592</v>
      </c>
      <c r="N22" s="21"/>
      <c r="O22" s="21"/>
      <c r="P22" s="20"/>
      <c r="Q22" s="18">
        <v>47622</v>
      </c>
      <c r="R22" s="21"/>
      <c r="S22" s="21"/>
      <c r="T22" s="20"/>
      <c r="U22" s="18">
        <v>47653</v>
      </c>
      <c r="V22" s="21"/>
      <c r="W22" s="21"/>
      <c r="X22" s="22"/>
      <c r="Y22" s="54" t="s">
        <v>4</v>
      </c>
      <c r="Z22" s="30">
        <f>SUM(K4:K34)</f>
        <v>0</v>
      </c>
      <c r="AA22" s="56">
        <f>Table25101131015119131135139143[[#This Row],[This Year]]</f>
        <v>0</v>
      </c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44"/>
    </row>
    <row r="23" spans="1:54" x14ac:dyDescent="0.25">
      <c r="A23" s="18">
        <v>47503</v>
      </c>
      <c r="B23" s="21"/>
      <c r="C23" s="19"/>
      <c r="D23" s="20"/>
      <c r="E23" s="18">
        <v>47534</v>
      </c>
      <c r="F23" s="21"/>
      <c r="G23" s="21"/>
      <c r="H23" s="20"/>
      <c r="I23" s="18">
        <v>47562</v>
      </c>
      <c r="J23" s="21"/>
      <c r="K23" s="21"/>
      <c r="L23" s="20"/>
      <c r="M23" s="18">
        <v>47593</v>
      </c>
      <c r="N23" s="21"/>
      <c r="O23" s="21"/>
      <c r="P23" s="20"/>
      <c r="Q23" s="18">
        <v>47623</v>
      </c>
      <c r="R23" s="21"/>
      <c r="S23" s="21"/>
      <c r="T23" s="20"/>
      <c r="U23" s="18">
        <v>47654</v>
      </c>
      <c r="V23" s="21"/>
      <c r="W23" s="21"/>
      <c r="X23" s="22"/>
      <c r="Y23" s="54" t="s">
        <v>5</v>
      </c>
      <c r="Z23" s="30">
        <f>SUM(O4:O33)</f>
        <v>0</v>
      </c>
      <c r="AA23" s="56">
        <f>Table25101131015119131135139143[[#This Row],[This Year]]</f>
        <v>0</v>
      </c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44"/>
    </row>
    <row r="24" spans="1:54" x14ac:dyDescent="0.25">
      <c r="A24" s="18">
        <v>47504</v>
      </c>
      <c r="B24" s="21"/>
      <c r="C24" s="19"/>
      <c r="D24" s="20"/>
      <c r="E24" s="18">
        <v>47535</v>
      </c>
      <c r="F24" s="21"/>
      <c r="G24" s="21"/>
      <c r="H24" s="20"/>
      <c r="I24" s="18">
        <v>47563</v>
      </c>
      <c r="J24" s="21"/>
      <c r="K24" s="21"/>
      <c r="L24" s="20"/>
      <c r="M24" s="18">
        <v>47594</v>
      </c>
      <c r="N24" s="21"/>
      <c r="O24" s="21"/>
      <c r="P24" s="20"/>
      <c r="Q24" s="18">
        <v>47624</v>
      </c>
      <c r="R24" s="21"/>
      <c r="S24" s="21"/>
      <c r="T24" s="20"/>
      <c r="U24" s="18">
        <v>47655</v>
      </c>
      <c r="V24" s="21"/>
      <c r="W24" s="21"/>
      <c r="X24" s="22"/>
      <c r="Y24" s="54" t="s">
        <v>6</v>
      </c>
      <c r="Z24" s="30">
        <f>SUM(S4:S34)</f>
        <v>0</v>
      </c>
      <c r="AA24" s="56">
        <f>Table25101131015119131135139143[[#This Row],[This Year]]</f>
        <v>0</v>
      </c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44"/>
    </row>
    <row r="25" spans="1:54" x14ac:dyDescent="0.25">
      <c r="A25" s="18">
        <v>47505</v>
      </c>
      <c r="B25" s="21"/>
      <c r="C25" s="19"/>
      <c r="D25" s="20"/>
      <c r="E25" s="18">
        <v>47536</v>
      </c>
      <c r="F25" s="21"/>
      <c r="G25" s="21"/>
      <c r="H25" s="20"/>
      <c r="I25" s="18">
        <v>47564</v>
      </c>
      <c r="J25" s="21"/>
      <c r="K25" s="21"/>
      <c r="L25" s="20"/>
      <c r="M25" s="18">
        <v>47595</v>
      </c>
      <c r="N25" s="21"/>
      <c r="O25" s="21"/>
      <c r="P25" s="20"/>
      <c r="Q25" s="18">
        <v>47625</v>
      </c>
      <c r="R25" s="21"/>
      <c r="S25" s="21"/>
      <c r="T25" s="20"/>
      <c r="U25" s="18">
        <v>47656</v>
      </c>
      <c r="V25" s="21"/>
      <c r="W25" s="21"/>
      <c r="X25" s="22"/>
      <c r="Y25" s="54" t="s">
        <v>7</v>
      </c>
      <c r="Z25" s="30">
        <f>SUM(W4:W33)</f>
        <v>0</v>
      </c>
      <c r="AA25" s="56">
        <f>Table25101131015119131135139143[[#This Row],[This Year]]</f>
        <v>0</v>
      </c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44"/>
    </row>
    <row r="26" spans="1:54" x14ac:dyDescent="0.25">
      <c r="A26" s="18">
        <v>47506</v>
      </c>
      <c r="B26" s="21"/>
      <c r="C26" s="19"/>
      <c r="D26" s="20"/>
      <c r="E26" s="18">
        <v>47537</v>
      </c>
      <c r="F26" s="21"/>
      <c r="G26" s="21"/>
      <c r="H26" s="20"/>
      <c r="I26" s="18">
        <v>47565</v>
      </c>
      <c r="J26" s="21"/>
      <c r="K26" s="21"/>
      <c r="L26" s="20"/>
      <c r="M26" s="18">
        <v>47596</v>
      </c>
      <c r="N26" s="21"/>
      <c r="O26" s="21"/>
      <c r="P26" s="20"/>
      <c r="Q26" s="18">
        <v>47626</v>
      </c>
      <c r="R26" s="21"/>
      <c r="S26" s="21"/>
      <c r="T26" s="20"/>
      <c r="U26" s="18">
        <v>47657</v>
      </c>
      <c r="V26" s="21"/>
      <c r="W26" s="21"/>
      <c r="X26" s="22"/>
      <c r="Y26" s="54" t="s">
        <v>13</v>
      </c>
      <c r="Z26" s="30">
        <f>SUM(C37:C67)</f>
        <v>0</v>
      </c>
      <c r="AA26" s="56">
        <f>Table25101131015119131135139143[[#This Row],[This Year]]</f>
        <v>0</v>
      </c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44"/>
    </row>
    <row r="27" spans="1:54" x14ac:dyDescent="0.25">
      <c r="A27" s="18">
        <v>47507</v>
      </c>
      <c r="B27" s="21"/>
      <c r="C27" s="19"/>
      <c r="D27" s="20"/>
      <c r="E27" s="18">
        <v>47538</v>
      </c>
      <c r="F27" s="21"/>
      <c r="G27" s="21"/>
      <c r="H27" s="20"/>
      <c r="I27" s="18">
        <v>47566</v>
      </c>
      <c r="J27" s="21"/>
      <c r="K27" s="21"/>
      <c r="L27" s="20"/>
      <c r="M27" s="18">
        <v>47597</v>
      </c>
      <c r="N27" s="21"/>
      <c r="O27" s="21"/>
      <c r="P27" s="20"/>
      <c r="Q27" s="18">
        <v>47627</v>
      </c>
      <c r="R27" s="21"/>
      <c r="S27" s="21"/>
      <c r="T27" s="20"/>
      <c r="U27" s="18">
        <v>47658</v>
      </c>
      <c r="V27" s="21"/>
      <c r="W27" s="21"/>
      <c r="X27" s="22"/>
      <c r="Y27" s="54" t="s">
        <v>14</v>
      </c>
      <c r="Z27" s="30">
        <f>SUM(G37:G67)</f>
        <v>0</v>
      </c>
      <c r="AA27" s="56">
        <f>Table25101131015119131135139143[[#This Row],[This Year]]</f>
        <v>0</v>
      </c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44"/>
    </row>
    <row r="28" spans="1:54" x14ac:dyDescent="0.25">
      <c r="A28" s="18">
        <v>47508</v>
      </c>
      <c r="B28" s="21"/>
      <c r="C28" s="19"/>
      <c r="D28" s="20"/>
      <c r="E28" s="18">
        <v>47539</v>
      </c>
      <c r="F28" s="21"/>
      <c r="G28" s="21"/>
      <c r="H28" s="20"/>
      <c r="I28" s="18">
        <v>47567</v>
      </c>
      <c r="J28" s="21"/>
      <c r="K28" s="21"/>
      <c r="L28" s="20"/>
      <c r="M28" s="18">
        <v>47598</v>
      </c>
      <c r="N28" s="21"/>
      <c r="O28" s="21"/>
      <c r="P28" s="20"/>
      <c r="Q28" s="18">
        <v>47628</v>
      </c>
      <c r="R28" s="21"/>
      <c r="S28" s="21"/>
      <c r="T28" s="20"/>
      <c r="U28" s="18">
        <v>47659</v>
      </c>
      <c r="V28" s="21"/>
      <c r="W28" s="21"/>
      <c r="X28" s="22"/>
      <c r="Y28" s="54" t="s">
        <v>15</v>
      </c>
      <c r="Z28" s="30">
        <f>SUM(K37:K66)</f>
        <v>0</v>
      </c>
      <c r="AA28" s="56">
        <f>Table25101131015119131135139143[[#This Row],[This Year]]</f>
        <v>0</v>
      </c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44"/>
    </row>
    <row r="29" spans="1:54" x14ac:dyDescent="0.25">
      <c r="A29" s="18">
        <v>47509</v>
      </c>
      <c r="B29" s="21"/>
      <c r="C29" s="19"/>
      <c r="D29" s="20"/>
      <c r="E29" s="18">
        <v>47540</v>
      </c>
      <c r="F29" s="21"/>
      <c r="G29" s="21"/>
      <c r="H29" s="20"/>
      <c r="I29" s="18">
        <v>47568</v>
      </c>
      <c r="J29" s="21"/>
      <c r="K29" s="21"/>
      <c r="L29" s="20"/>
      <c r="M29" s="18">
        <v>47599</v>
      </c>
      <c r="N29" s="21"/>
      <c r="O29" s="21"/>
      <c r="P29" s="20"/>
      <c r="Q29" s="18">
        <v>47629</v>
      </c>
      <c r="R29" s="21"/>
      <c r="S29" s="21"/>
      <c r="T29" s="20"/>
      <c r="U29" s="18">
        <v>47660</v>
      </c>
      <c r="V29" s="21"/>
      <c r="W29" s="21"/>
      <c r="X29" s="22"/>
      <c r="Y29" s="54" t="s">
        <v>16</v>
      </c>
      <c r="Z29" s="30">
        <f>SUM(O37:O67)</f>
        <v>0</v>
      </c>
      <c r="AA29" s="56">
        <f>Table25101131015119131135139143[[#This Row],[This Year]]</f>
        <v>0</v>
      </c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44"/>
    </row>
    <row r="30" spans="1:54" x14ac:dyDescent="0.25">
      <c r="A30" s="18">
        <v>47510</v>
      </c>
      <c r="B30" s="21"/>
      <c r="C30" s="19"/>
      <c r="D30" s="20"/>
      <c r="E30" s="18">
        <v>47541</v>
      </c>
      <c r="F30" s="21"/>
      <c r="G30" s="21"/>
      <c r="H30" s="20"/>
      <c r="I30" s="18">
        <v>47569</v>
      </c>
      <c r="J30" s="21"/>
      <c r="K30" s="21"/>
      <c r="L30" s="20"/>
      <c r="M30" s="18">
        <v>47600</v>
      </c>
      <c r="N30" s="21"/>
      <c r="O30" s="21"/>
      <c r="P30" s="20"/>
      <c r="Q30" s="18">
        <v>47630</v>
      </c>
      <c r="R30" s="21"/>
      <c r="S30" s="21"/>
      <c r="T30" s="20"/>
      <c r="U30" s="18">
        <v>47661</v>
      </c>
      <c r="V30" s="21"/>
      <c r="W30" s="21"/>
      <c r="X30" s="22"/>
      <c r="Y30" s="54" t="s">
        <v>17</v>
      </c>
      <c r="Z30" s="30">
        <f>SUM(S37:S66)</f>
        <v>0</v>
      </c>
      <c r="AA30" s="56">
        <f>Table25101131015119131135139143[[#This Row],[This Year]]</f>
        <v>0</v>
      </c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44"/>
    </row>
    <row r="31" spans="1:54" x14ac:dyDescent="0.25">
      <c r="A31" s="18">
        <v>47511</v>
      </c>
      <c r="B31" s="21"/>
      <c r="C31" s="19"/>
      <c r="D31" s="20"/>
      <c r="E31" s="18">
        <v>47542</v>
      </c>
      <c r="F31" s="21"/>
      <c r="G31" s="21"/>
      <c r="H31" s="20"/>
      <c r="I31" s="18">
        <v>47570</v>
      </c>
      <c r="J31" s="21"/>
      <c r="K31" s="21"/>
      <c r="L31" s="20"/>
      <c r="M31" s="18">
        <v>47601</v>
      </c>
      <c r="N31" s="21"/>
      <c r="O31" s="21"/>
      <c r="P31" s="20"/>
      <c r="Q31" s="18">
        <v>47631</v>
      </c>
      <c r="R31" s="21"/>
      <c r="S31" s="21"/>
      <c r="T31" s="20"/>
      <c r="U31" s="18">
        <v>47662</v>
      </c>
      <c r="V31" s="21"/>
      <c r="W31" s="21"/>
      <c r="X31" s="22"/>
      <c r="Y31" s="55" t="s">
        <v>18</v>
      </c>
      <c r="Z31" s="62">
        <f>SUM(W37:W67)</f>
        <v>0</v>
      </c>
      <c r="AA31" s="56">
        <f>Table25101131015119131135139143[[#This Row],[This Year]]</f>
        <v>0</v>
      </c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44"/>
    </row>
    <row r="32" spans="1:54" ht="15.75" thickBot="1" x14ac:dyDescent="0.3">
      <c r="A32" s="18">
        <v>47512</v>
      </c>
      <c r="B32" s="21"/>
      <c r="C32" s="19"/>
      <c r="D32" s="20"/>
      <c r="E32" s="18"/>
      <c r="F32" s="21"/>
      <c r="G32" s="21"/>
      <c r="H32" s="20"/>
      <c r="I32" s="18">
        <v>47571</v>
      </c>
      <c r="J32" s="21"/>
      <c r="K32" s="21"/>
      <c r="L32" s="20"/>
      <c r="M32" s="18">
        <v>47602</v>
      </c>
      <c r="N32" s="21"/>
      <c r="O32" s="21"/>
      <c r="P32" s="20"/>
      <c r="Q32" s="18">
        <v>47632</v>
      </c>
      <c r="R32" s="21"/>
      <c r="S32" s="21"/>
      <c r="T32" s="20"/>
      <c r="U32" s="18">
        <v>47663</v>
      </c>
      <c r="V32" s="21"/>
      <c r="W32" s="21"/>
      <c r="X32" s="22"/>
      <c r="Y32" s="24" t="s">
        <v>19</v>
      </c>
      <c r="Z32" s="31">
        <f>SUM(Z20:Z31)</f>
        <v>0</v>
      </c>
      <c r="AA32" s="49">
        <f>SUBTOTAL(109,Table25101131015119131135139143147[Last Year])</f>
        <v>0</v>
      </c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44"/>
    </row>
    <row r="33" spans="1:54" ht="15.75" thickBot="1" x14ac:dyDescent="0.3">
      <c r="A33" s="18">
        <v>47513</v>
      </c>
      <c r="B33" s="21"/>
      <c r="C33" s="19"/>
      <c r="D33" s="20"/>
      <c r="E33" s="18"/>
      <c r="F33" s="21"/>
      <c r="G33" s="21"/>
      <c r="H33" s="20"/>
      <c r="I33" s="18">
        <v>47572</v>
      </c>
      <c r="J33" s="21"/>
      <c r="K33" s="21"/>
      <c r="L33" s="20"/>
      <c r="M33" s="18">
        <v>47603</v>
      </c>
      <c r="N33" s="21"/>
      <c r="O33" s="21"/>
      <c r="P33" s="20"/>
      <c r="Q33" s="18">
        <v>47633</v>
      </c>
      <c r="R33" s="21"/>
      <c r="S33" s="21"/>
      <c r="T33" s="20"/>
      <c r="U33" s="18">
        <v>47664</v>
      </c>
      <c r="V33" s="21"/>
      <c r="W33" s="21"/>
      <c r="X33" s="26"/>
      <c r="Y33" s="28"/>
      <c r="Z33" s="28"/>
      <c r="AA33" s="28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44"/>
    </row>
    <row r="34" spans="1:54" ht="15.75" thickBot="1" x14ac:dyDescent="0.3">
      <c r="A34" s="33">
        <v>47514</v>
      </c>
      <c r="B34" s="35"/>
      <c r="C34" s="34"/>
      <c r="D34" s="25"/>
      <c r="E34" s="18"/>
      <c r="F34" s="35"/>
      <c r="G34" s="35"/>
      <c r="H34" s="25"/>
      <c r="I34" s="33">
        <v>47573</v>
      </c>
      <c r="J34" s="35"/>
      <c r="K34" s="35"/>
      <c r="L34" s="25"/>
      <c r="M34" s="33"/>
      <c r="N34" s="35"/>
      <c r="O34" s="35"/>
      <c r="P34" s="25"/>
      <c r="Q34" s="33">
        <v>47634</v>
      </c>
      <c r="R34" s="35"/>
      <c r="S34" s="35"/>
      <c r="T34" s="25"/>
      <c r="U34" s="33"/>
      <c r="V34" s="35"/>
      <c r="W34" s="35"/>
      <c r="X34" s="36"/>
      <c r="Y34" s="78" t="s">
        <v>31</v>
      </c>
      <c r="Z34" s="79"/>
      <c r="AA34" s="28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44"/>
    </row>
    <row r="35" spans="1:54" ht="16.5" thickBot="1" x14ac:dyDescent="0.3">
      <c r="A35" s="80" t="s">
        <v>13</v>
      </c>
      <c r="B35" s="81"/>
      <c r="C35" s="81"/>
      <c r="D35" s="82"/>
      <c r="E35" s="80" t="s">
        <v>14</v>
      </c>
      <c r="F35" s="81"/>
      <c r="G35" s="81"/>
      <c r="H35" s="82"/>
      <c r="I35" s="80" t="s">
        <v>15</v>
      </c>
      <c r="J35" s="81"/>
      <c r="K35" s="81"/>
      <c r="L35" s="82"/>
      <c r="M35" s="80" t="s">
        <v>16</v>
      </c>
      <c r="N35" s="81"/>
      <c r="O35" s="81"/>
      <c r="P35" s="82"/>
      <c r="Q35" s="80" t="s">
        <v>17</v>
      </c>
      <c r="R35" s="81"/>
      <c r="S35" s="81"/>
      <c r="T35" s="82"/>
      <c r="U35" s="80" t="s">
        <v>18</v>
      </c>
      <c r="V35" s="81"/>
      <c r="W35" s="81"/>
      <c r="X35" s="81"/>
      <c r="Y35" s="17" t="s">
        <v>23</v>
      </c>
      <c r="Z35" s="74" t="s">
        <v>8</v>
      </c>
      <c r="AA35" s="28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44"/>
    </row>
    <row r="36" spans="1:54" ht="15.75" thickBot="1" x14ac:dyDescent="0.3">
      <c r="A36" s="9" t="s">
        <v>30</v>
      </c>
      <c r="B36" s="65" t="s">
        <v>9</v>
      </c>
      <c r="C36" s="9" t="s">
        <v>10</v>
      </c>
      <c r="D36" s="9" t="s">
        <v>29</v>
      </c>
      <c r="E36" s="9" t="s">
        <v>30</v>
      </c>
      <c r="F36" s="65" t="s">
        <v>9</v>
      </c>
      <c r="G36" s="9" t="s">
        <v>10</v>
      </c>
      <c r="H36" s="9" t="s">
        <v>29</v>
      </c>
      <c r="I36" s="9" t="s">
        <v>30</v>
      </c>
      <c r="J36" s="65" t="s">
        <v>9</v>
      </c>
      <c r="K36" s="9" t="s">
        <v>10</v>
      </c>
      <c r="L36" s="9" t="s">
        <v>29</v>
      </c>
      <c r="M36" s="9" t="s">
        <v>30</v>
      </c>
      <c r="N36" s="65" t="s">
        <v>9</v>
      </c>
      <c r="O36" s="9" t="s">
        <v>10</v>
      </c>
      <c r="P36" s="9" t="s">
        <v>29</v>
      </c>
      <c r="Q36" s="9" t="s">
        <v>30</v>
      </c>
      <c r="R36" s="65" t="s">
        <v>9</v>
      </c>
      <c r="S36" s="9" t="s">
        <v>10</v>
      </c>
      <c r="T36" s="9" t="s">
        <v>29</v>
      </c>
      <c r="U36" s="9" t="s">
        <v>30</v>
      </c>
      <c r="V36" s="65" t="s">
        <v>9</v>
      </c>
      <c r="W36" s="9" t="s">
        <v>10</v>
      </c>
      <c r="X36" s="10" t="s">
        <v>29</v>
      </c>
      <c r="Y36" s="48">
        <v>2021</v>
      </c>
      <c r="Z36" s="71">
        <f>'2021'!Z16</f>
        <v>0</v>
      </c>
      <c r="AA36" s="28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44"/>
    </row>
    <row r="37" spans="1:54" x14ac:dyDescent="0.25">
      <c r="A37" s="12">
        <v>47665</v>
      </c>
      <c r="B37" s="15"/>
      <c r="C37" s="13"/>
      <c r="D37" s="14"/>
      <c r="E37" s="12">
        <v>47696</v>
      </c>
      <c r="F37" s="15"/>
      <c r="G37" s="13"/>
      <c r="H37" s="14"/>
      <c r="I37" s="12">
        <v>47727</v>
      </c>
      <c r="J37" s="15"/>
      <c r="K37" s="13"/>
      <c r="L37" s="14"/>
      <c r="M37" s="12">
        <v>47757</v>
      </c>
      <c r="N37" s="15"/>
      <c r="O37" s="13"/>
      <c r="P37" s="14"/>
      <c r="Q37" s="12">
        <v>47788</v>
      </c>
      <c r="R37" s="15"/>
      <c r="S37" s="13"/>
      <c r="T37" s="14"/>
      <c r="U37" s="12">
        <v>47818</v>
      </c>
      <c r="V37" s="15"/>
      <c r="W37" s="13"/>
      <c r="X37" s="37"/>
      <c r="Y37" s="48">
        <v>2022</v>
      </c>
      <c r="Z37" s="71">
        <f>'2022'!Z16</f>
        <v>0</v>
      </c>
      <c r="AA37" s="28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44"/>
    </row>
    <row r="38" spans="1:54" x14ac:dyDescent="0.25">
      <c r="A38" s="18">
        <v>47666</v>
      </c>
      <c r="B38" s="21"/>
      <c r="C38" s="19"/>
      <c r="D38" s="20"/>
      <c r="E38" s="18">
        <v>47697</v>
      </c>
      <c r="F38" s="21"/>
      <c r="G38" s="19"/>
      <c r="H38" s="20"/>
      <c r="I38" s="18">
        <v>47728</v>
      </c>
      <c r="J38" s="21"/>
      <c r="K38" s="19"/>
      <c r="L38" s="20"/>
      <c r="M38" s="18">
        <v>47758</v>
      </c>
      <c r="N38" s="21"/>
      <c r="O38" s="19"/>
      <c r="P38" s="20"/>
      <c r="Q38" s="18">
        <v>47789</v>
      </c>
      <c r="R38" s="21"/>
      <c r="S38" s="19"/>
      <c r="T38" s="20"/>
      <c r="U38" s="18">
        <v>47819</v>
      </c>
      <c r="V38" s="21"/>
      <c r="W38" s="19"/>
      <c r="X38" s="26"/>
      <c r="Y38" s="48">
        <v>2023</v>
      </c>
      <c r="Z38" s="71">
        <f>'2023'!Z16</f>
        <v>0</v>
      </c>
      <c r="AA38" s="28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44"/>
    </row>
    <row r="39" spans="1:54" x14ac:dyDescent="0.25">
      <c r="A39" s="18">
        <v>47667</v>
      </c>
      <c r="B39" s="21"/>
      <c r="C39" s="19"/>
      <c r="D39" s="20"/>
      <c r="E39" s="18">
        <v>47698</v>
      </c>
      <c r="F39" s="21"/>
      <c r="G39" s="19"/>
      <c r="H39" s="20"/>
      <c r="I39" s="18">
        <v>47729</v>
      </c>
      <c r="J39" s="21"/>
      <c r="K39" s="19"/>
      <c r="L39" s="20"/>
      <c r="M39" s="18">
        <v>47759</v>
      </c>
      <c r="N39" s="21"/>
      <c r="O39" s="19"/>
      <c r="P39" s="20"/>
      <c r="Q39" s="18">
        <v>47790</v>
      </c>
      <c r="R39" s="21"/>
      <c r="S39" s="19"/>
      <c r="T39" s="20"/>
      <c r="U39" s="18">
        <v>47820</v>
      </c>
      <c r="V39" s="21"/>
      <c r="W39" s="19"/>
      <c r="X39" s="26"/>
      <c r="Y39" s="48">
        <v>2024</v>
      </c>
      <c r="Z39" s="71">
        <f>'2024'!Z16</f>
        <v>0</v>
      </c>
      <c r="AA39" s="28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44"/>
    </row>
    <row r="40" spans="1:54" x14ac:dyDescent="0.25">
      <c r="A40" s="18">
        <v>47668</v>
      </c>
      <c r="B40" s="21"/>
      <c r="C40" s="19"/>
      <c r="D40" s="20"/>
      <c r="E40" s="18">
        <v>47699</v>
      </c>
      <c r="F40" s="21"/>
      <c r="G40" s="19"/>
      <c r="H40" s="20"/>
      <c r="I40" s="18">
        <v>47730</v>
      </c>
      <c r="J40" s="21"/>
      <c r="K40" s="19"/>
      <c r="L40" s="20"/>
      <c r="M40" s="18">
        <v>47760</v>
      </c>
      <c r="N40" s="21"/>
      <c r="O40" s="19"/>
      <c r="P40" s="20"/>
      <c r="Q40" s="18">
        <v>47791</v>
      </c>
      <c r="R40" s="21"/>
      <c r="S40" s="19"/>
      <c r="T40" s="20"/>
      <c r="U40" s="18">
        <v>47821</v>
      </c>
      <c r="V40" s="21"/>
      <c r="W40" s="19"/>
      <c r="X40" s="26"/>
      <c r="Y40" s="48">
        <v>2025</v>
      </c>
      <c r="Z40" s="71">
        <f>'2025'!Z16</f>
        <v>0</v>
      </c>
      <c r="AA40" s="28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44"/>
    </row>
    <row r="41" spans="1:54" x14ac:dyDescent="0.25">
      <c r="A41" s="18">
        <v>47669</v>
      </c>
      <c r="B41" s="21"/>
      <c r="C41" s="19"/>
      <c r="D41" s="20"/>
      <c r="E41" s="18">
        <v>47700</v>
      </c>
      <c r="F41" s="21"/>
      <c r="G41" s="19"/>
      <c r="H41" s="20"/>
      <c r="I41" s="18">
        <v>47731</v>
      </c>
      <c r="J41" s="21"/>
      <c r="K41" s="19"/>
      <c r="L41" s="20"/>
      <c r="M41" s="18">
        <v>47761</v>
      </c>
      <c r="N41" s="21"/>
      <c r="O41" s="19"/>
      <c r="P41" s="20"/>
      <c r="Q41" s="18">
        <v>47792</v>
      </c>
      <c r="R41" s="21"/>
      <c r="S41" s="19"/>
      <c r="T41" s="20"/>
      <c r="U41" s="18">
        <v>47822</v>
      </c>
      <c r="V41" s="21"/>
      <c r="W41" s="19"/>
      <c r="X41" s="26"/>
      <c r="Y41" s="48">
        <v>2026</v>
      </c>
      <c r="Z41" s="71">
        <f>'2026'!Z16</f>
        <v>0</v>
      </c>
      <c r="AA41" s="28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44"/>
    </row>
    <row r="42" spans="1:54" x14ac:dyDescent="0.25">
      <c r="A42" s="18">
        <v>47670</v>
      </c>
      <c r="B42" s="21"/>
      <c r="C42" s="19"/>
      <c r="D42" s="20"/>
      <c r="E42" s="18">
        <v>47701</v>
      </c>
      <c r="F42" s="21"/>
      <c r="G42" s="19"/>
      <c r="H42" s="20"/>
      <c r="I42" s="18">
        <v>47732</v>
      </c>
      <c r="J42" s="21"/>
      <c r="K42" s="19"/>
      <c r="L42" s="20"/>
      <c r="M42" s="18">
        <v>47762</v>
      </c>
      <c r="N42" s="21"/>
      <c r="O42" s="19"/>
      <c r="P42" s="20"/>
      <c r="Q42" s="18">
        <v>47793</v>
      </c>
      <c r="R42" s="21"/>
      <c r="S42" s="19"/>
      <c r="T42" s="20"/>
      <c r="U42" s="18">
        <v>47823</v>
      </c>
      <c r="V42" s="21"/>
      <c r="W42" s="19"/>
      <c r="X42" s="26"/>
      <c r="Y42" s="48">
        <v>2027</v>
      </c>
      <c r="Z42" s="71">
        <f>'2027'!Z16</f>
        <v>0</v>
      </c>
      <c r="AA42" s="28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44"/>
    </row>
    <row r="43" spans="1:54" x14ac:dyDescent="0.25">
      <c r="A43" s="18">
        <v>47671</v>
      </c>
      <c r="B43" s="21"/>
      <c r="C43" s="19"/>
      <c r="D43" s="20"/>
      <c r="E43" s="18">
        <v>47702</v>
      </c>
      <c r="F43" s="21"/>
      <c r="G43" s="19"/>
      <c r="H43" s="20"/>
      <c r="I43" s="18">
        <v>47733</v>
      </c>
      <c r="J43" s="21"/>
      <c r="K43" s="19"/>
      <c r="L43" s="20"/>
      <c r="M43" s="18">
        <v>47763</v>
      </c>
      <c r="N43" s="21"/>
      <c r="O43" s="19"/>
      <c r="P43" s="20"/>
      <c r="Q43" s="18">
        <v>47794</v>
      </c>
      <c r="R43" s="21"/>
      <c r="S43" s="19"/>
      <c r="T43" s="20"/>
      <c r="U43" s="18">
        <v>47824</v>
      </c>
      <c r="V43" s="21"/>
      <c r="W43" s="19"/>
      <c r="X43" s="26"/>
      <c r="Y43" s="48">
        <v>2028</v>
      </c>
      <c r="Z43" s="71">
        <f>'2028'!Z16</f>
        <v>0</v>
      </c>
      <c r="AA43" s="28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44"/>
    </row>
    <row r="44" spans="1:54" x14ac:dyDescent="0.25">
      <c r="A44" s="18">
        <v>47672</v>
      </c>
      <c r="B44" s="21"/>
      <c r="C44" s="19"/>
      <c r="D44" s="20"/>
      <c r="E44" s="18">
        <v>47703</v>
      </c>
      <c r="F44" s="21"/>
      <c r="G44" s="19"/>
      <c r="H44" s="20"/>
      <c r="I44" s="18">
        <v>47734</v>
      </c>
      <c r="J44" s="21"/>
      <c r="K44" s="19"/>
      <c r="L44" s="20"/>
      <c r="M44" s="18">
        <v>47764</v>
      </c>
      <c r="N44" s="21"/>
      <c r="O44" s="19"/>
      <c r="P44" s="20"/>
      <c r="Q44" s="18">
        <v>47795</v>
      </c>
      <c r="R44" s="21"/>
      <c r="S44" s="19"/>
      <c r="T44" s="20"/>
      <c r="U44" s="18">
        <v>47825</v>
      </c>
      <c r="V44" s="21"/>
      <c r="W44" s="19"/>
      <c r="X44" s="26"/>
      <c r="Y44" s="48">
        <v>2029</v>
      </c>
      <c r="Z44" s="71">
        <f>'2029'!Z16</f>
        <v>0</v>
      </c>
      <c r="AA44" s="28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44"/>
    </row>
    <row r="45" spans="1:54" x14ac:dyDescent="0.25">
      <c r="A45" s="18">
        <v>47673</v>
      </c>
      <c r="B45" s="21"/>
      <c r="C45" s="19"/>
      <c r="D45" s="20"/>
      <c r="E45" s="18">
        <v>47704</v>
      </c>
      <c r="F45" s="21"/>
      <c r="G45" s="19"/>
      <c r="H45" s="20"/>
      <c r="I45" s="18">
        <v>47735</v>
      </c>
      <c r="J45" s="21"/>
      <c r="K45" s="19"/>
      <c r="L45" s="20"/>
      <c r="M45" s="18">
        <v>47765</v>
      </c>
      <c r="N45" s="21"/>
      <c r="O45" s="19"/>
      <c r="P45" s="20"/>
      <c r="Q45" s="18">
        <v>47796</v>
      </c>
      <c r="R45" s="21"/>
      <c r="S45" s="19"/>
      <c r="T45" s="20"/>
      <c r="U45" s="18">
        <v>47826</v>
      </c>
      <c r="V45" s="21"/>
      <c r="W45" s="19"/>
      <c r="X45" s="26"/>
      <c r="Y45" s="48">
        <v>2030</v>
      </c>
      <c r="Z45" s="71">
        <f>'2030'!Z16</f>
        <v>0</v>
      </c>
      <c r="AA45" s="28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44"/>
    </row>
    <row r="46" spans="1:54" x14ac:dyDescent="0.25">
      <c r="A46" s="18">
        <v>47674</v>
      </c>
      <c r="B46" s="21"/>
      <c r="C46" s="19"/>
      <c r="D46" s="20"/>
      <c r="E46" s="18">
        <v>47705</v>
      </c>
      <c r="F46" s="21"/>
      <c r="G46" s="19"/>
      <c r="H46" s="20"/>
      <c r="I46" s="18">
        <v>47736</v>
      </c>
      <c r="J46" s="21"/>
      <c r="K46" s="19"/>
      <c r="L46" s="20"/>
      <c r="M46" s="18">
        <v>47766</v>
      </c>
      <c r="N46" s="21"/>
      <c r="O46" s="19"/>
      <c r="P46" s="20"/>
      <c r="Q46" s="18">
        <v>47797</v>
      </c>
      <c r="R46" s="21"/>
      <c r="S46" s="19"/>
      <c r="T46" s="20"/>
      <c r="U46" s="18">
        <v>47827</v>
      </c>
      <c r="V46" s="21"/>
      <c r="W46" s="19"/>
      <c r="X46" s="26"/>
      <c r="Y46" s="48">
        <v>2031</v>
      </c>
      <c r="Z46" s="71">
        <f>'2031'!Z16</f>
        <v>0</v>
      </c>
      <c r="AA46" s="28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44"/>
    </row>
    <row r="47" spans="1:54" x14ac:dyDescent="0.25">
      <c r="A47" s="18">
        <v>47675</v>
      </c>
      <c r="B47" s="21"/>
      <c r="C47" s="19"/>
      <c r="D47" s="20"/>
      <c r="E47" s="18">
        <v>47706</v>
      </c>
      <c r="F47" s="21"/>
      <c r="G47" s="19"/>
      <c r="H47" s="20"/>
      <c r="I47" s="18">
        <v>47737</v>
      </c>
      <c r="J47" s="21"/>
      <c r="K47" s="19"/>
      <c r="L47" s="20"/>
      <c r="M47" s="18">
        <v>47767</v>
      </c>
      <c r="N47" s="21"/>
      <c r="O47" s="19"/>
      <c r="P47" s="20"/>
      <c r="Q47" s="18">
        <v>47798</v>
      </c>
      <c r="R47" s="21"/>
      <c r="S47" s="19"/>
      <c r="T47" s="20"/>
      <c r="U47" s="18">
        <v>47828</v>
      </c>
      <c r="V47" s="21"/>
      <c r="W47" s="19"/>
      <c r="X47" s="26"/>
      <c r="Y47" s="48">
        <v>2032</v>
      </c>
      <c r="Z47" s="71">
        <f>'2032'!Z16</f>
        <v>0</v>
      </c>
      <c r="AA47" s="28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44"/>
    </row>
    <row r="48" spans="1:54" x14ac:dyDescent="0.25">
      <c r="A48" s="18">
        <v>47676</v>
      </c>
      <c r="B48" s="21"/>
      <c r="C48" s="19"/>
      <c r="D48" s="20"/>
      <c r="E48" s="18">
        <v>47707</v>
      </c>
      <c r="F48" s="21"/>
      <c r="G48" s="19"/>
      <c r="H48" s="20"/>
      <c r="I48" s="18">
        <v>47738</v>
      </c>
      <c r="J48" s="21"/>
      <c r="K48" s="19"/>
      <c r="L48" s="20"/>
      <c r="M48" s="18">
        <v>47768</v>
      </c>
      <c r="N48" s="21"/>
      <c r="O48" s="19"/>
      <c r="P48" s="20"/>
      <c r="Q48" s="18">
        <v>47799</v>
      </c>
      <c r="R48" s="21"/>
      <c r="S48" s="19"/>
      <c r="T48" s="20"/>
      <c r="U48" s="18">
        <v>47829</v>
      </c>
      <c r="V48" s="21"/>
      <c r="W48" s="19"/>
      <c r="X48" s="26"/>
      <c r="Y48" s="48">
        <v>2033</v>
      </c>
      <c r="Z48" s="71">
        <f>'2033'!Z16</f>
        <v>0</v>
      </c>
      <c r="AA48" s="28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44"/>
    </row>
    <row r="49" spans="1:54" x14ac:dyDescent="0.25">
      <c r="A49" s="18">
        <v>47677</v>
      </c>
      <c r="B49" s="21"/>
      <c r="C49" s="19"/>
      <c r="D49" s="20"/>
      <c r="E49" s="18">
        <v>47708</v>
      </c>
      <c r="F49" s="21"/>
      <c r="G49" s="19"/>
      <c r="H49" s="20"/>
      <c r="I49" s="18">
        <v>47739</v>
      </c>
      <c r="J49" s="21"/>
      <c r="K49" s="19"/>
      <c r="L49" s="20"/>
      <c r="M49" s="18">
        <v>47769</v>
      </c>
      <c r="N49" s="21"/>
      <c r="O49" s="19"/>
      <c r="P49" s="20"/>
      <c r="Q49" s="18">
        <v>47800</v>
      </c>
      <c r="R49" s="21"/>
      <c r="S49" s="19"/>
      <c r="T49" s="20"/>
      <c r="U49" s="18">
        <v>47830</v>
      </c>
      <c r="V49" s="21"/>
      <c r="W49" s="19"/>
      <c r="X49" s="26"/>
      <c r="Y49" s="48">
        <v>2034</v>
      </c>
      <c r="Z49" s="71">
        <f>'2034'!Z16</f>
        <v>0</v>
      </c>
      <c r="AA49" s="28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44"/>
    </row>
    <row r="50" spans="1:54" ht="15.75" thickBot="1" x14ac:dyDescent="0.3">
      <c r="A50" s="18">
        <v>47678</v>
      </c>
      <c r="B50" s="21"/>
      <c r="C50" s="19"/>
      <c r="D50" s="20"/>
      <c r="E50" s="18">
        <v>47709</v>
      </c>
      <c r="F50" s="21"/>
      <c r="G50" s="19"/>
      <c r="H50" s="20"/>
      <c r="I50" s="18">
        <v>47740</v>
      </c>
      <c r="J50" s="21"/>
      <c r="K50" s="19"/>
      <c r="L50" s="20"/>
      <c r="M50" s="18">
        <v>47770</v>
      </c>
      <c r="N50" s="21"/>
      <c r="O50" s="19"/>
      <c r="P50" s="20"/>
      <c r="Q50" s="18">
        <v>47801</v>
      </c>
      <c r="R50" s="21"/>
      <c r="S50" s="19"/>
      <c r="T50" s="20"/>
      <c r="U50" s="18">
        <v>47831</v>
      </c>
      <c r="V50" s="21"/>
      <c r="W50" s="19"/>
      <c r="X50" s="26"/>
      <c r="Y50" s="48">
        <v>2035</v>
      </c>
      <c r="Z50" s="71">
        <f>'2035'!Z16</f>
        <v>0</v>
      </c>
      <c r="AA50" s="28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44"/>
    </row>
    <row r="51" spans="1:54" x14ac:dyDescent="0.25">
      <c r="A51" s="18">
        <v>47679</v>
      </c>
      <c r="B51" s="21"/>
      <c r="C51" s="19"/>
      <c r="D51" s="20"/>
      <c r="E51" s="18">
        <v>47710</v>
      </c>
      <c r="F51" s="21"/>
      <c r="G51" s="19"/>
      <c r="H51" s="20"/>
      <c r="I51" s="18">
        <v>47741</v>
      </c>
      <c r="J51" s="21"/>
      <c r="K51" s="19"/>
      <c r="L51" s="20"/>
      <c r="M51" s="18">
        <v>47771</v>
      </c>
      <c r="N51" s="21"/>
      <c r="O51" s="19"/>
      <c r="P51" s="20"/>
      <c r="Q51" s="18">
        <v>47802</v>
      </c>
      <c r="R51" s="21"/>
      <c r="S51" s="19"/>
      <c r="T51" s="20"/>
      <c r="U51" s="18">
        <v>47832</v>
      </c>
      <c r="V51" s="21"/>
      <c r="W51" s="19"/>
      <c r="X51" s="22"/>
      <c r="Y51" s="78" t="s">
        <v>32</v>
      </c>
      <c r="Z51" s="79"/>
      <c r="AA51" s="28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44"/>
    </row>
    <row r="52" spans="1:54" x14ac:dyDescent="0.25">
      <c r="A52" s="18">
        <v>47680</v>
      </c>
      <c r="B52" s="21"/>
      <c r="C52" s="19"/>
      <c r="D52" s="20"/>
      <c r="E52" s="18">
        <v>47711</v>
      </c>
      <c r="F52" s="21"/>
      <c r="G52" s="19"/>
      <c r="H52" s="20"/>
      <c r="I52" s="18">
        <v>47742</v>
      </c>
      <c r="J52" s="21"/>
      <c r="K52" s="19"/>
      <c r="L52" s="20"/>
      <c r="M52" s="18">
        <v>47772</v>
      </c>
      <c r="N52" s="21"/>
      <c r="O52" s="19"/>
      <c r="P52" s="20"/>
      <c r="Q52" s="18">
        <v>47803</v>
      </c>
      <c r="R52" s="21"/>
      <c r="S52" s="19"/>
      <c r="T52" s="20"/>
      <c r="U52" s="18">
        <v>47833</v>
      </c>
      <c r="V52" s="21"/>
      <c r="W52" s="19"/>
      <c r="X52" s="22"/>
      <c r="Y52" s="17" t="s">
        <v>24</v>
      </c>
      <c r="Z52" s="73" t="s">
        <v>20</v>
      </c>
      <c r="AA52" s="28"/>
      <c r="AB52" s="7"/>
      <c r="AC52" s="28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44"/>
    </row>
    <row r="53" spans="1:54" x14ac:dyDescent="0.25">
      <c r="A53" s="18">
        <v>47681</v>
      </c>
      <c r="B53" s="21"/>
      <c r="C53" s="19"/>
      <c r="D53" s="20"/>
      <c r="E53" s="18">
        <v>47712</v>
      </c>
      <c r="F53" s="21"/>
      <c r="G53" s="19"/>
      <c r="H53" s="20"/>
      <c r="I53" s="18">
        <v>47743</v>
      </c>
      <c r="J53" s="21"/>
      <c r="K53" s="19"/>
      <c r="L53" s="20"/>
      <c r="M53" s="18">
        <v>47773</v>
      </c>
      <c r="N53" s="21"/>
      <c r="O53" s="19"/>
      <c r="P53" s="20"/>
      <c r="Q53" s="18">
        <v>47804</v>
      </c>
      <c r="R53" s="21"/>
      <c r="S53" s="19"/>
      <c r="T53" s="20"/>
      <c r="U53" s="18">
        <v>47834</v>
      </c>
      <c r="V53" s="21"/>
      <c r="W53" s="19"/>
      <c r="X53" s="22"/>
      <c r="Y53" s="48">
        <v>2021</v>
      </c>
      <c r="Z53" s="71">
        <f>'2021'!Z32</f>
        <v>0</v>
      </c>
      <c r="AA53" s="28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44"/>
    </row>
    <row r="54" spans="1:54" ht="15.75" thickBot="1" x14ac:dyDescent="0.3">
      <c r="A54" s="18">
        <v>47682</v>
      </c>
      <c r="B54" s="21"/>
      <c r="C54" s="19"/>
      <c r="D54" s="20"/>
      <c r="E54" s="18">
        <v>47713</v>
      </c>
      <c r="F54" s="21"/>
      <c r="G54" s="19"/>
      <c r="H54" s="20"/>
      <c r="I54" s="18">
        <v>47744</v>
      </c>
      <c r="J54" s="21"/>
      <c r="K54" s="19"/>
      <c r="L54" s="20"/>
      <c r="M54" s="18">
        <v>47774</v>
      </c>
      <c r="N54" s="21"/>
      <c r="O54" s="19"/>
      <c r="P54" s="20"/>
      <c r="Q54" s="18">
        <v>47805</v>
      </c>
      <c r="R54" s="21"/>
      <c r="S54" s="19"/>
      <c r="T54" s="20"/>
      <c r="U54" s="18">
        <v>47835</v>
      </c>
      <c r="V54" s="21"/>
      <c r="W54" s="19"/>
      <c r="X54" s="22"/>
      <c r="Y54" s="48">
        <v>2022</v>
      </c>
      <c r="Z54" s="71">
        <f>'2022'!Z32</f>
        <v>0</v>
      </c>
      <c r="AA54" s="28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44"/>
    </row>
    <row r="55" spans="1:54" ht="15.75" thickBot="1" x14ac:dyDescent="0.3">
      <c r="A55" s="18">
        <v>47683</v>
      </c>
      <c r="B55" s="21"/>
      <c r="C55" s="19"/>
      <c r="D55" s="20"/>
      <c r="E55" s="18">
        <v>47714</v>
      </c>
      <c r="F55" s="21"/>
      <c r="G55" s="19"/>
      <c r="H55" s="20"/>
      <c r="I55" s="18">
        <v>47745</v>
      </c>
      <c r="J55" s="21"/>
      <c r="K55" s="19"/>
      <c r="L55" s="20"/>
      <c r="M55" s="18">
        <v>47775</v>
      </c>
      <c r="N55" s="21"/>
      <c r="O55" s="19"/>
      <c r="P55" s="20"/>
      <c r="Q55" s="18">
        <v>47806</v>
      </c>
      <c r="R55" s="21"/>
      <c r="S55" s="19"/>
      <c r="T55" s="20"/>
      <c r="U55" s="18">
        <v>47836</v>
      </c>
      <c r="V55" s="21"/>
      <c r="W55" s="19"/>
      <c r="X55" s="22"/>
      <c r="Y55" s="48">
        <v>2023</v>
      </c>
      <c r="Z55" s="71">
        <f>'2023'!Z32</f>
        <v>0</v>
      </c>
      <c r="AA55" s="28"/>
      <c r="AB55" s="7"/>
      <c r="AC55" s="39" t="s">
        <v>25</v>
      </c>
      <c r="AD55" s="69">
        <f>SUM(Table121247[Total Hours])</f>
        <v>0</v>
      </c>
      <c r="AE55" s="7"/>
      <c r="AF55" s="39" t="s">
        <v>26</v>
      </c>
      <c r="AG55" s="40">
        <f>SUM(Table131558[Total Salvations])</f>
        <v>0</v>
      </c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44"/>
    </row>
    <row r="56" spans="1:54" x14ac:dyDescent="0.25">
      <c r="A56" s="18">
        <v>47684</v>
      </c>
      <c r="B56" s="21"/>
      <c r="C56" s="19"/>
      <c r="D56" s="20"/>
      <c r="E56" s="18">
        <v>47715</v>
      </c>
      <c r="F56" s="21"/>
      <c r="G56" s="19"/>
      <c r="H56" s="20"/>
      <c r="I56" s="18">
        <v>47746</v>
      </c>
      <c r="J56" s="21"/>
      <c r="K56" s="19"/>
      <c r="L56" s="20"/>
      <c r="M56" s="18">
        <v>47776</v>
      </c>
      <c r="N56" s="21"/>
      <c r="O56" s="19"/>
      <c r="P56" s="20"/>
      <c r="Q56" s="18">
        <v>47807</v>
      </c>
      <c r="R56" s="21"/>
      <c r="S56" s="19"/>
      <c r="T56" s="20"/>
      <c r="U56" s="18">
        <v>47837</v>
      </c>
      <c r="V56" s="21"/>
      <c r="W56" s="19"/>
      <c r="X56" s="22"/>
      <c r="Y56" s="48">
        <v>2024</v>
      </c>
      <c r="Z56" s="71">
        <f>'2024'!Z32</f>
        <v>0</v>
      </c>
      <c r="AA56" s="28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44"/>
    </row>
    <row r="57" spans="1:54" x14ac:dyDescent="0.25">
      <c r="A57" s="18">
        <v>47685</v>
      </c>
      <c r="B57" s="21"/>
      <c r="C57" s="19"/>
      <c r="D57" s="20"/>
      <c r="E57" s="18">
        <v>47716</v>
      </c>
      <c r="F57" s="21"/>
      <c r="G57" s="19"/>
      <c r="H57" s="20"/>
      <c r="I57" s="18">
        <v>47747</v>
      </c>
      <c r="J57" s="21"/>
      <c r="K57" s="19"/>
      <c r="L57" s="20"/>
      <c r="M57" s="18">
        <v>47777</v>
      </c>
      <c r="N57" s="21"/>
      <c r="O57" s="19"/>
      <c r="P57" s="20"/>
      <c r="Q57" s="18">
        <v>47808</v>
      </c>
      <c r="R57" s="21"/>
      <c r="S57" s="19"/>
      <c r="T57" s="20"/>
      <c r="U57" s="18">
        <v>47838</v>
      </c>
      <c r="V57" s="21"/>
      <c r="W57" s="19"/>
      <c r="X57" s="22"/>
      <c r="Y57" s="48">
        <v>2025</v>
      </c>
      <c r="Z57" s="71">
        <f>'2025'!Z32</f>
        <v>0</v>
      </c>
      <c r="AA57" s="28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44"/>
    </row>
    <row r="58" spans="1:54" x14ac:dyDescent="0.25">
      <c r="A58" s="18">
        <v>47686</v>
      </c>
      <c r="B58" s="21"/>
      <c r="C58" s="19"/>
      <c r="D58" s="20"/>
      <c r="E58" s="18">
        <v>47717</v>
      </c>
      <c r="F58" s="21"/>
      <c r="G58" s="19"/>
      <c r="H58" s="20"/>
      <c r="I58" s="18">
        <v>47748</v>
      </c>
      <c r="J58" s="21"/>
      <c r="K58" s="19"/>
      <c r="L58" s="20"/>
      <c r="M58" s="18">
        <v>47778</v>
      </c>
      <c r="N58" s="21"/>
      <c r="O58" s="19"/>
      <c r="P58" s="20"/>
      <c r="Q58" s="18">
        <v>47809</v>
      </c>
      <c r="R58" s="21"/>
      <c r="S58" s="19"/>
      <c r="T58" s="20"/>
      <c r="U58" s="18">
        <v>47839</v>
      </c>
      <c r="V58" s="21"/>
      <c r="W58" s="19"/>
      <c r="X58" s="22"/>
      <c r="Y58" s="48">
        <v>2026</v>
      </c>
      <c r="Z58" s="71">
        <f>'2026'!Z32</f>
        <v>0</v>
      </c>
      <c r="AA58" s="28" t="s">
        <v>28</v>
      </c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44"/>
    </row>
    <row r="59" spans="1:54" x14ac:dyDescent="0.25">
      <c r="A59" s="18">
        <v>47687</v>
      </c>
      <c r="B59" s="21"/>
      <c r="C59" s="19"/>
      <c r="D59" s="20"/>
      <c r="E59" s="18">
        <v>47718</v>
      </c>
      <c r="F59" s="21"/>
      <c r="G59" s="19"/>
      <c r="H59" s="20"/>
      <c r="I59" s="18">
        <v>47749</v>
      </c>
      <c r="J59" s="21"/>
      <c r="K59" s="19"/>
      <c r="L59" s="20"/>
      <c r="M59" s="18">
        <v>47779</v>
      </c>
      <c r="N59" s="21"/>
      <c r="O59" s="19"/>
      <c r="P59" s="20"/>
      <c r="Q59" s="18">
        <v>47810</v>
      </c>
      <c r="R59" s="21"/>
      <c r="S59" s="19"/>
      <c r="T59" s="20"/>
      <c r="U59" s="18">
        <v>47840</v>
      </c>
      <c r="V59" s="21"/>
      <c r="W59" s="19"/>
      <c r="X59" s="22"/>
      <c r="Y59" s="48">
        <v>2027</v>
      </c>
      <c r="Z59" s="71">
        <f>'2027'!Z32</f>
        <v>0</v>
      </c>
      <c r="AA59" s="28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44"/>
    </row>
    <row r="60" spans="1:54" x14ac:dyDescent="0.25">
      <c r="A60" s="18">
        <v>47688</v>
      </c>
      <c r="B60" s="21"/>
      <c r="C60" s="19"/>
      <c r="D60" s="20"/>
      <c r="E60" s="18">
        <v>47719</v>
      </c>
      <c r="F60" s="21"/>
      <c r="G60" s="19"/>
      <c r="H60" s="20"/>
      <c r="I60" s="18">
        <v>47750</v>
      </c>
      <c r="J60" s="21"/>
      <c r="K60" s="19"/>
      <c r="L60" s="20"/>
      <c r="M60" s="18">
        <v>47780</v>
      </c>
      <c r="N60" s="21"/>
      <c r="O60" s="19"/>
      <c r="P60" s="20"/>
      <c r="Q60" s="18">
        <v>47811</v>
      </c>
      <c r="R60" s="21"/>
      <c r="S60" s="19"/>
      <c r="T60" s="20"/>
      <c r="U60" s="18">
        <v>47841</v>
      </c>
      <c r="V60" s="21"/>
      <c r="W60" s="19"/>
      <c r="X60" s="22"/>
      <c r="Y60" s="48">
        <v>2028</v>
      </c>
      <c r="Z60" s="71">
        <f>'2028'!Z32</f>
        <v>0</v>
      </c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44"/>
    </row>
    <row r="61" spans="1:54" x14ac:dyDescent="0.25">
      <c r="A61" s="18">
        <v>47689</v>
      </c>
      <c r="B61" s="21"/>
      <c r="C61" s="19"/>
      <c r="D61" s="20"/>
      <c r="E61" s="18">
        <v>47720</v>
      </c>
      <c r="F61" s="21"/>
      <c r="G61" s="19"/>
      <c r="H61" s="20"/>
      <c r="I61" s="18">
        <v>47751</v>
      </c>
      <c r="J61" s="21"/>
      <c r="K61" s="19"/>
      <c r="L61" s="20"/>
      <c r="M61" s="18">
        <v>47781</v>
      </c>
      <c r="N61" s="21"/>
      <c r="O61" s="19"/>
      <c r="P61" s="20"/>
      <c r="Q61" s="18">
        <v>47812</v>
      </c>
      <c r="R61" s="21"/>
      <c r="S61" s="19"/>
      <c r="T61" s="20"/>
      <c r="U61" s="18">
        <v>47842</v>
      </c>
      <c r="V61" s="21"/>
      <c r="W61" s="19"/>
      <c r="X61" s="22"/>
      <c r="Y61" s="48">
        <v>2029</v>
      </c>
      <c r="Z61" s="71">
        <f>'2029'!Z32</f>
        <v>0</v>
      </c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44"/>
    </row>
    <row r="62" spans="1:54" x14ac:dyDescent="0.25">
      <c r="A62" s="18">
        <v>47690</v>
      </c>
      <c r="B62" s="21"/>
      <c r="C62" s="19"/>
      <c r="D62" s="20"/>
      <c r="E62" s="18">
        <v>47721</v>
      </c>
      <c r="F62" s="21"/>
      <c r="G62" s="19"/>
      <c r="H62" s="20"/>
      <c r="I62" s="18">
        <v>47752</v>
      </c>
      <c r="J62" s="21"/>
      <c r="K62" s="19"/>
      <c r="L62" s="20"/>
      <c r="M62" s="18">
        <v>47782</v>
      </c>
      <c r="N62" s="21"/>
      <c r="O62" s="19"/>
      <c r="P62" s="20"/>
      <c r="Q62" s="18">
        <v>47813</v>
      </c>
      <c r="R62" s="21"/>
      <c r="S62" s="19"/>
      <c r="T62" s="20"/>
      <c r="U62" s="18">
        <v>47843</v>
      </c>
      <c r="V62" s="21"/>
      <c r="W62" s="19"/>
      <c r="X62" s="22"/>
      <c r="Y62" s="48">
        <v>2030</v>
      </c>
      <c r="Z62" s="71">
        <f>'2030'!Z32</f>
        <v>0</v>
      </c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44"/>
    </row>
    <row r="63" spans="1:54" x14ac:dyDescent="0.25">
      <c r="A63" s="18">
        <v>47691</v>
      </c>
      <c r="B63" s="21"/>
      <c r="C63" s="19"/>
      <c r="D63" s="20"/>
      <c r="E63" s="18">
        <v>47722</v>
      </c>
      <c r="F63" s="21"/>
      <c r="G63" s="19"/>
      <c r="H63" s="20"/>
      <c r="I63" s="18">
        <v>47753</v>
      </c>
      <c r="J63" s="21"/>
      <c r="K63" s="19"/>
      <c r="L63" s="20"/>
      <c r="M63" s="18">
        <v>47783</v>
      </c>
      <c r="N63" s="21"/>
      <c r="O63" s="19"/>
      <c r="P63" s="20"/>
      <c r="Q63" s="18">
        <v>47814</v>
      </c>
      <c r="R63" s="21"/>
      <c r="S63" s="19"/>
      <c r="T63" s="20"/>
      <c r="U63" s="18">
        <v>47844</v>
      </c>
      <c r="V63" s="21"/>
      <c r="W63" s="19"/>
      <c r="X63" s="22"/>
      <c r="Y63" s="48">
        <v>2031</v>
      </c>
      <c r="Z63" s="71">
        <f>'2031'!Z32</f>
        <v>0</v>
      </c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44"/>
    </row>
    <row r="64" spans="1:54" x14ac:dyDescent="0.25">
      <c r="A64" s="18">
        <v>47692</v>
      </c>
      <c r="B64" s="21"/>
      <c r="C64" s="19"/>
      <c r="D64" s="20"/>
      <c r="E64" s="18">
        <v>47723</v>
      </c>
      <c r="F64" s="21"/>
      <c r="G64" s="19"/>
      <c r="H64" s="20"/>
      <c r="I64" s="18">
        <v>47754</v>
      </c>
      <c r="J64" s="21"/>
      <c r="K64" s="19"/>
      <c r="L64" s="20"/>
      <c r="M64" s="18">
        <v>47784</v>
      </c>
      <c r="N64" s="21"/>
      <c r="O64" s="19"/>
      <c r="P64" s="20"/>
      <c r="Q64" s="18">
        <v>47815</v>
      </c>
      <c r="R64" s="21"/>
      <c r="S64" s="19"/>
      <c r="T64" s="20"/>
      <c r="U64" s="18">
        <v>47845</v>
      </c>
      <c r="V64" s="21"/>
      <c r="W64" s="19"/>
      <c r="X64" s="22"/>
      <c r="Y64" s="48">
        <v>2032</v>
      </c>
      <c r="Z64" s="71">
        <f>'2032'!Z32</f>
        <v>0</v>
      </c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44"/>
    </row>
    <row r="65" spans="1:54" x14ac:dyDescent="0.25">
      <c r="A65" s="18">
        <v>47693</v>
      </c>
      <c r="B65" s="21"/>
      <c r="C65" s="19"/>
      <c r="D65" s="20"/>
      <c r="E65" s="18">
        <v>47724</v>
      </c>
      <c r="F65" s="21"/>
      <c r="G65" s="19"/>
      <c r="H65" s="20"/>
      <c r="I65" s="18">
        <v>47755</v>
      </c>
      <c r="J65" s="21"/>
      <c r="K65" s="19"/>
      <c r="L65" s="20"/>
      <c r="M65" s="18">
        <v>47785</v>
      </c>
      <c r="N65" s="21"/>
      <c r="O65" s="19"/>
      <c r="P65" s="20"/>
      <c r="Q65" s="18">
        <v>47816</v>
      </c>
      <c r="R65" s="21"/>
      <c r="S65" s="19"/>
      <c r="T65" s="20"/>
      <c r="U65" s="18">
        <v>47846</v>
      </c>
      <c r="V65" s="21"/>
      <c r="W65" s="19"/>
      <c r="X65" s="22"/>
      <c r="Y65" s="48">
        <v>2033</v>
      </c>
      <c r="Z65" s="71">
        <f>'2033'!Z32</f>
        <v>0</v>
      </c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44"/>
    </row>
    <row r="66" spans="1:54" x14ac:dyDescent="0.25">
      <c r="A66" s="18">
        <v>47694</v>
      </c>
      <c r="B66" s="21"/>
      <c r="C66" s="19"/>
      <c r="D66" s="20"/>
      <c r="E66" s="18">
        <v>47725</v>
      </c>
      <c r="F66" s="21"/>
      <c r="G66" s="19"/>
      <c r="H66" s="20"/>
      <c r="I66" s="18">
        <v>47756</v>
      </c>
      <c r="J66" s="21"/>
      <c r="K66" s="19"/>
      <c r="L66" s="20"/>
      <c r="M66" s="18">
        <v>47786</v>
      </c>
      <c r="N66" s="21"/>
      <c r="O66" s="19"/>
      <c r="P66" s="20"/>
      <c r="Q66" s="18">
        <v>47817</v>
      </c>
      <c r="R66" s="21"/>
      <c r="S66" s="19"/>
      <c r="T66" s="20"/>
      <c r="U66" s="18">
        <v>47847</v>
      </c>
      <c r="V66" s="21"/>
      <c r="W66" s="19"/>
      <c r="X66" s="22"/>
      <c r="Y66" s="48">
        <v>2034</v>
      </c>
      <c r="Z66" s="71">
        <f>'2034'!Z32</f>
        <v>0</v>
      </c>
      <c r="AA66" s="28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44"/>
    </row>
    <row r="67" spans="1:54" ht="15.75" thickBot="1" x14ac:dyDescent="0.3">
      <c r="A67" s="33">
        <v>47695</v>
      </c>
      <c r="B67" s="35"/>
      <c r="C67" s="34"/>
      <c r="D67" s="25"/>
      <c r="E67" s="33">
        <v>47726</v>
      </c>
      <c r="F67" s="35"/>
      <c r="G67" s="34"/>
      <c r="H67" s="25"/>
      <c r="I67" s="33"/>
      <c r="J67" s="35"/>
      <c r="K67" s="34"/>
      <c r="L67" s="25"/>
      <c r="M67" s="33">
        <v>47787</v>
      </c>
      <c r="N67" s="35"/>
      <c r="O67" s="34"/>
      <c r="P67" s="25"/>
      <c r="Q67" s="33"/>
      <c r="R67" s="35"/>
      <c r="S67" s="34"/>
      <c r="T67" s="25"/>
      <c r="U67" s="33">
        <v>47848</v>
      </c>
      <c r="V67" s="35"/>
      <c r="W67" s="34"/>
      <c r="X67" s="36"/>
      <c r="Y67" s="38">
        <v>2035</v>
      </c>
      <c r="Z67" s="75">
        <f>'2035'!Z32</f>
        <v>0</v>
      </c>
      <c r="AA67" s="45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7"/>
    </row>
    <row r="68" spans="1:54" x14ac:dyDescent="0.25">
      <c r="Y68" s="28"/>
      <c r="Z68" s="28"/>
    </row>
    <row r="69" spans="1:54" x14ac:dyDescent="0.25">
      <c r="Y69" s="28"/>
      <c r="Z69" s="28"/>
    </row>
    <row r="70" spans="1:54" x14ac:dyDescent="0.25">
      <c r="Y70" s="28"/>
      <c r="Z70" s="28"/>
    </row>
    <row r="71" spans="1:54" x14ac:dyDescent="0.25">
      <c r="Y71" s="28"/>
      <c r="Z71" s="28"/>
    </row>
    <row r="72" spans="1:54" x14ac:dyDescent="0.25">
      <c r="Y72" s="28"/>
      <c r="Z72" s="28"/>
    </row>
  </sheetData>
  <mergeCells count="18">
    <mergeCell ref="A1:X1"/>
    <mergeCell ref="Y1:BH1"/>
    <mergeCell ref="A2:D2"/>
    <mergeCell ref="E2:H2"/>
    <mergeCell ref="I2:L2"/>
    <mergeCell ref="M2:P2"/>
    <mergeCell ref="Q2:T2"/>
    <mergeCell ref="U2:X2"/>
    <mergeCell ref="Y2:AA2"/>
    <mergeCell ref="Y51:Z51"/>
    <mergeCell ref="Y18:AA18"/>
    <mergeCell ref="Y34:Z34"/>
    <mergeCell ref="A35:D35"/>
    <mergeCell ref="E35:H35"/>
    <mergeCell ref="I35:L35"/>
    <mergeCell ref="M35:P35"/>
    <mergeCell ref="Q35:T35"/>
    <mergeCell ref="U35:X35"/>
  </mergeCells>
  <conditionalFormatting sqref="A37:D67">
    <cfRule type="expression" dxfId="233" priority="17">
      <formula>IF($B37&gt;0.01,TRUE,FALSE)</formula>
    </cfRule>
  </conditionalFormatting>
  <conditionalFormatting sqref="E37:H67">
    <cfRule type="expression" dxfId="232" priority="16">
      <formula>IF($F37&gt;0.01,TRUE,FALSE)</formula>
    </cfRule>
  </conditionalFormatting>
  <conditionalFormatting sqref="M37:P67">
    <cfRule type="expression" dxfId="231" priority="15">
      <formula>IF($N37&gt;0.01,TRUE,FALSE)</formula>
    </cfRule>
  </conditionalFormatting>
  <conditionalFormatting sqref="Q37:T67">
    <cfRule type="expression" dxfId="230" priority="14">
      <formula>IF($R37&gt;0.01,TRUE,FALSE)</formula>
    </cfRule>
  </conditionalFormatting>
  <conditionalFormatting sqref="U37:X67">
    <cfRule type="expression" dxfId="229" priority="13">
      <formula>IF($V37&gt;0.01,TRUE,FALSE)</formula>
    </cfRule>
  </conditionalFormatting>
  <conditionalFormatting sqref="A4:D34">
    <cfRule type="expression" dxfId="228" priority="12">
      <formula>IF($B4&gt;0.01,TRUE,FALSE)</formula>
    </cfRule>
  </conditionalFormatting>
  <conditionalFormatting sqref="F33:H34 E4:H32">
    <cfRule type="expression" dxfId="227" priority="11">
      <formula>IF($F4&gt;0.01,TRUE,FALSE)</formula>
    </cfRule>
  </conditionalFormatting>
  <conditionalFormatting sqref="I4:L34">
    <cfRule type="expression" dxfId="226" priority="10">
      <formula>IF($J4&gt;0.01,TRUE,FALSE)</formula>
    </cfRule>
  </conditionalFormatting>
  <conditionalFormatting sqref="M4:P34">
    <cfRule type="expression" dxfId="225" priority="9">
      <formula>IF($N4&gt;0.01,TRUE,FALSE)</formula>
    </cfRule>
  </conditionalFormatting>
  <conditionalFormatting sqref="Q4:T34">
    <cfRule type="expression" dxfId="224" priority="8">
      <formula>IF($R4&gt;0.01,TRUE,FALSE)</formula>
    </cfRule>
  </conditionalFormatting>
  <conditionalFormatting sqref="U4:X34">
    <cfRule type="expression" dxfId="223" priority="7">
      <formula>IF($V4&gt;0.01,TRUE,FALSE)</formula>
    </cfRule>
  </conditionalFormatting>
  <conditionalFormatting sqref="I37:L67">
    <cfRule type="expression" dxfId="222" priority="6">
      <formula>IF($J37&gt;0.01,TRUE,FALSE)</formula>
    </cfRule>
  </conditionalFormatting>
  <conditionalFormatting sqref="Z4:AA15 Z20:AA31">
    <cfRule type="cellIs" dxfId="221" priority="5" operator="greaterThan">
      <formula>0</formula>
    </cfRule>
  </conditionalFormatting>
  <conditionalFormatting sqref="E33:E34">
    <cfRule type="expression" dxfId="220" priority="4">
      <formula>IF($F33&gt;0.01,TRUE,FALSE)</formula>
    </cfRule>
  </conditionalFormatting>
  <conditionalFormatting sqref="Z36:Z50">
    <cfRule type="cellIs" dxfId="219" priority="3" operator="greaterThan">
      <formula>0</formula>
    </cfRule>
  </conditionalFormatting>
  <conditionalFormatting sqref="Z54:Z67">
    <cfRule type="cellIs" dxfId="218" priority="2" operator="greaterThan">
      <formula>0</formula>
    </cfRule>
  </conditionalFormatting>
  <conditionalFormatting sqref="Z53:Z67">
    <cfRule type="cellIs" dxfId="217" priority="1" operator="greaterThan">
      <formula>0</formula>
    </cfRule>
  </conditionalFormatting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71CA5-EE15-4440-A325-2D3EBAAA6026}">
  <dimension ref="A1:BH72"/>
  <sheetViews>
    <sheetView zoomScale="55" zoomScaleNormal="55" workbookViewId="0">
      <pane ySplit="1" topLeftCell="A2" activePane="bottomLeft" state="frozen"/>
      <selection pane="bottomLeft" activeCell="A2" sqref="A2:D2"/>
    </sheetView>
  </sheetViews>
  <sheetFormatPr defaultColWidth="8.85546875" defaultRowHeight="15" x14ac:dyDescent="0.25"/>
  <cols>
    <col min="1" max="1" width="12.140625" style="8" bestFit="1" customWidth="1"/>
    <col min="2" max="2" width="9" style="66" bestFit="1" customWidth="1"/>
    <col min="3" max="3" width="14.42578125" style="8" bestFit="1" customWidth="1"/>
    <col min="4" max="4" width="9.42578125" style="8" bestFit="1" customWidth="1"/>
    <col min="5" max="5" width="12.28515625" style="8" bestFit="1" customWidth="1"/>
    <col min="6" max="6" width="9" style="66" bestFit="1" customWidth="1"/>
    <col min="7" max="7" width="14.42578125" style="8" bestFit="1" customWidth="1"/>
    <col min="8" max="8" width="9.42578125" style="8" bestFit="1" customWidth="1"/>
    <col min="9" max="9" width="12.28515625" style="8" bestFit="1" customWidth="1"/>
    <col min="10" max="10" width="9" style="66" bestFit="1" customWidth="1"/>
    <col min="11" max="11" width="14.42578125" style="8" bestFit="1" customWidth="1"/>
    <col min="12" max="12" width="9.42578125" style="8" bestFit="1" customWidth="1"/>
    <col min="13" max="13" width="13.140625" style="8" bestFit="1" customWidth="1"/>
    <col min="14" max="14" width="9" style="66" bestFit="1" customWidth="1"/>
    <col min="15" max="15" width="14.42578125" style="8" bestFit="1" customWidth="1"/>
    <col min="16" max="16" width="9.42578125" style="8" bestFit="1" customWidth="1"/>
    <col min="17" max="17" width="12.5703125" style="8" bestFit="1" customWidth="1"/>
    <col min="18" max="18" width="9" style="66" bestFit="1" customWidth="1"/>
    <col min="19" max="19" width="14.42578125" style="8" bestFit="1" customWidth="1"/>
    <col min="20" max="20" width="9.42578125" style="8" bestFit="1" customWidth="1"/>
    <col min="21" max="21" width="13.140625" style="8" bestFit="1" customWidth="1"/>
    <col min="22" max="22" width="9" style="66" bestFit="1" customWidth="1"/>
    <col min="23" max="23" width="14.42578125" style="8" bestFit="1" customWidth="1"/>
    <col min="24" max="24" width="9.42578125" style="8" customWidth="1"/>
    <col min="25" max="25" width="19.42578125" style="32" bestFit="1" customWidth="1"/>
    <col min="26" max="26" width="30" style="32" bestFit="1" customWidth="1"/>
    <col min="27" max="27" width="21.7109375" style="32" bestFit="1" customWidth="1"/>
    <col min="28" max="28" width="2.28515625" style="8" bestFit="1" customWidth="1"/>
    <col min="29" max="29" width="25.140625" style="8" bestFit="1" customWidth="1"/>
    <col min="30" max="30" width="27" style="8" customWidth="1"/>
    <col min="31" max="31" width="8.85546875" style="8"/>
    <col min="32" max="32" width="30.85546875" style="8" bestFit="1" customWidth="1"/>
    <col min="33" max="33" width="27" style="8" customWidth="1"/>
    <col min="34" max="16384" width="8.85546875" style="8"/>
  </cols>
  <sheetData>
    <row r="1" spans="1:60" s="6" customFormat="1" ht="23.25" customHeight="1" thickBot="1" x14ac:dyDescent="0.3">
      <c r="A1" s="86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8"/>
      <c r="Y1" s="76" t="s">
        <v>1</v>
      </c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</row>
    <row r="2" spans="1:60" ht="16.5" thickBot="1" x14ac:dyDescent="0.3">
      <c r="A2" s="80" t="s">
        <v>2</v>
      </c>
      <c r="B2" s="81"/>
      <c r="C2" s="81"/>
      <c r="D2" s="82"/>
      <c r="E2" s="80" t="s">
        <v>3</v>
      </c>
      <c r="F2" s="81"/>
      <c r="G2" s="81"/>
      <c r="H2" s="82"/>
      <c r="I2" s="80" t="s">
        <v>4</v>
      </c>
      <c r="J2" s="81"/>
      <c r="K2" s="81"/>
      <c r="L2" s="82"/>
      <c r="M2" s="80" t="s">
        <v>5</v>
      </c>
      <c r="N2" s="81"/>
      <c r="O2" s="81"/>
      <c r="P2" s="82"/>
      <c r="Q2" s="80" t="s">
        <v>6</v>
      </c>
      <c r="R2" s="81"/>
      <c r="S2" s="81"/>
      <c r="T2" s="82"/>
      <c r="U2" s="80" t="s">
        <v>7</v>
      </c>
      <c r="V2" s="81"/>
      <c r="W2" s="81"/>
      <c r="X2" s="81"/>
      <c r="Y2" s="83" t="s">
        <v>8</v>
      </c>
      <c r="Z2" s="84"/>
      <c r="AA2" s="85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3"/>
    </row>
    <row r="3" spans="1:60" ht="15.75" thickBot="1" x14ac:dyDescent="0.3">
      <c r="A3" s="9" t="s">
        <v>30</v>
      </c>
      <c r="B3" s="65" t="s">
        <v>9</v>
      </c>
      <c r="C3" s="9" t="s">
        <v>10</v>
      </c>
      <c r="D3" s="9" t="s">
        <v>29</v>
      </c>
      <c r="E3" s="9" t="s">
        <v>30</v>
      </c>
      <c r="F3" s="65" t="s">
        <v>9</v>
      </c>
      <c r="G3" s="9" t="s">
        <v>10</v>
      </c>
      <c r="H3" s="9" t="s">
        <v>29</v>
      </c>
      <c r="I3" s="9" t="s">
        <v>30</v>
      </c>
      <c r="J3" s="65" t="s">
        <v>9</v>
      </c>
      <c r="K3" s="9" t="s">
        <v>10</v>
      </c>
      <c r="L3" s="9" t="s">
        <v>29</v>
      </c>
      <c r="M3" s="9" t="s">
        <v>30</v>
      </c>
      <c r="N3" s="65" t="s">
        <v>9</v>
      </c>
      <c r="O3" s="9" t="s">
        <v>10</v>
      </c>
      <c r="P3" s="9" t="s">
        <v>29</v>
      </c>
      <c r="Q3" s="9" t="s">
        <v>30</v>
      </c>
      <c r="R3" s="65" t="s">
        <v>9</v>
      </c>
      <c r="S3" s="9" t="s">
        <v>10</v>
      </c>
      <c r="T3" s="9" t="s">
        <v>29</v>
      </c>
      <c r="U3" s="9" t="s">
        <v>30</v>
      </c>
      <c r="V3" s="65" t="s">
        <v>9</v>
      </c>
      <c r="W3" s="9" t="s">
        <v>10</v>
      </c>
      <c r="X3" s="10" t="s">
        <v>29</v>
      </c>
      <c r="Y3" s="59" t="s">
        <v>11</v>
      </c>
      <c r="Z3" s="60" t="s">
        <v>27</v>
      </c>
      <c r="AA3" s="61" t="s">
        <v>22</v>
      </c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44"/>
    </row>
    <row r="4" spans="1:60" x14ac:dyDescent="0.25">
      <c r="A4" s="12">
        <v>47849</v>
      </c>
      <c r="B4" s="15"/>
      <c r="C4" s="13"/>
      <c r="D4" s="14"/>
      <c r="E4" s="12">
        <v>47880</v>
      </c>
      <c r="F4" s="15"/>
      <c r="G4" s="15"/>
      <c r="H4" s="14"/>
      <c r="I4" s="12">
        <v>47908</v>
      </c>
      <c r="J4" s="15"/>
      <c r="K4" s="15"/>
      <c r="L4" s="14"/>
      <c r="M4" s="12">
        <v>47939</v>
      </c>
      <c r="N4" s="15"/>
      <c r="O4" s="13"/>
      <c r="P4" s="14"/>
      <c r="Q4" s="12">
        <v>47969</v>
      </c>
      <c r="R4" s="15"/>
      <c r="S4" s="15"/>
      <c r="T4" s="14"/>
      <c r="U4" s="12">
        <v>48000</v>
      </c>
      <c r="V4" s="15"/>
      <c r="W4" s="15"/>
      <c r="X4" s="16"/>
      <c r="Y4" s="58" t="s">
        <v>2</v>
      </c>
      <c r="Z4" s="29">
        <f>SUM(B4:B34)</f>
        <v>0</v>
      </c>
      <c r="AA4" s="67">
        <f>Table14962914118130134138142146[[#This Row],[This Year]]</f>
        <v>0</v>
      </c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44"/>
    </row>
    <row r="5" spans="1:60" x14ac:dyDescent="0.25">
      <c r="A5" s="18">
        <v>47850</v>
      </c>
      <c r="B5" s="21"/>
      <c r="C5" s="19"/>
      <c r="D5" s="20"/>
      <c r="E5" s="18">
        <v>47881</v>
      </c>
      <c r="F5" s="21"/>
      <c r="G5" s="21"/>
      <c r="H5" s="20"/>
      <c r="I5" s="18">
        <v>47909</v>
      </c>
      <c r="J5" s="21"/>
      <c r="K5" s="21"/>
      <c r="L5" s="20"/>
      <c r="M5" s="18">
        <v>47940</v>
      </c>
      <c r="N5" s="21"/>
      <c r="O5" s="21"/>
      <c r="P5" s="20"/>
      <c r="Q5" s="18">
        <v>47970</v>
      </c>
      <c r="R5" s="21"/>
      <c r="S5" s="21"/>
      <c r="T5" s="20"/>
      <c r="U5" s="18">
        <v>48001</v>
      </c>
      <c r="V5" s="21"/>
      <c r="W5" s="21"/>
      <c r="X5" s="22"/>
      <c r="Y5" s="54" t="s">
        <v>12</v>
      </c>
      <c r="Z5" s="30">
        <f>SUM(F4:F31)</f>
        <v>0</v>
      </c>
      <c r="AA5" s="67">
        <f>Table14962914118130134138142146[[#This Row],[This Year]]</f>
        <v>0</v>
      </c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44"/>
    </row>
    <row r="6" spans="1:60" x14ac:dyDescent="0.25">
      <c r="A6" s="18">
        <v>47851</v>
      </c>
      <c r="B6" s="21"/>
      <c r="C6" s="19"/>
      <c r="D6" s="20"/>
      <c r="E6" s="18">
        <v>47882</v>
      </c>
      <c r="F6" s="21"/>
      <c r="G6" s="21"/>
      <c r="H6" s="20"/>
      <c r="I6" s="18">
        <v>47910</v>
      </c>
      <c r="J6" s="21"/>
      <c r="K6" s="21"/>
      <c r="L6" s="20"/>
      <c r="M6" s="18">
        <v>47941</v>
      </c>
      <c r="N6" s="21"/>
      <c r="O6" s="21"/>
      <c r="P6" s="20"/>
      <c r="Q6" s="18">
        <v>47971</v>
      </c>
      <c r="R6" s="21"/>
      <c r="S6" s="21"/>
      <c r="T6" s="20"/>
      <c r="U6" s="18">
        <v>48002</v>
      </c>
      <c r="V6" s="21"/>
      <c r="W6" s="21"/>
      <c r="X6" s="22"/>
      <c r="Y6" s="54" t="s">
        <v>4</v>
      </c>
      <c r="Z6" s="30">
        <f>SUM(J4:J34)</f>
        <v>0</v>
      </c>
      <c r="AA6" s="67">
        <f>Table14962914118130134138142146[[#This Row],[This Year]]</f>
        <v>0</v>
      </c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44"/>
    </row>
    <row r="7" spans="1:60" x14ac:dyDescent="0.25">
      <c r="A7" s="18">
        <v>47852</v>
      </c>
      <c r="B7" s="21"/>
      <c r="C7" s="19"/>
      <c r="D7" s="20"/>
      <c r="E7" s="18">
        <v>47883</v>
      </c>
      <c r="F7" s="21"/>
      <c r="G7" s="21"/>
      <c r="H7" s="20"/>
      <c r="I7" s="18">
        <v>47911</v>
      </c>
      <c r="J7" s="21"/>
      <c r="K7" s="21"/>
      <c r="L7" s="20"/>
      <c r="M7" s="18">
        <v>47942</v>
      </c>
      <c r="N7" s="21"/>
      <c r="O7" s="21"/>
      <c r="P7" s="20"/>
      <c r="Q7" s="18">
        <v>47972</v>
      </c>
      <c r="R7" s="21"/>
      <c r="S7" s="21"/>
      <c r="T7" s="20"/>
      <c r="U7" s="18">
        <v>48003</v>
      </c>
      <c r="V7" s="21"/>
      <c r="W7" s="21"/>
      <c r="X7" s="22"/>
      <c r="Y7" s="54" t="s">
        <v>5</v>
      </c>
      <c r="Z7" s="30">
        <f>SUM(N4:N33)</f>
        <v>0</v>
      </c>
      <c r="AA7" s="67">
        <f>Table14962914118130134138142146[[#This Row],[This Year]]</f>
        <v>0</v>
      </c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44"/>
    </row>
    <row r="8" spans="1:60" x14ac:dyDescent="0.25">
      <c r="A8" s="18">
        <v>47853</v>
      </c>
      <c r="B8" s="21"/>
      <c r="C8" s="19"/>
      <c r="D8" s="20"/>
      <c r="E8" s="18">
        <v>47884</v>
      </c>
      <c r="F8" s="21"/>
      <c r="G8" s="21"/>
      <c r="H8" s="20"/>
      <c r="I8" s="18">
        <v>47912</v>
      </c>
      <c r="J8" s="21"/>
      <c r="K8" s="21"/>
      <c r="L8" s="20"/>
      <c r="M8" s="18">
        <v>47943</v>
      </c>
      <c r="N8" s="21"/>
      <c r="O8" s="21"/>
      <c r="P8" s="20"/>
      <c r="Q8" s="18">
        <v>47973</v>
      </c>
      <c r="R8" s="21"/>
      <c r="S8" s="21"/>
      <c r="T8" s="20"/>
      <c r="U8" s="18">
        <v>48004</v>
      </c>
      <c r="V8" s="21"/>
      <c r="W8" s="21"/>
      <c r="X8" s="22"/>
      <c r="Y8" s="54" t="s">
        <v>6</v>
      </c>
      <c r="Z8" s="30">
        <f>SUM(R4:R34)</f>
        <v>0</v>
      </c>
      <c r="AA8" s="67">
        <f>Table14962914118130134138142146[[#This Row],[This Year]]</f>
        <v>0</v>
      </c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44"/>
    </row>
    <row r="9" spans="1:60" x14ac:dyDescent="0.25">
      <c r="A9" s="18">
        <v>47854</v>
      </c>
      <c r="B9" s="21"/>
      <c r="C9" s="19"/>
      <c r="D9" s="20"/>
      <c r="E9" s="18">
        <v>47885</v>
      </c>
      <c r="F9" s="21"/>
      <c r="G9" s="21"/>
      <c r="H9" s="20"/>
      <c r="I9" s="18">
        <v>47913</v>
      </c>
      <c r="J9" s="21"/>
      <c r="K9" s="21"/>
      <c r="L9" s="20"/>
      <c r="M9" s="18">
        <v>47944</v>
      </c>
      <c r="N9" s="21"/>
      <c r="O9" s="21"/>
      <c r="P9" s="20"/>
      <c r="Q9" s="18">
        <v>47974</v>
      </c>
      <c r="R9" s="21"/>
      <c r="S9" s="21"/>
      <c r="T9" s="20"/>
      <c r="U9" s="18">
        <v>48005</v>
      </c>
      <c r="V9" s="21"/>
      <c r="W9" s="21"/>
      <c r="X9" s="22"/>
      <c r="Y9" s="54" t="s">
        <v>7</v>
      </c>
      <c r="Z9" s="30">
        <f>SUM(V4:V33)</f>
        <v>0</v>
      </c>
      <c r="AA9" s="67">
        <f>Table14962914118130134138142146[[#This Row],[This Year]]</f>
        <v>0</v>
      </c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44"/>
    </row>
    <row r="10" spans="1:60" x14ac:dyDescent="0.25">
      <c r="A10" s="18">
        <v>47855</v>
      </c>
      <c r="B10" s="21"/>
      <c r="C10" s="19"/>
      <c r="D10" s="20"/>
      <c r="E10" s="18">
        <v>47886</v>
      </c>
      <c r="F10" s="21"/>
      <c r="G10" s="21"/>
      <c r="H10" s="20"/>
      <c r="I10" s="18">
        <v>47914</v>
      </c>
      <c r="J10" s="21"/>
      <c r="K10" s="21"/>
      <c r="L10" s="20"/>
      <c r="M10" s="18">
        <v>47945</v>
      </c>
      <c r="N10" s="21"/>
      <c r="O10" s="21"/>
      <c r="P10" s="20"/>
      <c r="Q10" s="18">
        <v>47975</v>
      </c>
      <c r="R10" s="21"/>
      <c r="S10" s="21"/>
      <c r="T10" s="20"/>
      <c r="U10" s="18">
        <v>48006</v>
      </c>
      <c r="V10" s="21"/>
      <c r="W10" s="21"/>
      <c r="X10" s="22"/>
      <c r="Y10" s="54" t="s">
        <v>13</v>
      </c>
      <c r="Z10" s="30">
        <f>SUM(B37:B67)</f>
        <v>0</v>
      </c>
      <c r="AA10" s="67">
        <f>Table14962914118130134138142146[[#This Row],[This Year]]</f>
        <v>0</v>
      </c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44"/>
    </row>
    <row r="11" spans="1:60" x14ac:dyDescent="0.25">
      <c r="A11" s="18">
        <v>47856</v>
      </c>
      <c r="B11" s="21"/>
      <c r="C11" s="19"/>
      <c r="D11" s="20"/>
      <c r="E11" s="18">
        <v>47887</v>
      </c>
      <c r="F11" s="21"/>
      <c r="G11" s="21"/>
      <c r="H11" s="20"/>
      <c r="I11" s="18">
        <v>47915</v>
      </c>
      <c r="J11" s="21"/>
      <c r="K11" s="21"/>
      <c r="L11" s="20"/>
      <c r="M11" s="18">
        <v>47946</v>
      </c>
      <c r="N11" s="21"/>
      <c r="O11" s="21"/>
      <c r="P11" s="20"/>
      <c r="Q11" s="18">
        <v>47976</v>
      </c>
      <c r="R11" s="21"/>
      <c r="S11" s="21"/>
      <c r="T11" s="20"/>
      <c r="U11" s="18">
        <v>48007</v>
      </c>
      <c r="V11" s="21"/>
      <c r="W11" s="21"/>
      <c r="X11" s="22"/>
      <c r="Y11" s="54" t="s">
        <v>14</v>
      </c>
      <c r="Z11" s="30">
        <f>SUM(F37:F67)</f>
        <v>0</v>
      </c>
      <c r="AA11" s="67">
        <f>Table14962914118130134138142146[[#This Row],[This Year]]</f>
        <v>0</v>
      </c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44"/>
    </row>
    <row r="12" spans="1:60" x14ac:dyDescent="0.25">
      <c r="A12" s="18">
        <v>47857</v>
      </c>
      <c r="B12" s="21"/>
      <c r="C12" s="19"/>
      <c r="D12" s="20"/>
      <c r="E12" s="18">
        <v>47888</v>
      </c>
      <c r="F12" s="21"/>
      <c r="G12" s="21"/>
      <c r="H12" s="20"/>
      <c r="I12" s="18">
        <v>47916</v>
      </c>
      <c r="J12" s="21"/>
      <c r="K12" s="21"/>
      <c r="L12" s="20"/>
      <c r="M12" s="18">
        <v>47947</v>
      </c>
      <c r="N12" s="21"/>
      <c r="O12" s="21"/>
      <c r="P12" s="20"/>
      <c r="Q12" s="18">
        <v>47977</v>
      </c>
      <c r="R12" s="21"/>
      <c r="S12" s="21"/>
      <c r="T12" s="20"/>
      <c r="U12" s="18">
        <v>48008</v>
      </c>
      <c r="V12" s="21"/>
      <c r="W12" s="21"/>
      <c r="X12" s="22"/>
      <c r="Y12" s="54" t="s">
        <v>15</v>
      </c>
      <c r="Z12" s="30">
        <f>SUM(J37:J66)</f>
        <v>0</v>
      </c>
      <c r="AA12" s="67">
        <f>Table14962914118130134138142146[[#This Row],[This Year]]</f>
        <v>0</v>
      </c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44"/>
    </row>
    <row r="13" spans="1:60" x14ac:dyDescent="0.25">
      <c r="A13" s="18">
        <v>47858</v>
      </c>
      <c r="B13" s="21"/>
      <c r="C13" s="19"/>
      <c r="D13" s="20"/>
      <c r="E13" s="18">
        <v>47889</v>
      </c>
      <c r="F13" s="21"/>
      <c r="G13" s="21"/>
      <c r="H13" s="20"/>
      <c r="I13" s="18">
        <v>47917</v>
      </c>
      <c r="J13" s="21"/>
      <c r="K13" s="21"/>
      <c r="L13" s="20"/>
      <c r="M13" s="18">
        <v>47948</v>
      </c>
      <c r="N13" s="21"/>
      <c r="O13" s="21"/>
      <c r="P13" s="20"/>
      <c r="Q13" s="18">
        <v>47978</v>
      </c>
      <c r="R13" s="21"/>
      <c r="S13" s="21"/>
      <c r="T13" s="20"/>
      <c r="U13" s="18">
        <v>48009</v>
      </c>
      <c r="V13" s="21"/>
      <c r="W13" s="21"/>
      <c r="X13" s="22"/>
      <c r="Y13" s="54" t="s">
        <v>16</v>
      </c>
      <c r="Z13" s="30">
        <f>SUM(N37:N67)</f>
        <v>0</v>
      </c>
      <c r="AA13" s="67">
        <f>Table14962914118130134138142146[[#This Row],[This Year]]</f>
        <v>0</v>
      </c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44"/>
    </row>
    <row r="14" spans="1:60" x14ac:dyDescent="0.25">
      <c r="A14" s="18">
        <v>47859</v>
      </c>
      <c r="B14" s="21"/>
      <c r="C14" s="19"/>
      <c r="D14" s="20"/>
      <c r="E14" s="18">
        <v>47890</v>
      </c>
      <c r="F14" s="21"/>
      <c r="G14" s="21"/>
      <c r="H14" s="20"/>
      <c r="I14" s="18">
        <v>47918</v>
      </c>
      <c r="J14" s="21"/>
      <c r="K14" s="21"/>
      <c r="L14" s="20"/>
      <c r="M14" s="18">
        <v>47949</v>
      </c>
      <c r="N14" s="21"/>
      <c r="O14" s="21"/>
      <c r="P14" s="20"/>
      <c r="Q14" s="18">
        <v>47979</v>
      </c>
      <c r="R14" s="21"/>
      <c r="S14" s="21"/>
      <c r="T14" s="20"/>
      <c r="U14" s="18">
        <v>48010</v>
      </c>
      <c r="V14" s="21"/>
      <c r="W14" s="21"/>
      <c r="X14" s="22"/>
      <c r="Y14" s="54" t="s">
        <v>17</v>
      </c>
      <c r="Z14" s="30">
        <f>SUM(R37:R66)</f>
        <v>0</v>
      </c>
      <c r="AA14" s="67">
        <f>Table14962914118130134138142146[[#This Row],[This Year]]</f>
        <v>0</v>
      </c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44"/>
    </row>
    <row r="15" spans="1:60" x14ac:dyDescent="0.25">
      <c r="A15" s="18">
        <v>47860</v>
      </c>
      <c r="B15" s="21"/>
      <c r="C15" s="19"/>
      <c r="D15" s="20"/>
      <c r="E15" s="18">
        <v>47891</v>
      </c>
      <c r="F15" s="21"/>
      <c r="G15" s="21"/>
      <c r="H15" s="20"/>
      <c r="I15" s="18">
        <v>47919</v>
      </c>
      <c r="J15" s="21"/>
      <c r="K15" s="21"/>
      <c r="L15" s="20"/>
      <c r="M15" s="18">
        <v>47950</v>
      </c>
      <c r="N15" s="21"/>
      <c r="O15" s="21"/>
      <c r="P15" s="20"/>
      <c r="Q15" s="18">
        <v>47980</v>
      </c>
      <c r="R15" s="21"/>
      <c r="S15" s="21"/>
      <c r="T15" s="20"/>
      <c r="U15" s="18">
        <v>48011</v>
      </c>
      <c r="V15" s="21"/>
      <c r="W15" s="21"/>
      <c r="X15" s="22"/>
      <c r="Y15" s="55" t="s">
        <v>18</v>
      </c>
      <c r="Z15" s="62">
        <f>SUM(V37:V67)</f>
        <v>0</v>
      </c>
      <c r="AA15" s="67">
        <f>Table14962914118130134138142146[[#This Row],[This Year]]</f>
        <v>0</v>
      </c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44"/>
    </row>
    <row r="16" spans="1:60" ht="15.75" thickBot="1" x14ac:dyDescent="0.3">
      <c r="A16" s="18">
        <v>47861</v>
      </c>
      <c r="B16" s="21"/>
      <c r="C16" s="19"/>
      <c r="D16" s="20"/>
      <c r="E16" s="18">
        <v>47892</v>
      </c>
      <c r="F16" s="21"/>
      <c r="G16" s="21"/>
      <c r="H16" s="20"/>
      <c r="I16" s="18">
        <v>47920</v>
      </c>
      <c r="J16" s="21"/>
      <c r="K16" s="21"/>
      <c r="L16" s="20"/>
      <c r="M16" s="18">
        <v>47951</v>
      </c>
      <c r="N16" s="21"/>
      <c r="O16" s="21"/>
      <c r="P16" s="20"/>
      <c r="Q16" s="18">
        <v>47981</v>
      </c>
      <c r="R16" s="21"/>
      <c r="S16" s="21"/>
      <c r="T16" s="20"/>
      <c r="U16" s="18">
        <v>48012</v>
      </c>
      <c r="V16" s="21"/>
      <c r="W16" s="21"/>
      <c r="X16" s="22"/>
      <c r="Y16" s="24" t="s">
        <v>19</v>
      </c>
      <c r="Z16" s="31">
        <f>SUM(Z4:Z15)</f>
        <v>0</v>
      </c>
      <c r="AA16" s="31">
        <f>SUBTOTAL(109,Table14962914118130134138142146150[Last Year])</f>
        <v>0</v>
      </c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44"/>
    </row>
    <row r="17" spans="1:54" ht="15.75" thickBot="1" x14ac:dyDescent="0.3">
      <c r="A17" s="18">
        <v>47862</v>
      </c>
      <c r="B17" s="21"/>
      <c r="C17" s="19"/>
      <c r="D17" s="20"/>
      <c r="E17" s="18">
        <v>47893</v>
      </c>
      <c r="F17" s="21"/>
      <c r="G17" s="21"/>
      <c r="H17" s="20"/>
      <c r="I17" s="18">
        <v>47921</v>
      </c>
      <c r="J17" s="21"/>
      <c r="K17" s="21"/>
      <c r="L17" s="20"/>
      <c r="M17" s="18">
        <v>47952</v>
      </c>
      <c r="N17" s="21"/>
      <c r="O17" s="21"/>
      <c r="P17" s="20"/>
      <c r="Q17" s="18">
        <v>47982</v>
      </c>
      <c r="R17" s="21"/>
      <c r="S17" s="21"/>
      <c r="T17" s="20"/>
      <c r="U17" s="18">
        <v>48013</v>
      </c>
      <c r="V17" s="21"/>
      <c r="W17" s="21"/>
      <c r="X17" s="26"/>
      <c r="Y17" s="27"/>
      <c r="Z17" s="28"/>
      <c r="AA17" s="28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44"/>
    </row>
    <row r="18" spans="1:54" ht="15.75" thickBot="1" x14ac:dyDescent="0.3">
      <c r="A18" s="18">
        <v>47863</v>
      </c>
      <c r="B18" s="21"/>
      <c r="C18" s="19"/>
      <c r="D18" s="20"/>
      <c r="E18" s="18">
        <v>47894</v>
      </c>
      <c r="F18" s="21"/>
      <c r="G18" s="21"/>
      <c r="H18" s="20"/>
      <c r="I18" s="18">
        <v>47922</v>
      </c>
      <c r="J18" s="21"/>
      <c r="K18" s="21"/>
      <c r="L18" s="20"/>
      <c r="M18" s="18">
        <v>47953</v>
      </c>
      <c r="N18" s="21"/>
      <c r="O18" s="21"/>
      <c r="P18" s="20"/>
      <c r="Q18" s="18">
        <v>47983</v>
      </c>
      <c r="R18" s="21"/>
      <c r="S18" s="21"/>
      <c r="T18" s="20"/>
      <c r="U18" s="18">
        <v>48014</v>
      </c>
      <c r="V18" s="21"/>
      <c r="W18" s="21"/>
      <c r="X18" s="22"/>
      <c r="Y18" s="83" t="s">
        <v>20</v>
      </c>
      <c r="Z18" s="84"/>
      <c r="AA18" s="85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44"/>
    </row>
    <row r="19" spans="1:54" ht="15.75" thickBot="1" x14ac:dyDescent="0.3">
      <c r="A19" s="18">
        <v>47864</v>
      </c>
      <c r="B19" s="21"/>
      <c r="C19" s="19"/>
      <c r="D19" s="20"/>
      <c r="E19" s="18">
        <v>47895</v>
      </c>
      <c r="F19" s="21"/>
      <c r="G19" s="21"/>
      <c r="H19" s="20"/>
      <c r="I19" s="18">
        <v>47923</v>
      </c>
      <c r="J19" s="21"/>
      <c r="K19" s="21"/>
      <c r="L19" s="20"/>
      <c r="M19" s="18">
        <v>47954</v>
      </c>
      <c r="N19" s="21"/>
      <c r="O19" s="21"/>
      <c r="P19" s="20"/>
      <c r="Q19" s="18">
        <v>47984</v>
      </c>
      <c r="R19" s="21"/>
      <c r="S19" s="21"/>
      <c r="T19" s="20"/>
      <c r="U19" s="18">
        <v>48015</v>
      </c>
      <c r="V19" s="21"/>
      <c r="W19" s="21"/>
      <c r="X19" s="22"/>
      <c r="Y19" s="59" t="s">
        <v>21</v>
      </c>
      <c r="Z19" s="60" t="s">
        <v>27</v>
      </c>
      <c r="AA19" s="61" t="s">
        <v>22</v>
      </c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44"/>
    </row>
    <row r="20" spans="1:54" x14ac:dyDescent="0.25">
      <c r="A20" s="18">
        <v>47865</v>
      </c>
      <c r="B20" s="21"/>
      <c r="C20" s="19"/>
      <c r="D20" s="20"/>
      <c r="E20" s="18">
        <v>47896</v>
      </c>
      <c r="F20" s="21"/>
      <c r="G20" s="21"/>
      <c r="H20" s="20"/>
      <c r="I20" s="18">
        <v>47924</v>
      </c>
      <c r="J20" s="21"/>
      <c r="K20" s="21"/>
      <c r="L20" s="20"/>
      <c r="M20" s="18">
        <v>47955</v>
      </c>
      <c r="N20" s="21"/>
      <c r="O20" s="21"/>
      <c r="P20" s="20"/>
      <c r="Q20" s="18">
        <v>47985</v>
      </c>
      <c r="R20" s="21"/>
      <c r="S20" s="21"/>
      <c r="T20" s="20"/>
      <c r="U20" s="18">
        <v>48016</v>
      </c>
      <c r="V20" s="21"/>
      <c r="W20" s="21"/>
      <c r="X20" s="22"/>
      <c r="Y20" s="58" t="s">
        <v>2</v>
      </c>
      <c r="Z20" s="29">
        <f>SUM(C4:C34)</f>
        <v>0</v>
      </c>
      <c r="AA20" s="56">
        <f>Table25101131015119131135139143147[[#This Row],[This Year]]</f>
        <v>0</v>
      </c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44"/>
    </row>
    <row r="21" spans="1:54" x14ac:dyDescent="0.25">
      <c r="A21" s="18">
        <v>47866</v>
      </c>
      <c r="B21" s="21"/>
      <c r="C21" s="19"/>
      <c r="D21" s="20"/>
      <c r="E21" s="18">
        <v>47897</v>
      </c>
      <c r="F21" s="21"/>
      <c r="G21" s="21"/>
      <c r="H21" s="20"/>
      <c r="I21" s="18">
        <v>47925</v>
      </c>
      <c r="J21" s="21"/>
      <c r="K21" s="21"/>
      <c r="L21" s="20"/>
      <c r="M21" s="18">
        <v>47956</v>
      </c>
      <c r="N21" s="21"/>
      <c r="O21" s="21"/>
      <c r="P21" s="20"/>
      <c r="Q21" s="18">
        <v>47986</v>
      </c>
      <c r="R21" s="21"/>
      <c r="S21" s="21"/>
      <c r="T21" s="20"/>
      <c r="U21" s="18">
        <v>48017</v>
      </c>
      <c r="V21" s="21"/>
      <c r="W21" s="21"/>
      <c r="X21" s="22"/>
      <c r="Y21" s="54" t="s">
        <v>12</v>
      </c>
      <c r="Z21" s="30">
        <f>SUM(G4:G31)</f>
        <v>0</v>
      </c>
      <c r="AA21" s="56">
        <f>Table25101131015119131135139143147[[#This Row],[This Year]]</f>
        <v>0</v>
      </c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44"/>
    </row>
    <row r="22" spans="1:54" x14ac:dyDescent="0.25">
      <c r="A22" s="18">
        <v>47867</v>
      </c>
      <c r="B22" s="21"/>
      <c r="C22" s="19"/>
      <c r="D22" s="20"/>
      <c r="E22" s="18">
        <v>47898</v>
      </c>
      <c r="F22" s="21"/>
      <c r="G22" s="21"/>
      <c r="H22" s="20"/>
      <c r="I22" s="18">
        <v>47926</v>
      </c>
      <c r="J22" s="21"/>
      <c r="K22" s="21"/>
      <c r="L22" s="20"/>
      <c r="M22" s="18">
        <v>47957</v>
      </c>
      <c r="N22" s="21"/>
      <c r="O22" s="21"/>
      <c r="P22" s="20"/>
      <c r="Q22" s="18">
        <v>47987</v>
      </c>
      <c r="R22" s="21"/>
      <c r="S22" s="21"/>
      <c r="T22" s="20"/>
      <c r="U22" s="18">
        <v>48018</v>
      </c>
      <c r="V22" s="21"/>
      <c r="W22" s="21"/>
      <c r="X22" s="22"/>
      <c r="Y22" s="54" t="s">
        <v>4</v>
      </c>
      <c r="Z22" s="30">
        <f>SUM(K4:K34)</f>
        <v>0</v>
      </c>
      <c r="AA22" s="56">
        <f>Table25101131015119131135139143147[[#This Row],[This Year]]</f>
        <v>0</v>
      </c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44"/>
    </row>
    <row r="23" spans="1:54" x14ac:dyDescent="0.25">
      <c r="A23" s="18">
        <v>47868</v>
      </c>
      <c r="B23" s="21"/>
      <c r="C23" s="19"/>
      <c r="D23" s="20"/>
      <c r="E23" s="18">
        <v>47899</v>
      </c>
      <c r="F23" s="21"/>
      <c r="G23" s="21"/>
      <c r="H23" s="20"/>
      <c r="I23" s="18">
        <v>47927</v>
      </c>
      <c r="J23" s="21"/>
      <c r="K23" s="21"/>
      <c r="L23" s="20"/>
      <c r="M23" s="18">
        <v>47958</v>
      </c>
      <c r="N23" s="21"/>
      <c r="O23" s="21"/>
      <c r="P23" s="20"/>
      <c r="Q23" s="18">
        <v>47988</v>
      </c>
      <c r="R23" s="21"/>
      <c r="S23" s="21"/>
      <c r="T23" s="20"/>
      <c r="U23" s="18">
        <v>48019</v>
      </c>
      <c r="V23" s="21"/>
      <c r="W23" s="21"/>
      <c r="X23" s="22"/>
      <c r="Y23" s="54" t="s">
        <v>5</v>
      </c>
      <c r="Z23" s="30">
        <f>SUM(O4:O33)</f>
        <v>0</v>
      </c>
      <c r="AA23" s="56">
        <f>Table25101131015119131135139143147[[#This Row],[This Year]]</f>
        <v>0</v>
      </c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44"/>
    </row>
    <row r="24" spans="1:54" x14ac:dyDescent="0.25">
      <c r="A24" s="18">
        <v>47869</v>
      </c>
      <c r="B24" s="21"/>
      <c r="C24" s="19"/>
      <c r="D24" s="20"/>
      <c r="E24" s="18">
        <v>47900</v>
      </c>
      <c r="F24" s="21"/>
      <c r="G24" s="21"/>
      <c r="H24" s="20"/>
      <c r="I24" s="18">
        <v>47928</v>
      </c>
      <c r="J24" s="21"/>
      <c r="K24" s="21"/>
      <c r="L24" s="20"/>
      <c r="M24" s="18">
        <v>47959</v>
      </c>
      <c r="N24" s="21"/>
      <c r="O24" s="21"/>
      <c r="P24" s="20"/>
      <c r="Q24" s="18">
        <v>47989</v>
      </c>
      <c r="R24" s="21"/>
      <c r="S24" s="21"/>
      <c r="T24" s="20"/>
      <c r="U24" s="18">
        <v>48020</v>
      </c>
      <c r="V24" s="21"/>
      <c r="W24" s="21"/>
      <c r="X24" s="22"/>
      <c r="Y24" s="54" t="s">
        <v>6</v>
      </c>
      <c r="Z24" s="30">
        <f>SUM(S4:S34)</f>
        <v>0</v>
      </c>
      <c r="AA24" s="56">
        <f>Table25101131015119131135139143147[[#This Row],[This Year]]</f>
        <v>0</v>
      </c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44"/>
    </row>
    <row r="25" spans="1:54" x14ac:dyDescent="0.25">
      <c r="A25" s="18">
        <v>47870</v>
      </c>
      <c r="B25" s="21"/>
      <c r="C25" s="19"/>
      <c r="D25" s="20"/>
      <c r="E25" s="18">
        <v>47901</v>
      </c>
      <c r="F25" s="21"/>
      <c r="G25" s="21"/>
      <c r="H25" s="20"/>
      <c r="I25" s="18">
        <v>47929</v>
      </c>
      <c r="J25" s="21"/>
      <c r="K25" s="21"/>
      <c r="L25" s="20"/>
      <c r="M25" s="18">
        <v>47960</v>
      </c>
      <c r="N25" s="21"/>
      <c r="O25" s="21"/>
      <c r="P25" s="20"/>
      <c r="Q25" s="18">
        <v>47990</v>
      </c>
      <c r="R25" s="21"/>
      <c r="S25" s="21"/>
      <c r="T25" s="20"/>
      <c r="U25" s="18">
        <v>48021</v>
      </c>
      <c r="V25" s="21"/>
      <c r="W25" s="21"/>
      <c r="X25" s="22"/>
      <c r="Y25" s="54" t="s">
        <v>7</v>
      </c>
      <c r="Z25" s="30">
        <f>SUM(W4:W33)</f>
        <v>0</v>
      </c>
      <c r="AA25" s="56">
        <f>Table25101131015119131135139143147[[#This Row],[This Year]]</f>
        <v>0</v>
      </c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44"/>
    </row>
    <row r="26" spans="1:54" x14ac:dyDescent="0.25">
      <c r="A26" s="18">
        <v>47871</v>
      </c>
      <c r="B26" s="21"/>
      <c r="C26" s="19"/>
      <c r="D26" s="20"/>
      <c r="E26" s="18">
        <v>47902</v>
      </c>
      <c r="F26" s="21"/>
      <c r="G26" s="21"/>
      <c r="H26" s="20"/>
      <c r="I26" s="18">
        <v>47930</v>
      </c>
      <c r="J26" s="21"/>
      <c r="K26" s="21"/>
      <c r="L26" s="20"/>
      <c r="M26" s="18">
        <v>47961</v>
      </c>
      <c r="N26" s="21"/>
      <c r="O26" s="21"/>
      <c r="P26" s="20"/>
      <c r="Q26" s="18">
        <v>47991</v>
      </c>
      <c r="R26" s="21"/>
      <c r="S26" s="21"/>
      <c r="T26" s="20"/>
      <c r="U26" s="18">
        <v>48022</v>
      </c>
      <c r="V26" s="21"/>
      <c r="W26" s="21"/>
      <c r="X26" s="22"/>
      <c r="Y26" s="54" t="s">
        <v>13</v>
      </c>
      <c r="Z26" s="30">
        <f>SUM(C37:C67)</f>
        <v>0</v>
      </c>
      <c r="AA26" s="56">
        <f>Table25101131015119131135139143147[[#This Row],[This Year]]</f>
        <v>0</v>
      </c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44"/>
    </row>
    <row r="27" spans="1:54" x14ac:dyDescent="0.25">
      <c r="A27" s="18">
        <v>47872</v>
      </c>
      <c r="B27" s="21"/>
      <c r="C27" s="19"/>
      <c r="D27" s="20"/>
      <c r="E27" s="18">
        <v>47903</v>
      </c>
      <c r="F27" s="21"/>
      <c r="G27" s="21"/>
      <c r="H27" s="20"/>
      <c r="I27" s="18">
        <v>47931</v>
      </c>
      <c r="J27" s="21"/>
      <c r="K27" s="21"/>
      <c r="L27" s="20"/>
      <c r="M27" s="18">
        <v>47962</v>
      </c>
      <c r="N27" s="21"/>
      <c r="O27" s="21"/>
      <c r="P27" s="20"/>
      <c r="Q27" s="18">
        <v>47992</v>
      </c>
      <c r="R27" s="21"/>
      <c r="S27" s="21"/>
      <c r="T27" s="20"/>
      <c r="U27" s="18">
        <v>48023</v>
      </c>
      <c r="V27" s="21"/>
      <c r="W27" s="21"/>
      <c r="X27" s="22"/>
      <c r="Y27" s="54" t="s">
        <v>14</v>
      </c>
      <c r="Z27" s="30">
        <f>SUM(G37:G67)</f>
        <v>0</v>
      </c>
      <c r="AA27" s="56">
        <f>Table25101131015119131135139143147[[#This Row],[This Year]]</f>
        <v>0</v>
      </c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44"/>
    </row>
    <row r="28" spans="1:54" x14ac:dyDescent="0.25">
      <c r="A28" s="18">
        <v>47873</v>
      </c>
      <c r="B28" s="21"/>
      <c r="C28" s="19"/>
      <c r="D28" s="20"/>
      <c r="E28" s="18">
        <v>47904</v>
      </c>
      <c r="F28" s="21"/>
      <c r="G28" s="21"/>
      <c r="H28" s="20"/>
      <c r="I28" s="18">
        <v>47932</v>
      </c>
      <c r="J28" s="21"/>
      <c r="K28" s="21"/>
      <c r="L28" s="20"/>
      <c r="M28" s="18">
        <v>47963</v>
      </c>
      <c r="N28" s="21"/>
      <c r="O28" s="21"/>
      <c r="P28" s="20"/>
      <c r="Q28" s="18">
        <v>47993</v>
      </c>
      <c r="R28" s="21"/>
      <c r="S28" s="21"/>
      <c r="T28" s="20"/>
      <c r="U28" s="18">
        <v>48024</v>
      </c>
      <c r="V28" s="21"/>
      <c r="W28" s="21"/>
      <c r="X28" s="22"/>
      <c r="Y28" s="54" t="s">
        <v>15</v>
      </c>
      <c r="Z28" s="30">
        <f>SUM(K37:K66)</f>
        <v>0</v>
      </c>
      <c r="AA28" s="56">
        <f>Table25101131015119131135139143147[[#This Row],[This Year]]</f>
        <v>0</v>
      </c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44"/>
    </row>
    <row r="29" spans="1:54" x14ac:dyDescent="0.25">
      <c r="A29" s="18">
        <v>47874</v>
      </c>
      <c r="B29" s="21"/>
      <c r="C29" s="19"/>
      <c r="D29" s="20"/>
      <c r="E29" s="18">
        <v>47905</v>
      </c>
      <c r="F29" s="21"/>
      <c r="G29" s="21"/>
      <c r="H29" s="20"/>
      <c r="I29" s="18">
        <v>47933</v>
      </c>
      <c r="J29" s="21"/>
      <c r="K29" s="21"/>
      <c r="L29" s="20"/>
      <c r="M29" s="18">
        <v>47964</v>
      </c>
      <c r="N29" s="21"/>
      <c r="O29" s="21"/>
      <c r="P29" s="20"/>
      <c r="Q29" s="18">
        <v>47994</v>
      </c>
      <c r="R29" s="21"/>
      <c r="S29" s="21"/>
      <c r="T29" s="20"/>
      <c r="U29" s="18">
        <v>48025</v>
      </c>
      <c r="V29" s="21"/>
      <c r="W29" s="21"/>
      <c r="X29" s="22"/>
      <c r="Y29" s="54" t="s">
        <v>16</v>
      </c>
      <c r="Z29" s="30">
        <f>SUM(O37:O67)</f>
        <v>0</v>
      </c>
      <c r="AA29" s="56">
        <f>Table25101131015119131135139143147[[#This Row],[This Year]]</f>
        <v>0</v>
      </c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44"/>
    </row>
    <row r="30" spans="1:54" x14ac:dyDescent="0.25">
      <c r="A30" s="18">
        <v>47875</v>
      </c>
      <c r="B30" s="21"/>
      <c r="C30" s="19"/>
      <c r="D30" s="20"/>
      <c r="E30" s="18">
        <v>47906</v>
      </c>
      <c r="F30" s="21"/>
      <c r="G30" s="21"/>
      <c r="H30" s="20"/>
      <c r="I30" s="18">
        <v>47934</v>
      </c>
      <c r="J30" s="21"/>
      <c r="K30" s="21"/>
      <c r="L30" s="20"/>
      <c r="M30" s="18">
        <v>47965</v>
      </c>
      <c r="N30" s="21"/>
      <c r="O30" s="21"/>
      <c r="P30" s="20"/>
      <c r="Q30" s="18">
        <v>47995</v>
      </c>
      <c r="R30" s="21"/>
      <c r="S30" s="21"/>
      <c r="T30" s="20"/>
      <c r="U30" s="18">
        <v>48026</v>
      </c>
      <c r="V30" s="21"/>
      <c r="W30" s="21"/>
      <c r="X30" s="22"/>
      <c r="Y30" s="54" t="s">
        <v>17</v>
      </c>
      <c r="Z30" s="30">
        <f>SUM(S37:S66)</f>
        <v>0</v>
      </c>
      <c r="AA30" s="56">
        <f>Table25101131015119131135139143147[[#This Row],[This Year]]</f>
        <v>0</v>
      </c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44"/>
    </row>
    <row r="31" spans="1:54" x14ac:dyDescent="0.25">
      <c r="A31" s="18">
        <v>47876</v>
      </c>
      <c r="B31" s="21"/>
      <c r="C31" s="19"/>
      <c r="D31" s="20"/>
      <c r="E31" s="18">
        <v>47907</v>
      </c>
      <c r="F31" s="21"/>
      <c r="G31" s="21"/>
      <c r="H31" s="20"/>
      <c r="I31" s="18">
        <v>47935</v>
      </c>
      <c r="J31" s="21"/>
      <c r="K31" s="21"/>
      <c r="L31" s="20"/>
      <c r="M31" s="18">
        <v>47966</v>
      </c>
      <c r="N31" s="21"/>
      <c r="O31" s="21"/>
      <c r="P31" s="20"/>
      <c r="Q31" s="18">
        <v>47996</v>
      </c>
      <c r="R31" s="21"/>
      <c r="S31" s="21"/>
      <c r="T31" s="20"/>
      <c r="U31" s="18">
        <v>48027</v>
      </c>
      <c r="V31" s="21"/>
      <c r="W31" s="21"/>
      <c r="X31" s="22"/>
      <c r="Y31" s="55" t="s">
        <v>18</v>
      </c>
      <c r="Z31" s="62">
        <f>SUM(W37:W67)</f>
        <v>0</v>
      </c>
      <c r="AA31" s="56">
        <f>Table25101131015119131135139143147[[#This Row],[This Year]]</f>
        <v>0</v>
      </c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44"/>
    </row>
    <row r="32" spans="1:54" ht="15.75" thickBot="1" x14ac:dyDescent="0.3">
      <c r="A32" s="18">
        <v>47877</v>
      </c>
      <c r="B32" s="21"/>
      <c r="C32" s="19"/>
      <c r="D32" s="20"/>
      <c r="E32" s="18"/>
      <c r="F32" s="21"/>
      <c r="G32" s="21"/>
      <c r="H32" s="20"/>
      <c r="I32" s="18">
        <v>47936</v>
      </c>
      <c r="J32" s="21"/>
      <c r="K32" s="21"/>
      <c r="L32" s="20"/>
      <c r="M32" s="18">
        <v>47967</v>
      </c>
      <c r="N32" s="21"/>
      <c r="O32" s="21"/>
      <c r="P32" s="20"/>
      <c r="Q32" s="18">
        <v>47997</v>
      </c>
      <c r="R32" s="21"/>
      <c r="S32" s="21"/>
      <c r="T32" s="20"/>
      <c r="U32" s="18">
        <v>48028</v>
      </c>
      <c r="V32" s="21"/>
      <c r="W32" s="21"/>
      <c r="X32" s="22"/>
      <c r="Y32" s="24" t="s">
        <v>19</v>
      </c>
      <c r="Z32" s="31">
        <f>SUM(Z20:Z31)</f>
        <v>0</v>
      </c>
      <c r="AA32" s="49">
        <f>SUBTOTAL(109,Table25101131015119131135139143147151[Last Year])</f>
        <v>0</v>
      </c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44"/>
    </row>
    <row r="33" spans="1:54" ht="15.75" thickBot="1" x14ac:dyDescent="0.3">
      <c r="A33" s="18">
        <v>47878</v>
      </c>
      <c r="B33" s="21"/>
      <c r="C33" s="19"/>
      <c r="D33" s="20"/>
      <c r="E33" s="18"/>
      <c r="F33" s="21"/>
      <c r="G33" s="21"/>
      <c r="H33" s="20"/>
      <c r="I33" s="18">
        <v>47937</v>
      </c>
      <c r="J33" s="21"/>
      <c r="K33" s="21"/>
      <c r="L33" s="20"/>
      <c r="M33" s="18">
        <v>47968</v>
      </c>
      <c r="N33" s="21"/>
      <c r="O33" s="21"/>
      <c r="P33" s="20"/>
      <c r="Q33" s="18">
        <v>47998</v>
      </c>
      <c r="R33" s="21"/>
      <c r="S33" s="21"/>
      <c r="T33" s="20"/>
      <c r="U33" s="18">
        <v>48029</v>
      </c>
      <c r="V33" s="21"/>
      <c r="W33" s="21"/>
      <c r="X33" s="26"/>
      <c r="Y33" s="28"/>
      <c r="Z33" s="28"/>
      <c r="AA33" s="28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44"/>
    </row>
    <row r="34" spans="1:54" ht="15.75" thickBot="1" x14ac:dyDescent="0.3">
      <c r="A34" s="33">
        <v>47879</v>
      </c>
      <c r="B34" s="35"/>
      <c r="C34" s="34"/>
      <c r="D34" s="25"/>
      <c r="E34" s="18"/>
      <c r="F34" s="35"/>
      <c r="G34" s="35"/>
      <c r="H34" s="25"/>
      <c r="I34" s="33">
        <v>47938</v>
      </c>
      <c r="J34" s="35"/>
      <c r="K34" s="35"/>
      <c r="L34" s="25"/>
      <c r="M34" s="33"/>
      <c r="N34" s="35"/>
      <c r="O34" s="35"/>
      <c r="P34" s="25"/>
      <c r="Q34" s="33">
        <v>47999</v>
      </c>
      <c r="R34" s="35"/>
      <c r="S34" s="35"/>
      <c r="T34" s="25"/>
      <c r="U34" s="33"/>
      <c r="V34" s="35"/>
      <c r="W34" s="35"/>
      <c r="X34" s="36"/>
      <c r="Y34" s="78" t="s">
        <v>31</v>
      </c>
      <c r="Z34" s="79"/>
      <c r="AA34" s="28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44"/>
    </row>
    <row r="35" spans="1:54" ht="16.5" thickBot="1" x14ac:dyDescent="0.3">
      <c r="A35" s="80" t="s">
        <v>13</v>
      </c>
      <c r="B35" s="81"/>
      <c r="C35" s="81"/>
      <c r="D35" s="82"/>
      <c r="E35" s="80" t="s">
        <v>14</v>
      </c>
      <c r="F35" s="81"/>
      <c r="G35" s="81"/>
      <c r="H35" s="82"/>
      <c r="I35" s="80" t="s">
        <v>15</v>
      </c>
      <c r="J35" s="81"/>
      <c r="K35" s="81"/>
      <c r="L35" s="82"/>
      <c r="M35" s="80" t="s">
        <v>16</v>
      </c>
      <c r="N35" s="81"/>
      <c r="O35" s="81"/>
      <c r="P35" s="82"/>
      <c r="Q35" s="80" t="s">
        <v>17</v>
      </c>
      <c r="R35" s="81"/>
      <c r="S35" s="81"/>
      <c r="T35" s="82"/>
      <c r="U35" s="80" t="s">
        <v>18</v>
      </c>
      <c r="V35" s="81"/>
      <c r="W35" s="81"/>
      <c r="X35" s="81"/>
      <c r="Y35" s="17" t="s">
        <v>23</v>
      </c>
      <c r="Z35" s="74" t="s">
        <v>8</v>
      </c>
      <c r="AA35" s="28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44"/>
    </row>
    <row r="36" spans="1:54" ht="15.75" thickBot="1" x14ac:dyDescent="0.3">
      <c r="A36" s="9" t="s">
        <v>30</v>
      </c>
      <c r="B36" s="65" t="s">
        <v>9</v>
      </c>
      <c r="C36" s="9" t="s">
        <v>10</v>
      </c>
      <c r="D36" s="9" t="s">
        <v>29</v>
      </c>
      <c r="E36" s="9" t="s">
        <v>30</v>
      </c>
      <c r="F36" s="65" t="s">
        <v>9</v>
      </c>
      <c r="G36" s="9" t="s">
        <v>10</v>
      </c>
      <c r="H36" s="9" t="s">
        <v>29</v>
      </c>
      <c r="I36" s="9" t="s">
        <v>30</v>
      </c>
      <c r="J36" s="65" t="s">
        <v>9</v>
      </c>
      <c r="K36" s="9" t="s">
        <v>10</v>
      </c>
      <c r="L36" s="9" t="s">
        <v>29</v>
      </c>
      <c r="M36" s="9" t="s">
        <v>30</v>
      </c>
      <c r="N36" s="65" t="s">
        <v>9</v>
      </c>
      <c r="O36" s="9" t="s">
        <v>10</v>
      </c>
      <c r="P36" s="9" t="s">
        <v>29</v>
      </c>
      <c r="Q36" s="9" t="s">
        <v>30</v>
      </c>
      <c r="R36" s="65" t="s">
        <v>9</v>
      </c>
      <c r="S36" s="9" t="s">
        <v>10</v>
      </c>
      <c r="T36" s="9" t="s">
        <v>29</v>
      </c>
      <c r="U36" s="9" t="s">
        <v>30</v>
      </c>
      <c r="V36" s="65" t="s">
        <v>9</v>
      </c>
      <c r="W36" s="9" t="s">
        <v>10</v>
      </c>
      <c r="X36" s="10" t="s">
        <v>29</v>
      </c>
      <c r="Y36" s="48">
        <v>2021</v>
      </c>
      <c r="Z36" s="71">
        <f>'2021'!Z16</f>
        <v>0</v>
      </c>
      <c r="AA36" s="28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44"/>
    </row>
    <row r="37" spans="1:54" x14ac:dyDescent="0.25">
      <c r="A37" s="12">
        <v>48030</v>
      </c>
      <c r="B37" s="15"/>
      <c r="C37" s="13"/>
      <c r="D37" s="14"/>
      <c r="E37" s="12">
        <v>48061</v>
      </c>
      <c r="F37" s="15"/>
      <c r="G37" s="13"/>
      <c r="H37" s="14"/>
      <c r="I37" s="12">
        <v>48092</v>
      </c>
      <c r="J37" s="15"/>
      <c r="K37" s="13"/>
      <c r="L37" s="14"/>
      <c r="M37" s="12">
        <v>48122</v>
      </c>
      <c r="N37" s="15"/>
      <c r="O37" s="13"/>
      <c r="P37" s="14"/>
      <c r="Q37" s="12">
        <v>48153</v>
      </c>
      <c r="R37" s="15"/>
      <c r="S37" s="13"/>
      <c r="T37" s="14"/>
      <c r="U37" s="12">
        <v>48183</v>
      </c>
      <c r="V37" s="15"/>
      <c r="W37" s="13"/>
      <c r="X37" s="37"/>
      <c r="Y37" s="48">
        <v>2022</v>
      </c>
      <c r="Z37" s="71">
        <f>'2022'!Z16</f>
        <v>0</v>
      </c>
      <c r="AA37" s="28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44"/>
    </row>
    <row r="38" spans="1:54" x14ac:dyDescent="0.25">
      <c r="A38" s="18">
        <v>48031</v>
      </c>
      <c r="B38" s="21"/>
      <c r="C38" s="19"/>
      <c r="D38" s="20"/>
      <c r="E38" s="18">
        <v>48062</v>
      </c>
      <c r="F38" s="21"/>
      <c r="G38" s="19"/>
      <c r="H38" s="20"/>
      <c r="I38" s="18">
        <v>48093</v>
      </c>
      <c r="J38" s="21"/>
      <c r="K38" s="19"/>
      <c r="L38" s="20"/>
      <c r="M38" s="18">
        <v>48123</v>
      </c>
      <c r="N38" s="21"/>
      <c r="O38" s="19"/>
      <c r="P38" s="20"/>
      <c r="Q38" s="18">
        <v>48154</v>
      </c>
      <c r="R38" s="21"/>
      <c r="S38" s="19"/>
      <c r="T38" s="20"/>
      <c r="U38" s="18">
        <v>48184</v>
      </c>
      <c r="V38" s="21"/>
      <c r="W38" s="19"/>
      <c r="X38" s="26"/>
      <c r="Y38" s="48">
        <v>2023</v>
      </c>
      <c r="Z38" s="71">
        <f>'2023'!Z16</f>
        <v>0</v>
      </c>
      <c r="AA38" s="28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44"/>
    </row>
    <row r="39" spans="1:54" x14ac:dyDescent="0.25">
      <c r="A39" s="18">
        <v>48032</v>
      </c>
      <c r="B39" s="21"/>
      <c r="C39" s="19"/>
      <c r="D39" s="20"/>
      <c r="E39" s="18">
        <v>48063</v>
      </c>
      <c r="F39" s="21"/>
      <c r="G39" s="19"/>
      <c r="H39" s="20"/>
      <c r="I39" s="18">
        <v>48094</v>
      </c>
      <c r="J39" s="21"/>
      <c r="K39" s="19"/>
      <c r="L39" s="20"/>
      <c r="M39" s="18">
        <v>48124</v>
      </c>
      <c r="N39" s="21"/>
      <c r="O39" s="19"/>
      <c r="P39" s="20"/>
      <c r="Q39" s="18">
        <v>48155</v>
      </c>
      <c r="R39" s="21"/>
      <c r="S39" s="19"/>
      <c r="T39" s="20"/>
      <c r="U39" s="18">
        <v>48185</v>
      </c>
      <c r="V39" s="21"/>
      <c r="W39" s="19"/>
      <c r="X39" s="26"/>
      <c r="Y39" s="48">
        <v>2024</v>
      </c>
      <c r="Z39" s="71">
        <f>'2024'!Z16</f>
        <v>0</v>
      </c>
      <c r="AA39" s="28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44"/>
    </row>
    <row r="40" spans="1:54" x14ac:dyDescent="0.25">
      <c r="A40" s="18">
        <v>48033</v>
      </c>
      <c r="B40" s="21"/>
      <c r="C40" s="19"/>
      <c r="D40" s="20"/>
      <c r="E40" s="18">
        <v>48064</v>
      </c>
      <c r="F40" s="21"/>
      <c r="G40" s="19"/>
      <c r="H40" s="20"/>
      <c r="I40" s="18">
        <v>48095</v>
      </c>
      <c r="J40" s="21"/>
      <c r="K40" s="19"/>
      <c r="L40" s="20"/>
      <c r="M40" s="18">
        <v>48125</v>
      </c>
      <c r="N40" s="21"/>
      <c r="O40" s="19"/>
      <c r="P40" s="20"/>
      <c r="Q40" s="18">
        <v>48156</v>
      </c>
      <c r="R40" s="21"/>
      <c r="S40" s="19"/>
      <c r="T40" s="20"/>
      <c r="U40" s="18">
        <v>48186</v>
      </c>
      <c r="V40" s="21"/>
      <c r="W40" s="19"/>
      <c r="X40" s="26"/>
      <c r="Y40" s="48">
        <v>2025</v>
      </c>
      <c r="Z40" s="71">
        <f>'2025'!Z16</f>
        <v>0</v>
      </c>
      <c r="AA40" s="28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44"/>
    </row>
    <row r="41" spans="1:54" x14ac:dyDescent="0.25">
      <c r="A41" s="18">
        <v>48034</v>
      </c>
      <c r="B41" s="21"/>
      <c r="C41" s="19"/>
      <c r="D41" s="20"/>
      <c r="E41" s="18">
        <v>48065</v>
      </c>
      <c r="F41" s="21"/>
      <c r="G41" s="19"/>
      <c r="H41" s="20"/>
      <c r="I41" s="18">
        <v>48096</v>
      </c>
      <c r="J41" s="21"/>
      <c r="K41" s="19"/>
      <c r="L41" s="20"/>
      <c r="M41" s="18">
        <v>48126</v>
      </c>
      <c r="N41" s="21"/>
      <c r="O41" s="19"/>
      <c r="P41" s="20"/>
      <c r="Q41" s="18">
        <v>48157</v>
      </c>
      <c r="R41" s="21"/>
      <c r="S41" s="19"/>
      <c r="T41" s="20"/>
      <c r="U41" s="18">
        <v>48187</v>
      </c>
      <c r="V41" s="21"/>
      <c r="W41" s="19"/>
      <c r="X41" s="26"/>
      <c r="Y41" s="48">
        <v>2026</v>
      </c>
      <c r="Z41" s="71">
        <f>'2026'!Z16</f>
        <v>0</v>
      </c>
      <c r="AA41" s="28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44"/>
    </row>
    <row r="42" spans="1:54" x14ac:dyDescent="0.25">
      <c r="A42" s="18">
        <v>48035</v>
      </c>
      <c r="B42" s="21"/>
      <c r="C42" s="19"/>
      <c r="D42" s="20"/>
      <c r="E42" s="18">
        <v>48066</v>
      </c>
      <c r="F42" s="21"/>
      <c r="G42" s="19"/>
      <c r="H42" s="20"/>
      <c r="I42" s="18">
        <v>48097</v>
      </c>
      <c r="J42" s="21"/>
      <c r="K42" s="19"/>
      <c r="L42" s="20"/>
      <c r="M42" s="18">
        <v>48127</v>
      </c>
      <c r="N42" s="21"/>
      <c r="O42" s="19"/>
      <c r="P42" s="20"/>
      <c r="Q42" s="18">
        <v>48158</v>
      </c>
      <c r="R42" s="21"/>
      <c r="S42" s="19"/>
      <c r="T42" s="20"/>
      <c r="U42" s="18">
        <v>48188</v>
      </c>
      <c r="V42" s="21"/>
      <c r="W42" s="19"/>
      <c r="X42" s="26"/>
      <c r="Y42" s="48">
        <v>2027</v>
      </c>
      <c r="Z42" s="71">
        <f>'2027'!Z16</f>
        <v>0</v>
      </c>
      <c r="AA42" s="28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44"/>
    </row>
    <row r="43" spans="1:54" x14ac:dyDescent="0.25">
      <c r="A43" s="18">
        <v>48036</v>
      </c>
      <c r="B43" s="21"/>
      <c r="C43" s="19"/>
      <c r="D43" s="20"/>
      <c r="E43" s="18">
        <v>48067</v>
      </c>
      <c r="F43" s="21"/>
      <c r="G43" s="19"/>
      <c r="H43" s="20"/>
      <c r="I43" s="18">
        <v>48098</v>
      </c>
      <c r="J43" s="21"/>
      <c r="K43" s="19"/>
      <c r="L43" s="20"/>
      <c r="M43" s="18">
        <v>48128</v>
      </c>
      <c r="N43" s="21"/>
      <c r="O43" s="19"/>
      <c r="P43" s="20"/>
      <c r="Q43" s="18">
        <v>48159</v>
      </c>
      <c r="R43" s="21"/>
      <c r="S43" s="19"/>
      <c r="T43" s="20"/>
      <c r="U43" s="18">
        <v>48189</v>
      </c>
      <c r="V43" s="21"/>
      <c r="W43" s="19"/>
      <c r="X43" s="26"/>
      <c r="Y43" s="48">
        <v>2028</v>
      </c>
      <c r="Z43" s="71">
        <f>'2028'!Z16</f>
        <v>0</v>
      </c>
      <c r="AA43" s="28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44"/>
    </row>
    <row r="44" spans="1:54" x14ac:dyDescent="0.25">
      <c r="A44" s="18">
        <v>48037</v>
      </c>
      <c r="B44" s="21"/>
      <c r="C44" s="19"/>
      <c r="D44" s="20"/>
      <c r="E44" s="18">
        <v>48068</v>
      </c>
      <c r="F44" s="21"/>
      <c r="G44" s="19"/>
      <c r="H44" s="20"/>
      <c r="I44" s="18">
        <v>48099</v>
      </c>
      <c r="J44" s="21"/>
      <c r="K44" s="19"/>
      <c r="L44" s="20"/>
      <c r="M44" s="18">
        <v>48129</v>
      </c>
      <c r="N44" s="21"/>
      <c r="O44" s="19"/>
      <c r="P44" s="20"/>
      <c r="Q44" s="18">
        <v>48160</v>
      </c>
      <c r="R44" s="21"/>
      <c r="S44" s="19"/>
      <c r="T44" s="20"/>
      <c r="U44" s="18">
        <v>48190</v>
      </c>
      <c r="V44" s="21"/>
      <c r="W44" s="19"/>
      <c r="X44" s="26"/>
      <c r="Y44" s="48">
        <v>2029</v>
      </c>
      <c r="Z44" s="71">
        <f>'2029'!Z16</f>
        <v>0</v>
      </c>
      <c r="AA44" s="28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44"/>
    </row>
    <row r="45" spans="1:54" x14ac:dyDescent="0.25">
      <c r="A45" s="18">
        <v>48038</v>
      </c>
      <c r="B45" s="21"/>
      <c r="C45" s="19"/>
      <c r="D45" s="20"/>
      <c r="E45" s="18">
        <v>48069</v>
      </c>
      <c r="F45" s="21"/>
      <c r="G45" s="19"/>
      <c r="H45" s="20"/>
      <c r="I45" s="18">
        <v>48100</v>
      </c>
      <c r="J45" s="21"/>
      <c r="K45" s="19"/>
      <c r="L45" s="20"/>
      <c r="M45" s="18">
        <v>48130</v>
      </c>
      <c r="N45" s="21"/>
      <c r="O45" s="19"/>
      <c r="P45" s="20"/>
      <c r="Q45" s="18">
        <v>48161</v>
      </c>
      <c r="R45" s="21"/>
      <c r="S45" s="19"/>
      <c r="T45" s="20"/>
      <c r="U45" s="18">
        <v>48191</v>
      </c>
      <c r="V45" s="21"/>
      <c r="W45" s="19"/>
      <c r="X45" s="26"/>
      <c r="Y45" s="48">
        <v>2030</v>
      </c>
      <c r="Z45" s="71">
        <f>'2030'!Z16</f>
        <v>0</v>
      </c>
      <c r="AA45" s="28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44"/>
    </row>
    <row r="46" spans="1:54" x14ac:dyDescent="0.25">
      <c r="A46" s="18">
        <v>48039</v>
      </c>
      <c r="B46" s="21"/>
      <c r="C46" s="19"/>
      <c r="D46" s="20"/>
      <c r="E46" s="18">
        <v>48070</v>
      </c>
      <c r="F46" s="21"/>
      <c r="G46" s="19"/>
      <c r="H46" s="20"/>
      <c r="I46" s="18">
        <v>48101</v>
      </c>
      <c r="J46" s="21"/>
      <c r="K46" s="19"/>
      <c r="L46" s="20"/>
      <c r="M46" s="18">
        <v>48131</v>
      </c>
      <c r="N46" s="21"/>
      <c r="O46" s="19"/>
      <c r="P46" s="20"/>
      <c r="Q46" s="18">
        <v>48162</v>
      </c>
      <c r="R46" s="21"/>
      <c r="S46" s="19"/>
      <c r="T46" s="20"/>
      <c r="U46" s="18">
        <v>48192</v>
      </c>
      <c r="V46" s="21"/>
      <c r="W46" s="19"/>
      <c r="X46" s="26"/>
      <c r="Y46" s="48">
        <v>2031</v>
      </c>
      <c r="Z46" s="71">
        <f>'2031'!Z16</f>
        <v>0</v>
      </c>
      <c r="AA46" s="28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44"/>
    </row>
    <row r="47" spans="1:54" x14ac:dyDescent="0.25">
      <c r="A47" s="18">
        <v>48040</v>
      </c>
      <c r="B47" s="21"/>
      <c r="C47" s="19"/>
      <c r="D47" s="20"/>
      <c r="E47" s="18">
        <v>48071</v>
      </c>
      <c r="F47" s="21"/>
      <c r="G47" s="19"/>
      <c r="H47" s="20"/>
      <c r="I47" s="18">
        <v>48102</v>
      </c>
      <c r="J47" s="21"/>
      <c r="K47" s="19"/>
      <c r="L47" s="20"/>
      <c r="M47" s="18">
        <v>48132</v>
      </c>
      <c r="N47" s="21"/>
      <c r="O47" s="19"/>
      <c r="P47" s="20"/>
      <c r="Q47" s="18">
        <v>48163</v>
      </c>
      <c r="R47" s="21"/>
      <c r="S47" s="19"/>
      <c r="T47" s="20"/>
      <c r="U47" s="18">
        <v>48193</v>
      </c>
      <c r="V47" s="21"/>
      <c r="W47" s="19"/>
      <c r="X47" s="26"/>
      <c r="Y47" s="48">
        <v>2032</v>
      </c>
      <c r="Z47" s="71">
        <f>'2032'!Z16</f>
        <v>0</v>
      </c>
      <c r="AA47" s="28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44"/>
    </row>
    <row r="48" spans="1:54" x14ac:dyDescent="0.25">
      <c r="A48" s="18">
        <v>48041</v>
      </c>
      <c r="B48" s="21"/>
      <c r="C48" s="19"/>
      <c r="D48" s="20"/>
      <c r="E48" s="18">
        <v>48072</v>
      </c>
      <c r="F48" s="21"/>
      <c r="G48" s="19"/>
      <c r="H48" s="20"/>
      <c r="I48" s="18">
        <v>48103</v>
      </c>
      <c r="J48" s="21"/>
      <c r="K48" s="19"/>
      <c r="L48" s="20"/>
      <c r="M48" s="18">
        <v>48133</v>
      </c>
      <c r="N48" s="21"/>
      <c r="O48" s="19"/>
      <c r="P48" s="20"/>
      <c r="Q48" s="18">
        <v>48164</v>
      </c>
      <c r="R48" s="21"/>
      <c r="S48" s="19"/>
      <c r="T48" s="20"/>
      <c r="U48" s="18">
        <v>48194</v>
      </c>
      <c r="V48" s="21"/>
      <c r="W48" s="19"/>
      <c r="X48" s="26"/>
      <c r="Y48" s="48">
        <v>2033</v>
      </c>
      <c r="Z48" s="71">
        <f>'2033'!Z16</f>
        <v>0</v>
      </c>
      <c r="AA48" s="28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44"/>
    </row>
    <row r="49" spans="1:54" x14ac:dyDescent="0.25">
      <c r="A49" s="18">
        <v>48042</v>
      </c>
      <c r="B49" s="21"/>
      <c r="C49" s="19"/>
      <c r="D49" s="20"/>
      <c r="E49" s="18">
        <v>48073</v>
      </c>
      <c r="F49" s="21"/>
      <c r="G49" s="19"/>
      <c r="H49" s="20"/>
      <c r="I49" s="18">
        <v>48104</v>
      </c>
      <c r="J49" s="21"/>
      <c r="K49" s="19"/>
      <c r="L49" s="20"/>
      <c r="M49" s="18">
        <v>48134</v>
      </c>
      <c r="N49" s="21"/>
      <c r="O49" s="19"/>
      <c r="P49" s="20"/>
      <c r="Q49" s="18">
        <v>48165</v>
      </c>
      <c r="R49" s="21"/>
      <c r="S49" s="19"/>
      <c r="T49" s="20"/>
      <c r="U49" s="18">
        <v>48195</v>
      </c>
      <c r="V49" s="21"/>
      <c r="W49" s="19"/>
      <c r="X49" s="26"/>
      <c r="Y49" s="48">
        <v>2034</v>
      </c>
      <c r="Z49" s="71">
        <f>'2034'!Z16</f>
        <v>0</v>
      </c>
      <c r="AA49" s="28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44"/>
    </row>
    <row r="50" spans="1:54" ht="15.75" thickBot="1" x14ac:dyDescent="0.3">
      <c r="A50" s="18">
        <v>48043</v>
      </c>
      <c r="B50" s="21"/>
      <c r="C50" s="19"/>
      <c r="D50" s="20"/>
      <c r="E50" s="18">
        <v>48074</v>
      </c>
      <c r="F50" s="21"/>
      <c r="G50" s="19"/>
      <c r="H50" s="20"/>
      <c r="I50" s="18">
        <v>48105</v>
      </c>
      <c r="J50" s="21"/>
      <c r="K50" s="19"/>
      <c r="L50" s="20"/>
      <c r="M50" s="18">
        <v>48135</v>
      </c>
      <c r="N50" s="21"/>
      <c r="O50" s="19"/>
      <c r="P50" s="20"/>
      <c r="Q50" s="18">
        <v>48166</v>
      </c>
      <c r="R50" s="21"/>
      <c r="S50" s="19"/>
      <c r="T50" s="20"/>
      <c r="U50" s="18">
        <v>48196</v>
      </c>
      <c r="V50" s="21"/>
      <c r="W50" s="19"/>
      <c r="X50" s="26"/>
      <c r="Y50" s="48">
        <v>2035</v>
      </c>
      <c r="Z50" s="71">
        <f>'2035'!Z16</f>
        <v>0</v>
      </c>
      <c r="AA50" s="28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44"/>
    </row>
    <row r="51" spans="1:54" x14ac:dyDescent="0.25">
      <c r="A51" s="18">
        <v>48044</v>
      </c>
      <c r="B51" s="21"/>
      <c r="C51" s="19"/>
      <c r="D51" s="20"/>
      <c r="E51" s="18">
        <v>48075</v>
      </c>
      <c r="F51" s="21"/>
      <c r="G51" s="19"/>
      <c r="H51" s="20"/>
      <c r="I51" s="18">
        <v>48106</v>
      </c>
      <c r="J51" s="21"/>
      <c r="K51" s="19"/>
      <c r="L51" s="20"/>
      <c r="M51" s="18">
        <v>48136</v>
      </c>
      <c r="N51" s="21"/>
      <c r="O51" s="19"/>
      <c r="P51" s="20"/>
      <c r="Q51" s="18">
        <v>48167</v>
      </c>
      <c r="R51" s="21"/>
      <c r="S51" s="19"/>
      <c r="T51" s="20"/>
      <c r="U51" s="18">
        <v>48197</v>
      </c>
      <c r="V51" s="21"/>
      <c r="W51" s="19"/>
      <c r="X51" s="22"/>
      <c r="Y51" s="78" t="s">
        <v>32</v>
      </c>
      <c r="Z51" s="79"/>
      <c r="AA51" s="28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44"/>
    </row>
    <row r="52" spans="1:54" x14ac:dyDescent="0.25">
      <c r="A52" s="18">
        <v>48045</v>
      </c>
      <c r="B52" s="21"/>
      <c r="C52" s="19"/>
      <c r="D52" s="20"/>
      <c r="E52" s="18">
        <v>48076</v>
      </c>
      <c r="F52" s="21"/>
      <c r="G52" s="19"/>
      <c r="H52" s="20"/>
      <c r="I52" s="18">
        <v>48107</v>
      </c>
      <c r="J52" s="21"/>
      <c r="K52" s="19"/>
      <c r="L52" s="20"/>
      <c r="M52" s="18">
        <v>48137</v>
      </c>
      <c r="N52" s="21"/>
      <c r="O52" s="19"/>
      <c r="P52" s="20"/>
      <c r="Q52" s="18">
        <v>48168</v>
      </c>
      <c r="R52" s="21"/>
      <c r="S52" s="19"/>
      <c r="T52" s="20"/>
      <c r="U52" s="18">
        <v>48198</v>
      </c>
      <c r="V52" s="21"/>
      <c r="W52" s="19"/>
      <c r="X52" s="22"/>
      <c r="Y52" s="17" t="s">
        <v>24</v>
      </c>
      <c r="Z52" s="73" t="s">
        <v>20</v>
      </c>
      <c r="AA52" s="28"/>
      <c r="AB52" s="7"/>
      <c r="AC52" s="28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44"/>
    </row>
    <row r="53" spans="1:54" x14ac:dyDescent="0.25">
      <c r="A53" s="18">
        <v>48046</v>
      </c>
      <c r="B53" s="21"/>
      <c r="C53" s="19"/>
      <c r="D53" s="20"/>
      <c r="E53" s="18">
        <v>48077</v>
      </c>
      <c r="F53" s="21"/>
      <c r="G53" s="19"/>
      <c r="H53" s="20"/>
      <c r="I53" s="18">
        <v>48108</v>
      </c>
      <c r="J53" s="21"/>
      <c r="K53" s="19"/>
      <c r="L53" s="20"/>
      <c r="M53" s="18">
        <v>48138</v>
      </c>
      <c r="N53" s="21"/>
      <c r="O53" s="19"/>
      <c r="P53" s="20"/>
      <c r="Q53" s="18">
        <v>48169</v>
      </c>
      <c r="R53" s="21"/>
      <c r="S53" s="19"/>
      <c r="T53" s="20"/>
      <c r="U53" s="18">
        <v>48199</v>
      </c>
      <c r="V53" s="21"/>
      <c r="W53" s="19"/>
      <c r="X53" s="22"/>
      <c r="Y53" s="48">
        <v>2021</v>
      </c>
      <c r="Z53" s="71">
        <f>'2021'!Z32</f>
        <v>0</v>
      </c>
      <c r="AA53" s="28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44"/>
    </row>
    <row r="54" spans="1:54" ht="15.75" thickBot="1" x14ac:dyDescent="0.3">
      <c r="A54" s="18">
        <v>48047</v>
      </c>
      <c r="B54" s="21"/>
      <c r="C54" s="19"/>
      <c r="D54" s="20"/>
      <c r="E54" s="18">
        <v>48078</v>
      </c>
      <c r="F54" s="21"/>
      <c r="G54" s="19"/>
      <c r="H54" s="20"/>
      <c r="I54" s="18">
        <v>48109</v>
      </c>
      <c r="J54" s="21"/>
      <c r="K54" s="19"/>
      <c r="L54" s="20"/>
      <c r="M54" s="18">
        <v>48139</v>
      </c>
      <c r="N54" s="21"/>
      <c r="O54" s="19"/>
      <c r="P54" s="20"/>
      <c r="Q54" s="18">
        <v>48170</v>
      </c>
      <c r="R54" s="21"/>
      <c r="S54" s="19"/>
      <c r="T54" s="20"/>
      <c r="U54" s="18">
        <v>48200</v>
      </c>
      <c r="V54" s="21"/>
      <c r="W54" s="19"/>
      <c r="X54" s="22"/>
      <c r="Y54" s="48">
        <v>2022</v>
      </c>
      <c r="Z54" s="71">
        <f>'2022'!Z32</f>
        <v>0</v>
      </c>
      <c r="AA54" s="28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44"/>
    </row>
    <row r="55" spans="1:54" ht="15.75" thickBot="1" x14ac:dyDescent="0.3">
      <c r="A55" s="18">
        <v>48048</v>
      </c>
      <c r="B55" s="21"/>
      <c r="C55" s="19"/>
      <c r="D55" s="20"/>
      <c r="E55" s="18">
        <v>48079</v>
      </c>
      <c r="F55" s="21"/>
      <c r="G55" s="19"/>
      <c r="H55" s="20"/>
      <c r="I55" s="18">
        <v>48110</v>
      </c>
      <c r="J55" s="21"/>
      <c r="K55" s="19"/>
      <c r="L55" s="20"/>
      <c r="M55" s="18">
        <v>48140</v>
      </c>
      <c r="N55" s="21"/>
      <c r="O55" s="19"/>
      <c r="P55" s="20"/>
      <c r="Q55" s="18">
        <v>48171</v>
      </c>
      <c r="R55" s="21"/>
      <c r="S55" s="19"/>
      <c r="T55" s="20"/>
      <c r="U55" s="18">
        <v>48201</v>
      </c>
      <c r="V55" s="21"/>
      <c r="W55" s="19"/>
      <c r="X55" s="22"/>
      <c r="Y55" s="48">
        <v>2023</v>
      </c>
      <c r="Z55" s="71">
        <f>'2023'!Z32</f>
        <v>0</v>
      </c>
      <c r="AA55" s="28"/>
      <c r="AB55" s="7"/>
      <c r="AC55" s="39" t="s">
        <v>25</v>
      </c>
      <c r="AD55" s="69">
        <f>SUM(Table121247[Total Hours])</f>
        <v>0</v>
      </c>
      <c r="AE55" s="7"/>
      <c r="AF55" s="39" t="s">
        <v>26</v>
      </c>
      <c r="AG55" s="40">
        <f>SUM(Table131558[Total Salvations])</f>
        <v>0</v>
      </c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44"/>
    </row>
    <row r="56" spans="1:54" x14ac:dyDescent="0.25">
      <c r="A56" s="18">
        <v>48049</v>
      </c>
      <c r="B56" s="21"/>
      <c r="C56" s="19"/>
      <c r="D56" s="20"/>
      <c r="E56" s="18">
        <v>48080</v>
      </c>
      <c r="F56" s="21"/>
      <c r="G56" s="19"/>
      <c r="H56" s="20"/>
      <c r="I56" s="18">
        <v>48111</v>
      </c>
      <c r="J56" s="21"/>
      <c r="K56" s="19"/>
      <c r="L56" s="20"/>
      <c r="M56" s="18">
        <v>48141</v>
      </c>
      <c r="N56" s="21"/>
      <c r="O56" s="19"/>
      <c r="P56" s="20"/>
      <c r="Q56" s="18">
        <v>48172</v>
      </c>
      <c r="R56" s="21"/>
      <c r="S56" s="19"/>
      <c r="T56" s="20"/>
      <c r="U56" s="18">
        <v>48202</v>
      </c>
      <c r="V56" s="21"/>
      <c r="W56" s="19"/>
      <c r="X56" s="22"/>
      <c r="Y56" s="48">
        <v>2024</v>
      </c>
      <c r="Z56" s="71">
        <f>'2024'!Z32</f>
        <v>0</v>
      </c>
      <c r="AA56" s="28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44"/>
    </row>
    <row r="57" spans="1:54" x14ac:dyDescent="0.25">
      <c r="A57" s="18">
        <v>48050</v>
      </c>
      <c r="B57" s="21"/>
      <c r="C57" s="19"/>
      <c r="D57" s="20"/>
      <c r="E57" s="18">
        <v>48081</v>
      </c>
      <c r="F57" s="21"/>
      <c r="G57" s="19"/>
      <c r="H57" s="20"/>
      <c r="I57" s="18">
        <v>48112</v>
      </c>
      <c r="J57" s="21"/>
      <c r="K57" s="19"/>
      <c r="L57" s="20"/>
      <c r="M57" s="18">
        <v>48142</v>
      </c>
      <c r="N57" s="21"/>
      <c r="O57" s="19"/>
      <c r="P57" s="20"/>
      <c r="Q57" s="18">
        <v>48173</v>
      </c>
      <c r="R57" s="21"/>
      <c r="S57" s="19"/>
      <c r="T57" s="20"/>
      <c r="U57" s="18">
        <v>48203</v>
      </c>
      <c r="V57" s="21"/>
      <c r="W57" s="19"/>
      <c r="X57" s="22"/>
      <c r="Y57" s="48">
        <v>2025</v>
      </c>
      <c r="Z57" s="71">
        <f>'2025'!Z32</f>
        <v>0</v>
      </c>
      <c r="AA57" s="28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44"/>
    </row>
    <row r="58" spans="1:54" x14ac:dyDescent="0.25">
      <c r="A58" s="18">
        <v>48051</v>
      </c>
      <c r="B58" s="21"/>
      <c r="C58" s="19"/>
      <c r="D58" s="20"/>
      <c r="E58" s="18">
        <v>48082</v>
      </c>
      <c r="F58" s="21"/>
      <c r="G58" s="19"/>
      <c r="H58" s="20"/>
      <c r="I58" s="18">
        <v>48113</v>
      </c>
      <c r="J58" s="21"/>
      <c r="K58" s="19"/>
      <c r="L58" s="20"/>
      <c r="M58" s="18">
        <v>48143</v>
      </c>
      <c r="N58" s="21"/>
      <c r="O58" s="19"/>
      <c r="P58" s="20"/>
      <c r="Q58" s="18">
        <v>48174</v>
      </c>
      <c r="R58" s="21"/>
      <c r="S58" s="19"/>
      <c r="T58" s="20"/>
      <c r="U58" s="18">
        <v>48204</v>
      </c>
      <c r="V58" s="21"/>
      <c r="W58" s="19"/>
      <c r="X58" s="22"/>
      <c r="Y58" s="48">
        <v>2026</v>
      </c>
      <c r="Z58" s="71">
        <f>'2026'!Z32</f>
        <v>0</v>
      </c>
      <c r="AA58" s="28" t="s">
        <v>28</v>
      </c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44"/>
    </row>
    <row r="59" spans="1:54" x14ac:dyDescent="0.25">
      <c r="A59" s="18">
        <v>48052</v>
      </c>
      <c r="B59" s="21"/>
      <c r="C59" s="19"/>
      <c r="D59" s="20"/>
      <c r="E59" s="18">
        <v>48083</v>
      </c>
      <c r="F59" s="21"/>
      <c r="G59" s="19"/>
      <c r="H59" s="20"/>
      <c r="I59" s="18">
        <v>48114</v>
      </c>
      <c r="J59" s="21"/>
      <c r="K59" s="19"/>
      <c r="L59" s="20"/>
      <c r="M59" s="18">
        <v>48144</v>
      </c>
      <c r="N59" s="21"/>
      <c r="O59" s="19"/>
      <c r="P59" s="20"/>
      <c r="Q59" s="18">
        <v>48175</v>
      </c>
      <c r="R59" s="21"/>
      <c r="S59" s="19"/>
      <c r="T59" s="20"/>
      <c r="U59" s="18">
        <v>48205</v>
      </c>
      <c r="V59" s="21"/>
      <c r="W59" s="19"/>
      <c r="X59" s="22"/>
      <c r="Y59" s="48">
        <v>2027</v>
      </c>
      <c r="Z59" s="71">
        <f>'2027'!Z32</f>
        <v>0</v>
      </c>
      <c r="AA59" s="28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44"/>
    </row>
    <row r="60" spans="1:54" x14ac:dyDescent="0.25">
      <c r="A60" s="18">
        <v>48053</v>
      </c>
      <c r="B60" s="21"/>
      <c r="C60" s="19"/>
      <c r="D60" s="20"/>
      <c r="E60" s="18">
        <v>48084</v>
      </c>
      <c r="F60" s="21"/>
      <c r="G60" s="19"/>
      <c r="H60" s="20"/>
      <c r="I60" s="18">
        <v>48115</v>
      </c>
      <c r="J60" s="21"/>
      <c r="K60" s="19"/>
      <c r="L60" s="20"/>
      <c r="M60" s="18">
        <v>48145</v>
      </c>
      <c r="N60" s="21"/>
      <c r="O60" s="19"/>
      <c r="P60" s="20"/>
      <c r="Q60" s="18">
        <v>48176</v>
      </c>
      <c r="R60" s="21"/>
      <c r="S60" s="19"/>
      <c r="T60" s="20"/>
      <c r="U60" s="18">
        <v>48206</v>
      </c>
      <c r="V60" s="21"/>
      <c r="W60" s="19"/>
      <c r="X60" s="22"/>
      <c r="Y60" s="48">
        <v>2028</v>
      </c>
      <c r="Z60" s="71">
        <f>'2028'!Z32</f>
        <v>0</v>
      </c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44"/>
    </row>
    <row r="61" spans="1:54" x14ac:dyDescent="0.25">
      <c r="A61" s="18">
        <v>48054</v>
      </c>
      <c r="B61" s="21"/>
      <c r="C61" s="19"/>
      <c r="D61" s="20"/>
      <c r="E61" s="18">
        <v>48085</v>
      </c>
      <c r="F61" s="21"/>
      <c r="G61" s="19"/>
      <c r="H61" s="20"/>
      <c r="I61" s="18">
        <v>48116</v>
      </c>
      <c r="J61" s="21"/>
      <c r="K61" s="19"/>
      <c r="L61" s="20"/>
      <c r="M61" s="18">
        <v>48146</v>
      </c>
      <c r="N61" s="21"/>
      <c r="O61" s="19"/>
      <c r="P61" s="20"/>
      <c r="Q61" s="18">
        <v>48177</v>
      </c>
      <c r="R61" s="21"/>
      <c r="S61" s="19"/>
      <c r="T61" s="20"/>
      <c r="U61" s="18">
        <v>48207</v>
      </c>
      <c r="V61" s="21"/>
      <c r="W61" s="19"/>
      <c r="X61" s="22"/>
      <c r="Y61" s="48">
        <v>2029</v>
      </c>
      <c r="Z61" s="71">
        <f>'2029'!Z32</f>
        <v>0</v>
      </c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44"/>
    </row>
    <row r="62" spans="1:54" x14ac:dyDescent="0.25">
      <c r="A62" s="18">
        <v>48055</v>
      </c>
      <c r="B62" s="21"/>
      <c r="C62" s="19"/>
      <c r="D62" s="20"/>
      <c r="E62" s="18">
        <v>48086</v>
      </c>
      <c r="F62" s="21"/>
      <c r="G62" s="19"/>
      <c r="H62" s="20"/>
      <c r="I62" s="18">
        <v>48117</v>
      </c>
      <c r="J62" s="21"/>
      <c r="K62" s="19"/>
      <c r="L62" s="20"/>
      <c r="M62" s="18">
        <v>48147</v>
      </c>
      <c r="N62" s="21"/>
      <c r="O62" s="19"/>
      <c r="P62" s="20"/>
      <c r="Q62" s="18">
        <v>48178</v>
      </c>
      <c r="R62" s="21"/>
      <c r="S62" s="19"/>
      <c r="T62" s="20"/>
      <c r="U62" s="18">
        <v>48208</v>
      </c>
      <c r="V62" s="21"/>
      <c r="W62" s="19"/>
      <c r="X62" s="22"/>
      <c r="Y62" s="48">
        <v>2030</v>
      </c>
      <c r="Z62" s="71">
        <f>'2030'!Z32</f>
        <v>0</v>
      </c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44"/>
    </row>
    <row r="63" spans="1:54" x14ac:dyDescent="0.25">
      <c r="A63" s="18">
        <v>48056</v>
      </c>
      <c r="B63" s="21"/>
      <c r="C63" s="19"/>
      <c r="D63" s="20"/>
      <c r="E63" s="18">
        <v>48087</v>
      </c>
      <c r="F63" s="21"/>
      <c r="G63" s="19"/>
      <c r="H63" s="20"/>
      <c r="I63" s="18">
        <v>48118</v>
      </c>
      <c r="J63" s="21"/>
      <c r="K63" s="19"/>
      <c r="L63" s="20"/>
      <c r="M63" s="18">
        <v>48148</v>
      </c>
      <c r="N63" s="21"/>
      <c r="O63" s="19"/>
      <c r="P63" s="20"/>
      <c r="Q63" s="18">
        <v>48179</v>
      </c>
      <c r="R63" s="21"/>
      <c r="S63" s="19"/>
      <c r="T63" s="20"/>
      <c r="U63" s="18">
        <v>48209</v>
      </c>
      <c r="V63" s="21"/>
      <c r="W63" s="19"/>
      <c r="X63" s="22"/>
      <c r="Y63" s="48">
        <v>2031</v>
      </c>
      <c r="Z63" s="71">
        <f>'2031'!Z32</f>
        <v>0</v>
      </c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44"/>
    </row>
    <row r="64" spans="1:54" x14ac:dyDescent="0.25">
      <c r="A64" s="18">
        <v>48057</v>
      </c>
      <c r="B64" s="21"/>
      <c r="C64" s="19"/>
      <c r="D64" s="20"/>
      <c r="E64" s="18">
        <v>48088</v>
      </c>
      <c r="F64" s="21"/>
      <c r="G64" s="19"/>
      <c r="H64" s="20"/>
      <c r="I64" s="18">
        <v>48119</v>
      </c>
      <c r="J64" s="21"/>
      <c r="K64" s="19"/>
      <c r="L64" s="20"/>
      <c r="M64" s="18">
        <v>48149</v>
      </c>
      <c r="N64" s="21"/>
      <c r="O64" s="19"/>
      <c r="P64" s="20"/>
      <c r="Q64" s="18">
        <v>48180</v>
      </c>
      <c r="R64" s="21"/>
      <c r="S64" s="19"/>
      <c r="T64" s="20"/>
      <c r="U64" s="18">
        <v>48210</v>
      </c>
      <c r="V64" s="21"/>
      <c r="W64" s="19"/>
      <c r="X64" s="22"/>
      <c r="Y64" s="48">
        <v>2032</v>
      </c>
      <c r="Z64" s="71">
        <f>'2032'!Z32</f>
        <v>0</v>
      </c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44"/>
    </row>
    <row r="65" spans="1:54" x14ac:dyDescent="0.25">
      <c r="A65" s="18">
        <v>48058</v>
      </c>
      <c r="B65" s="21"/>
      <c r="C65" s="19"/>
      <c r="D65" s="20"/>
      <c r="E65" s="18">
        <v>48089</v>
      </c>
      <c r="F65" s="21"/>
      <c r="G65" s="19"/>
      <c r="H65" s="20"/>
      <c r="I65" s="18">
        <v>48120</v>
      </c>
      <c r="J65" s="21"/>
      <c r="K65" s="19"/>
      <c r="L65" s="20"/>
      <c r="M65" s="18">
        <v>48150</v>
      </c>
      <c r="N65" s="21"/>
      <c r="O65" s="19"/>
      <c r="P65" s="20"/>
      <c r="Q65" s="18">
        <v>48181</v>
      </c>
      <c r="R65" s="21"/>
      <c r="S65" s="19"/>
      <c r="T65" s="20"/>
      <c r="U65" s="18">
        <v>48211</v>
      </c>
      <c r="V65" s="21"/>
      <c r="W65" s="19"/>
      <c r="X65" s="22"/>
      <c r="Y65" s="48">
        <v>2033</v>
      </c>
      <c r="Z65" s="71">
        <f>'2033'!Z32</f>
        <v>0</v>
      </c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44"/>
    </row>
    <row r="66" spans="1:54" x14ac:dyDescent="0.25">
      <c r="A66" s="18">
        <v>48059</v>
      </c>
      <c r="B66" s="21"/>
      <c r="C66" s="19"/>
      <c r="D66" s="20"/>
      <c r="E66" s="18">
        <v>48090</v>
      </c>
      <c r="F66" s="21"/>
      <c r="G66" s="19"/>
      <c r="H66" s="20"/>
      <c r="I66" s="18">
        <v>48121</v>
      </c>
      <c r="J66" s="21"/>
      <c r="K66" s="19"/>
      <c r="L66" s="20"/>
      <c r="M66" s="18">
        <v>48151</v>
      </c>
      <c r="N66" s="21"/>
      <c r="O66" s="19"/>
      <c r="P66" s="20"/>
      <c r="Q66" s="18">
        <v>48182</v>
      </c>
      <c r="R66" s="21"/>
      <c r="S66" s="19"/>
      <c r="T66" s="20"/>
      <c r="U66" s="18">
        <v>48212</v>
      </c>
      <c r="V66" s="21"/>
      <c r="W66" s="19"/>
      <c r="X66" s="22"/>
      <c r="Y66" s="48">
        <v>2034</v>
      </c>
      <c r="Z66" s="71">
        <f>'2034'!Z32</f>
        <v>0</v>
      </c>
      <c r="AA66" s="28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44"/>
    </row>
    <row r="67" spans="1:54" ht="15.75" thickBot="1" x14ac:dyDescent="0.3">
      <c r="A67" s="33">
        <v>48060</v>
      </c>
      <c r="B67" s="35"/>
      <c r="C67" s="34"/>
      <c r="D67" s="25"/>
      <c r="E67" s="33">
        <v>48091</v>
      </c>
      <c r="F67" s="35"/>
      <c r="G67" s="34"/>
      <c r="H67" s="25"/>
      <c r="I67" s="33"/>
      <c r="J67" s="35"/>
      <c r="K67" s="34"/>
      <c r="L67" s="25"/>
      <c r="M67" s="33">
        <v>48152</v>
      </c>
      <c r="N67" s="35"/>
      <c r="O67" s="34"/>
      <c r="P67" s="25"/>
      <c r="Q67" s="33"/>
      <c r="R67" s="35"/>
      <c r="S67" s="34"/>
      <c r="T67" s="25"/>
      <c r="U67" s="33">
        <v>48213</v>
      </c>
      <c r="V67" s="35"/>
      <c r="W67" s="34"/>
      <c r="X67" s="36"/>
      <c r="Y67" s="38">
        <v>2035</v>
      </c>
      <c r="Z67" s="75">
        <f>'2035'!Z32</f>
        <v>0</v>
      </c>
      <c r="AA67" s="45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7"/>
    </row>
    <row r="68" spans="1:54" x14ac:dyDescent="0.25">
      <c r="Y68" s="28"/>
      <c r="Z68" s="28"/>
    </row>
    <row r="69" spans="1:54" x14ac:dyDescent="0.25">
      <c r="Y69" s="28"/>
      <c r="Z69" s="28"/>
    </row>
    <row r="70" spans="1:54" x14ac:dyDescent="0.25">
      <c r="Y70" s="28"/>
      <c r="Z70" s="28"/>
    </row>
    <row r="71" spans="1:54" x14ac:dyDescent="0.25">
      <c r="Y71" s="28"/>
      <c r="Z71" s="28"/>
    </row>
    <row r="72" spans="1:54" x14ac:dyDescent="0.25">
      <c r="Y72" s="28"/>
      <c r="Z72" s="28"/>
    </row>
  </sheetData>
  <mergeCells count="18">
    <mergeCell ref="A1:X1"/>
    <mergeCell ref="Y1:BH1"/>
    <mergeCell ref="A2:D2"/>
    <mergeCell ref="E2:H2"/>
    <mergeCell ref="I2:L2"/>
    <mergeCell ref="M2:P2"/>
    <mergeCell ref="Q2:T2"/>
    <mergeCell ref="U2:X2"/>
    <mergeCell ref="Y2:AA2"/>
    <mergeCell ref="Y51:Z51"/>
    <mergeCell ref="Y18:AA18"/>
    <mergeCell ref="Y34:Z34"/>
    <mergeCell ref="A35:D35"/>
    <mergeCell ref="E35:H35"/>
    <mergeCell ref="I35:L35"/>
    <mergeCell ref="M35:P35"/>
    <mergeCell ref="Q35:T35"/>
    <mergeCell ref="U35:X35"/>
  </mergeCells>
  <conditionalFormatting sqref="A37:D67">
    <cfRule type="expression" dxfId="194" priority="17">
      <formula>IF($B37&gt;0.01,TRUE,FALSE)</formula>
    </cfRule>
  </conditionalFormatting>
  <conditionalFormatting sqref="E37:H67">
    <cfRule type="expression" dxfId="193" priority="16">
      <formula>IF($F37&gt;0.01,TRUE,FALSE)</formula>
    </cfRule>
  </conditionalFormatting>
  <conditionalFormatting sqref="M37:P67">
    <cfRule type="expression" dxfId="192" priority="15">
      <formula>IF($N37&gt;0.01,TRUE,FALSE)</formula>
    </cfRule>
  </conditionalFormatting>
  <conditionalFormatting sqref="Q37:T67">
    <cfRule type="expression" dxfId="191" priority="14">
      <formula>IF($R37&gt;0.01,TRUE,FALSE)</formula>
    </cfRule>
  </conditionalFormatting>
  <conditionalFormatting sqref="U37:X67">
    <cfRule type="expression" dxfId="190" priority="13">
      <formula>IF($V37&gt;0.01,TRUE,FALSE)</formula>
    </cfRule>
  </conditionalFormatting>
  <conditionalFormatting sqref="A4:D34">
    <cfRule type="expression" dxfId="189" priority="12">
      <formula>IF($B4&gt;0.01,TRUE,FALSE)</formula>
    </cfRule>
  </conditionalFormatting>
  <conditionalFormatting sqref="F33:H34 E4:H32">
    <cfRule type="expression" dxfId="188" priority="11">
      <formula>IF($F4&gt;0.01,TRUE,FALSE)</formula>
    </cfRule>
  </conditionalFormatting>
  <conditionalFormatting sqref="I4:L34">
    <cfRule type="expression" dxfId="187" priority="10">
      <formula>IF($J4&gt;0.01,TRUE,FALSE)</formula>
    </cfRule>
  </conditionalFormatting>
  <conditionalFormatting sqref="M4:P34">
    <cfRule type="expression" dxfId="186" priority="9">
      <formula>IF($N4&gt;0.01,TRUE,FALSE)</formula>
    </cfRule>
  </conditionalFormatting>
  <conditionalFormatting sqref="Q4:T34">
    <cfRule type="expression" dxfId="185" priority="8">
      <formula>IF($R4&gt;0.01,TRUE,FALSE)</formula>
    </cfRule>
  </conditionalFormatting>
  <conditionalFormatting sqref="U4:X34">
    <cfRule type="expression" dxfId="184" priority="7">
      <formula>IF($V4&gt;0.01,TRUE,FALSE)</formula>
    </cfRule>
  </conditionalFormatting>
  <conditionalFormatting sqref="I37:L67">
    <cfRule type="expression" dxfId="183" priority="6">
      <formula>IF($J37&gt;0.01,TRUE,FALSE)</formula>
    </cfRule>
  </conditionalFormatting>
  <conditionalFormatting sqref="Z4:AA15 Z20:AA31">
    <cfRule type="cellIs" dxfId="182" priority="5" operator="greaterThan">
      <formula>0</formula>
    </cfRule>
  </conditionalFormatting>
  <conditionalFormatting sqref="E33:E34">
    <cfRule type="expression" dxfId="181" priority="4">
      <formula>IF($F33&gt;0.01,TRUE,FALSE)</formula>
    </cfRule>
  </conditionalFormatting>
  <conditionalFormatting sqref="Z36:Z50">
    <cfRule type="cellIs" dxfId="180" priority="3" operator="greaterThan">
      <formula>0</formula>
    </cfRule>
  </conditionalFormatting>
  <conditionalFormatting sqref="Z54:Z67">
    <cfRule type="cellIs" dxfId="179" priority="2" operator="greaterThan">
      <formula>0</formula>
    </cfRule>
  </conditionalFormatting>
  <conditionalFormatting sqref="Z53:Z67">
    <cfRule type="cellIs" dxfId="178" priority="1" operator="greaterThan">
      <formula>0</formula>
    </cfRule>
  </conditionalFormatting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96B28-0819-4110-A8FC-3F6D27447E7D}">
  <dimension ref="A1:BH72"/>
  <sheetViews>
    <sheetView zoomScale="55" zoomScaleNormal="55" workbookViewId="0">
      <pane ySplit="1" topLeftCell="A2" activePane="bottomLeft" state="frozen"/>
      <selection pane="bottomLeft" activeCell="A2" sqref="A2:D2"/>
    </sheetView>
  </sheetViews>
  <sheetFormatPr defaultColWidth="8.85546875" defaultRowHeight="15" x14ac:dyDescent="0.25"/>
  <cols>
    <col min="1" max="1" width="12.140625" style="8" bestFit="1" customWidth="1"/>
    <col min="2" max="2" width="9" style="66" bestFit="1" customWidth="1"/>
    <col min="3" max="3" width="14.42578125" style="8" bestFit="1" customWidth="1"/>
    <col min="4" max="4" width="9.42578125" style="8" bestFit="1" customWidth="1"/>
    <col min="5" max="5" width="12.28515625" style="8" bestFit="1" customWidth="1"/>
    <col min="6" max="6" width="9" style="66" bestFit="1" customWidth="1"/>
    <col min="7" max="7" width="14.42578125" style="8" bestFit="1" customWidth="1"/>
    <col min="8" max="8" width="9.42578125" style="8" bestFit="1" customWidth="1"/>
    <col min="9" max="9" width="12.28515625" style="8" bestFit="1" customWidth="1"/>
    <col min="10" max="10" width="9" style="66" bestFit="1" customWidth="1"/>
    <col min="11" max="11" width="14.42578125" style="8" bestFit="1" customWidth="1"/>
    <col min="12" max="12" width="9.42578125" style="8" bestFit="1" customWidth="1"/>
    <col min="13" max="13" width="13.140625" style="8" bestFit="1" customWidth="1"/>
    <col min="14" max="14" width="9" style="66" bestFit="1" customWidth="1"/>
    <col min="15" max="15" width="14.42578125" style="8" bestFit="1" customWidth="1"/>
    <col min="16" max="16" width="9.42578125" style="8" bestFit="1" customWidth="1"/>
    <col min="17" max="17" width="12.5703125" style="8" bestFit="1" customWidth="1"/>
    <col min="18" max="18" width="9" style="66" bestFit="1" customWidth="1"/>
    <col min="19" max="19" width="14.42578125" style="8" bestFit="1" customWidth="1"/>
    <col min="20" max="20" width="9.42578125" style="8" bestFit="1" customWidth="1"/>
    <col min="21" max="21" width="13.140625" style="8" bestFit="1" customWidth="1"/>
    <col min="22" max="22" width="9" style="66" bestFit="1" customWidth="1"/>
    <col min="23" max="23" width="14.42578125" style="8" bestFit="1" customWidth="1"/>
    <col min="24" max="24" width="9.42578125" style="8" customWidth="1"/>
    <col min="25" max="25" width="19.42578125" style="32" bestFit="1" customWidth="1"/>
    <col min="26" max="26" width="30" style="32" bestFit="1" customWidth="1"/>
    <col min="27" max="27" width="21.7109375" style="32" bestFit="1" customWidth="1"/>
    <col min="28" max="28" width="2.28515625" style="8" bestFit="1" customWidth="1"/>
    <col min="29" max="29" width="25.140625" style="8" bestFit="1" customWidth="1"/>
    <col min="30" max="30" width="27" style="8" customWidth="1"/>
    <col min="31" max="31" width="8.85546875" style="8"/>
    <col min="32" max="32" width="30.85546875" style="8" bestFit="1" customWidth="1"/>
    <col min="33" max="33" width="27" style="8" customWidth="1"/>
    <col min="34" max="16384" width="8.85546875" style="8"/>
  </cols>
  <sheetData>
    <row r="1" spans="1:60" s="6" customFormat="1" ht="23.25" customHeight="1" thickBot="1" x14ac:dyDescent="0.3">
      <c r="A1" s="86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8"/>
      <c r="Y1" s="76" t="s">
        <v>1</v>
      </c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</row>
    <row r="2" spans="1:60" ht="16.5" thickBot="1" x14ac:dyDescent="0.3">
      <c r="A2" s="80" t="s">
        <v>2</v>
      </c>
      <c r="B2" s="81"/>
      <c r="C2" s="81"/>
      <c r="D2" s="82"/>
      <c r="E2" s="80" t="s">
        <v>3</v>
      </c>
      <c r="F2" s="81"/>
      <c r="G2" s="81"/>
      <c r="H2" s="82"/>
      <c r="I2" s="80" t="s">
        <v>4</v>
      </c>
      <c r="J2" s="81"/>
      <c r="K2" s="81"/>
      <c r="L2" s="82"/>
      <c r="M2" s="80" t="s">
        <v>5</v>
      </c>
      <c r="N2" s="81"/>
      <c r="O2" s="81"/>
      <c r="P2" s="82"/>
      <c r="Q2" s="80" t="s">
        <v>6</v>
      </c>
      <c r="R2" s="81"/>
      <c r="S2" s="81"/>
      <c r="T2" s="82"/>
      <c r="U2" s="80" t="s">
        <v>7</v>
      </c>
      <c r="V2" s="81"/>
      <c r="W2" s="81"/>
      <c r="X2" s="81"/>
      <c r="Y2" s="83" t="s">
        <v>8</v>
      </c>
      <c r="Z2" s="84"/>
      <c r="AA2" s="85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3"/>
    </row>
    <row r="3" spans="1:60" ht="15.75" thickBot="1" x14ac:dyDescent="0.3">
      <c r="A3" s="9" t="s">
        <v>30</v>
      </c>
      <c r="B3" s="65" t="s">
        <v>9</v>
      </c>
      <c r="C3" s="9" t="s">
        <v>10</v>
      </c>
      <c r="D3" s="9" t="s">
        <v>29</v>
      </c>
      <c r="E3" s="9" t="s">
        <v>30</v>
      </c>
      <c r="F3" s="65" t="s">
        <v>9</v>
      </c>
      <c r="G3" s="9" t="s">
        <v>10</v>
      </c>
      <c r="H3" s="9" t="s">
        <v>29</v>
      </c>
      <c r="I3" s="9" t="s">
        <v>30</v>
      </c>
      <c r="J3" s="65" t="s">
        <v>9</v>
      </c>
      <c r="K3" s="9" t="s">
        <v>10</v>
      </c>
      <c r="L3" s="9" t="s">
        <v>29</v>
      </c>
      <c r="M3" s="9" t="s">
        <v>30</v>
      </c>
      <c r="N3" s="65" t="s">
        <v>9</v>
      </c>
      <c r="O3" s="9" t="s">
        <v>10</v>
      </c>
      <c r="P3" s="9" t="s">
        <v>29</v>
      </c>
      <c r="Q3" s="9" t="s">
        <v>30</v>
      </c>
      <c r="R3" s="65" t="s">
        <v>9</v>
      </c>
      <c r="S3" s="9" t="s">
        <v>10</v>
      </c>
      <c r="T3" s="9" t="s">
        <v>29</v>
      </c>
      <c r="U3" s="9" t="s">
        <v>30</v>
      </c>
      <c r="V3" s="65" t="s">
        <v>9</v>
      </c>
      <c r="W3" s="9" t="s">
        <v>10</v>
      </c>
      <c r="X3" s="10" t="s">
        <v>29</v>
      </c>
      <c r="Y3" s="59" t="s">
        <v>11</v>
      </c>
      <c r="Z3" s="60" t="s">
        <v>27</v>
      </c>
      <c r="AA3" s="61" t="s">
        <v>22</v>
      </c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44"/>
    </row>
    <row r="4" spans="1:60" x14ac:dyDescent="0.25">
      <c r="A4" s="12">
        <v>48214</v>
      </c>
      <c r="B4" s="15"/>
      <c r="C4" s="13"/>
      <c r="D4" s="14"/>
      <c r="E4" s="12">
        <v>48245</v>
      </c>
      <c r="F4" s="15"/>
      <c r="G4" s="15"/>
      <c r="H4" s="14"/>
      <c r="I4" s="12">
        <v>48274</v>
      </c>
      <c r="J4" s="15"/>
      <c r="K4" s="15"/>
      <c r="L4" s="14"/>
      <c r="M4" s="12">
        <v>48305</v>
      </c>
      <c r="N4" s="15"/>
      <c r="O4" s="13"/>
      <c r="P4" s="14"/>
      <c r="Q4" s="12">
        <v>48335</v>
      </c>
      <c r="R4" s="15"/>
      <c r="S4" s="15"/>
      <c r="T4" s="14"/>
      <c r="U4" s="12">
        <v>48366</v>
      </c>
      <c r="V4" s="15"/>
      <c r="W4" s="15"/>
      <c r="X4" s="16"/>
      <c r="Y4" s="58" t="s">
        <v>2</v>
      </c>
      <c r="Z4" s="29">
        <f>SUM(B4:B34)</f>
        <v>0</v>
      </c>
      <c r="AA4" s="67">
        <f>Table14962914118130134138142146150[[#This Row],[This Year]]</f>
        <v>0</v>
      </c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44"/>
    </row>
    <row r="5" spans="1:60" x14ac:dyDescent="0.25">
      <c r="A5" s="18">
        <v>48215</v>
      </c>
      <c r="B5" s="21"/>
      <c r="C5" s="19"/>
      <c r="D5" s="20"/>
      <c r="E5" s="18">
        <v>48246</v>
      </c>
      <c r="F5" s="21"/>
      <c r="G5" s="21"/>
      <c r="H5" s="20"/>
      <c r="I5" s="18">
        <v>48275</v>
      </c>
      <c r="J5" s="21"/>
      <c r="K5" s="21"/>
      <c r="L5" s="20"/>
      <c r="M5" s="18">
        <v>48306</v>
      </c>
      <c r="N5" s="21"/>
      <c r="O5" s="21"/>
      <c r="P5" s="20"/>
      <c r="Q5" s="18">
        <v>48336</v>
      </c>
      <c r="R5" s="21"/>
      <c r="S5" s="21"/>
      <c r="T5" s="20"/>
      <c r="U5" s="18">
        <v>48367</v>
      </c>
      <c r="V5" s="21"/>
      <c r="W5" s="21"/>
      <c r="X5" s="22"/>
      <c r="Y5" s="54" t="s">
        <v>12</v>
      </c>
      <c r="Z5" s="30">
        <f>SUM(F4:F31)</f>
        <v>0</v>
      </c>
      <c r="AA5" s="67">
        <f>Table14962914118130134138142146150[[#This Row],[This Year]]</f>
        <v>0</v>
      </c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44"/>
    </row>
    <row r="6" spans="1:60" x14ac:dyDescent="0.25">
      <c r="A6" s="18">
        <v>48216</v>
      </c>
      <c r="B6" s="21"/>
      <c r="C6" s="19"/>
      <c r="D6" s="20"/>
      <c r="E6" s="18">
        <v>48247</v>
      </c>
      <c r="F6" s="21"/>
      <c r="G6" s="21"/>
      <c r="H6" s="20"/>
      <c r="I6" s="18">
        <v>48276</v>
      </c>
      <c r="J6" s="21"/>
      <c r="K6" s="21"/>
      <c r="L6" s="20"/>
      <c r="M6" s="18">
        <v>48307</v>
      </c>
      <c r="N6" s="21"/>
      <c r="O6" s="21"/>
      <c r="P6" s="20"/>
      <c r="Q6" s="18">
        <v>48337</v>
      </c>
      <c r="R6" s="21"/>
      <c r="S6" s="21"/>
      <c r="T6" s="20"/>
      <c r="U6" s="18">
        <v>48368</v>
      </c>
      <c r="V6" s="21"/>
      <c r="W6" s="21"/>
      <c r="X6" s="22"/>
      <c r="Y6" s="54" t="s">
        <v>4</v>
      </c>
      <c r="Z6" s="30">
        <f>SUM(J4:J34)</f>
        <v>0</v>
      </c>
      <c r="AA6" s="67">
        <f>Table14962914118130134138142146150[[#This Row],[This Year]]</f>
        <v>0</v>
      </c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44"/>
    </row>
    <row r="7" spans="1:60" x14ac:dyDescent="0.25">
      <c r="A7" s="18">
        <v>48217</v>
      </c>
      <c r="B7" s="21"/>
      <c r="C7" s="19"/>
      <c r="D7" s="20"/>
      <c r="E7" s="18">
        <v>48248</v>
      </c>
      <c r="F7" s="21"/>
      <c r="G7" s="21"/>
      <c r="H7" s="20"/>
      <c r="I7" s="18">
        <v>48277</v>
      </c>
      <c r="J7" s="21"/>
      <c r="K7" s="21"/>
      <c r="L7" s="20"/>
      <c r="M7" s="18">
        <v>48308</v>
      </c>
      <c r="N7" s="21"/>
      <c r="O7" s="21"/>
      <c r="P7" s="20"/>
      <c r="Q7" s="18">
        <v>48338</v>
      </c>
      <c r="R7" s="21"/>
      <c r="S7" s="21"/>
      <c r="T7" s="20"/>
      <c r="U7" s="18">
        <v>48369</v>
      </c>
      <c r="V7" s="21"/>
      <c r="W7" s="21"/>
      <c r="X7" s="22"/>
      <c r="Y7" s="54" t="s">
        <v>5</v>
      </c>
      <c r="Z7" s="30">
        <f>SUM(N4:N33)</f>
        <v>0</v>
      </c>
      <c r="AA7" s="67">
        <f>Table14962914118130134138142146150[[#This Row],[This Year]]</f>
        <v>0</v>
      </c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44"/>
    </row>
    <row r="8" spans="1:60" x14ac:dyDescent="0.25">
      <c r="A8" s="18">
        <v>48218</v>
      </c>
      <c r="B8" s="21"/>
      <c r="C8" s="19"/>
      <c r="D8" s="20"/>
      <c r="E8" s="18">
        <v>48249</v>
      </c>
      <c r="F8" s="21"/>
      <c r="G8" s="21"/>
      <c r="H8" s="20"/>
      <c r="I8" s="18">
        <v>48278</v>
      </c>
      <c r="J8" s="21"/>
      <c r="K8" s="21"/>
      <c r="L8" s="20"/>
      <c r="M8" s="18">
        <v>48309</v>
      </c>
      <c r="N8" s="21"/>
      <c r="O8" s="21"/>
      <c r="P8" s="20"/>
      <c r="Q8" s="18">
        <v>48339</v>
      </c>
      <c r="R8" s="21"/>
      <c r="S8" s="21"/>
      <c r="T8" s="20"/>
      <c r="U8" s="18">
        <v>48370</v>
      </c>
      <c r="V8" s="21"/>
      <c r="W8" s="21"/>
      <c r="X8" s="22"/>
      <c r="Y8" s="54" t="s">
        <v>6</v>
      </c>
      <c r="Z8" s="30">
        <f>SUM(R4:R34)</f>
        <v>0</v>
      </c>
      <c r="AA8" s="67">
        <f>Table14962914118130134138142146150[[#This Row],[This Year]]</f>
        <v>0</v>
      </c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44"/>
    </row>
    <row r="9" spans="1:60" x14ac:dyDescent="0.25">
      <c r="A9" s="18">
        <v>48219</v>
      </c>
      <c r="B9" s="21"/>
      <c r="C9" s="19"/>
      <c r="D9" s="20"/>
      <c r="E9" s="18">
        <v>48250</v>
      </c>
      <c r="F9" s="21"/>
      <c r="G9" s="21"/>
      <c r="H9" s="20"/>
      <c r="I9" s="18">
        <v>48279</v>
      </c>
      <c r="J9" s="21"/>
      <c r="K9" s="21"/>
      <c r="L9" s="20"/>
      <c r="M9" s="18">
        <v>48310</v>
      </c>
      <c r="N9" s="21"/>
      <c r="O9" s="21"/>
      <c r="P9" s="20"/>
      <c r="Q9" s="18">
        <v>48340</v>
      </c>
      <c r="R9" s="21"/>
      <c r="S9" s="21"/>
      <c r="T9" s="20"/>
      <c r="U9" s="18">
        <v>48371</v>
      </c>
      <c r="V9" s="21"/>
      <c r="W9" s="21"/>
      <c r="X9" s="22"/>
      <c r="Y9" s="54" t="s">
        <v>7</v>
      </c>
      <c r="Z9" s="30">
        <f>SUM(V4:V33)</f>
        <v>0</v>
      </c>
      <c r="AA9" s="67">
        <f>Table14962914118130134138142146150[[#This Row],[This Year]]</f>
        <v>0</v>
      </c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44"/>
    </row>
    <row r="10" spans="1:60" x14ac:dyDescent="0.25">
      <c r="A10" s="18">
        <v>48220</v>
      </c>
      <c r="B10" s="21"/>
      <c r="C10" s="19"/>
      <c r="D10" s="20"/>
      <c r="E10" s="18">
        <v>48251</v>
      </c>
      <c r="F10" s="21"/>
      <c r="G10" s="21"/>
      <c r="H10" s="20"/>
      <c r="I10" s="18">
        <v>48280</v>
      </c>
      <c r="J10" s="21"/>
      <c r="K10" s="21"/>
      <c r="L10" s="20"/>
      <c r="M10" s="18">
        <v>48311</v>
      </c>
      <c r="N10" s="21"/>
      <c r="O10" s="21"/>
      <c r="P10" s="20"/>
      <c r="Q10" s="18">
        <v>48341</v>
      </c>
      <c r="R10" s="21"/>
      <c r="S10" s="21"/>
      <c r="T10" s="20"/>
      <c r="U10" s="18">
        <v>48372</v>
      </c>
      <c r="V10" s="21"/>
      <c r="W10" s="21"/>
      <c r="X10" s="22"/>
      <c r="Y10" s="54" t="s">
        <v>13</v>
      </c>
      <c r="Z10" s="30">
        <f>SUM(B37:B67)</f>
        <v>0</v>
      </c>
      <c r="AA10" s="67">
        <f>Table14962914118130134138142146150[[#This Row],[This Year]]</f>
        <v>0</v>
      </c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44"/>
    </row>
    <row r="11" spans="1:60" x14ac:dyDescent="0.25">
      <c r="A11" s="18">
        <v>48221</v>
      </c>
      <c r="B11" s="21"/>
      <c r="C11" s="19"/>
      <c r="D11" s="20"/>
      <c r="E11" s="18">
        <v>48252</v>
      </c>
      <c r="F11" s="21"/>
      <c r="G11" s="21"/>
      <c r="H11" s="20"/>
      <c r="I11" s="18">
        <v>48281</v>
      </c>
      <c r="J11" s="21"/>
      <c r="K11" s="21"/>
      <c r="L11" s="20"/>
      <c r="M11" s="18">
        <v>48312</v>
      </c>
      <c r="N11" s="21"/>
      <c r="O11" s="21"/>
      <c r="P11" s="20"/>
      <c r="Q11" s="18">
        <v>48342</v>
      </c>
      <c r="R11" s="21"/>
      <c r="S11" s="21"/>
      <c r="T11" s="20"/>
      <c r="U11" s="18">
        <v>48373</v>
      </c>
      <c r="V11" s="21"/>
      <c r="W11" s="21"/>
      <c r="X11" s="22"/>
      <c r="Y11" s="54" t="s">
        <v>14</v>
      </c>
      <c r="Z11" s="30">
        <f>SUM(F37:F67)</f>
        <v>0</v>
      </c>
      <c r="AA11" s="67">
        <f>Table14962914118130134138142146150[[#This Row],[This Year]]</f>
        <v>0</v>
      </c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44"/>
    </row>
    <row r="12" spans="1:60" x14ac:dyDescent="0.25">
      <c r="A12" s="18">
        <v>48222</v>
      </c>
      <c r="B12" s="21"/>
      <c r="C12" s="19"/>
      <c r="D12" s="20"/>
      <c r="E12" s="18">
        <v>48253</v>
      </c>
      <c r="F12" s="21"/>
      <c r="G12" s="21"/>
      <c r="H12" s="20"/>
      <c r="I12" s="18">
        <v>48282</v>
      </c>
      <c r="J12" s="21"/>
      <c r="K12" s="21"/>
      <c r="L12" s="20"/>
      <c r="M12" s="18">
        <v>48313</v>
      </c>
      <c r="N12" s="21"/>
      <c r="O12" s="21"/>
      <c r="P12" s="20"/>
      <c r="Q12" s="18">
        <v>48343</v>
      </c>
      <c r="R12" s="21"/>
      <c r="S12" s="21"/>
      <c r="T12" s="20"/>
      <c r="U12" s="18">
        <v>48374</v>
      </c>
      <c r="V12" s="21"/>
      <c r="W12" s="21"/>
      <c r="X12" s="22"/>
      <c r="Y12" s="54" t="s">
        <v>15</v>
      </c>
      <c r="Z12" s="30">
        <f>SUM(J37:J66)</f>
        <v>0</v>
      </c>
      <c r="AA12" s="67">
        <f>Table14962914118130134138142146150[[#This Row],[This Year]]</f>
        <v>0</v>
      </c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44"/>
    </row>
    <row r="13" spans="1:60" x14ac:dyDescent="0.25">
      <c r="A13" s="18">
        <v>48223</v>
      </c>
      <c r="B13" s="21"/>
      <c r="C13" s="19"/>
      <c r="D13" s="20"/>
      <c r="E13" s="18">
        <v>48254</v>
      </c>
      <c r="F13" s="21"/>
      <c r="G13" s="21"/>
      <c r="H13" s="20"/>
      <c r="I13" s="18">
        <v>48283</v>
      </c>
      <c r="J13" s="21"/>
      <c r="K13" s="21"/>
      <c r="L13" s="20"/>
      <c r="M13" s="18">
        <v>48314</v>
      </c>
      <c r="N13" s="21"/>
      <c r="O13" s="21"/>
      <c r="P13" s="20"/>
      <c r="Q13" s="18">
        <v>48344</v>
      </c>
      <c r="R13" s="21"/>
      <c r="S13" s="21"/>
      <c r="T13" s="20"/>
      <c r="U13" s="18">
        <v>48375</v>
      </c>
      <c r="V13" s="21"/>
      <c r="W13" s="21"/>
      <c r="X13" s="22"/>
      <c r="Y13" s="54" t="s">
        <v>16</v>
      </c>
      <c r="Z13" s="30">
        <f>SUM(N37:N67)</f>
        <v>0</v>
      </c>
      <c r="AA13" s="67">
        <f>Table14962914118130134138142146150[[#This Row],[This Year]]</f>
        <v>0</v>
      </c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44"/>
    </row>
    <row r="14" spans="1:60" x14ac:dyDescent="0.25">
      <c r="A14" s="18">
        <v>48224</v>
      </c>
      <c r="B14" s="21"/>
      <c r="C14" s="19"/>
      <c r="D14" s="20"/>
      <c r="E14" s="18">
        <v>48255</v>
      </c>
      <c r="F14" s="21"/>
      <c r="G14" s="21"/>
      <c r="H14" s="20"/>
      <c r="I14" s="18">
        <v>48284</v>
      </c>
      <c r="J14" s="21"/>
      <c r="K14" s="21"/>
      <c r="L14" s="20"/>
      <c r="M14" s="18">
        <v>48315</v>
      </c>
      <c r="N14" s="21"/>
      <c r="O14" s="21"/>
      <c r="P14" s="20"/>
      <c r="Q14" s="18">
        <v>48345</v>
      </c>
      <c r="R14" s="21"/>
      <c r="S14" s="21"/>
      <c r="T14" s="20"/>
      <c r="U14" s="18">
        <v>48376</v>
      </c>
      <c r="V14" s="21"/>
      <c r="W14" s="21"/>
      <c r="X14" s="22"/>
      <c r="Y14" s="54" t="s">
        <v>17</v>
      </c>
      <c r="Z14" s="30">
        <f>SUM(R37:R66)</f>
        <v>0</v>
      </c>
      <c r="AA14" s="67">
        <f>Table14962914118130134138142146150[[#This Row],[This Year]]</f>
        <v>0</v>
      </c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44"/>
    </row>
    <row r="15" spans="1:60" x14ac:dyDescent="0.25">
      <c r="A15" s="18">
        <v>48225</v>
      </c>
      <c r="B15" s="21"/>
      <c r="C15" s="19"/>
      <c r="D15" s="20"/>
      <c r="E15" s="18">
        <v>48256</v>
      </c>
      <c r="F15" s="21"/>
      <c r="G15" s="21"/>
      <c r="H15" s="20"/>
      <c r="I15" s="18">
        <v>48285</v>
      </c>
      <c r="J15" s="21"/>
      <c r="K15" s="21"/>
      <c r="L15" s="20"/>
      <c r="M15" s="18">
        <v>48316</v>
      </c>
      <c r="N15" s="21"/>
      <c r="O15" s="21"/>
      <c r="P15" s="20"/>
      <c r="Q15" s="18">
        <v>48346</v>
      </c>
      <c r="R15" s="21"/>
      <c r="S15" s="21"/>
      <c r="T15" s="20"/>
      <c r="U15" s="18">
        <v>48377</v>
      </c>
      <c r="V15" s="21"/>
      <c r="W15" s="21"/>
      <c r="X15" s="22"/>
      <c r="Y15" s="55" t="s">
        <v>18</v>
      </c>
      <c r="Z15" s="62">
        <f>SUM(V37:V67)</f>
        <v>0</v>
      </c>
      <c r="AA15" s="67">
        <f>Table14962914118130134138142146150[[#This Row],[This Year]]</f>
        <v>0</v>
      </c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44"/>
    </row>
    <row r="16" spans="1:60" ht="15.75" thickBot="1" x14ac:dyDescent="0.3">
      <c r="A16" s="18">
        <v>48226</v>
      </c>
      <c r="B16" s="21"/>
      <c r="C16" s="19"/>
      <c r="D16" s="20"/>
      <c r="E16" s="18">
        <v>48257</v>
      </c>
      <c r="F16" s="21"/>
      <c r="G16" s="21"/>
      <c r="H16" s="20"/>
      <c r="I16" s="18">
        <v>48286</v>
      </c>
      <c r="J16" s="21"/>
      <c r="K16" s="21"/>
      <c r="L16" s="20"/>
      <c r="M16" s="18">
        <v>48317</v>
      </c>
      <c r="N16" s="21"/>
      <c r="O16" s="21"/>
      <c r="P16" s="20"/>
      <c r="Q16" s="18">
        <v>48347</v>
      </c>
      <c r="R16" s="21"/>
      <c r="S16" s="21"/>
      <c r="T16" s="20"/>
      <c r="U16" s="18">
        <v>48378</v>
      </c>
      <c r="V16" s="21"/>
      <c r="W16" s="21"/>
      <c r="X16" s="22"/>
      <c r="Y16" s="24" t="s">
        <v>19</v>
      </c>
      <c r="Z16" s="31">
        <f>SUM(Z4:Z15)</f>
        <v>0</v>
      </c>
      <c r="AA16" s="31">
        <f>SUBTOTAL(109,Table14962914118130134138142146150154[Last Year])</f>
        <v>0</v>
      </c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44"/>
    </row>
    <row r="17" spans="1:54" ht="15.75" thickBot="1" x14ac:dyDescent="0.3">
      <c r="A17" s="18">
        <v>48227</v>
      </c>
      <c r="B17" s="21"/>
      <c r="C17" s="19"/>
      <c r="D17" s="20"/>
      <c r="E17" s="18">
        <v>48258</v>
      </c>
      <c r="F17" s="21"/>
      <c r="G17" s="21"/>
      <c r="H17" s="20"/>
      <c r="I17" s="18">
        <v>48287</v>
      </c>
      <c r="J17" s="21"/>
      <c r="K17" s="21"/>
      <c r="L17" s="20"/>
      <c r="M17" s="18">
        <v>48318</v>
      </c>
      <c r="N17" s="21"/>
      <c r="O17" s="21"/>
      <c r="P17" s="20"/>
      <c r="Q17" s="18">
        <v>48348</v>
      </c>
      <c r="R17" s="21"/>
      <c r="S17" s="21"/>
      <c r="T17" s="20"/>
      <c r="U17" s="18">
        <v>48379</v>
      </c>
      <c r="V17" s="21"/>
      <c r="W17" s="21"/>
      <c r="X17" s="26"/>
      <c r="Y17" s="27"/>
      <c r="Z17" s="28"/>
      <c r="AA17" s="28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44"/>
    </row>
    <row r="18" spans="1:54" ht="15.75" thickBot="1" x14ac:dyDescent="0.3">
      <c r="A18" s="18">
        <v>48228</v>
      </c>
      <c r="B18" s="21"/>
      <c r="C18" s="19"/>
      <c r="D18" s="20"/>
      <c r="E18" s="18">
        <v>48259</v>
      </c>
      <c r="F18" s="21"/>
      <c r="G18" s="21"/>
      <c r="H18" s="20"/>
      <c r="I18" s="18">
        <v>48288</v>
      </c>
      <c r="J18" s="21"/>
      <c r="K18" s="21"/>
      <c r="L18" s="20"/>
      <c r="M18" s="18">
        <v>48319</v>
      </c>
      <c r="N18" s="21"/>
      <c r="O18" s="21"/>
      <c r="P18" s="20"/>
      <c r="Q18" s="18">
        <v>48349</v>
      </c>
      <c r="R18" s="21"/>
      <c r="S18" s="21"/>
      <c r="T18" s="20"/>
      <c r="U18" s="18">
        <v>48380</v>
      </c>
      <c r="V18" s="21"/>
      <c r="W18" s="21"/>
      <c r="X18" s="22"/>
      <c r="Y18" s="83" t="s">
        <v>20</v>
      </c>
      <c r="Z18" s="84"/>
      <c r="AA18" s="85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44"/>
    </row>
    <row r="19" spans="1:54" ht="15.75" thickBot="1" x14ac:dyDescent="0.3">
      <c r="A19" s="18">
        <v>48229</v>
      </c>
      <c r="B19" s="21"/>
      <c r="C19" s="19"/>
      <c r="D19" s="20"/>
      <c r="E19" s="18">
        <v>48260</v>
      </c>
      <c r="F19" s="21"/>
      <c r="G19" s="21"/>
      <c r="H19" s="20"/>
      <c r="I19" s="18">
        <v>48289</v>
      </c>
      <c r="J19" s="21"/>
      <c r="K19" s="21"/>
      <c r="L19" s="20"/>
      <c r="M19" s="18">
        <v>48320</v>
      </c>
      <c r="N19" s="21"/>
      <c r="O19" s="21"/>
      <c r="P19" s="20"/>
      <c r="Q19" s="18">
        <v>48350</v>
      </c>
      <c r="R19" s="21"/>
      <c r="S19" s="21"/>
      <c r="T19" s="20"/>
      <c r="U19" s="18">
        <v>48381</v>
      </c>
      <c r="V19" s="21"/>
      <c r="W19" s="21"/>
      <c r="X19" s="22"/>
      <c r="Y19" s="59" t="s">
        <v>21</v>
      </c>
      <c r="Z19" s="60" t="s">
        <v>27</v>
      </c>
      <c r="AA19" s="61" t="s">
        <v>22</v>
      </c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44"/>
    </row>
    <row r="20" spans="1:54" x14ac:dyDescent="0.25">
      <c r="A20" s="18">
        <v>48230</v>
      </c>
      <c r="B20" s="21"/>
      <c r="C20" s="19"/>
      <c r="D20" s="20"/>
      <c r="E20" s="18">
        <v>48261</v>
      </c>
      <c r="F20" s="21"/>
      <c r="G20" s="21"/>
      <c r="H20" s="20"/>
      <c r="I20" s="18">
        <v>48290</v>
      </c>
      <c r="J20" s="21"/>
      <c r="K20" s="21"/>
      <c r="L20" s="20"/>
      <c r="M20" s="18">
        <v>48321</v>
      </c>
      <c r="N20" s="21"/>
      <c r="O20" s="21"/>
      <c r="P20" s="20"/>
      <c r="Q20" s="18">
        <v>48351</v>
      </c>
      <c r="R20" s="21"/>
      <c r="S20" s="21"/>
      <c r="T20" s="20"/>
      <c r="U20" s="18">
        <v>48382</v>
      </c>
      <c r="V20" s="21"/>
      <c r="W20" s="21"/>
      <c r="X20" s="22"/>
      <c r="Y20" s="58" t="s">
        <v>2</v>
      </c>
      <c r="Z20" s="29">
        <f>SUM(C4:C34)</f>
        <v>0</v>
      </c>
      <c r="AA20" s="56">
        <f>Table25101131015119131135139143147151[[#This Row],[This Year]]</f>
        <v>0</v>
      </c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44"/>
    </row>
    <row r="21" spans="1:54" x14ac:dyDescent="0.25">
      <c r="A21" s="18">
        <v>48231</v>
      </c>
      <c r="B21" s="21"/>
      <c r="C21" s="19"/>
      <c r="D21" s="20"/>
      <c r="E21" s="18">
        <v>48262</v>
      </c>
      <c r="F21" s="21"/>
      <c r="G21" s="21"/>
      <c r="H21" s="20"/>
      <c r="I21" s="18">
        <v>48291</v>
      </c>
      <c r="J21" s="21"/>
      <c r="K21" s="21"/>
      <c r="L21" s="20"/>
      <c r="M21" s="18">
        <v>48322</v>
      </c>
      <c r="N21" s="21"/>
      <c r="O21" s="21"/>
      <c r="P21" s="20"/>
      <c r="Q21" s="18">
        <v>48352</v>
      </c>
      <c r="R21" s="21"/>
      <c r="S21" s="21"/>
      <c r="T21" s="20"/>
      <c r="U21" s="18">
        <v>48383</v>
      </c>
      <c r="V21" s="21"/>
      <c r="W21" s="21"/>
      <c r="X21" s="22"/>
      <c r="Y21" s="54" t="s">
        <v>12</v>
      </c>
      <c r="Z21" s="30">
        <f>SUM(G4:G31)</f>
        <v>0</v>
      </c>
      <c r="AA21" s="56">
        <f>Table25101131015119131135139143147151[[#This Row],[This Year]]</f>
        <v>0</v>
      </c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44"/>
    </row>
    <row r="22" spans="1:54" x14ac:dyDescent="0.25">
      <c r="A22" s="18">
        <v>48232</v>
      </c>
      <c r="B22" s="21"/>
      <c r="C22" s="19"/>
      <c r="D22" s="20"/>
      <c r="E22" s="18">
        <v>48263</v>
      </c>
      <c r="F22" s="21"/>
      <c r="G22" s="21"/>
      <c r="H22" s="20"/>
      <c r="I22" s="18">
        <v>48292</v>
      </c>
      <c r="J22" s="21"/>
      <c r="K22" s="21"/>
      <c r="L22" s="20"/>
      <c r="M22" s="18">
        <v>48323</v>
      </c>
      <c r="N22" s="21"/>
      <c r="O22" s="21"/>
      <c r="P22" s="20"/>
      <c r="Q22" s="18">
        <v>48353</v>
      </c>
      <c r="R22" s="21"/>
      <c r="S22" s="21"/>
      <c r="T22" s="20"/>
      <c r="U22" s="18">
        <v>48384</v>
      </c>
      <c r="V22" s="21"/>
      <c r="W22" s="21"/>
      <c r="X22" s="22"/>
      <c r="Y22" s="54" t="s">
        <v>4</v>
      </c>
      <c r="Z22" s="30">
        <f>SUM(K4:K34)</f>
        <v>0</v>
      </c>
      <c r="AA22" s="56">
        <f>Table25101131015119131135139143147151[[#This Row],[This Year]]</f>
        <v>0</v>
      </c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44"/>
    </row>
    <row r="23" spans="1:54" x14ac:dyDescent="0.25">
      <c r="A23" s="18">
        <v>48233</v>
      </c>
      <c r="B23" s="21"/>
      <c r="C23" s="19"/>
      <c r="D23" s="20"/>
      <c r="E23" s="18">
        <v>48264</v>
      </c>
      <c r="F23" s="21"/>
      <c r="G23" s="21"/>
      <c r="H23" s="20"/>
      <c r="I23" s="18">
        <v>48293</v>
      </c>
      <c r="J23" s="21"/>
      <c r="K23" s="21"/>
      <c r="L23" s="20"/>
      <c r="M23" s="18">
        <v>48324</v>
      </c>
      <c r="N23" s="21"/>
      <c r="O23" s="21"/>
      <c r="P23" s="20"/>
      <c r="Q23" s="18">
        <v>48354</v>
      </c>
      <c r="R23" s="21"/>
      <c r="S23" s="21"/>
      <c r="T23" s="20"/>
      <c r="U23" s="18">
        <v>48385</v>
      </c>
      <c r="V23" s="21"/>
      <c r="W23" s="21"/>
      <c r="X23" s="22"/>
      <c r="Y23" s="54" t="s">
        <v>5</v>
      </c>
      <c r="Z23" s="30">
        <f>SUM(O4:O33)</f>
        <v>0</v>
      </c>
      <c r="AA23" s="56">
        <f>Table25101131015119131135139143147151[[#This Row],[This Year]]</f>
        <v>0</v>
      </c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44"/>
    </row>
    <row r="24" spans="1:54" x14ac:dyDescent="0.25">
      <c r="A24" s="18">
        <v>48234</v>
      </c>
      <c r="B24" s="21"/>
      <c r="C24" s="19"/>
      <c r="D24" s="20"/>
      <c r="E24" s="18">
        <v>48265</v>
      </c>
      <c r="F24" s="21"/>
      <c r="G24" s="21"/>
      <c r="H24" s="20"/>
      <c r="I24" s="18">
        <v>48294</v>
      </c>
      <c r="J24" s="21"/>
      <c r="K24" s="21"/>
      <c r="L24" s="20"/>
      <c r="M24" s="18">
        <v>48325</v>
      </c>
      <c r="N24" s="21"/>
      <c r="O24" s="21"/>
      <c r="P24" s="20"/>
      <c r="Q24" s="18">
        <v>48355</v>
      </c>
      <c r="R24" s="21"/>
      <c r="S24" s="21"/>
      <c r="T24" s="20"/>
      <c r="U24" s="18">
        <v>48386</v>
      </c>
      <c r="V24" s="21"/>
      <c r="W24" s="21"/>
      <c r="X24" s="22"/>
      <c r="Y24" s="54" t="s">
        <v>6</v>
      </c>
      <c r="Z24" s="30">
        <f>SUM(S4:S34)</f>
        <v>0</v>
      </c>
      <c r="AA24" s="56">
        <f>Table25101131015119131135139143147151[[#This Row],[This Year]]</f>
        <v>0</v>
      </c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44"/>
    </row>
    <row r="25" spans="1:54" x14ac:dyDescent="0.25">
      <c r="A25" s="18">
        <v>48235</v>
      </c>
      <c r="B25" s="21"/>
      <c r="C25" s="19"/>
      <c r="D25" s="20"/>
      <c r="E25" s="18">
        <v>48266</v>
      </c>
      <c r="F25" s="21"/>
      <c r="G25" s="21"/>
      <c r="H25" s="20"/>
      <c r="I25" s="18">
        <v>48295</v>
      </c>
      <c r="J25" s="21"/>
      <c r="K25" s="21"/>
      <c r="L25" s="20"/>
      <c r="M25" s="18">
        <v>48326</v>
      </c>
      <c r="N25" s="21"/>
      <c r="O25" s="21"/>
      <c r="P25" s="20"/>
      <c r="Q25" s="18">
        <v>48356</v>
      </c>
      <c r="R25" s="21"/>
      <c r="S25" s="21"/>
      <c r="T25" s="20"/>
      <c r="U25" s="18">
        <v>48387</v>
      </c>
      <c r="V25" s="21"/>
      <c r="W25" s="21"/>
      <c r="X25" s="22"/>
      <c r="Y25" s="54" t="s">
        <v>7</v>
      </c>
      <c r="Z25" s="30">
        <f>SUM(W4:W33)</f>
        <v>0</v>
      </c>
      <c r="AA25" s="56">
        <f>Table25101131015119131135139143147151[[#This Row],[This Year]]</f>
        <v>0</v>
      </c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44"/>
    </row>
    <row r="26" spans="1:54" x14ac:dyDescent="0.25">
      <c r="A26" s="18">
        <v>48236</v>
      </c>
      <c r="B26" s="21"/>
      <c r="C26" s="19"/>
      <c r="D26" s="20"/>
      <c r="E26" s="18">
        <v>48267</v>
      </c>
      <c r="F26" s="21"/>
      <c r="G26" s="21"/>
      <c r="H26" s="20"/>
      <c r="I26" s="18">
        <v>48296</v>
      </c>
      <c r="J26" s="21"/>
      <c r="K26" s="21"/>
      <c r="L26" s="20"/>
      <c r="M26" s="18">
        <v>48327</v>
      </c>
      <c r="N26" s="21"/>
      <c r="O26" s="21"/>
      <c r="P26" s="20"/>
      <c r="Q26" s="18">
        <v>48357</v>
      </c>
      <c r="R26" s="21"/>
      <c r="S26" s="21"/>
      <c r="T26" s="20"/>
      <c r="U26" s="18">
        <v>48388</v>
      </c>
      <c r="V26" s="21"/>
      <c r="W26" s="21"/>
      <c r="X26" s="22"/>
      <c r="Y26" s="54" t="s">
        <v>13</v>
      </c>
      <c r="Z26" s="30">
        <f>SUM(C37:C67)</f>
        <v>0</v>
      </c>
      <c r="AA26" s="56">
        <f>Table25101131015119131135139143147151[[#This Row],[This Year]]</f>
        <v>0</v>
      </c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44"/>
    </row>
    <row r="27" spans="1:54" x14ac:dyDescent="0.25">
      <c r="A27" s="18">
        <v>48237</v>
      </c>
      <c r="B27" s="21"/>
      <c r="C27" s="19"/>
      <c r="D27" s="20"/>
      <c r="E27" s="18">
        <v>48268</v>
      </c>
      <c r="F27" s="21"/>
      <c r="G27" s="21"/>
      <c r="H27" s="20"/>
      <c r="I27" s="18">
        <v>48297</v>
      </c>
      <c r="J27" s="21"/>
      <c r="K27" s="21"/>
      <c r="L27" s="20"/>
      <c r="M27" s="18">
        <v>48328</v>
      </c>
      <c r="N27" s="21"/>
      <c r="O27" s="21"/>
      <c r="P27" s="20"/>
      <c r="Q27" s="18">
        <v>48358</v>
      </c>
      <c r="R27" s="21"/>
      <c r="S27" s="21"/>
      <c r="T27" s="20"/>
      <c r="U27" s="18">
        <v>48389</v>
      </c>
      <c r="V27" s="21"/>
      <c r="W27" s="21"/>
      <c r="X27" s="22"/>
      <c r="Y27" s="54" t="s">
        <v>14</v>
      </c>
      <c r="Z27" s="30">
        <f>SUM(G37:G67)</f>
        <v>0</v>
      </c>
      <c r="AA27" s="56">
        <f>Table25101131015119131135139143147151[[#This Row],[This Year]]</f>
        <v>0</v>
      </c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44"/>
    </row>
    <row r="28" spans="1:54" x14ac:dyDescent="0.25">
      <c r="A28" s="18">
        <v>48238</v>
      </c>
      <c r="B28" s="21"/>
      <c r="C28" s="19"/>
      <c r="D28" s="20"/>
      <c r="E28" s="18">
        <v>48269</v>
      </c>
      <c r="F28" s="21"/>
      <c r="G28" s="21"/>
      <c r="H28" s="20"/>
      <c r="I28" s="18">
        <v>48298</v>
      </c>
      <c r="J28" s="21"/>
      <c r="K28" s="21"/>
      <c r="L28" s="20"/>
      <c r="M28" s="18">
        <v>48329</v>
      </c>
      <c r="N28" s="21"/>
      <c r="O28" s="21"/>
      <c r="P28" s="20"/>
      <c r="Q28" s="18">
        <v>48359</v>
      </c>
      <c r="R28" s="21"/>
      <c r="S28" s="21"/>
      <c r="T28" s="20"/>
      <c r="U28" s="18">
        <v>48390</v>
      </c>
      <c r="V28" s="21"/>
      <c r="W28" s="21"/>
      <c r="X28" s="22"/>
      <c r="Y28" s="54" t="s">
        <v>15</v>
      </c>
      <c r="Z28" s="30">
        <f>SUM(K37:K66)</f>
        <v>0</v>
      </c>
      <c r="AA28" s="56">
        <f>Table25101131015119131135139143147151[[#This Row],[This Year]]</f>
        <v>0</v>
      </c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44"/>
    </row>
    <row r="29" spans="1:54" x14ac:dyDescent="0.25">
      <c r="A29" s="18">
        <v>48239</v>
      </c>
      <c r="B29" s="21"/>
      <c r="C29" s="19"/>
      <c r="D29" s="20"/>
      <c r="E29" s="18">
        <v>48270</v>
      </c>
      <c r="F29" s="21"/>
      <c r="G29" s="21"/>
      <c r="H29" s="20"/>
      <c r="I29" s="18">
        <v>48299</v>
      </c>
      <c r="J29" s="21"/>
      <c r="K29" s="21"/>
      <c r="L29" s="20"/>
      <c r="M29" s="18">
        <v>48330</v>
      </c>
      <c r="N29" s="21"/>
      <c r="O29" s="21"/>
      <c r="P29" s="20"/>
      <c r="Q29" s="18">
        <v>48360</v>
      </c>
      <c r="R29" s="21"/>
      <c r="S29" s="21"/>
      <c r="T29" s="20"/>
      <c r="U29" s="18">
        <v>48391</v>
      </c>
      <c r="V29" s="21"/>
      <c r="W29" s="21"/>
      <c r="X29" s="22"/>
      <c r="Y29" s="54" t="s">
        <v>16</v>
      </c>
      <c r="Z29" s="30">
        <f>SUM(O37:O67)</f>
        <v>0</v>
      </c>
      <c r="AA29" s="56">
        <f>Table25101131015119131135139143147151[[#This Row],[This Year]]</f>
        <v>0</v>
      </c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44"/>
    </row>
    <row r="30" spans="1:54" x14ac:dyDescent="0.25">
      <c r="A30" s="18">
        <v>48240</v>
      </c>
      <c r="B30" s="21"/>
      <c r="C30" s="19"/>
      <c r="D30" s="20"/>
      <c r="E30" s="18">
        <v>48271</v>
      </c>
      <c r="F30" s="21"/>
      <c r="G30" s="21"/>
      <c r="H30" s="20"/>
      <c r="I30" s="18">
        <v>48300</v>
      </c>
      <c r="J30" s="21"/>
      <c r="K30" s="21"/>
      <c r="L30" s="20"/>
      <c r="M30" s="18">
        <v>48331</v>
      </c>
      <c r="N30" s="21"/>
      <c r="O30" s="21"/>
      <c r="P30" s="20"/>
      <c r="Q30" s="18">
        <v>48361</v>
      </c>
      <c r="R30" s="21"/>
      <c r="S30" s="21"/>
      <c r="T30" s="20"/>
      <c r="U30" s="18">
        <v>48392</v>
      </c>
      <c r="V30" s="21"/>
      <c r="W30" s="21"/>
      <c r="X30" s="22"/>
      <c r="Y30" s="54" t="s">
        <v>17</v>
      </c>
      <c r="Z30" s="30">
        <f>SUM(S37:S66)</f>
        <v>0</v>
      </c>
      <c r="AA30" s="56">
        <f>Table25101131015119131135139143147151[[#This Row],[This Year]]</f>
        <v>0</v>
      </c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44"/>
    </row>
    <row r="31" spans="1:54" x14ac:dyDescent="0.25">
      <c r="A31" s="18">
        <v>48241</v>
      </c>
      <c r="B31" s="21"/>
      <c r="C31" s="19"/>
      <c r="D31" s="20"/>
      <c r="E31" s="18">
        <v>48272</v>
      </c>
      <c r="F31" s="21"/>
      <c r="G31" s="21"/>
      <c r="H31" s="20"/>
      <c r="I31" s="18">
        <v>48301</v>
      </c>
      <c r="J31" s="21"/>
      <c r="K31" s="21"/>
      <c r="L31" s="20"/>
      <c r="M31" s="18">
        <v>48332</v>
      </c>
      <c r="N31" s="21"/>
      <c r="O31" s="21"/>
      <c r="P31" s="20"/>
      <c r="Q31" s="18">
        <v>48362</v>
      </c>
      <c r="R31" s="21"/>
      <c r="S31" s="21"/>
      <c r="T31" s="20"/>
      <c r="U31" s="18">
        <v>48393</v>
      </c>
      <c r="V31" s="21"/>
      <c r="W31" s="21"/>
      <c r="X31" s="22"/>
      <c r="Y31" s="55" t="s">
        <v>18</v>
      </c>
      <c r="Z31" s="62">
        <f>SUM(W37:W67)</f>
        <v>0</v>
      </c>
      <c r="AA31" s="56">
        <f>Table25101131015119131135139143147151[[#This Row],[This Year]]</f>
        <v>0</v>
      </c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44"/>
    </row>
    <row r="32" spans="1:54" ht="15.75" thickBot="1" x14ac:dyDescent="0.3">
      <c r="A32" s="18">
        <v>48242</v>
      </c>
      <c r="B32" s="21"/>
      <c r="C32" s="19"/>
      <c r="D32" s="20"/>
      <c r="E32" s="18">
        <v>48273</v>
      </c>
      <c r="F32" s="21"/>
      <c r="G32" s="21"/>
      <c r="H32" s="20"/>
      <c r="I32" s="18">
        <v>48302</v>
      </c>
      <c r="J32" s="21"/>
      <c r="K32" s="21"/>
      <c r="L32" s="20"/>
      <c r="M32" s="18">
        <v>48333</v>
      </c>
      <c r="N32" s="21"/>
      <c r="O32" s="21"/>
      <c r="P32" s="20"/>
      <c r="Q32" s="18">
        <v>48363</v>
      </c>
      <c r="R32" s="21"/>
      <c r="S32" s="21"/>
      <c r="T32" s="20"/>
      <c r="U32" s="18">
        <v>48394</v>
      </c>
      <c r="V32" s="21"/>
      <c r="W32" s="21"/>
      <c r="X32" s="22"/>
      <c r="Y32" s="24" t="s">
        <v>19</v>
      </c>
      <c r="Z32" s="31">
        <f>SUM(Z20:Z31)</f>
        <v>0</v>
      </c>
      <c r="AA32" s="49">
        <f>SUBTOTAL(109,Table25101131015119131135139143147151155[Last Year])</f>
        <v>0</v>
      </c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44"/>
    </row>
    <row r="33" spans="1:54" ht="15.75" thickBot="1" x14ac:dyDescent="0.3">
      <c r="A33" s="18">
        <v>48243</v>
      </c>
      <c r="B33" s="21"/>
      <c r="C33" s="19"/>
      <c r="D33" s="20"/>
      <c r="E33" s="18"/>
      <c r="F33" s="21"/>
      <c r="G33" s="21"/>
      <c r="H33" s="20"/>
      <c r="I33" s="18">
        <v>48303</v>
      </c>
      <c r="J33" s="21"/>
      <c r="K33" s="21"/>
      <c r="L33" s="20"/>
      <c r="M33" s="18">
        <v>48334</v>
      </c>
      <c r="N33" s="21"/>
      <c r="O33" s="21"/>
      <c r="P33" s="20"/>
      <c r="Q33" s="18">
        <v>48364</v>
      </c>
      <c r="R33" s="21"/>
      <c r="S33" s="21"/>
      <c r="T33" s="20"/>
      <c r="U33" s="18">
        <v>48395</v>
      </c>
      <c r="V33" s="21"/>
      <c r="W33" s="21"/>
      <c r="X33" s="26"/>
      <c r="Y33" s="28"/>
      <c r="Z33" s="28"/>
      <c r="AA33" s="28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44"/>
    </row>
    <row r="34" spans="1:54" ht="15.75" thickBot="1" x14ac:dyDescent="0.3">
      <c r="A34" s="33">
        <v>48244</v>
      </c>
      <c r="B34" s="35"/>
      <c r="C34" s="34"/>
      <c r="D34" s="25"/>
      <c r="E34" s="18"/>
      <c r="F34" s="35"/>
      <c r="G34" s="35"/>
      <c r="H34" s="25"/>
      <c r="I34" s="33">
        <v>48304</v>
      </c>
      <c r="J34" s="35"/>
      <c r="K34" s="35"/>
      <c r="L34" s="25"/>
      <c r="M34" s="33"/>
      <c r="N34" s="35"/>
      <c r="O34" s="35"/>
      <c r="P34" s="25"/>
      <c r="Q34" s="33">
        <v>48365</v>
      </c>
      <c r="R34" s="35"/>
      <c r="S34" s="35"/>
      <c r="T34" s="25"/>
      <c r="U34" s="33"/>
      <c r="V34" s="35"/>
      <c r="W34" s="35"/>
      <c r="X34" s="36"/>
      <c r="Y34" s="78" t="s">
        <v>31</v>
      </c>
      <c r="Z34" s="79"/>
      <c r="AA34" s="28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44"/>
    </row>
    <row r="35" spans="1:54" ht="16.5" thickBot="1" x14ac:dyDescent="0.3">
      <c r="A35" s="80" t="s">
        <v>13</v>
      </c>
      <c r="B35" s="81"/>
      <c r="C35" s="81"/>
      <c r="D35" s="82"/>
      <c r="E35" s="80" t="s">
        <v>14</v>
      </c>
      <c r="F35" s="81"/>
      <c r="G35" s="81"/>
      <c r="H35" s="82"/>
      <c r="I35" s="80" t="s">
        <v>15</v>
      </c>
      <c r="J35" s="81"/>
      <c r="K35" s="81"/>
      <c r="L35" s="82"/>
      <c r="M35" s="80" t="s">
        <v>16</v>
      </c>
      <c r="N35" s="81"/>
      <c r="O35" s="81"/>
      <c r="P35" s="82"/>
      <c r="Q35" s="80" t="s">
        <v>17</v>
      </c>
      <c r="R35" s="81"/>
      <c r="S35" s="81"/>
      <c r="T35" s="82"/>
      <c r="U35" s="80" t="s">
        <v>18</v>
      </c>
      <c r="V35" s="81"/>
      <c r="W35" s="81"/>
      <c r="X35" s="81"/>
      <c r="Y35" s="17" t="s">
        <v>23</v>
      </c>
      <c r="Z35" s="74" t="s">
        <v>8</v>
      </c>
      <c r="AA35" s="28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44"/>
    </row>
    <row r="36" spans="1:54" ht="15.75" thickBot="1" x14ac:dyDescent="0.3">
      <c r="A36" s="9" t="s">
        <v>30</v>
      </c>
      <c r="B36" s="65" t="s">
        <v>9</v>
      </c>
      <c r="C36" s="9" t="s">
        <v>10</v>
      </c>
      <c r="D36" s="9" t="s">
        <v>29</v>
      </c>
      <c r="E36" s="9" t="s">
        <v>30</v>
      </c>
      <c r="F36" s="65" t="s">
        <v>9</v>
      </c>
      <c r="G36" s="9" t="s">
        <v>10</v>
      </c>
      <c r="H36" s="9" t="s">
        <v>29</v>
      </c>
      <c r="I36" s="9" t="s">
        <v>30</v>
      </c>
      <c r="J36" s="65" t="s">
        <v>9</v>
      </c>
      <c r="K36" s="9" t="s">
        <v>10</v>
      </c>
      <c r="L36" s="9" t="s">
        <v>29</v>
      </c>
      <c r="M36" s="9" t="s">
        <v>30</v>
      </c>
      <c r="N36" s="65" t="s">
        <v>9</v>
      </c>
      <c r="O36" s="9" t="s">
        <v>10</v>
      </c>
      <c r="P36" s="9" t="s">
        <v>29</v>
      </c>
      <c r="Q36" s="9" t="s">
        <v>30</v>
      </c>
      <c r="R36" s="65" t="s">
        <v>9</v>
      </c>
      <c r="S36" s="9" t="s">
        <v>10</v>
      </c>
      <c r="T36" s="9" t="s">
        <v>29</v>
      </c>
      <c r="U36" s="9" t="s">
        <v>30</v>
      </c>
      <c r="V36" s="65" t="s">
        <v>9</v>
      </c>
      <c r="W36" s="9" t="s">
        <v>10</v>
      </c>
      <c r="X36" s="10" t="s">
        <v>29</v>
      </c>
      <c r="Y36" s="48">
        <v>2021</v>
      </c>
      <c r="Z36" s="71">
        <f>'2021'!Z16</f>
        <v>0</v>
      </c>
      <c r="AA36" s="28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44"/>
    </row>
    <row r="37" spans="1:54" x14ac:dyDescent="0.25">
      <c r="A37" s="12">
        <v>48396</v>
      </c>
      <c r="B37" s="15"/>
      <c r="C37" s="13"/>
      <c r="D37" s="14"/>
      <c r="E37" s="12">
        <v>48427</v>
      </c>
      <c r="F37" s="15"/>
      <c r="G37" s="13"/>
      <c r="H37" s="14"/>
      <c r="I37" s="12">
        <v>48458</v>
      </c>
      <c r="J37" s="15"/>
      <c r="K37" s="13"/>
      <c r="L37" s="14"/>
      <c r="M37" s="12">
        <v>48488</v>
      </c>
      <c r="N37" s="15"/>
      <c r="O37" s="13"/>
      <c r="P37" s="14"/>
      <c r="Q37" s="12">
        <v>48519</v>
      </c>
      <c r="R37" s="15"/>
      <c r="S37" s="13"/>
      <c r="T37" s="14"/>
      <c r="U37" s="12">
        <v>48549</v>
      </c>
      <c r="V37" s="15"/>
      <c r="W37" s="13"/>
      <c r="X37" s="37"/>
      <c r="Y37" s="48">
        <v>2022</v>
      </c>
      <c r="Z37" s="71">
        <f>'2022'!Z16</f>
        <v>0</v>
      </c>
      <c r="AA37" s="28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44"/>
    </row>
    <row r="38" spans="1:54" x14ac:dyDescent="0.25">
      <c r="A38" s="18">
        <v>48397</v>
      </c>
      <c r="B38" s="21"/>
      <c r="C38" s="19"/>
      <c r="D38" s="20"/>
      <c r="E38" s="18">
        <v>48428</v>
      </c>
      <c r="F38" s="21"/>
      <c r="G38" s="19"/>
      <c r="H38" s="20"/>
      <c r="I38" s="18">
        <v>48459</v>
      </c>
      <c r="J38" s="21"/>
      <c r="K38" s="19"/>
      <c r="L38" s="20"/>
      <c r="M38" s="18">
        <v>48489</v>
      </c>
      <c r="N38" s="21"/>
      <c r="O38" s="19"/>
      <c r="P38" s="20"/>
      <c r="Q38" s="18">
        <v>48520</v>
      </c>
      <c r="R38" s="21"/>
      <c r="S38" s="19"/>
      <c r="T38" s="20"/>
      <c r="U38" s="18">
        <v>48550</v>
      </c>
      <c r="V38" s="21"/>
      <c r="W38" s="19"/>
      <c r="X38" s="26"/>
      <c r="Y38" s="48">
        <v>2023</v>
      </c>
      <c r="Z38" s="71">
        <f>'2023'!Z16</f>
        <v>0</v>
      </c>
      <c r="AA38" s="28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44"/>
    </row>
    <row r="39" spans="1:54" x14ac:dyDescent="0.25">
      <c r="A39" s="18">
        <v>48398</v>
      </c>
      <c r="B39" s="21"/>
      <c r="C39" s="19"/>
      <c r="D39" s="20"/>
      <c r="E39" s="18">
        <v>48429</v>
      </c>
      <c r="F39" s="21"/>
      <c r="G39" s="19"/>
      <c r="H39" s="20"/>
      <c r="I39" s="18">
        <v>48460</v>
      </c>
      <c r="J39" s="21"/>
      <c r="K39" s="19"/>
      <c r="L39" s="20"/>
      <c r="M39" s="18">
        <v>48490</v>
      </c>
      <c r="N39" s="21"/>
      <c r="O39" s="19"/>
      <c r="P39" s="20"/>
      <c r="Q39" s="18">
        <v>48521</v>
      </c>
      <c r="R39" s="21"/>
      <c r="S39" s="19"/>
      <c r="T39" s="20"/>
      <c r="U39" s="18">
        <v>48551</v>
      </c>
      <c r="V39" s="21"/>
      <c r="W39" s="19"/>
      <c r="X39" s="26"/>
      <c r="Y39" s="48">
        <v>2024</v>
      </c>
      <c r="Z39" s="71">
        <f>'2024'!Z16</f>
        <v>0</v>
      </c>
      <c r="AA39" s="28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44"/>
    </row>
    <row r="40" spans="1:54" x14ac:dyDescent="0.25">
      <c r="A40" s="18">
        <v>48399</v>
      </c>
      <c r="B40" s="21"/>
      <c r="C40" s="19"/>
      <c r="D40" s="20"/>
      <c r="E40" s="18">
        <v>48430</v>
      </c>
      <c r="F40" s="21"/>
      <c r="G40" s="19"/>
      <c r="H40" s="20"/>
      <c r="I40" s="18">
        <v>48461</v>
      </c>
      <c r="J40" s="21"/>
      <c r="K40" s="19"/>
      <c r="L40" s="20"/>
      <c r="M40" s="18">
        <v>48491</v>
      </c>
      <c r="N40" s="21"/>
      <c r="O40" s="19"/>
      <c r="P40" s="20"/>
      <c r="Q40" s="18">
        <v>48522</v>
      </c>
      <c r="R40" s="21"/>
      <c r="S40" s="19"/>
      <c r="T40" s="20"/>
      <c r="U40" s="18">
        <v>48552</v>
      </c>
      <c r="V40" s="21"/>
      <c r="W40" s="19"/>
      <c r="X40" s="26"/>
      <c r="Y40" s="48">
        <v>2025</v>
      </c>
      <c r="Z40" s="71">
        <f>'2025'!Z16</f>
        <v>0</v>
      </c>
      <c r="AA40" s="28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44"/>
    </row>
    <row r="41" spans="1:54" x14ac:dyDescent="0.25">
      <c r="A41" s="18">
        <v>48400</v>
      </c>
      <c r="B41" s="21"/>
      <c r="C41" s="19"/>
      <c r="D41" s="20"/>
      <c r="E41" s="18">
        <v>48431</v>
      </c>
      <c r="F41" s="21"/>
      <c r="G41" s="19"/>
      <c r="H41" s="20"/>
      <c r="I41" s="18">
        <v>48462</v>
      </c>
      <c r="J41" s="21"/>
      <c r="K41" s="19"/>
      <c r="L41" s="20"/>
      <c r="M41" s="18">
        <v>48492</v>
      </c>
      <c r="N41" s="21"/>
      <c r="O41" s="19"/>
      <c r="P41" s="20"/>
      <c r="Q41" s="18">
        <v>48523</v>
      </c>
      <c r="R41" s="21"/>
      <c r="S41" s="19"/>
      <c r="T41" s="20"/>
      <c r="U41" s="18">
        <v>48553</v>
      </c>
      <c r="V41" s="21"/>
      <c r="W41" s="19"/>
      <c r="X41" s="26"/>
      <c r="Y41" s="48">
        <v>2026</v>
      </c>
      <c r="Z41" s="71">
        <f>'2026'!Z16</f>
        <v>0</v>
      </c>
      <c r="AA41" s="28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44"/>
    </row>
    <row r="42" spans="1:54" x14ac:dyDescent="0.25">
      <c r="A42" s="18">
        <v>48401</v>
      </c>
      <c r="B42" s="21"/>
      <c r="C42" s="19"/>
      <c r="D42" s="20"/>
      <c r="E42" s="18">
        <v>48432</v>
      </c>
      <c r="F42" s="21"/>
      <c r="G42" s="19"/>
      <c r="H42" s="20"/>
      <c r="I42" s="18">
        <v>48463</v>
      </c>
      <c r="J42" s="21"/>
      <c r="K42" s="19"/>
      <c r="L42" s="20"/>
      <c r="M42" s="18">
        <v>48493</v>
      </c>
      <c r="N42" s="21"/>
      <c r="O42" s="19"/>
      <c r="P42" s="20"/>
      <c r="Q42" s="18">
        <v>48524</v>
      </c>
      <c r="R42" s="21"/>
      <c r="S42" s="19"/>
      <c r="T42" s="20"/>
      <c r="U42" s="18">
        <v>48554</v>
      </c>
      <c r="V42" s="21"/>
      <c r="W42" s="19"/>
      <c r="X42" s="26"/>
      <c r="Y42" s="48">
        <v>2027</v>
      </c>
      <c r="Z42" s="71">
        <f>'2027'!Z16</f>
        <v>0</v>
      </c>
      <c r="AA42" s="28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44"/>
    </row>
    <row r="43" spans="1:54" x14ac:dyDescent="0.25">
      <c r="A43" s="18">
        <v>48402</v>
      </c>
      <c r="B43" s="21"/>
      <c r="C43" s="19"/>
      <c r="D43" s="20"/>
      <c r="E43" s="18">
        <v>48433</v>
      </c>
      <c r="F43" s="21"/>
      <c r="G43" s="19"/>
      <c r="H43" s="20"/>
      <c r="I43" s="18">
        <v>48464</v>
      </c>
      <c r="J43" s="21"/>
      <c r="K43" s="19"/>
      <c r="L43" s="20"/>
      <c r="M43" s="18">
        <v>48494</v>
      </c>
      <c r="N43" s="21"/>
      <c r="O43" s="19"/>
      <c r="P43" s="20"/>
      <c r="Q43" s="18">
        <v>48525</v>
      </c>
      <c r="R43" s="21"/>
      <c r="S43" s="19"/>
      <c r="T43" s="20"/>
      <c r="U43" s="18">
        <v>48555</v>
      </c>
      <c r="V43" s="21"/>
      <c r="W43" s="19"/>
      <c r="X43" s="26"/>
      <c r="Y43" s="48">
        <v>2028</v>
      </c>
      <c r="Z43" s="71">
        <f>'2028'!Z16</f>
        <v>0</v>
      </c>
      <c r="AA43" s="28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44"/>
    </row>
    <row r="44" spans="1:54" x14ac:dyDescent="0.25">
      <c r="A44" s="18">
        <v>48403</v>
      </c>
      <c r="B44" s="21"/>
      <c r="C44" s="19"/>
      <c r="D44" s="20"/>
      <c r="E44" s="18">
        <v>48434</v>
      </c>
      <c r="F44" s="21"/>
      <c r="G44" s="19"/>
      <c r="H44" s="20"/>
      <c r="I44" s="18">
        <v>48465</v>
      </c>
      <c r="J44" s="21"/>
      <c r="K44" s="19"/>
      <c r="L44" s="20"/>
      <c r="M44" s="18">
        <v>48495</v>
      </c>
      <c r="N44" s="21"/>
      <c r="O44" s="19"/>
      <c r="P44" s="20"/>
      <c r="Q44" s="18">
        <v>48526</v>
      </c>
      <c r="R44" s="21"/>
      <c r="S44" s="19"/>
      <c r="T44" s="20"/>
      <c r="U44" s="18">
        <v>48556</v>
      </c>
      <c r="V44" s="21"/>
      <c r="W44" s="19"/>
      <c r="X44" s="26"/>
      <c r="Y44" s="48">
        <v>2029</v>
      </c>
      <c r="Z44" s="71">
        <f>'2029'!Z16</f>
        <v>0</v>
      </c>
      <c r="AA44" s="28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44"/>
    </row>
    <row r="45" spans="1:54" x14ac:dyDescent="0.25">
      <c r="A45" s="18">
        <v>48404</v>
      </c>
      <c r="B45" s="21"/>
      <c r="C45" s="19"/>
      <c r="D45" s="20"/>
      <c r="E45" s="18">
        <v>48435</v>
      </c>
      <c r="F45" s="21"/>
      <c r="G45" s="19"/>
      <c r="H45" s="20"/>
      <c r="I45" s="18">
        <v>48466</v>
      </c>
      <c r="J45" s="21"/>
      <c r="K45" s="19"/>
      <c r="L45" s="20"/>
      <c r="M45" s="18">
        <v>48496</v>
      </c>
      <c r="N45" s="21"/>
      <c r="O45" s="19"/>
      <c r="P45" s="20"/>
      <c r="Q45" s="18">
        <v>48527</v>
      </c>
      <c r="R45" s="21"/>
      <c r="S45" s="19"/>
      <c r="T45" s="20"/>
      <c r="U45" s="18">
        <v>48557</v>
      </c>
      <c r="V45" s="21"/>
      <c r="W45" s="19"/>
      <c r="X45" s="26"/>
      <c r="Y45" s="48">
        <v>2030</v>
      </c>
      <c r="Z45" s="71">
        <f>'2030'!Z16</f>
        <v>0</v>
      </c>
      <c r="AA45" s="28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44"/>
    </row>
    <row r="46" spans="1:54" x14ac:dyDescent="0.25">
      <c r="A46" s="18">
        <v>48405</v>
      </c>
      <c r="B46" s="21"/>
      <c r="C46" s="19"/>
      <c r="D46" s="20"/>
      <c r="E46" s="18">
        <v>48436</v>
      </c>
      <c r="F46" s="21"/>
      <c r="G46" s="19"/>
      <c r="H46" s="20"/>
      <c r="I46" s="18">
        <v>48467</v>
      </c>
      <c r="J46" s="21"/>
      <c r="K46" s="19"/>
      <c r="L46" s="20"/>
      <c r="M46" s="18">
        <v>48497</v>
      </c>
      <c r="N46" s="21"/>
      <c r="O46" s="19"/>
      <c r="P46" s="20"/>
      <c r="Q46" s="18">
        <v>48528</v>
      </c>
      <c r="R46" s="21"/>
      <c r="S46" s="19"/>
      <c r="T46" s="20"/>
      <c r="U46" s="18">
        <v>48558</v>
      </c>
      <c r="V46" s="21"/>
      <c r="W46" s="19"/>
      <c r="X46" s="26"/>
      <c r="Y46" s="48">
        <v>2031</v>
      </c>
      <c r="Z46" s="71">
        <f>'2031'!Z16</f>
        <v>0</v>
      </c>
      <c r="AA46" s="28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44"/>
    </row>
    <row r="47" spans="1:54" x14ac:dyDescent="0.25">
      <c r="A47" s="18">
        <v>48406</v>
      </c>
      <c r="B47" s="21"/>
      <c r="C47" s="19"/>
      <c r="D47" s="20"/>
      <c r="E47" s="18">
        <v>48437</v>
      </c>
      <c r="F47" s="21"/>
      <c r="G47" s="19"/>
      <c r="H47" s="20"/>
      <c r="I47" s="18">
        <v>48468</v>
      </c>
      <c r="J47" s="21"/>
      <c r="K47" s="19"/>
      <c r="L47" s="20"/>
      <c r="M47" s="18">
        <v>48498</v>
      </c>
      <c r="N47" s="21"/>
      <c r="O47" s="19"/>
      <c r="P47" s="20"/>
      <c r="Q47" s="18">
        <v>48529</v>
      </c>
      <c r="R47" s="21"/>
      <c r="S47" s="19"/>
      <c r="T47" s="20"/>
      <c r="U47" s="18">
        <v>48559</v>
      </c>
      <c r="V47" s="21"/>
      <c r="W47" s="19"/>
      <c r="X47" s="26"/>
      <c r="Y47" s="48">
        <v>2032</v>
      </c>
      <c r="Z47" s="71">
        <f>'2032'!Z16</f>
        <v>0</v>
      </c>
      <c r="AA47" s="28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44"/>
    </row>
    <row r="48" spans="1:54" x14ac:dyDescent="0.25">
      <c r="A48" s="18">
        <v>48407</v>
      </c>
      <c r="B48" s="21"/>
      <c r="C48" s="19"/>
      <c r="D48" s="20"/>
      <c r="E48" s="18">
        <v>48438</v>
      </c>
      <c r="F48" s="21"/>
      <c r="G48" s="19"/>
      <c r="H48" s="20"/>
      <c r="I48" s="18">
        <v>48469</v>
      </c>
      <c r="J48" s="21"/>
      <c r="K48" s="19"/>
      <c r="L48" s="20"/>
      <c r="M48" s="18">
        <v>48499</v>
      </c>
      <c r="N48" s="21"/>
      <c r="O48" s="19"/>
      <c r="P48" s="20"/>
      <c r="Q48" s="18">
        <v>48530</v>
      </c>
      <c r="R48" s="21"/>
      <c r="S48" s="19"/>
      <c r="T48" s="20"/>
      <c r="U48" s="18">
        <v>48560</v>
      </c>
      <c r="V48" s="21"/>
      <c r="W48" s="19"/>
      <c r="X48" s="26"/>
      <c r="Y48" s="48">
        <v>2033</v>
      </c>
      <c r="Z48" s="71">
        <f>'2033'!Z16</f>
        <v>0</v>
      </c>
      <c r="AA48" s="28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44"/>
    </row>
    <row r="49" spans="1:54" x14ac:dyDescent="0.25">
      <c r="A49" s="18">
        <v>48408</v>
      </c>
      <c r="B49" s="21"/>
      <c r="C49" s="19"/>
      <c r="D49" s="20"/>
      <c r="E49" s="18">
        <v>48439</v>
      </c>
      <c r="F49" s="21"/>
      <c r="G49" s="19"/>
      <c r="H49" s="20"/>
      <c r="I49" s="18">
        <v>48470</v>
      </c>
      <c r="J49" s="21"/>
      <c r="K49" s="19"/>
      <c r="L49" s="20"/>
      <c r="M49" s="18">
        <v>48500</v>
      </c>
      <c r="N49" s="21"/>
      <c r="O49" s="19"/>
      <c r="P49" s="20"/>
      <c r="Q49" s="18">
        <v>48531</v>
      </c>
      <c r="R49" s="21"/>
      <c r="S49" s="19"/>
      <c r="T49" s="20"/>
      <c r="U49" s="18">
        <v>48561</v>
      </c>
      <c r="V49" s="21"/>
      <c r="W49" s="19"/>
      <c r="X49" s="26"/>
      <c r="Y49" s="48">
        <v>2034</v>
      </c>
      <c r="Z49" s="71">
        <f>'2034'!Z16</f>
        <v>0</v>
      </c>
      <c r="AA49" s="28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44"/>
    </row>
    <row r="50" spans="1:54" ht="15.75" thickBot="1" x14ac:dyDescent="0.3">
      <c r="A50" s="18">
        <v>48409</v>
      </c>
      <c r="B50" s="21"/>
      <c r="C50" s="19"/>
      <c r="D50" s="20"/>
      <c r="E50" s="18">
        <v>48440</v>
      </c>
      <c r="F50" s="21"/>
      <c r="G50" s="19"/>
      <c r="H50" s="20"/>
      <c r="I50" s="18">
        <v>48471</v>
      </c>
      <c r="J50" s="21"/>
      <c r="K50" s="19"/>
      <c r="L50" s="20"/>
      <c r="M50" s="18">
        <v>48501</v>
      </c>
      <c r="N50" s="21"/>
      <c r="O50" s="19"/>
      <c r="P50" s="20"/>
      <c r="Q50" s="18">
        <v>48532</v>
      </c>
      <c r="R50" s="21"/>
      <c r="S50" s="19"/>
      <c r="T50" s="20"/>
      <c r="U50" s="18">
        <v>48562</v>
      </c>
      <c r="V50" s="21"/>
      <c r="W50" s="19"/>
      <c r="X50" s="26"/>
      <c r="Y50" s="48">
        <v>2035</v>
      </c>
      <c r="Z50" s="71">
        <f>'2035'!Z16</f>
        <v>0</v>
      </c>
      <c r="AA50" s="28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44"/>
    </row>
    <row r="51" spans="1:54" x14ac:dyDescent="0.25">
      <c r="A51" s="18">
        <v>48410</v>
      </c>
      <c r="B51" s="21"/>
      <c r="C51" s="19"/>
      <c r="D51" s="20"/>
      <c r="E51" s="18">
        <v>48441</v>
      </c>
      <c r="F51" s="21"/>
      <c r="G51" s="19"/>
      <c r="H51" s="20"/>
      <c r="I51" s="18">
        <v>48472</v>
      </c>
      <c r="J51" s="21"/>
      <c r="K51" s="19"/>
      <c r="L51" s="20"/>
      <c r="M51" s="18">
        <v>48502</v>
      </c>
      <c r="N51" s="21"/>
      <c r="O51" s="19"/>
      <c r="P51" s="20"/>
      <c r="Q51" s="18">
        <v>48533</v>
      </c>
      <c r="R51" s="21"/>
      <c r="S51" s="19"/>
      <c r="T51" s="20"/>
      <c r="U51" s="18">
        <v>48563</v>
      </c>
      <c r="V51" s="21"/>
      <c r="W51" s="19"/>
      <c r="X51" s="22"/>
      <c r="Y51" s="78" t="s">
        <v>32</v>
      </c>
      <c r="Z51" s="79"/>
      <c r="AA51" s="28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44"/>
    </row>
    <row r="52" spans="1:54" x14ac:dyDescent="0.25">
      <c r="A52" s="18">
        <v>48411</v>
      </c>
      <c r="B52" s="21"/>
      <c r="C52" s="19"/>
      <c r="D52" s="20"/>
      <c r="E52" s="18">
        <v>48442</v>
      </c>
      <c r="F52" s="21"/>
      <c r="G52" s="19"/>
      <c r="H52" s="20"/>
      <c r="I52" s="18">
        <v>48473</v>
      </c>
      <c r="J52" s="21"/>
      <c r="K52" s="19"/>
      <c r="L52" s="20"/>
      <c r="M52" s="18">
        <v>48503</v>
      </c>
      <c r="N52" s="21"/>
      <c r="O52" s="19"/>
      <c r="P52" s="20"/>
      <c r="Q52" s="18">
        <v>48534</v>
      </c>
      <c r="R52" s="21"/>
      <c r="S52" s="19"/>
      <c r="T52" s="20"/>
      <c r="U52" s="18">
        <v>48564</v>
      </c>
      <c r="V52" s="21"/>
      <c r="W52" s="19"/>
      <c r="X52" s="22"/>
      <c r="Y52" s="17" t="s">
        <v>24</v>
      </c>
      <c r="Z52" s="73" t="s">
        <v>20</v>
      </c>
      <c r="AA52" s="28"/>
      <c r="AB52" s="7"/>
      <c r="AC52" s="28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44"/>
    </row>
    <row r="53" spans="1:54" x14ac:dyDescent="0.25">
      <c r="A53" s="18">
        <v>48412</v>
      </c>
      <c r="B53" s="21"/>
      <c r="C53" s="19"/>
      <c r="D53" s="20"/>
      <c r="E53" s="18">
        <v>48443</v>
      </c>
      <c r="F53" s="21"/>
      <c r="G53" s="19"/>
      <c r="H53" s="20"/>
      <c r="I53" s="18">
        <v>48474</v>
      </c>
      <c r="J53" s="21"/>
      <c r="K53" s="19"/>
      <c r="L53" s="20"/>
      <c r="M53" s="18">
        <v>48504</v>
      </c>
      <c r="N53" s="21"/>
      <c r="O53" s="19"/>
      <c r="P53" s="20"/>
      <c r="Q53" s="18">
        <v>48535</v>
      </c>
      <c r="R53" s="21"/>
      <c r="S53" s="19"/>
      <c r="T53" s="20"/>
      <c r="U53" s="18">
        <v>48565</v>
      </c>
      <c r="V53" s="21"/>
      <c r="W53" s="19"/>
      <c r="X53" s="22"/>
      <c r="Y53" s="48">
        <v>2021</v>
      </c>
      <c r="Z53" s="71">
        <f>'2021'!Z32</f>
        <v>0</v>
      </c>
      <c r="AA53" s="28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44"/>
    </row>
    <row r="54" spans="1:54" ht="15.75" thickBot="1" x14ac:dyDescent="0.3">
      <c r="A54" s="18">
        <v>48413</v>
      </c>
      <c r="B54" s="21"/>
      <c r="C54" s="19"/>
      <c r="D54" s="20"/>
      <c r="E54" s="18">
        <v>48444</v>
      </c>
      <c r="F54" s="21"/>
      <c r="G54" s="19"/>
      <c r="H54" s="20"/>
      <c r="I54" s="18">
        <v>48475</v>
      </c>
      <c r="J54" s="21"/>
      <c r="K54" s="19"/>
      <c r="L54" s="20"/>
      <c r="M54" s="18">
        <v>48505</v>
      </c>
      <c r="N54" s="21"/>
      <c r="O54" s="19"/>
      <c r="P54" s="20"/>
      <c r="Q54" s="18">
        <v>48536</v>
      </c>
      <c r="R54" s="21"/>
      <c r="S54" s="19"/>
      <c r="T54" s="20"/>
      <c r="U54" s="18">
        <v>48566</v>
      </c>
      <c r="V54" s="21"/>
      <c r="W54" s="19"/>
      <c r="X54" s="22"/>
      <c r="Y54" s="48">
        <v>2022</v>
      </c>
      <c r="Z54" s="71">
        <f>'2022'!Z32</f>
        <v>0</v>
      </c>
      <c r="AA54" s="28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44"/>
    </row>
    <row r="55" spans="1:54" ht="15.75" thickBot="1" x14ac:dyDescent="0.3">
      <c r="A55" s="18">
        <v>48414</v>
      </c>
      <c r="B55" s="21"/>
      <c r="C55" s="19"/>
      <c r="D55" s="20"/>
      <c r="E55" s="18">
        <v>48445</v>
      </c>
      <c r="F55" s="21"/>
      <c r="G55" s="19"/>
      <c r="H55" s="20"/>
      <c r="I55" s="18">
        <v>48476</v>
      </c>
      <c r="J55" s="21"/>
      <c r="K55" s="19"/>
      <c r="L55" s="20"/>
      <c r="M55" s="18">
        <v>48506</v>
      </c>
      <c r="N55" s="21"/>
      <c r="O55" s="19"/>
      <c r="P55" s="20"/>
      <c r="Q55" s="18">
        <v>48537</v>
      </c>
      <c r="R55" s="21"/>
      <c r="S55" s="19"/>
      <c r="T55" s="20"/>
      <c r="U55" s="18">
        <v>48567</v>
      </c>
      <c r="V55" s="21"/>
      <c r="W55" s="19"/>
      <c r="X55" s="22"/>
      <c r="Y55" s="48">
        <v>2023</v>
      </c>
      <c r="Z55" s="71">
        <f>'2023'!Z32</f>
        <v>0</v>
      </c>
      <c r="AA55" s="28"/>
      <c r="AB55" s="7"/>
      <c r="AC55" s="39" t="s">
        <v>25</v>
      </c>
      <c r="AD55" s="69">
        <f>SUM(Table121247[Total Hours])</f>
        <v>0</v>
      </c>
      <c r="AE55" s="7"/>
      <c r="AF55" s="39" t="s">
        <v>26</v>
      </c>
      <c r="AG55" s="40">
        <f>SUM(Table131558[Total Salvations])</f>
        <v>0</v>
      </c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44"/>
    </row>
    <row r="56" spans="1:54" x14ac:dyDescent="0.25">
      <c r="A56" s="18">
        <v>48415</v>
      </c>
      <c r="B56" s="21"/>
      <c r="C56" s="19"/>
      <c r="D56" s="20"/>
      <c r="E56" s="18">
        <v>48446</v>
      </c>
      <c r="F56" s="21"/>
      <c r="G56" s="19"/>
      <c r="H56" s="20"/>
      <c r="I56" s="18">
        <v>48477</v>
      </c>
      <c r="J56" s="21"/>
      <c r="K56" s="19"/>
      <c r="L56" s="20"/>
      <c r="M56" s="18">
        <v>48507</v>
      </c>
      <c r="N56" s="21"/>
      <c r="O56" s="19"/>
      <c r="P56" s="20"/>
      <c r="Q56" s="18">
        <v>48538</v>
      </c>
      <c r="R56" s="21"/>
      <c r="S56" s="19"/>
      <c r="T56" s="20"/>
      <c r="U56" s="18">
        <v>48568</v>
      </c>
      <c r="V56" s="21"/>
      <c r="W56" s="19"/>
      <c r="X56" s="22"/>
      <c r="Y56" s="48">
        <v>2024</v>
      </c>
      <c r="Z56" s="71">
        <f>'2024'!Z32</f>
        <v>0</v>
      </c>
      <c r="AA56" s="28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44"/>
    </row>
    <row r="57" spans="1:54" x14ac:dyDescent="0.25">
      <c r="A57" s="18">
        <v>48416</v>
      </c>
      <c r="B57" s="21"/>
      <c r="C57" s="19"/>
      <c r="D57" s="20"/>
      <c r="E57" s="18">
        <v>48447</v>
      </c>
      <c r="F57" s="21"/>
      <c r="G57" s="19"/>
      <c r="H57" s="20"/>
      <c r="I57" s="18">
        <v>48478</v>
      </c>
      <c r="J57" s="21"/>
      <c r="K57" s="19"/>
      <c r="L57" s="20"/>
      <c r="M57" s="18">
        <v>48508</v>
      </c>
      <c r="N57" s="21"/>
      <c r="O57" s="19"/>
      <c r="P57" s="20"/>
      <c r="Q57" s="18">
        <v>48539</v>
      </c>
      <c r="R57" s="21"/>
      <c r="S57" s="19"/>
      <c r="T57" s="20"/>
      <c r="U57" s="18">
        <v>48569</v>
      </c>
      <c r="V57" s="21"/>
      <c r="W57" s="19"/>
      <c r="X57" s="22"/>
      <c r="Y57" s="48">
        <v>2025</v>
      </c>
      <c r="Z57" s="71">
        <f>'2025'!Z32</f>
        <v>0</v>
      </c>
      <c r="AA57" s="28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44"/>
    </row>
    <row r="58" spans="1:54" x14ac:dyDescent="0.25">
      <c r="A58" s="18">
        <v>48417</v>
      </c>
      <c r="B58" s="21"/>
      <c r="C58" s="19"/>
      <c r="D58" s="20"/>
      <c r="E58" s="18">
        <v>48448</v>
      </c>
      <c r="F58" s="21"/>
      <c r="G58" s="19"/>
      <c r="H58" s="20"/>
      <c r="I58" s="18">
        <v>48479</v>
      </c>
      <c r="J58" s="21"/>
      <c r="K58" s="19"/>
      <c r="L58" s="20"/>
      <c r="M58" s="18">
        <v>48509</v>
      </c>
      <c r="N58" s="21"/>
      <c r="O58" s="19"/>
      <c r="P58" s="20"/>
      <c r="Q58" s="18">
        <v>48540</v>
      </c>
      <c r="R58" s="21"/>
      <c r="S58" s="19"/>
      <c r="T58" s="20"/>
      <c r="U58" s="18">
        <v>48570</v>
      </c>
      <c r="V58" s="21"/>
      <c r="W58" s="19"/>
      <c r="X58" s="22"/>
      <c r="Y58" s="48">
        <v>2026</v>
      </c>
      <c r="Z58" s="71">
        <f>'2026'!Z32</f>
        <v>0</v>
      </c>
      <c r="AA58" s="28" t="s">
        <v>28</v>
      </c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44"/>
    </row>
    <row r="59" spans="1:54" x14ac:dyDescent="0.25">
      <c r="A59" s="18">
        <v>48418</v>
      </c>
      <c r="B59" s="21"/>
      <c r="C59" s="19"/>
      <c r="D59" s="20"/>
      <c r="E59" s="18">
        <v>48449</v>
      </c>
      <c r="F59" s="21"/>
      <c r="G59" s="19"/>
      <c r="H59" s="20"/>
      <c r="I59" s="18">
        <v>48480</v>
      </c>
      <c r="J59" s="21"/>
      <c r="K59" s="19"/>
      <c r="L59" s="20"/>
      <c r="M59" s="18">
        <v>48510</v>
      </c>
      <c r="N59" s="21"/>
      <c r="O59" s="19"/>
      <c r="P59" s="20"/>
      <c r="Q59" s="18">
        <v>48541</v>
      </c>
      <c r="R59" s="21"/>
      <c r="S59" s="19"/>
      <c r="T59" s="20"/>
      <c r="U59" s="18">
        <v>48571</v>
      </c>
      <c r="V59" s="21"/>
      <c r="W59" s="19"/>
      <c r="X59" s="22"/>
      <c r="Y59" s="48">
        <v>2027</v>
      </c>
      <c r="Z59" s="71">
        <f>'2027'!Z32</f>
        <v>0</v>
      </c>
      <c r="AA59" s="28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44"/>
    </row>
    <row r="60" spans="1:54" x14ac:dyDescent="0.25">
      <c r="A60" s="18">
        <v>48419</v>
      </c>
      <c r="B60" s="21"/>
      <c r="C60" s="19"/>
      <c r="D60" s="20"/>
      <c r="E60" s="18">
        <v>48450</v>
      </c>
      <c r="F60" s="21"/>
      <c r="G60" s="19"/>
      <c r="H60" s="20"/>
      <c r="I60" s="18">
        <v>48481</v>
      </c>
      <c r="J60" s="21"/>
      <c r="K60" s="19"/>
      <c r="L60" s="20"/>
      <c r="M60" s="18">
        <v>48511</v>
      </c>
      <c r="N60" s="21"/>
      <c r="O60" s="19"/>
      <c r="P60" s="20"/>
      <c r="Q60" s="18">
        <v>48542</v>
      </c>
      <c r="R60" s="21"/>
      <c r="S60" s="19"/>
      <c r="T60" s="20"/>
      <c r="U60" s="18">
        <v>48572</v>
      </c>
      <c r="V60" s="21"/>
      <c r="W60" s="19"/>
      <c r="X60" s="22"/>
      <c r="Y60" s="48">
        <v>2028</v>
      </c>
      <c r="Z60" s="71">
        <f>'2028'!Z32</f>
        <v>0</v>
      </c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44"/>
    </row>
    <row r="61" spans="1:54" x14ac:dyDescent="0.25">
      <c r="A61" s="18">
        <v>48420</v>
      </c>
      <c r="B61" s="21"/>
      <c r="C61" s="19"/>
      <c r="D61" s="20"/>
      <c r="E61" s="18">
        <v>48451</v>
      </c>
      <c r="F61" s="21"/>
      <c r="G61" s="19"/>
      <c r="H61" s="20"/>
      <c r="I61" s="18">
        <v>48482</v>
      </c>
      <c r="J61" s="21"/>
      <c r="K61" s="19"/>
      <c r="L61" s="20"/>
      <c r="M61" s="18">
        <v>48512</v>
      </c>
      <c r="N61" s="21"/>
      <c r="O61" s="19"/>
      <c r="P61" s="20"/>
      <c r="Q61" s="18">
        <v>48543</v>
      </c>
      <c r="R61" s="21"/>
      <c r="S61" s="19"/>
      <c r="T61" s="20"/>
      <c r="U61" s="18">
        <v>48573</v>
      </c>
      <c r="V61" s="21"/>
      <c r="W61" s="19"/>
      <c r="X61" s="22"/>
      <c r="Y61" s="48">
        <v>2029</v>
      </c>
      <c r="Z61" s="71">
        <f>'2029'!Z32</f>
        <v>0</v>
      </c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44"/>
    </row>
    <row r="62" spans="1:54" x14ac:dyDescent="0.25">
      <c r="A62" s="18">
        <v>48421</v>
      </c>
      <c r="B62" s="21"/>
      <c r="C62" s="19"/>
      <c r="D62" s="20"/>
      <c r="E62" s="18">
        <v>48452</v>
      </c>
      <c r="F62" s="21"/>
      <c r="G62" s="19"/>
      <c r="H62" s="20"/>
      <c r="I62" s="18">
        <v>48483</v>
      </c>
      <c r="J62" s="21"/>
      <c r="K62" s="19"/>
      <c r="L62" s="20"/>
      <c r="M62" s="18">
        <v>48513</v>
      </c>
      <c r="N62" s="21"/>
      <c r="O62" s="19"/>
      <c r="P62" s="20"/>
      <c r="Q62" s="18">
        <v>48544</v>
      </c>
      <c r="R62" s="21"/>
      <c r="S62" s="19"/>
      <c r="T62" s="20"/>
      <c r="U62" s="18">
        <v>48574</v>
      </c>
      <c r="V62" s="21"/>
      <c r="W62" s="19"/>
      <c r="X62" s="22"/>
      <c r="Y62" s="48">
        <v>2030</v>
      </c>
      <c r="Z62" s="71">
        <f>'2030'!Z32</f>
        <v>0</v>
      </c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44"/>
    </row>
    <row r="63" spans="1:54" x14ac:dyDescent="0.25">
      <c r="A63" s="18">
        <v>48422</v>
      </c>
      <c r="B63" s="21"/>
      <c r="C63" s="19"/>
      <c r="D63" s="20"/>
      <c r="E63" s="18">
        <v>48453</v>
      </c>
      <c r="F63" s="21"/>
      <c r="G63" s="19"/>
      <c r="H63" s="20"/>
      <c r="I63" s="18">
        <v>48484</v>
      </c>
      <c r="J63" s="21"/>
      <c r="K63" s="19"/>
      <c r="L63" s="20"/>
      <c r="M63" s="18">
        <v>48514</v>
      </c>
      <c r="N63" s="21"/>
      <c r="O63" s="19"/>
      <c r="P63" s="20"/>
      <c r="Q63" s="18">
        <v>48545</v>
      </c>
      <c r="R63" s="21"/>
      <c r="S63" s="19"/>
      <c r="T63" s="20"/>
      <c r="U63" s="18">
        <v>48575</v>
      </c>
      <c r="V63" s="21"/>
      <c r="W63" s="19"/>
      <c r="X63" s="22"/>
      <c r="Y63" s="48">
        <v>2031</v>
      </c>
      <c r="Z63" s="71">
        <f>'2031'!Z32</f>
        <v>0</v>
      </c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44"/>
    </row>
    <row r="64" spans="1:54" x14ac:dyDescent="0.25">
      <c r="A64" s="18">
        <v>48423</v>
      </c>
      <c r="B64" s="21"/>
      <c r="C64" s="19"/>
      <c r="D64" s="20"/>
      <c r="E64" s="18">
        <v>48454</v>
      </c>
      <c r="F64" s="21"/>
      <c r="G64" s="19"/>
      <c r="H64" s="20"/>
      <c r="I64" s="18">
        <v>48485</v>
      </c>
      <c r="J64" s="21"/>
      <c r="K64" s="19"/>
      <c r="L64" s="20"/>
      <c r="M64" s="18">
        <v>48515</v>
      </c>
      <c r="N64" s="21"/>
      <c r="O64" s="19"/>
      <c r="P64" s="20"/>
      <c r="Q64" s="18">
        <v>48546</v>
      </c>
      <c r="R64" s="21"/>
      <c r="S64" s="19"/>
      <c r="T64" s="20"/>
      <c r="U64" s="18">
        <v>48576</v>
      </c>
      <c r="V64" s="21"/>
      <c r="W64" s="19"/>
      <c r="X64" s="22"/>
      <c r="Y64" s="48">
        <v>2032</v>
      </c>
      <c r="Z64" s="71">
        <f>'2032'!Z32</f>
        <v>0</v>
      </c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44"/>
    </row>
    <row r="65" spans="1:54" x14ac:dyDescent="0.25">
      <c r="A65" s="18">
        <v>48424</v>
      </c>
      <c r="B65" s="21"/>
      <c r="C65" s="19"/>
      <c r="D65" s="20"/>
      <c r="E65" s="18">
        <v>48455</v>
      </c>
      <c r="F65" s="21"/>
      <c r="G65" s="19"/>
      <c r="H65" s="20"/>
      <c r="I65" s="18">
        <v>48486</v>
      </c>
      <c r="J65" s="21"/>
      <c r="K65" s="19"/>
      <c r="L65" s="20"/>
      <c r="M65" s="18">
        <v>48516</v>
      </c>
      <c r="N65" s="21"/>
      <c r="O65" s="19"/>
      <c r="P65" s="20"/>
      <c r="Q65" s="18">
        <v>48547</v>
      </c>
      <c r="R65" s="21"/>
      <c r="S65" s="19"/>
      <c r="T65" s="20"/>
      <c r="U65" s="18">
        <v>48577</v>
      </c>
      <c r="V65" s="21"/>
      <c r="W65" s="19"/>
      <c r="X65" s="22"/>
      <c r="Y65" s="48">
        <v>2033</v>
      </c>
      <c r="Z65" s="71">
        <f>'2033'!Z32</f>
        <v>0</v>
      </c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44"/>
    </row>
    <row r="66" spans="1:54" x14ac:dyDescent="0.25">
      <c r="A66" s="18">
        <v>48425</v>
      </c>
      <c r="B66" s="21"/>
      <c r="C66" s="19"/>
      <c r="D66" s="20"/>
      <c r="E66" s="18">
        <v>48456</v>
      </c>
      <c r="F66" s="21"/>
      <c r="G66" s="19"/>
      <c r="H66" s="20"/>
      <c r="I66" s="18">
        <v>48487</v>
      </c>
      <c r="J66" s="21"/>
      <c r="K66" s="19"/>
      <c r="L66" s="20"/>
      <c r="M66" s="18">
        <v>48517</v>
      </c>
      <c r="N66" s="21"/>
      <c r="O66" s="19"/>
      <c r="P66" s="20"/>
      <c r="Q66" s="18">
        <v>48548</v>
      </c>
      <c r="R66" s="21"/>
      <c r="S66" s="19"/>
      <c r="T66" s="20"/>
      <c r="U66" s="18">
        <v>48578</v>
      </c>
      <c r="V66" s="21"/>
      <c r="W66" s="19"/>
      <c r="X66" s="22"/>
      <c r="Y66" s="48">
        <v>2034</v>
      </c>
      <c r="Z66" s="71">
        <f>'2034'!Z32</f>
        <v>0</v>
      </c>
      <c r="AA66" s="28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44"/>
    </row>
    <row r="67" spans="1:54" ht="15.75" thickBot="1" x14ac:dyDescent="0.3">
      <c r="A67" s="33">
        <v>48426</v>
      </c>
      <c r="B67" s="35"/>
      <c r="C67" s="34"/>
      <c r="D67" s="25"/>
      <c r="E67" s="33">
        <v>48457</v>
      </c>
      <c r="F67" s="35"/>
      <c r="G67" s="34"/>
      <c r="H67" s="25"/>
      <c r="I67" s="33"/>
      <c r="J67" s="35"/>
      <c r="K67" s="34"/>
      <c r="L67" s="25"/>
      <c r="M67" s="33">
        <v>48518</v>
      </c>
      <c r="N67" s="35"/>
      <c r="O67" s="34"/>
      <c r="P67" s="25"/>
      <c r="Q67" s="33"/>
      <c r="R67" s="35"/>
      <c r="S67" s="34"/>
      <c r="T67" s="25"/>
      <c r="U67" s="33">
        <v>48579</v>
      </c>
      <c r="V67" s="35"/>
      <c r="W67" s="34"/>
      <c r="X67" s="36"/>
      <c r="Y67" s="38">
        <v>2035</v>
      </c>
      <c r="Z67" s="75">
        <f>'2035'!Z32</f>
        <v>0</v>
      </c>
      <c r="AA67" s="45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7"/>
    </row>
    <row r="68" spans="1:54" x14ac:dyDescent="0.25">
      <c r="Y68" s="28"/>
      <c r="Z68" s="28"/>
    </row>
    <row r="69" spans="1:54" x14ac:dyDescent="0.25">
      <c r="Y69" s="28"/>
      <c r="Z69" s="28"/>
    </row>
    <row r="70" spans="1:54" x14ac:dyDescent="0.25">
      <c r="Y70" s="28"/>
      <c r="Z70" s="28"/>
    </row>
    <row r="71" spans="1:54" x14ac:dyDescent="0.25">
      <c r="Y71" s="28"/>
      <c r="Z71" s="28"/>
    </row>
    <row r="72" spans="1:54" x14ac:dyDescent="0.25">
      <c r="Y72" s="28"/>
      <c r="Z72" s="28"/>
    </row>
  </sheetData>
  <mergeCells count="18">
    <mergeCell ref="A1:X1"/>
    <mergeCell ref="Y1:BH1"/>
    <mergeCell ref="A2:D2"/>
    <mergeCell ref="E2:H2"/>
    <mergeCell ref="I2:L2"/>
    <mergeCell ref="M2:P2"/>
    <mergeCell ref="Q2:T2"/>
    <mergeCell ref="U2:X2"/>
    <mergeCell ref="Y2:AA2"/>
    <mergeCell ref="Y51:Z51"/>
    <mergeCell ref="Y18:AA18"/>
    <mergeCell ref="Y34:Z34"/>
    <mergeCell ref="A35:D35"/>
    <mergeCell ref="E35:H35"/>
    <mergeCell ref="I35:L35"/>
    <mergeCell ref="M35:P35"/>
    <mergeCell ref="Q35:T35"/>
    <mergeCell ref="U35:X35"/>
  </mergeCells>
  <conditionalFormatting sqref="A37:D67">
    <cfRule type="expression" dxfId="155" priority="17">
      <formula>IF($B37&gt;0.01,TRUE,FALSE)</formula>
    </cfRule>
  </conditionalFormatting>
  <conditionalFormatting sqref="E37:H67">
    <cfRule type="expression" dxfId="154" priority="16">
      <formula>IF($F37&gt;0.01,TRUE,FALSE)</formula>
    </cfRule>
  </conditionalFormatting>
  <conditionalFormatting sqref="M37:P67">
    <cfRule type="expression" dxfId="153" priority="15">
      <formula>IF($N37&gt;0.01,TRUE,FALSE)</formula>
    </cfRule>
  </conditionalFormatting>
  <conditionalFormatting sqref="Q37:T67">
    <cfRule type="expression" dxfId="152" priority="14">
      <formula>IF($R37&gt;0.01,TRUE,FALSE)</formula>
    </cfRule>
  </conditionalFormatting>
  <conditionalFormatting sqref="U37:X67">
    <cfRule type="expression" dxfId="151" priority="13">
      <formula>IF($V37&gt;0.01,TRUE,FALSE)</formula>
    </cfRule>
  </conditionalFormatting>
  <conditionalFormatting sqref="A4:D34">
    <cfRule type="expression" dxfId="150" priority="12">
      <formula>IF($B4&gt;0.01,TRUE,FALSE)</formula>
    </cfRule>
  </conditionalFormatting>
  <conditionalFormatting sqref="F33:H34 E4:H32">
    <cfRule type="expression" dxfId="149" priority="11">
      <formula>IF($F4&gt;0.01,TRUE,FALSE)</formula>
    </cfRule>
  </conditionalFormatting>
  <conditionalFormatting sqref="I4:L34">
    <cfRule type="expression" dxfId="148" priority="10">
      <formula>IF($J4&gt;0.01,TRUE,FALSE)</formula>
    </cfRule>
  </conditionalFormatting>
  <conditionalFormatting sqref="M4:P34">
    <cfRule type="expression" dxfId="147" priority="9">
      <formula>IF($N4&gt;0.01,TRUE,FALSE)</formula>
    </cfRule>
  </conditionalFormatting>
  <conditionalFormatting sqref="Q4:T34">
    <cfRule type="expression" dxfId="146" priority="8">
      <formula>IF($R4&gt;0.01,TRUE,FALSE)</formula>
    </cfRule>
  </conditionalFormatting>
  <conditionalFormatting sqref="U4:X34">
    <cfRule type="expression" dxfId="145" priority="7">
      <formula>IF($V4&gt;0.01,TRUE,FALSE)</formula>
    </cfRule>
  </conditionalFormatting>
  <conditionalFormatting sqref="I37:L67">
    <cfRule type="expression" dxfId="144" priority="6">
      <formula>IF($J37&gt;0.01,TRUE,FALSE)</formula>
    </cfRule>
  </conditionalFormatting>
  <conditionalFormatting sqref="Z4:AA15 Z20:AA31">
    <cfRule type="cellIs" dxfId="143" priority="5" operator="greaterThan">
      <formula>0</formula>
    </cfRule>
  </conditionalFormatting>
  <conditionalFormatting sqref="E33:E34">
    <cfRule type="expression" dxfId="142" priority="4">
      <formula>IF($F33&gt;0.01,TRUE,FALSE)</formula>
    </cfRule>
  </conditionalFormatting>
  <conditionalFormatting sqref="Z36:Z50">
    <cfRule type="cellIs" dxfId="141" priority="3" operator="greaterThan">
      <formula>0</formula>
    </cfRule>
  </conditionalFormatting>
  <conditionalFormatting sqref="Z54:Z67">
    <cfRule type="cellIs" dxfId="140" priority="2" operator="greaterThan">
      <formula>0</formula>
    </cfRule>
  </conditionalFormatting>
  <conditionalFormatting sqref="Z53:Z67">
    <cfRule type="cellIs" dxfId="139" priority="1" operator="greaterThan">
      <formula>0</formula>
    </cfRule>
  </conditionalFormatting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9DC35-8872-4715-8769-624D36FB163D}">
  <dimension ref="A1:BH72"/>
  <sheetViews>
    <sheetView zoomScale="55" zoomScaleNormal="55" workbookViewId="0">
      <pane ySplit="1" topLeftCell="A2" activePane="bottomLeft" state="frozen"/>
      <selection pane="bottomLeft" activeCell="A2" sqref="A2:D2"/>
    </sheetView>
  </sheetViews>
  <sheetFormatPr defaultColWidth="8.85546875" defaultRowHeight="15" x14ac:dyDescent="0.25"/>
  <cols>
    <col min="1" max="1" width="12.140625" style="8" bestFit="1" customWidth="1"/>
    <col min="2" max="2" width="9" style="66" bestFit="1" customWidth="1"/>
    <col min="3" max="3" width="14.42578125" style="8" bestFit="1" customWidth="1"/>
    <col min="4" max="4" width="9.42578125" style="8" bestFit="1" customWidth="1"/>
    <col min="5" max="5" width="12.28515625" style="8" bestFit="1" customWidth="1"/>
    <col min="6" max="6" width="9" style="66" bestFit="1" customWidth="1"/>
    <col min="7" max="7" width="14.42578125" style="8" bestFit="1" customWidth="1"/>
    <col min="8" max="8" width="9.42578125" style="8" bestFit="1" customWidth="1"/>
    <col min="9" max="9" width="12.28515625" style="8" bestFit="1" customWidth="1"/>
    <col min="10" max="10" width="9" style="66" bestFit="1" customWidth="1"/>
    <col min="11" max="11" width="14.42578125" style="8" bestFit="1" customWidth="1"/>
    <col min="12" max="12" width="9.42578125" style="8" bestFit="1" customWidth="1"/>
    <col min="13" max="13" width="13.140625" style="8" bestFit="1" customWidth="1"/>
    <col min="14" max="14" width="9" style="66" bestFit="1" customWidth="1"/>
    <col min="15" max="15" width="14.42578125" style="8" bestFit="1" customWidth="1"/>
    <col min="16" max="16" width="9.42578125" style="8" bestFit="1" customWidth="1"/>
    <col min="17" max="17" width="12.5703125" style="8" bestFit="1" customWidth="1"/>
    <col min="18" max="18" width="9" style="66" bestFit="1" customWidth="1"/>
    <col min="19" max="19" width="14.42578125" style="8" bestFit="1" customWidth="1"/>
    <col min="20" max="20" width="9.42578125" style="8" bestFit="1" customWidth="1"/>
    <col min="21" max="21" width="13.140625" style="8" bestFit="1" customWidth="1"/>
    <col min="22" max="22" width="9" style="66" bestFit="1" customWidth="1"/>
    <col min="23" max="23" width="14.42578125" style="8" bestFit="1" customWidth="1"/>
    <col min="24" max="24" width="9.42578125" style="8" customWidth="1"/>
    <col min="25" max="25" width="19.42578125" style="32" bestFit="1" customWidth="1"/>
    <col min="26" max="26" width="30" style="32" bestFit="1" customWidth="1"/>
    <col min="27" max="27" width="21.7109375" style="32" bestFit="1" customWidth="1"/>
    <col min="28" max="28" width="2.28515625" style="8" bestFit="1" customWidth="1"/>
    <col min="29" max="29" width="25.140625" style="8" bestFit="1" customWidth="1"/>
    <col min="30" max="30" width="27" style="8" customWidth="1"/>
    <col min="31" max="31" width="8.85546875" style="8"/>
    <col min="32" max="32" width="30.85546875" style="8" bestFit="1" customWidth="1"/>
    <col min="33" max="33" width="27" style="8" customWidth="1"/>
    <col min="34" max="16384" width="8.85546875" style="8"/>
  </cols>
  <sheetData>
    <row r="1" spans="1:60" s="6" customFormat="1" ht="23.25" customHeight="1" thickBot="1" x14ac:dyDescent="0.3">
      <c r="A1" s="86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8"/>
      <c r="Y1" s="76" t="s">
        <v>1</v>
      </c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</row>
    <row r="2" spans="1:60" ht="16.5" thickBot="1" x14ac:dyDescent="0.3">
      <c r="A2" s="80" t="s">
        <v>2</v>
      </c>
      <c r="B2" s="81"/>
      <c r="C2" s="81"/>
      <c r="D2" s="82"/>
      <c r="E2" s="80" t="s">
        <v>3</v>
      </c>
      <c r="F2" s="81"/>
      <c r="G2" s="81"/>
      <c r="H2" s="82"/>
      <c r="I2" s="80" t="s">
        <v>4</v>
      </c>
      <c r="J2" s="81"/>
      <c r="K2" s="81"/>
      <c r="L2" s="82"/>
      <c r="M2" s="80" t="s">
        <v>5</v>
      </c>
      <c r="N2" s="81"/>
      <c r="O2" s="81"/>
      <c r="P2" s="82"/>
      <c r="Q2" s="80" t="s">
        <v>6</v>
      </c>
      <c r="R2" s="81"/>
      <c r="S2" s="81"/>
      <c r="T2" s="82"/>
      <c r="U2" s="80" t="s">
        <v>7</v>
      </c>
      <c r="V2" s="81"/>
      <c r="W2" s="81"/>
      <c r="X2" s="81"/>
      <c r="Y2" s="83" t="s">
        <v>8</v>
      </c>
      <c r="Z2" s="84"/>
      <c r="AA2" s="85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3"/>
    </row>
    <row r="3" spans="1:60" ht="15.75" thickBot="1" x14ac:dyDescent="0.3">
      <c r="A3" s="9" t="s">
        <v>30</v>
      </c>
      <c r="B3" s="65" t="s">
        <v>9</v>
      </c>
      <c r="C3" s="9" t="s">
        <v>10</v>
      </c>
      <c r="D3" s="9" t="s">
        <v>29</v>
      </c>
      <c r="E3" s="9" t="s">
        <v>30</v>
      </c>
      <c r="F3" s="65" t="s">
        <v>9</v>
      </c>
      <c r="G3" s="9" t="s">
        <v>10</v>
      </c>
      <c r="H3" s="9" t="s">
        <v>29</v>
      </c>
      <c r="I3" s="9" t="s">
        <v>30</v>
      </c>
      <c r="J3" s="65" t="s">
        <v>9</v>
      </c>
      <c r="K3" s="9" t="s">
        <v>10</v>
      </c>
      <c r="L3" s="9" t="s">
        <v>29</v>
      </c>
      <c r="M3" s="9" t="s">
        <v>30</v>
      </c>
      <c r="N3" s="65" t="s">
        <v>9</v>
      </c>
      <c r="O3" s="9" t="s">
        <v>10</v>
      </c>
      <c r="P3" s="9" t="s">
        <v>29</v>
      </c>
      <c r="Q3" s="9" t="s">
        <v>30</v>
      </c>
      <c r="R3" s="65" t="s">
        <v>9</v>
      </c>
      <c r="S3" s="9" t="s">
        <v>10</v>
      </c>
      <c r="T3" s="9" t="s">
        <v>29</v>
      </c>
      <c r="U3" s="9" t="s">
        <v>30</v>
      </c>
      <c r="V3" s="65" t="s">
        <v>9</v>
      </c>
      <c r="W3" s="9" t="s">
        <v>10</v>
      </c>
      <c r="X3" s="10" t="s">
        <v>29</v>
      </c>
      <c r="Y3" s="59" t="s">
        <v>11</v>
      </c>
      <c r="Z3" s="60" t="s">
        <v>27</v>
      </c>
      <c r="AA3" s="61" t="s">
        <v>22</v>
      </c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44"/>
    </row>
    <row r="4" spans="1:60" x14ac:dyDescent="0.25">
      <c r="A4" s="12">
        <v>48580</v>
      </c>
      <c r="B4" s="15"/>
      <c r="C4" s="13"/>
      <c r="D4" s="14"/>
      <c r="E4" s="12">
        <v>48611</v>
      </c>
      <c r="F4" s="15"/>
      <c r="G4" s="15"/>
      <c r="H4" s="14"/>
      <c r="I4" s="12">
        <v>48639</v>
      </c>
      <c r="J4" s="15"/>
      <c r="K4" s="15"/>
      <c r="L4" s="14"/>
      <c r="M4" s="12">
        <v>48670</v>
      </c>
      <c r="N4" s="15"/>
      <c r="O4" s="13"/>
      <c r="P4" s="14"/>
      <c r="Q4" s="12">
        <v>48700</v>
      </c>
      <c r="R4" s="15"/>
      <c r="S4" s="15"/>
      <c r="T4" s="14"/>
      <c r="U4" s="12">
        <v>48731</v>
      </c>
      <c r="V4" s="15"/>
      <c r="W4" s="15"/>
      <c r="X4" s="16"/>
      <c r="Y4" s="58" t="s">
        <v>2</v>
      </c>
      <c r="Z4" s="29">
        <f>SUM(B4:B34)</f>
        <v>0</v>
      </c>
      <c r="AA4" s="67">
        <f>Table14962914118130134138142146150154[[#This Row],[This Year]]</f>
        <v>0</v>
      </c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44"/>
    </row>
    <row r="5" spans="1:60" x14ac:dyDescent="0.25">
      <c r="A5" s="18">
        <v>48581</v>
      </c>
      <c r="B5" s="21"/>
      <c r="C5" s="19"/>
      <c r="D5" s="20"/>
      <c r="E5" s="18">
        <v>48612</v>
      </c>
      <c r="F5" s="21"/>
      <c r="G5" s="21"/>
      <c r="H5" s="20"/>
      <c r="I5" s="18">
        <v>48640</v>
      </c>
      <c r="J5" s="21"/>
      <c r="K5" s="21"/>
      <c r="L5" s="20"/>
      <c r="M5" s="18">
        <v>48671</v>
      </c>
      <c r="N5" s="21"/>
      <c r="O5" s="21"/>
      <c r="P5" s="20"/>
      <c r="Q5" s="18">
        <v>48701</v>
      </c>
      <c r="R5" s="21"/>
      <c r="S5" s="21"/>
      <c r="T5" s="20"/>
      <c r="U5" s="18">
        <v>48732</v>
      </c>
      <c r="V5" s="21"/>
      <c r="W5" s="21"/>
      <c r="X5" s="22"/>
      <c r="Y5" s="54" t="s">
        <v>12</v>
      </c>
      <c r="Z5" s="30">
        <f>SUM(F4:F31)</f>
        <v>0</v>
      </c>
      <c r="AA5" s="67">
        <f>Table14962914118130134138142146150154[[#This Row],[This Year]]</f>
        <v>0</v>
      </c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44"/>
    </row>
    <row r="6" spans="1:60" x14ac:dyDescent="0.25">
      <c r="A6" s="18">
        <v>48582</v>
      </c>
      <c r="B6" s="21"/>
      <c r="C6" s="19"/>
      <c r="D6" s="20"/>
      <c r="E6" s="18">
        <v>48613</v>
      </c>
      <c r="F6" s="21"/>
      <c r="G6" s="21"/>
      <c r="H6" s="20"/>
      <c r="I6" s="18">
        <v>48641</v>
      </c>
      <c r="J6" s="21"/>
      <c r="K6" s="21"/>
      <c r="L6" s="20"/>
      <c r="M6" s="18">
        <v>48672</v>
      </c>
      <c r="N6" s="21"/>
      <c r="O6" s="21"/>
      <c r="P6" s="20"/>
      <c r="Q6" s="18">
        <v>48702</v>
      </c>
      <c r="R6" s="21"/>
      <c r="S6" s="21"/>
      <c r="T6" s="20"/>
      <c r="U6" s="18">
        <v>48733</v>
      </c>
      <c r="V6" s="21"/>
      <c r="W6" s="21"/>
      <c r="X6" s="22"/>
      <c r="Y6" s="54" t="s">
        <v>4</v>
      </c>
      <c r="Z6" s="30">
        <f>SUM(J4:J34)</f>
        <v>0</v>
      </c>
      <c r="AA6" s="67">
        <f>Table14962914118130134138142146150154[[#This Row],[This Year]]</f>
        <v>0</v>
      </c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44"/>
    </row>
    <row r="7" spans="1:60" x14ac:dyDescent="0.25">
      <c r="A7" s="18">
        <v>48583</v>
      </c>
      <c r="B7" s="21"/>
      <c r="C7" s="19"/>
      <c r="D7" s="20"/>
      <c r="E7" s="18">
        <v>48614</v>
      </c>
      <c r="F7" s="21"/>
      <c r="G7" s="21"/>
      <c r="H7" s="20"/>
      <c r="I7" s="18">
        <v>48642</v>
      </c>
      <c r="J7" s="21"/>
      <c r="K7" s="21"/>
      <c r="L7" s="20"/>
      <c r="M7" s="18">
        <v>48673</v>
      </c>
      <c r="N7" s="21"/>
      <c r="O7" s="21"/>
      <c r="P7" s="20"/>
      <c r="Q7" s="18">
        <v>48703</v>
      </c>
      <c r="R7" s="21"/>
      <c r="S7" s="21"/>
      <c r="T7" s="20"/>
      <c r="U7" s="18">
        <v>48734</v>
      </c>
      <c r="V7" s="21"/>
      <c r="W7" s="21"/>
      <c r="X7" s="22"/>
      <c r="Y7" s="54" t="s">
        <v>5</v>
      </c>
      <c r="Z7" s="30">
        <f>SUM(N4:N33)</f>
        <v>0</v>
      </c>
      <c r="AA7" s="67">
        <f>Table14962914118130134138142146150154[[#This Row],[This Year]]</f>
        <v>0</v>
      </c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44"/>
    </row>
    <row r="8" spans="1:60" x14ac:dyDescent="0.25">
      <c r="A8" s="18">
        <v>48584</v>
      </c>
      <c r="B8" s="21"/>
      <c r="C8" s="19"/>
      <c r="D8" s="20"/>
      <c r="E8" s="18">
        <v>48615</v>
      </c>
      <c r="F8" s="21"/>
      <c r="G8" s="21"/>
      <c r="H8" s="20"/>
      <c r="I8" s="18">
        <v>48643</v>
      </c>
      <c r="J8" s="21"/>
      <c r="K8" s="21"/>
      <c r="L8" s="20"/>
      <c r="M8" s="18">
        <v>48674</v>
      </c>
      <c r="N8" s="21"/>
      <c r="O8" s="21"/>
      <c r="P8" s="20"/>
      <c r="Q8" s="18">
        <v>48704</v>
      </c>
      <c r="R8" s="21"/>
      <c r="S8" s="21"/>
      <c r="T8" s="20"/>
      <c r="U8" s="18">
        <v>48735</v>
      </c>
      <c r="V8" s="21"/>
      <c r="W8" s="21"/>
      <c r="X8" s="22"/>
      <c r="Y8" s="54" t="s">
        <v>6</v>
      </c>
      <c r="Z8" s="30">
        <f>SUM(R4:R34)</f>
        <v>0</v>
      </c>
      <c r="AA8" s="67">
        <f>Table14962914118130134138142146150154[[#This Row],[This Year]]</f>
        <v>0</v>
      </c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44"/>
    </row>
    <row r="9" spans="1:60" x14ac:dyDescent="0.25">
      <c r="A9" s="18">
        <v>48585</v>
      </c>
      <c r="B9" s="21"/>
      <c r="C9" s="19"/>
      <c r="D9" s="20"/>
      <c r="E9" s="18">
        <v>48616</v>
      </c>
      <c r="F9" s="21"/>
      <c r="G9" s="21"/>
      <c r="H9" s="20"/>
      <c r="I9" s="18">
        <v>48644</v>
      </c>
      <c r="J9" s="21"/>
      <c r="K9" s="21"/>
      <c r="L9" s="20"/>
      <c r="M9" s="18">
        <v>48675</v>
      </c>
      <c r="N9" s="21"/>
      <c r="O9" s="21"/>
      <c r="P9" s="20"/>
      <c r="Q9" s="18">
        <v>48705</v>
      </c>
      <c r="R9" s="21"/>
      <c r="S9" s="21"/>
      <c r="T9" s="20"/>
      <c r="U9" s="18">
        <v>48736</v>
      </c>
      <c r="V9" s="21"/>
      <c r="W9" s="21"/>
      <c r="X9" s="22"/>
      <c r="Y9" s="54" t="s">
        <v>7</v>
      </c>
      <c r="Z9" s="30">
        <f>SUM(V4:V33)</f>
        <v>0</v>
      </c>
      <c r="AA9" s="67">
        <f>Table14962914118130134138142146150154[[#This Row],[This Year]]</f>
        <v>0</v>
      </c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44"/>
    </row>
    <row r="10" spans="1:60" x14ac:dyDescent="0.25">
      <c r="A10" s="18">
        <v>48586</v>
      </c>
      <c r="B10" s="21"/>
      <c r="C10" s="19"/>
      <c r="D10" s="20"/>
      <c r="E10" s="18">
        <v>48617</v>
      </c>
      <c r="F10" s="21"/>
      <c r="G10" s="21"/>
      <c r="H10" s="20"/>
      <c r="I10" s="18">
        <v>48645</v>
      </c>
      <c r="J10" s="21"/>
      <c r="K10" s="21"/>
      <c r="L10" s="20"/>
      <c r="M10" s="18">
        <v>48676</v>
      </c>
      <c r="N10" s="21"/>
      <c r="O10" s="21"/>
      <c r="P10" s="20"/>
      <c r="Q10" s="18">
        <v>48706</v>
      </c>
      <c r="R10" s="21"/>
      <c r="S10" s="21"/>
      <c r="T10" s="20"/>
      <c r="U10" s="18">
        <v>48737</v>
      </c>
      <c r="V10" s="21"/>
      <c r="W10" s="21"/>
      <c r="X10" s="22"/>
      <c r="Y10" s="54" t="s">
        <v>13</v>
      </c>
      <c r="Z10" s="30">
        <f>SUM(B37:B67)</f>
        <v>0</v>
      </c>
      <c r="AA10" s="67">
        <f>Table14962914118130134138142146150154[[#This Row],[This Year]]</f>
        <v>0</v>
      </c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44"/>
    </row>
    <row r="11" spans="1:60" x14ac:dyDescent="0.25">
      <c r="A11" s="18">
        <v>48587</v>
      </c>
      <c r="B11" s="21"/>
      <c r="C11" s="19"/>
      <c r="D11" s="20"/>
      <c r="E11" s="18">
        <v>48618</v>
      </c>
      <c r="F11" s="21"/>
      <c r="G11" s="21"/>
      <c r="H11" s="20"/>
      <c r="I11" s="18">
        <v>48646</v>
      </c>
      <c r="J11" s="21"/>
      <c r="K11" s="21"/>
      <c r="L11" s="20"/>
      <c r="M11" s="18">
        <v>48677</v>
      </c>
      <c r="N11" s="21"/>
      <c r="O11" s="21"/>
      <c r="P11" s="20"/>
      <c r="Q11" s="18">
        <v>48707</v>
      </c>
      <c r="R11" s="21"/>
      <c r="S11" s="21"/>
      <c r="T11" s="20"/>
      <c r="U11" s="18">
        <v>48738</v>
      </c>
      <c r="V11" s="21"/>
      <c r="W11" s="21"/>
      <c r="X11" s="22"/>
      <c r="Y11" s="54" t="s">
        <v>14</v>
      </c>
      <c r="Z11" s="30">
        <f>SUM(F37:F67)</f>
        <v>0</v>
      </c>
      <c r="AA11" s="67">
        <f>Table14962914118130134138142146150154[[#This Row],[This Year]]</f>
        <v>0</v>
      </c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44"/>
    </row>
    <row r="12" spans="1:60" x14ac:dyDescent="0.25">
      <c r="A12" s="18">
        <v>48588</v>
      </c>
      <c r="B12" s="21"/>
      <c r="C12" s="19"/>
      <c r="D12" s="20"/>
      <c r="E12" s="18">
        <v>48619</v>
      </c>
      <c r="F12" s="21"/>
      <c r="G12" s="21"/>
      <c r="H12" s="20"/>
      <c r="I12" s="18">
        <v>48647</v>
      </c>
      <c r="J12" s="21"/>
      <c r="K12" s="21"/>
      <c r="L12" s="20"/>
      <c r="M12" s="18">
        <v>48678</v>
      </c>
      <c r="N12" s="21"/>
      <c r="O12" s="21"/>
      <c r="P12" s="20"/>
      <c r="Q12" s="18">
        <v>48708</v>
      </c>
      <c r="R12" s="21"/>
      <c r="S12" s="21"/>
      <c r="T12" s="20"/>
      <c r="U12" s="18">
        <v>48739</v>
      </c>
      <c r="V12" s="21"/>
      <c r="W12" s="21"/>
      <c r="X12" s="22"/>
      <c r="Y12" s="54" t="s">
        <v>15</v>
      </c>
      <c r="Z12" s="30">
        <f>SUM(J37:J66)</f>
        <v>0</v>
      </c>
      <c r="AA12" s="67">
        <f>Table14962914118130134138142146150154[[#This Row],[This Year]]</f>
        <v>0</v>
      </c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44"/>
    </row>
    <row r="13" spans="1:60" x14ac:dyDescent="0.25">
      <c r="A13" s="18">
        <v>48589</v>
      </c>
      <c r="B13" s="21"/>
      <c r="C13" s="19"/>
      <c r="D13" s="20"/>
      <c r="E13" s="18">
        <v>48620</v>
      </c>
      <c r="F13" s="21"/>
      <c r="G13" s="21"/>
      <c r="H13" s="20"/>
      <c r="I13" s="18">
        <v>48648</v>
      </c>
      <c r="J13" s="21"/>
      <c r="K13" s="21"/>
      <c r="L13" s="20"/>
      <c r="M13" s="18">
        <v>48679</v>
      </c>
      <c r="N13" s="21"/>
      <c r="O13" s="21"/>
      <c r="P13" s="20"/>
      <c r="Q13" s="18">
        <v>48709</v>
      </c>
      <c r="R13" s="21"/>
      <c r="S13" s="21"/>
      <c r="T13" s="20"/>
      <c r="U13" s="18">
        <v>48740</v>
      </c>
      <c r="V13" s="21"/>
      <c r="W13" s="21"/>
      <c r="X13" s="22"/>
      <c r="Y13" s="54" t="s">
        <v>16</v>
      </c>
      <c r="Z13" s="30">
        <f>SUM(N37:N67)</f>
        <v>0</v>
      </c>
      <c r="AA13" s="67">
        <f>Table14962914118130134138142146150154[[#This Row],[This Year]]</f>
        <v>0</v>
      </c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44"/>
    </row>
    <row r="14" spans="1:60" x14ac:dyDescent="0.25">
      <c r="A14" s="18">
        <v>48590</v>
      </c>
      <c r="B14" s="21"/>
      <c r="C14" s="19"/>
      <c r="D14" s="20"/>
      <c r="E14" s="18">
        <v>48621</v>
      </c>
      <c r="F14" s="21"/>
      <c r="G14" s="21"/>
      <c r="H14" s="20"/>
      <c r="I14" s="18">
        <v>48649</v>
      </c>
      <c r="J14" s="21"/>
      <c r="K14" s="21"/>
      <c r="L14" s="20"/>
      <c r="M14" s="18">
        <v>48680</v>
      </c>
      <c r="N14" s="21"/>
      <c r="O14" s="21"/>
      <c r="P14" s="20"/>
      <c r="Q14" s="18">
        <v>48710</v>
      </c>
      <c r="R14" s="21"/>
      <c r="S14" s="21"/>
      <c r="T14" s="20"/>
      <c r="U14" s="18">
        <v>48741</v>
      </c>
      <c r="V14" s="21"/>
      <c r="W14" s="21"/>
      <c r="X14" s="22"/>
      <c r="Y14" s="54" t="s">
        <v>17</v>
      </c>
      <c r="Z14" s="30">
        <f>SUM(R37:R66)</f>
        <v>0</v>
      </c>
      <c r="AA14" s="67">
        <f>Table14962914118130134138142146150154[[#This Row],[This Year]]</f>
        <v>0</v>
      </c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44"/>
    </row>
    <row r="15" spans="1:60" x14ac:dyDescent="0.25">
      <c r="A15" s="18">
        <v>48591</v>
      </c>
      <c r="B15" s="21"/>
      <c r="C15" s="19"/>
      <c r="D15" s="20"/>
      <c r="E15" s="18">
        <v>48622</v>
      </c>
      <c r="F15" s="21"/>
      <c r="G15" s="21"/>
      <c r="H15" s="20"/>
      <c r="I15" s="18">
        <v>48650</v>
      </c>
      <c r="J15" s="21"/>
      <c r="K15" s="21"/>
      <c r="L15" s="20"/>
      <c r="M15" s="18">
        <v>48681</v>
      </c>
      <c r="N15" s="21"/>
      <c r="O15" s="21"/>
      <c r="P15" s="20"/>
      <c r="Q15" s="18">
        <v>48711</v>
      </c>
      <c r="R15" s="21"/>
      <c r="S15" s="21"/>
      <c r="T15" s="20"/>
      <c r="U15" s="18">
        <v>48742</v>
      </c>
      <c r="V15" s="21"/>
      <c r="W15" s="21"/>
      <c r="X15" s="22"/>
      <c r="Y15" s="55" t="s">
        <v>18</v>
      </c>
      <c r="Z15" s="62">
        <f>SUM(V37:V67)</f>
        <v>0</v>
      </c>
      <c r="AA15" s="67">
        <f>Table14962914118130134138142146150154[[#This Row],[This Year]]</f>
        <v>0</v>
      </c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44"/>
    </row>
    <row r="16" spans="1:60" ht="15.75" thickBot="1" x14ac:dyDescent="0.3">
      <c r="A16" s="18">
        <v>48592</v>
      </c>
      <c r="B16" s="21"/>
      <c r="C16" s="19"/>
      <c r="D16" s="20"/>
      <c r="E16" s="18">
        <v>48623</v>
      </c>
      <c r="F16" s="21"/>
      <c r="G16" s="21"/>
      <c r="H16" s="20"/>
      <c r="I16" s="18">
        <v>48651</v>
      </c>
      <c r="J16" s="21"/>
      <c r="K16" s="21"/>
      <c r="L16" s="20"/>
      <c r="M16" s="18">
        <v>48682</v>
      </c>
      <c r="N16" s="21"/>
      <c r="O16" s="21"/>
      <c r="P16" s="20"/>
      <c r="Q16" s="18">
        <v>48712</v>
      </c>
      <c r="R16" s="21"/>
      <c r="S16" s="21"/>
      <c r="T16" s="20"/>
      <c r="U16" s="18">
        <v>48743</v>
      </c>
      <c r="V16" s="21"/>
      <c r="W16" s="21"/>
      <c r="X16" s="22"/>
      <c r="Y16" s="24" t="s">
        <v>19</v>
      </c>
      <c r="Z16" s="31">
        <f>SUM(Z4:Z15)</f>
        <v>0</v>
      </c>
      <c r="AA16" s="31">
        <f>SUBTOTAL(109,Table14962914118130134138142146150154158[Last Year])</f>
        <v>0</v>
      </c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44"/>
    </row>
    <row r="17" spans="1:54" ht="15.75" thickBot="1" x14ac:dyDescent="0.3">
      <c r="A17" s="18">
        <v>48593</v>
      </c>
      <c r="B17" s="21"/>
      <c r="C17" s="19"/>
      <c r="D17" s="20"/>
      <c r="E17" s="18">
        <v>48624</v>
      </c>
      <c r="F17" s="21"/>
      <c r="G17" s="21"/>
      <c r="H17" s="20"/>
      <c r="I17" s="18">
        <v>48652</v>
      </c>
      <c r="J17" s="21"/>
      <c r="K17" s="21"/>
      <c r="L17" s="20"/>
      <c r="M17" s="18">
        <v>48683</v>
      </c>
      <c r="N17" s="21"/>
      <c r="O17" s="21"/>
      <c r="P17" s="20"/>
      <c r="Q17" s="18">
        <v>48713</v>
      </c>
      <c r="R17" s="21"/>
      <c r="S17" s="21"/>
      <c r="T17" s="20"/>
      <c r="U17" s="18">
        <v>48744</v>
      </c>
      <c r="V17" s="21"/>
      <c r="W17" s="21"/>
      <c r="X17" s="26"/>
      <c r="Y17" s="27"/>
      <c r="Z17" s="28"/>
      <c r="AA17" s="28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44"/>
    </row>
    <row r="18" spans="1:54" ht="15.75" thickBot="1" x14ac:dyDescent="0.3">
      <c r="A18" s="18">
        <v>48594</v>
      </c>
      <c r="B18" s="21"/>
      <c r="C18" s="19"/>
      <c r="D18" s="20"/>
      <c r="E18" s="18">
        <v>48625</v>
      </c>
      <c r="F18" s="21"/>
      <c r="G18" s="21"/>
      <c r="H18" s="20"/>
      <c r="I18" s="18">
        <v>48653</v>
      </c>
      <c r="J18" s="21"/>
      <c r="K18" s="21"/>
      <c r="L18" s="20"/>
      <c r="M18" s="18">
        <v>48684</v>
      </c>
      <c r="N18" s="21"/>
      <c r="O18" s="21"/>
      <c r="P18" s="20"/>
      <c r="Q18" s="18">
        <v>48714</v>
      </c>
      <c r="R18" s="21"/>
      <c r="S18" s="21"/>
      <c r="T18" s="20"/>
      <c r="U18" s="18">
        <v>48745</v>
      </c>
      <c r="V18" s="21"/>
      <c r="W18" s="21"/>
      <c r="X18" s="22"/>
      <c r="Y18" s="83" t="s">
        <v>20</v>
      </c>
      <c r="Z18" s="84"/>
      <c r="AA18" s="85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44"/>
    </row>
    <row r="19" spans="1:54" ht="15.75" thickBot="1" x14ac:dyDescent="0.3">
      <c r="A19" s="18">
        <v>48595</v>
      </c>
      <c r="B19" s="21"/>
      <c r="C19" s="19"/>
      <c r="D19" s="20"/>
      <c r="E19" s="18">
        <v>48626</v>
      </c>
      <c r="F19" s="21"/>
      <c r="G19" s="21"/>
      <c r="H19" s="20"/>
      <c r="I19" s="18">
        <v>48654</v>
      </c>
      <c r="J19" s="21"/>
      <c r="K19" s="21"/>
      <c r="L19" s="20"/>
      <c r="M19" s="18">
        <v>48685</v>
      </c>
      <c r="N19" s="21"/>
      <c r="O19" s="21"/>
      <c r="P19" s="20"/>
      <c r="Q19" s="18">
        <v>48715</v>
      </c>
      <c r="R19" s="21"/>
      <c r="S19" s="21"/>
      <c r="T19" s="20"/>
      <c r="U19" s="18">
        <v>48746</v>
      </c>
      <c r="V19" s="21"/>
      <c r="W19" s="21"/>
      <c r="X19" s="22"/>
      <c r="Y19" s="59" t="s">
        <v>21</v>
      </c>
      <c r="Z19" s="60" t="s">
        <v>27</v>
      </c>
      <c r="AA19" s="61" t="s">
        <v>22</v>
      </c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44"/>
    </row>
    <row r="20" spans="1:54" x14ac:dyDescent="0.25">
      <c r="A20" s="18">
        <v>48596</v>
      </c>
      <c r="B20" s="21"/>
      <c r="C20" s="19"/>
      <c r="D20" s="20"/>
      <c r="E20" s="18">
        <v>48627</v>
      </c>
      <c r="F20" s="21"/>
      <c r="G20" s="21"/>
      <c r="H20" s="20"/>
      <c r="I20" s="18">
        <v>48655</v>
      </c>
      <c r="J20" s="21"/>
      <c r="K20" s="21"/>
      <c r="L20" s="20"/>
      <c r="M20" s="18">
        <v>48686</v>
      </c>
      <c r="N20" s="21"/>
      <c r="O20" s="21"/>
      <c r="P20" s="20"/>
      <c r="Q20" s="18">
        <v>48716</v>
      </c>
      <c r="R20" s="21"/>
      <c r="S20" s="21"/>
      <c r="T20" s="20"/>
      <c r="U20" s="18">
        <v>48747</v>
      </c>
      <c r="V20" s="21"/>
      <c r="W20" s="21"/>
      <c r="X20" s="22"/>
      <c r="Y20" s="58" t="s">
        <v>2</v>
      </c>
      <c r="Z20" s="29">
        <f>SUM(C4:C34)</f>
        <v>0</v>
      </c>
      <c r="AA20" s="56">
        <f>Table25101131015119131135139143147151155[[#This Row],[This Year]]</f>
        <v>0</v>
      </c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44"/>
    </row>
    <row r="21" spans="1:54" x14ac:dyDescent="0.25">
      <c r="A21" s="18">
        <v>48597</v>
      </c>
      <c r="B21" s="21"/>
      <c r="C21" s="19"/>
      <c r="D21" s="20"/>
      <c r="E21" s="18">
        <v>48628</v>
      </c>
      <c r="F21" s="21"/>
      <c r="G21" s="21"/>
      <c r="H21" s="20"/>
      <c r="I21" s="18">
        <v>48656</v>
      </c>
      <c r="J21" s="21"/>
      <c r="K21" s="21"/>
      <c r="L21" s="20"/>
      <c r="M21" s="18">
        <v>48687</v>
      </c>
      <c r="N21" s="21"/>
      <c r="O21" s="21"/>
      <c r="P21" s="20"/>
      <c r="Q21" s="18">
        <v>48717</v>
      </c>
      <c r="R21" s="21"/>
      <c r="S21" s="21"/>
      <c r="T21" s="20"/>
      <c r="U21" s="18">
        <v>48748</v>
      </c>
      <c r="V21" s="21"/>
      <c r="W21" s="21"/>
      <c r="X21" s="22"/>
      <c r="Y21" s="54" t="s">
        <v>12</v>
      </c>
      <c r="Z21" s="30">
        <f>SUM(G4:G31)</f>
        <v>0</v>
      </c>
      <c r="AA21" s="56">
        <f>Table25101131015119131135139143147151155[[#This Row],[This Year]]</f>
        <v>0</v>
      </c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44"/>
    </row>
    <row r="22" spans="1:54" x14ac:dyDescent="0.25">
      <c r="A22" s="18">
        <v>48598</v>
      </c>
      <c r="B22" s="21"/>
      <c r="C22" s="19"/>
      <c r="D22" s="20"/>
      <c r="E22" s="18">
        <v>48629</v>
      </c>
      <c r="F22" s="21"/>
      <c r="G22" s="21"/>
      <c r="H22" s="20"/>
      <c r="I22" s="18">
        <v>48657</v>
      </c>
      <c r="J22" s="21"/>
      <c r="K22" s="21"/>
      <c r="L22" s="20"/>
      <c r="M22" s="18">
        <v>48688</v>
      </c>
      <c r="N22" s="21"/>
      <c r="O22" s="21"/>
      <c r="P22" s="20"/>
      <c r="Q22" s="18">
        <v>48718</v>
      </c>
      <c r="R22" s="21"/>
      <c r="S22" s="21"/>
      <c r="T22" s="20"/>
      <c r="U22" s="18">
        <v>48749</v>
      </c>
      <c r="V22" s="21"/>
      <c r="W22" s="21"/>
      <c r="X22" s="22"/>
      <c r="Y22" s="54" t="s">
        <v>4</v>
      </c>
      <c r="Z22" s="30">
        <f>SUM(K4:K34)</f>
        <v>0</v>
      </c>
      <c r="AA22" s="56">
        <f>Table25101131015119131135139143147151155[[#This Row],[This Year]]</f>
        <v>0</v>
      </c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44"/>
    </row>
    <row r="23" spans="1:54" x14ac:dyDescent="0.25">
      <c r="A23" s="18">
        <v>48599</v>
      </c>
      <c r="B23" s="21"/>
      <c r="C23" s="19"/>
      <c r="D23" s="20"/>
      <c r="E23" s="18">
        <v>48630</v>
      </c>
      <c r="F23" s="21"/>
      <c r="G23" s="21"/>
      <c r="H23" s="20"/>
      <c r="I23" s="18">
        <v>48658</v>
      </c>
      <c r="J23" s="21"/>
      <c r="K23" s="21"/>
      <c r="L23" s="20"/>
      <c r="M23" s="18">
        <v>48689</v>
      </c>
      <c r="N23" s="21"/>
      <c r="O23" s="21"/>
      <c r="P23" s="20"/>
      <c r="Q23" s="18">
        <v>48719</v>
      </c>
      <c r="R23" s="21"/>
      <c r="S23" s="21"/>
      <c r="T23" s="20"/>
      <c r="U23" s="18">
        <v>48750</v>
      </c>
      <c r="V23" s="21"/>
      <c r="W23" s="21"/>
      <c r="X23" s="22"/>
      <c r="Y23" s="54" t="s">
        <v>5</v>
      </c>
      <c r="Z23" s="30">
        <f>SUM(O4:O33)</f>
        <v>0</v>
      </c>
      <c r="AA23" s="56">
        <f>Table25101131015119131135139143147151155[[#This Row],[This Year]]</f>
        <v>0</v>
      </c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44"/>
    </row>
    <row r="24" spans="1:54" x14ac:dyDescent="0.25">
      <c r="A24" s="18">
        <v>48600</v>
      </c>
      <c r="B24" s="21"/>
      <c r="C24" s="19"/>
      <c r="D24" s="20"/>
      <c r="E24" s="18">
        <v>48631</v>
      </c>
      <c r="F24" s="21"/>
      <c r="G24" s="21"/>
      <c r="H24" s="20"/>
      <c r="I24" s="18">
        <v>48659</v>
      </c>
      <c r="J24" s="21"/>
      <c r="K24" s="21"/>
      <c r="L24" s="20"/>
      <c r="M24" s="18">
        <v>48690</v>
      </c>
      <c r="N24" s="21"/>
      <c r="O24" s="21"/>
      <c r="P24" s="20"/>
      <c r="Q24" s="18">
        <v>48720</v>
      </c>
      <c r="R24" s="21"/>
      <c r="S24" s="21"/>
      <c r="T24" s="20"/>
      <c r="U24" s="18">
        <v>48751</v>
      </c>
      <c r="V24" s="21"/>
      <c r="W24" s="21"/>
      <c r="X24" s="22"/>
      <c r="Y24" s="54" t="s">
        <v>6</v>
      </c>
      <c r="Z24" s="30">
        <f>SUM(S4:S34)</f>
        <v>0</v>
      </c>
      <c r="AA24" s="56">
        <f>Table25101131015119131135139143147151155[[#This Row],[This Year]]</f>
        <v>0</v>
      </c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44"/>
    </row>
    <row r="25" spans="1:54" x14ac:dyDescent="0.25">
      <c r="A25" s="18">
        <v>48601</v>
      </c>
      <c r="B25" s="21"/>
      <c r="C25" s="19"/>
      <c r="D25" s="20"/>
      <c r="E25" s="18">
        <v>48632</v>
      </c>
      <c r="F25" s="21"/>
      <c r="G25" s="21"/>
      <c r="H25" s="20"/>
      <c r="I25" s="18">
        <v>48660</v>
      </c>
      <c r="J25" s="21"/>
      <c r="K25" s="21"/>
      <c r="L25" s="20"/>
      <c r="M25" s="18">
        <v>48691</v>
      </c>
      <c r="N25" s="21"/>
      <c r="O25" s="21"/>
      <c r="P25" s="20"/>
      <c r="Q25" s="18">
        <v>48721</v>
      </c>
      <c r="R25" s="21"/>
      <c r="S25" s="21"/>
      <c r="T25" s="20"/>
      <c r="U25" s="18">
        <v>48752</v>
      </c>
      <c r="V25" s="21"/>
      <c r="W25" s="21"/>
      <c r="X25" s="22"/>
      <c r="Y25" s="54" t="s">
        <v>7</v>
      </c>
      <c r="Z25" s="30">
        <f>SUM(W4:W33)</f>
        <v>0</v>
      </c>
      <c r="AA25" s="56">
        <f>Table25101131015119131135139143147151155[[#This Row],[This Year]]</f>
        <v>0</v>
      </c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44"/>
    </row>
    <row r="26" spans="1:54" x14ac:dyDescent="0.25">
      <c r="A26" s="18">
        <v>48602</v>
      </c>
      <c r="B26" s="21"/>
      <c r="C26" s="19"/>
      <c r="D26" s="20"/>
      <c r="E26" s="18">
        <v>48633</v>
      </c>
      <c r="F26" s="21"/>
      <c r="G26" s="21"/>
      <c r="H26" s="20"/>
      <c r="I26" s="18">
        <v>48661</v>
      </c>
      <c r="J26" s="21"/>
      <c r="K26" s="21"/>
      <c r="L26" s="20"/>
      <c r="M26" s="18">
        <v>48692</v>
      </c>
      <c r="N26" s="21"/>
      <c r="O26" s="21"/>
      <c r="P26" s="20"/>
      <c r="Q26" s="18">
        <v>48722</v>
      </c>
      <c r="R26" s="21"/>
      <c r="S26" s="21"/>
      <c r="T26" s="20"/>
      <c r="U26" s="18">
        <v>48753</v>
      </c>
      <c r="V26" s="21"/>
      <c r="W26" s="21"/>
      <c r="X26" s="22"/>
      <c r="Y26" s="54" t="s">
        <v>13</v>
      </c>
      <c r="Z26" s="30">
        <f>SUM(C37:C67)</f>
        <v>0</v>
      </c>
      <c r="AA26" s="56">
        <f>Table25101131015119131135139143147151155[[#This Row],[This Year]]</f>
        <v>0</v>
      </c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44"/>
    </row>
    <row r="27" spans="1:54" x14ac:dyDescent="0.25">
      <c r="A27" s="18">
        <v>48603</v>
      </c>
      <c r="B27" s="21"/>
      <c r="C27" s="19"/>
      <c r="D27" s="20"/>
      <c r="E27" s="18">
        <v>48634</v>
      </c>
      <c r="F27" s="21"/>
      <c r="G27" s="21"/>
      <c r="H27" s="20"/>
      <c r="I27" s="18">
        <v>48662</v>
      </c>
      <c r="J27" s="21"/>
      <c r="K27" s="21"/>
      <c r="L27" s="20"/>
      <c r="M27" s="18">
        <v>48693</v>
      </c>
      <c r="N27" s="21"/>
      <c r="O27" s="21"/>
      <c r="P27" s="20"/>
      <c r="Q27" s="18">
        <v>48723</v>
      </c>
      <c r="R27" s="21"/>
      <c r="S27" s="21"/>
      <c r="T27" s="20"/>
      <c r="U27" s="18">
        <v>48754</v>
      </c>
      <c r="V27" s="21"/>
      <c r="W27" s="21"/>
      <c r="X27" s="22"/>
      <c r="Y27" s="54" t="s">
        <v>14</v>
      </c>
      <c r="Z27" s="30">
        <f>SUM(G37:G67)</f>
        <v>0</v>
      </c>
      <c r="AA27" s="56">
        <f>Table25101131015119131135139143147151155[[#This Row],[This Year]]</f>
        <v>0</v>
      </c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44"/>
    </row>
    <row r="28" spans="1:54" x14ac:dyDescent="0.25">
      <c r="A28" s="18">
        <v>48604</v>
      </c>
      <c r="B28" s="21"/>
      <c r="C28" s="19"/>
      <c r="D28" s="20"/>
      <c r="E28" s="18">
        <v>48635</v>
      </c>
      <c r="F28" s="21"/>
      <c r="G28" s="21"/>
      <c r="H28" s="20"/>
      <c r="I28" s="18">
        <v>48663</v>
      </c>
      <c r="J28" s="21"/>
      <c r="K28" s="21"/>
      <c r="L28" s="20"/>
      <c r="M28" s="18">
        <v>48694</v>
      </c>
      <c r="N28" s="21"/>
      <c r="O28" s="21"/>
      <c r="P28" s="20"/>
      <c r="Q28" s="18">
        <v>48724</v>
      </c>
      <c r="R28" s="21"/>
      <c r="S28" s="21"/>
      <c r="T28" s="20"/>
      <c r="U28" s="18">
        <v>48755</v>
      </c>
      <c r="V28" s="21"/>
      <c r="W28" s="21"/>
      <c r="X28" s="22"/>
      <c r="Y28" s="54" t="s">
        <v>15</v>
      </c>
      <c r="Z28" s="30">
        <f>SUM(K37:K66)</f>
        <v>0</v>
      </c>
      <c r="AA28" s="56">
        <f>Table25101131015119131135139143147151155[[#This Row],[This Year]]</f>
        <v>0</v>
      </c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44"/>
    </row>
    <row r="29" spans="1:54" x14ac:dyDescent="0.25">
      <c r="A29" s="18">
        <v>48605</v>
      </c>
      <c r="B29" s="21"/>
      <c r="C29" s="19"/>
      <c r="D29" s="20"/>
      <c r="E29" s="18">
        <v>48636</v>
      </c>
      <c r="F29" s="21"/>
      <c r="G29" s="21"/>
      <c r="H29" s="20"/>
      <c r="I29" s="18">
        <v>48664</v>
      </c>
      <c r="J29" s="21"/>
      <c r="K29" s="21"/>
      <c r="L29" s="20"/>
      <c r="M29" s="18">
        <v>48695</v>
      </c>
      <c r="N29" s="21"/>
      <c r="O29" s="21"/>
      <c r="P29" s="20"/>
      <c r="Q29" s="18">
        <v>48725</v>
      </c>
      <c r="R29" s="21"/>
      <c r="S29" s="21"/>
      <c r="T29" s="20"/>
      <c r="U29" s="18">
        <v>48756</v>
      </c>
      <c r="V29" s="21"/>
      <c r="W29" s="21"/>
      <c r="X29" s="22"/>
      <c r="Y29" s="54" t="s">
        <v>16</v>
      </c>
      <c r="Z29" s="30">
        <f>SUM(O37:O67)</f>
        <v>0</v>
      </c>
      <c r="AA29" s="56">
        <f>Table25101131015119131135139143147151155[[#This Row],[This Year]]</f>
        <v>0</v>
      </c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44"/>
    </row>
    <row r="30" spans="1:54" x14ac:dyDescent="0.25">
      <c r="A30" s="18">
        <v>48606</v>
      </c>
      <c r="B30" s="21"/>
      <c r="C30" s="19"/>
      <c r="D30" s="20"/>
      <c r="E30" s="18">
        <v>48637</v>
      </c>
      <c r="F30" s="21"/>
      <c r="G30" s="21"/>
      <c r="H30" s="20"/>
      <c r="I30" s="18">
        <v>48665</v>
      </c>
      <c r="J30" s="21"/>
      <c r="K30" s="21"/>
      <c r="L30" s="20"/>
      <c r="M30" s="18">
        <v>48696</v>
      </c>
      <c r="N30" s="21"/>
      <c r="O30" s="21"/>
      <c r="P30" s="20"/>
      <c r="Q30" s="18">
        <v>48726</v>
      </c>
      <c r="R30" s="21"/>
      <c r="S30" s="21"/>
      <c r="T30" s="20"/>
      <c r="U30" s="18">
        <v>48757</v>
      </c>
      <c r="V30" s="21"/>
      <c r="W30" s="21"/>
      <c r="X30" s="22"/>
      <c r="Y30" s="54" t="s">
        <v>17</v>
      </c>
      <c r="Z30" s="30">
        <f>SUM(S37:S66)</f>
        <v>0</v>
      </c>
      <c r="AA30" s="56">
        <f>Table25101131015119131135139143147151155[[#This Row],[This Year]]</f>
        <v>0</v>
      </c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44"/>
    </row>
    <row r="31" spans="1:54" x14ac:dyDescent="0.25">
      <c r="A31" s="18">
        <v>48607</v>
      </c>
      <c r="B31" s="21"/>
      <c r="C31" s="19"/>
      <c r="D31" s="20"/>
      <c r="E31" s="18">
        <v>48638</v>
      </c>
      <c r="F31" s="21"/>
      <c r="G31" s="21"/>
      <c r="H31" s="20"/>
      <c r="I31" s="18">
        <v>48666</v>
      </c>
      <c r="J31" s="21"/>
      <c r="K31" s="21"/>
      <c r="L31" s="20"/>
      <c r="M31" s="18">
        <v>48697</v>
      </c>
      <c r="N31" s="21"/>
      <c r="O31" s="21"/>
      <c r="P31" s="20"/>
      <c r="Q31" s="18">
        <v>48727</v>
      </c>
      <c r="R31" s="21"/>
      <c r="S31" s="21"/>
      <c r="T31" s="20"/>
      <c r="U31" s="18">
        <v>48758</v>
      </c>
      <c r="V31" s="21"/>
      <c r="W31" s="21"/>
      <c r="X31" s="22"/>
      <c r="Y31" s="55" t="s">
        <v>18</v>
      </c>
      <c r="Z31" s="62">
        <f>SUM(W37:W67)</f>
        <v>0</v>
      </c>
      <c r="AA31" s="56">
        <f>Table25101131015119131135139143147151155[[#This Row],[This Year]]</f>
        <v>0</v>
      </c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44"/>
    </row>
    <row r="32" spans="1:54" ht="15.75" thickBot="1" x14ac:dyDescent="0.3">
      <c r="A32" s="18">
        <v>48608</v>
      </c>
      <c r="B32" s="21"/>
      <c r="C32" s="19"/>
      <c r="D32" s="20"/>
      <c r="E32" s="18"/>
      <c r="F32" s="21"/>
      <c r="G32" s="21"/>
      <c r="H32" s="20"/>
      <c r="I32" s="18">
        <v>48667</v>
      </c>
      <c r="J32" s="21"/>
      <c r="K32" s="21"/>
      <c r="L32" s="20"/>
      <c r="M32" s="18">
        <v>48698</v>
      </c>
      <c r="N32" s="21"/>
      <c r="O32" s="21"/>
      <c r="P32" s="20"/>
      <c r="Q32" s="18">
        <v>48728</v>
      </c>
      <c r="R32" s="21"/>
      <c r="S32" s="21"/>
      <c r="T32" s="20"/>
      <c r="U32" s="18">
        <v>48759</v>
      </c>
      <c r="V32" s="21"/>
      <c r="W32" s="21"/>
      <c r="X32" s="22"/>
      <c r="Y32" s="24" t="s">
        <v>19</v>
      </c>
      <c r="Z32" s="31">
        <f>SUM(Z20:Z31)</f>
        <v>0</v>
      </c>
      <c r="AA32" s="49">
        <f>SUBTOTAL(109,Table25101131015119131135139143147151155159[Last Year])</f>
        <v>0</v>
      </c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44"/>
    </row>
    <row r="33" spans="1:54" ht="15.75" thickBot="1" x14ac:dyDescent="0.3">
      <c r="A33" s="18">
        <v>48609</v>
      </c>
      <c r="B33" s="21"/>
      <c r="C33" s="19"/>
      <c r="D33" s="20"/>
      <c r="E33" s="18"/>
      <c r="F33" s="21"/>
      <c r="G33" s="21"/>
      <c r="H33" s="20"/>
      <c r="I33" s="18">
        <v>48668</v>
      </c>
      <c r="J33" s="21"/>
      <c r="K33" s="21"/>
      <c r="L33" s="20"/>
      <c r="M33" s="18">
        <v>48699</v>
      </c>
      <c r="N33" s="21"/>
      <c r="O33" s="21"/>
      <c r="P33" s="20"/>
      <c r="Q33" s="18">
        <v>48729</v>
      </c>
      <c r="R33" s="21"/>
      <c r="S33" s="21"/>
      <c r="T33" s="20"/>
      <c r="U33" s="18">
        <v>48760</v>
      </c>
      <c r="V33" s="21"/>
      <c r="W33" s="21"/>
      <c r="X33" s="26"/>
      <c r="Y33" s="28"/>
      <c r="Z33" s="28"/>
      <c r="AA33" s="28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44"/>
    </row>
    <row r="34" spans="1:54" ht="15.75" thickBot="1" x14ac:dyDescent="0.3">
      <c r="A34" s="33">
        <v>48610</v>
      </c>
      <c r="B34" s="35"/>
      <c r="C34" s="34"/>
      <c r="D34" s="25"/>
      <c r="E34" s="18"/>
      <c r="F34" s="35"/>
      <c r="G34" s="35"/>
      <c r="H34" s="25"/>
      <c r="I34" s="33">
        <v>48669</v>
      </c>
      <c r="J34" s="35"/>
      <c r="K34" s="35"/>
      <c r="L34" s="25"/>
      <c r="M34" s="33"/>
      <c r="N34" s="35"/>
      <c r="O34" s="35"/>
      <c r="P34" s="25"/>
      <c r="Q34" s="33">
        <v>48730</v>
      </c>
      <c r="R34" s="35"/>
      <c r="S34" s="35"/>
      <c r="T34" s="25"/>
      <c r="U34" s="33"/>
      <c r="V34" s="35"/>
      <c r="W34" s="35"/>
      <c r="X34" s="36"/>
      <c r="Y34" s="78" t="s">
        <v>31</v>
      </c>
      <c r="Z34" s="79"/>
      <c r="AA34" s="28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44"/>
    </row>
    <row r="35" spans="1:54" ht="16.5" thickBot="1" x14ac:dyDescent="0.3">
      <c r="A35" s="80" t="s">
        <v>13</v>
      </c>
      <c r="B35" s="81"/>
      <c r="C35" s="81"/>
      <c r="D35" s="82"/>
      <c r="E35" s="80" t="s">
        <v>14</v>
      </c>
      <c r="F35" s="81"/>
      <c r="G35" s="81"/>
      <c r="H35" s="82"/>
      <c r="I35" s="80" t="s">
        <v>15</v>
      </c>
      <c r="J35" s="81"/>
      <c r="K35" s="81"/>
      <c r="L35" s="82"/>
      <c r="M35" s="80" t="s">
        <v>16</v>
      </c>
      <c r="N35" s="81"/>
      <c r="O35" s="81"/>
      <c r="P35" s="82"/>
      <c r="Q35" s="80" t="s">
        <v>17</v>
      </c>
      <c r="R35" s="81"/>
      <c r="S35" s="81"/>
      <c r="T35" s="82"/>
      <c r="U35" s="80" t="s">
        <v>18</v>
      </c>
      <c r="V35" s="81"/>
      <c r="W35" s="81"/>
      <c r="X35" s="81"/>
      <c r="Y35" s="17" t="s">
        <v>23</v>
      </c>
      <c r="Z35" s="74" t="s">
        <v>8</v>
      </c>
      <c r="AA35" s="28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44"/>
    </row>
    <row r="36" spans="1:54" ht="15.75" thickBot="1" x14ac:dyDescent="0.3">
      <c r="A36" s="9" t="s">
        <v>30</v>
      </c>
      <c r="B36" s="65" t="s">
        <v>9</v>
      </c>
      <c r="C36" s="9" t="s">
        <v>10</v>
      </c>
      <c r="D36" s="9" t="s">
        <v>29</v>
      </c>
      <c r="E36" s="9" t="s">
        <v>30</v>
      </c>
      <c r="F36" s="65" t="s">
        <v>9</v>
      </c>
      <c r="G36" s="9" t="s">
        <v>10</v>
      </c>
      <c r="H36" s="9" t="s">
        <v>29</v>
      </c>
      <c r="I36" s="9" t="s">
        <v>30</v>
      </c>
      <c r="J36" s="65" t="s">
        <v>9</v>
      </c>
      <c r="K36" s="9" t="s">
        <v>10</v>
      </c>
      <c r="L36" s="9" t="s">
        <v>29</v>
      </c>
      <c r="M36" s="9" t="s">
        <v>30</v>
      </c>
      <c r="N36" s="65" t="s">
        <v>9</v>
      </c>
      <c r="O36" s="9" t="s">
        <v>10</v>
      </c>
      <c r="P36" s="9" t="s">
        <v>29</v>
      </c>
      <c r="Q36" s="9" t="s">
        <v>30</v>
      </c>
      <c r="R36" s="65" t="s">
        <v>9</v>
      </c>
      <c r="S36" s="9" t="s">
        <v>10</v>
      </c>
      <c r="T36" s="9" t="s">
        <v>29</v>
      </c>
      <c r="U36" s="9" t="s">
        <v>30</v>
      </c>
      <c r="V36" s="65" t="s">
        <v>9</v>
      </c>
      <c r="W36" s="9" t="s">
        <v>10</v>
      </c>
      <c r="X36" s="10" t="s">
        <v>29</v>
      </c>
      <c r="Y36" s="48">
        <v>2021</v>
      </c>
      <c r="Z36" s="71">
        <f>'2021'!Z16</f>
        <v>0</v>
      </c>
      <c r="AA36" s="28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44"/>
    </row>
    <row r="37" spans="1:54" x14ac:dyDescent="0.25">
      <c r="A37" s="12">
        <v>48761</v>
      </c>
      <c r="B37" s="15"/>
      <c r="C37" s="13"/>
      <c r="D37" s="14"/>
      <c r="E37" s="12">
        <v>48792</v>
      </c>
      <c r="F37" s="15"/>
      <c r="G37" s="13"/>
      <c r="H37" s="14"/>
      <c r="I37" s="12">
        <v>48823</v>
      </c>
      <c r="J37" s="15"/>
      <c r="K37" s="13"/>
      <c r="L37" s="14"/>
      <c r="M37" s="12">
        <v>48853</v>
      </c>
      <c r="N37" s="15"/>
      <c r="O37" s="13"/>
      <c r="P37" s="14"/>
      <c r="Q37" s="12">
        <v>48884</v>
      </c>
      <c r="R37" s="15"/>
      <c r="S37" s="13"/>
      <c r="T37" s="14"/>
      <c r="U37" s="12">
        <v>48914</v>
      </c>
      <c r="V37" s="15"/>
      <c r="W37" s="13"/>
      <c r="X37" s="37"/>
      <c r="Y37" s="48">
        <v>2022</v>
      </c>
      <c r="Z37" s="71">
        <f>'2022'!Z16</f>
        <v>0</v>
      </c>
      <c r="AA37" s="28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44"/>
    </row>
    <row r="38" spans="1:54" x14ac:dyDescent="0.25">
      <c r="A38" s="18">
        <v>48762</v>
      </c>
      <c r="B38" s="21"/>
      <c r="C38" s="19"/>
      <c r="D38" s="20"/>
      <c r="E38" s="18">
        <v>48793</v>
      </c>
      <c r="F38" s="21"/>
      <c r="G38" s="19"/>
      <c r="H38" s="20"/>
      <c r="I38" s="18">
        <v>48824</v>
      </c>
      <c r="J38" s="21"/>
      <c r="K38" s="19"/>
      <c r="L38" s="20"/>
      <c r="M38" s="18">
        <v>48854</v>
      </c>
      <c r="N38" s="21"/>
      <c r="O38" s="19"/>
      <c r="P38" s="20"/>
      <c r="Q38" s="18">
        <v>48885</v>
      </c>
      <c r="R38" s="21"/>
      <c r="S38" s="19"/>
      <c r="T38" s="20"/>
      <c r="U38" s="18">
        <v>48915</v>
      </c>
      <c r="V38" s="21"/>
      <c r="W38" s="19"/>
      <c r="X38" s="26"/>
      <c r="Y38" s="48">
        <v>2023</v>
      </c>
      <c r="Z38" s="71">
        <f>'2023'!Z16</f>
        <v>0</v>
      </c>
      <c r="AA38" s="28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44"/>
    </row>
    <row r="39" spans="1:54" x14ac:dyDescent="0.25">
      <c r="A39" s="18">
        <v>48763</v>
      </c>
      <c r="B39" s="21"/>
      <c r="C39" s="19"/>
      <c r="D39" s="20"/>
      <c r="E39" s="18">
        <v>48794</v>
      </c>
      <c r="F39" s="21"/>
      <c r="G39" s="19"/>
      <c r="H39" s="20"/>
      <c r="I39" s="18">
        <v>48825</v>
      </c>
      <c r="J39" s="21"/>
      <c r="K39" s="19"/>
      <c r="L39" s="20"/>
      <c r="M39" s="18">
        <v>48855</v>
      </c>
      <c r="N39" s="21"/>
      <c r="O39" s="19"/>
      <c r="P39" s="20"/>
      <c r="Q39" s="18">
        <v>48886</v>
      </c>
      <c r="R39" s="21"/>
      <c r="S39" s="19"/>
      <c r="T39" s="20"/>
      <c r="U39" s="18">
        <v>48916</v>
      </c>
      <c r="V39" s="21"/>
      <c r="W39" s="19"/>
      <c r="X39" s="26"/>
      <c r="Y39" s="48">
        <v>2024</v>
      </c>
      <c r="Z39" s="71">
        <f>'2024'!Z16</f>
        <v>0</v>
      </c>
      <c r="AA39" s="28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44"/>
    </row>
    <row r="40" spans="1:54" x14ac:dyDescent="0.25">
      <c r="A40" s="18">
        <v>48764</v>
      </c>
      <c r="B40" s="21"/>
      <c r="C40" s="19"/>
      <c r="D40" s="20"/>
      <c r="E40" s="18">
        <v>48795</v>
      </c>
      <c r="F40" s="21"/>
      <c r="G40" s="19"/>
      <c r="H40" s="20"/>
      <c r="I40" s="18">
        <v>48826</v>
      </c>
      <c r="J40" s="21"/>
      <c r="K40" s="19"/>
      <c r="L40" s="20"/>
      <c r="M40" s="18">
        <v>48856</v>
      </c>
      <c r="N40" s="21"/>
      <c r="O40" s="19"/>
      <c r="P40" s="20"/>
      <c r="Q40" s="18">
        <v>48887</v>
      </c>
      <c r="R40" s="21"/>
      <c r="S40" s="19"/>
      <c r="T40" s="20"/>
      <c r="U40" s="18">
        <v>48917</v>
      </c>
      <c r="V40" s="21"/>
      <c r="W40" s="19"/>
      <c r="X40" s="26"/>
      <c r="Y40" s="48">
        <v>2025</v>
      </c>
      <c r="Z40" s="71">
        <f>'2025'!Z16</f>
        <v>0</v>
      </c>
      <c r="AA40" s="28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44"/>
    </row>
    <row r="41" spans="1:54" x14ac:dyDescent="0.25">
      <c r="A41" s="18">
        <v>48765</v>
      </c>
      <c r="B41" s="21"/>
      <c r="C41" s="19"/>
      <c r="D41" s="20"/>
      <c r="E41" s="18">
        <v>48796</v>
      </c>
      <c r="F41" s="21"/>
      <c r="G41" s="19"/>
      <c r="H41" s="20"/>
      <c r="I41" s="18">
        <v>48827</v>
      </c>
      <c r="J41" s="21"/>
      <c r="K41" s="19"/>
      <c r="L41" s="20"/>
      <c r="M41" s="18">
        <v>48857</v>
      </c>
      <c r="N41" s="21"/>
      <c r="O41" s="19"/>
      <c r="P41" s="20"/>
      <c r="Q41" s="18">
        <v>48888</v>
      </c>
      <c r="R41" s="21"/>
      <c r="S41" s="19"/>
      <c r="T41" s="20"/>
      <c r="U41" s="18">
        <v>48918</v>
      </c>
      <c r="V41" s="21"/>
      <c r="W41" s="19"/>
      <c r="X41" s="26"/>
      <c r="Y41" s="48">
        <v>2026</v>
      </c>
      <c r="Z41" s="71">
        <f>'2026'!Z16</f>
        <v>0</v>
      </c>
      <c r="AA41" s="28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44"/>
    </row>
    <row r="42" spans="1:54" x14ac:dyDescent="0.25">
      <c r="A42" s="18">
        <v>48766</v>
      </c>
      <c r="B42" s="21"/>
      <c r="C42" s="19"/>
      <c r="D42" s="20"/>
      <c r="E42" s="18">
        <v>48797</v>
      </c>
      <c r="F42" s="21"/>
      <c r="G42" s="19"/>
      <c r="H42" s="20"/>
      <c r="I42" s="18">
        <v>48828</v>
      </c>
      <c r="J42" s="21"/>
      <c r="K42" s="19"/>
      <c r="L42" s="20"/>
      <c r="M42" s="18">
        <v>48858</v>
      </c>
      <c r="N42" s="21"/>
      <c r="O42" s="19"/>
      <c r="P42" s="20"/>
      <c r="Q42" s="18">
        <v>48889</v>
      </c>
      <c r="R42" s="21"/>
      <c r="S42" s="19"/>
      <c r="T42" s="20"/>
      <c r="U42" s="18">
        <v>48919</v>
      </c>
      <c r="V42" s="21"/>
      <c r="W42" s="19"/>
      <c r="X42" s="26"/>
      <c r="Y42" s="48">
        <v>2027</v>
      </c>
      <c r="Z42" s="71">
        <f>'2027'!Z16</f>
        <v>0</v>
      </c>
      <c r="AA42" s="28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44"/>
    </row>
    <row r="43" spans="1:54" x14ac:dyDescent="0.25">
      <c r="A43" s="18">
        <v>48767</v>
      </c>
      <c r="B43" s="21"/>
      <c r="C43" s="19"/>
      <c r="D43" s="20"/>
      <c r="E43" s="18">
        <v>48798</v>
      </c>
      <c r="F43" s="21"/>
      <c r="G43" s="19"/>
      <c r="H43" s="20"/>
      <c r="I43" s="18">
        <v>48829</v>
      </c>
      <c r="J43" s="21"/>
      <c r="K43" s="19"/>
      <c r="L43" s="20"/>
      <c r="M43" s="18">
        <v>48859</v>
      </c>
      <c r="N43" s="21"/>
      <c r="O43" s="19"/>
      <c r="P43" s="20"/>
      <c r="Q43" s="18">
        <v>48890</v>
      </c>
      <c r="R43" s="21"/>
      <c r="S43" s="19"/>
      <c r="T43" s="20"/>
      <c r="U43" s="18">
        <v>48920</v>
      </c>
      <c r="V43" s="21"/>
      <c r="W43" s="19"/>
      <c r="X43" s="26"/>
      <c r="Y43" s="48">
        <v>2028</v>
      </c>
      <c r="Z43" s="71">
        <f>'2028'!Z16</f>
        <v>0</v>
      </c>
      <c r="AA43" s="28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44"/>
    </row>
    <row r="44" spans="1:54" x14ac:dyDescent="0.25">
      <c r="A44" s="18">
        <v>48768</v>
      </c>
      <c r="B44" s="21"/>
      <c r="C44" s="19"/>
      <c r="D44" s="20"/>
      <c r="E44" s="18">
        <v>48799</v>
      </c>
      <c r="F44" s="21"/>
      <c r="G44" s="19"/>
      <c r="H44" s="20"/>
      <c r="I44" s="18">
        <v>48830</v>
      </c>
      <c r="J44" s="21"/>
      <c r="K44" s="19"/>
      <c r="L44" s="20"/>
      <c r="M44" s="18">
        <v>48860</v>
      </c>
      <c r="N44" s="21"/>
      <c r="O44" s="19"/>
      <c r="P44" s="20"/>
      <c r="Q44" s="18">
        <v>48891</v>
      </c>
      <c r="R44" s="21"/>
      <c r="S44" s="19"/>
      <c r="T44" s="20"/>
      <c r="U44" s="18">
        <v>48921</v>
      </c>
      <c r="V44" s="21"/>
      <c r="W44" s="19"/>
      <c r="X44" s="26"/>
      <c r="Y44" s="48">
        <v>2029</v>
      </c>
      <c r="Z44" s="71">
        <f>'2029'!Z16</f>
        <v>0</v>
      </c>
      <c r="AA44" s="28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44"/>
    </row>
    <row r="45" spans="1:54" x14ac:dyDescent="0.25">
      <c r="A45" s="18">
        <v>48769</v>
      </c>
      <c r="B45" s="21"/>
      <c r="C45" s="19"/>
      <c r="D45" s="20"/>
      <c r="E45" s="18">
        <v>48800</v>
      </c>
      <c r="F45" s="21"/>
      <c r="G45" s="19"/>
      <c r="H45" s="20"/>
      <c r="I45" s="18">
        <v>48831</v>
      </c>
      <c r="J45" s="21"/>
      <c r="K45" s="19"/>
      <c r="L45" s="20"/>
      <c r="M45" s="18">
        <v>48861</v>
      </c>
      <c r="N45" s="21"/>
      <c r="O45" s="19"/>
      <c r="P45" s="20"/>
      <c r="Q45" s="18">
        <v>48892</v>
      </c>
      <c r="R45" s="21"/>
      <c r="S45" s="19"/>
      <c r="T45" s="20"/>
      <c r="U45" s="18">
        <v>48922</v>
      </c>
      <c r="V45" s="21"/>
      <c r="W45" s="19"/>
      <c r="X45" s="26"/>
      <c r="Y45" s="48">
        <v>2030</v>
      </c>
      <c r="Z45" s="71">
        <f>'2030'!Z16</f>
        <v>0</v>
      </c>
      <c r="AA45" s="28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44"/>
    </row>
    <row r="46" spans="1:54" x14ac:dyDescent="0.25">
      <c r="A46" s="18">
        <v>48770</v>
      </c>
      <c r="B46" s="21"/>
      <c r="C46" s="19"/>
      <c r="D46" s="20"/>
      <c r="E46" s="18">
        <v>48801</v>
      </c>
      <c r="F46" s="21"/>
      <c r="G46" s="19"/>
      <c r="H46" s="20"/>
      <c r="I46" s="18">
        <v>48832</v>
      </c>
      <c r="J46" s="21"/>
      <c r="K46" s="19"/>
      <c r="L46" s="20"/>
      <c r="M46" s="18">
        <v>48862</v>
      </c>
      <c r="N46" s="21"/>
      <c r="O46" s="19"/>
      <c r="P46" s="20"/>
      <c r="Q46" s="18">
        <v>48893</v>
      </c>
      <c r="R46" s="21"/>
      <c r="S46" s="19"/>
      <c r="T46" s="20"/>
      <c r="U46" s="18">
        <v>48923</v>
      </c>
      <c r="V46" s="21"/>
      <c r="W46" s="19"/>
      <c r="X46" s="26"/>
      <c r="Y46" s="48">
        <v>2031</v>
      </c>
      <c r="Z46" s="71">
        <f>'2031'!Z16</f>
        <v>0</v>
      </c>
      <c r="AA46" s="28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44"/>
    </row>
    <row r="47" spans="1:54" x14ac:dyDescent="0.25">
      <c r="A47" s="18">
        <v>48771</v>
      </c>
      <c r="B47" s="21"/>
      <c r="C47" s="19"/>
      <c r="D47" s="20"/>
      <c r="E47" s="18">
        <v>48802</v>
      </c>
      <c r="F47" s="21"/>
      <c r="G47" s="19"/>
      <c r="H47" s="20"/>
      <c r="I47" s="18">
        <v>48833</v>
      </c>
      <c r="J47" s="21"/>
      <c r="K47" s="19"/>
      <c r="L47" s="20"/>
      <c r="M47" s="18">
        <v>48863</v>
      </c>
      <c r="N47" s="21"/>
      <c r="O47" s="19"/>
      <c r="P47" s="20"/>
      <c r="Q47" s="18">
        <v>48894</v>
      </c>
      <c r="R47" s="21"/>
      <c r="S47" s="19"/>
      <c r="T47" s="20"/>
      <c r="U47" s="18">
        <v>48924</v>
      </c>
      <c r="V47" s="21"/>
      <c r="W47" s="19"/>
      <c r="X47" s="26"/>
      <c r="Y47" s="48">
        <v>2032</v>
      </c>
      <c r="Z47" s="71">
        <f>'2032'!Z16</f>
        <v>0</v>
      </c>
      <c r="AA47" s="28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44"/>
    </row>
    <row r="48" spans="1:54" x14ac:dyDescent="0.25">
      <c r="A48" s="18">
        <v>48772</v>
      </c>
      <c r="B48" s="21"/>
      <c r="C48" s="19"/>
      <c r="D48" s="20"/>
      <c r="E48" s="18">
        <v>48803</v>
      </c>
      <c r="F48" s="21"/>
      <c r="G48" s="19"/>
      <c r="H48" s="20"/>
      <c r="I48" s="18">
        <v>48834</v>
      </c>
      <c r="J48" s="21"/>
      <c r="K48" s="19"/>
      <c r="L48" s="20"/>
      <c r="M48" s="18">
        <v>48864</v>
      </c>
      <c r="N48" s="21"/>
      <c r="O48" s="19"/>
      <c r="P48" s="20"/>
      <c r="Q48" s="18">
        <v>48895</v>
      </c>
      <c r="R48" s="21"/>
      <c r="S48" s="19"/>
      <c r="T48" s="20"/>
      <c r="U48" s="18">
        <v>48925</v>
      </c>
      <c r="V48" s="21"/>
      <c r="W48" s="19"/>
      <c r="X48" s="26"/>
      <c r="Y48" s="48">
        <v>2033</v>
      </c>
      <c r="Z48" s="71">
        <f>'2033'!Z16</f>
        <v>0</v>
      </c>
      <c r="AA48" s="28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44"/>
    </row>
    <row r="49" spans="1:54" x14ac:dyDescent="0.25">
      <c r="A49" s="18">
        <v>48773</v>
      </c>
      <c r="B49" s="21"/>
      <c r="C49" s="19"/>
      <c r="D49" s="20"/>
      <c r="E49" s="18">
        <v>48804</v>
      </c>
      <c r="F49" s="21"/>
      <c r="G49" s="19"/>
      <c r="H49" s="20"/>
      <c r="I49" s="18">
        <v>48835</v>
      </c>
      <c r="J49" s="21"/>
      <c r="K49" s="19"/>
      <c r="L49" s="20"/>
      <c r="M49" s="18">
        <v>48865</v>
      </c>
      <c r="N49" s="21"/>
      <c r="O49" s="19"/>
      <c r="P49" s="20"/>
      <c r="Q49" s="18">
        <v>48896</v>
      </c>
      <c r="R49" s="21"/>
      <c r="S49" s="19"/>
      <c r="T49" s="20"/>
      <c r="U49" s="18">
        <v>48926</v>
      </c>
      <c r="V49" s="21"/>
      <c r="W49" s="19"/>
      <c r="X49" s="26"/>
      <c r="Y49" s="48">
        <v>2034</v>
      </c>
      <c r="Z49" s="71">
        <f>'2034'!Z16</f>
        <v>0</v>
      </c>
      <c r="AA49" s="28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44"/>
    </row>
    <row r="50" spans="1:54" ht="15.75" thickBot="1" x14ac:dyDescent="0.3">
      <c r="A50" s="18">
        <v>48774</v>
      </c>
      <c r="B50" s="21"/>
      <c r="C50" s="19"/>
      <c r="D50" s="20"/>
      <c r="E50" s="18">
        <v>48805</v>
      </c>
      <c r="F50" s="21"/>
      <c r="G50" s="19"/>
      <c r="H50" s="20"/>
      <c r="I50" s="18">
        <v>48836</v>
      </c>
      <c r="J50" s="21"/>
      <c r="K50" s="19"/>
      <c r="L50" s="20"/>
      <c r="M50" s="18">
        <v>48866</v>
      </c>
      <c r="N50" s="21"/>
      <c r="O50" s="19"/>
      <c r="P50" s="20"/>
      <c r="Q50" s="18">
        <v>48897</v>
      </c>
      <c r="R50" s="21"/>
      <c r="S50" s="19"/>
      <c r="T50" s="20"/>
      <c r="U50" s="18">
        <v>48927</v>
      </c>
      <c r="V50" s="21"/>
      <c r="W50" s="19"/>
      <c r="X50" s="26"/>
      <c r="Y50" s="48">
        <v>2035</v>
      </c>
      <c r="Z50" s="71">
        <f>'2035'!Z16</f>
        <v>0</v>
      </c>
      <c r="AA50" s="28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44"/>
    </row>
    <row r="51" spans="1:54" x14ac:dyDescent="0.25">
      <c r="A51" s="18">
        <v>48775</v>
      </c>
      <c r="B51" s="21"/>
      <c r="C51" s="19"/>
      <c r="D51" s="20"/>
      <c r="E51" s="18">
        <v>48806</v>
      </c>
      <c r="F51" s="21"/>
      <c r="G51" s="19"/>
      <c r="H51" s="20"/>
      <c r="I51" s="18">
        <v>48837</v>
      </c>
      <c r="J51" s="21"/>
      <c r="K51" s="19"/>
      <c r="L51" s="20"/>
      <c r="M51" s="18">
        <v>48867</v>
      </c>
      <c r="N51" s="21"/>
      <c r="O51" s="19"/>
      <c r="P51" s="20"/>
      <c r="Q51" s="18">
        <v>48898</v>
      </c>
      <c r="R51" s="21"/>
      <c r="S51" s="19"/>
      <c r="T51" s="20"/>
      <c r="U51" s="18">
        <v>48928</v>
      </c>
      <c r="V51" s="21"/>
      <c r="W51" s="19"/>
      <c r="X51" s="22"/>
      <c r="Y51" s="78" t="s">
        <v>32</v>
      </c>
      <c r="Z51" s="79"/>
      <c r="AA51" s="28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44"/>
    </row>
    <row r="52" spans="1:54" x14ac:dyDescent="0.25">
      <c r="A52" s="18">
        <v>48776</v>
      </c>
      <c r="B52" s="21"/>
      <c r="C52" s="19"/>
      <c r="D52" s="20"/>
      <c r="E52" s="18">
        <v>48807</v>
      </c>
      <c r="F52" s="21"/>
      <c r="G52" s="19"/>
      <c r="H52" s="20"/>
      <c r="I52" s="18">
        <v>48838</v>
      </c>
      <c r="J52" s="21"/>
      <c r="K52" s="19"/>
      <c r="L52" s="20"/>
      <c r="M52" s="18">
        <v>48868</v>
      </c>
      <c r="N52" s="21"/>
      <c r="O52" s="19"/>
      <c r="P52" s="20"/>
      <c r="Q52" s="18">
        <v>48899</v>
      </c>
      <c r="R52" s="21"/>
      <c r="S52" s="19"/>
      <c r="T52" s="20"/>
      <c r="U52" s="18">
        <v>48929</v>
      </c>
      <c r="V52" s="21"/>
      <c r="W52" s="19"/>
      <c r="X52" s="22"/>
      <c r="Y52" s="17" t="s">
        <v>24</v>
      </c>
      <c r="Z52" s="73" t="s">
        <v>20</v>
      </c>
      <c r="AA52" s="28"/>
      <c r="AB52" s="7"/>
      <c r="AC52" s="28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44"/>
    </row>
    <row r="53" spans="1:54" x14ac:dyDescent="0.25">
      <c r="A53" s="18">
        <v>48777</v>
      </c>
      <c r="B53" s="21"/>
      <c r="C53" s="19"/>
      <c r="D53" s="20"/>
      <c r="E53" s="18">
        <v>48808</v>
      </c>
      <c r="F53" s="21"/>
      <c r="G53" s="19"/>
      <c r="H53" s="20"/>
      <c r="I53" s="18">
        <v>48839</v>
      </c>
      <c r="J53" s="21"/>
      <c r="K53" s="19"/>
      <c r="L53" s="20"/>
      <c r="M53" s="18">
        <v>48869</v>
      </c>
      <c r="N53" s="21"/>
      <c r="O53" s="19"/>
      <c r="P53" s="20"/>
      <c r="Q53" s="18">
        <v>48900</v>
      </c>
      <c r="R53" s="21"/>
      <c r="S53" s="19"/>
      <c r="T53" s="20"/>
      <c r="U53" s="18">
        <v>48930</v>
      </c>
      <c r="V53" s="21"/>
      <c r="W53" s="19"/>
      <c r="X53" s="22"/>
      <c r="Y53" s="48">
        <v>2021</v>
      </c>
      <c r="Z53" s="71">
        <f>'2021'!Z32</f>
        <v>0</v>
      </c>
      <c r="AA53" s="28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44"/>
    </row>
    <row r="54" spans="1:54" ht="15.75" thickBot="1" x14ac:dyDescent="0.3">
      <c r="A54" s="18">
        <v>48778</v>
      </c>
      <c r="B54" s="21"/>
      <c r="C54" s="19"/>
      <c r="D54" s="20"/>
      <c r="E54" s="18">
        <v>48809</v>
      </c>
      <c r="F54" s="21"/>
      <c r="G54" s="19"/>
      <c r="H54" s="20"/>
      <c r="I54" s="18">
        <v>48840</v>
      </c>
      <c r="J54" s="21"/>
      <c r="K54" s="19"/>
      <c r="L54" s="20"/>
      <c r="M54" s="18">
        <v>48870</v>
      </c>
      <c r="N54" s="21"/>
      <c r="O54" s="19"/>
      <c r="P54" s="20"/>
      <c r="Q54" s="18">
        <v>48901</v>
      </c>
      <c r="R54" s="21"/>
      <c r="S54" s="19"/>
      <c r="T54" s="20"/>
      <c r="U54" s="18">
        <v>48931</v>
      </c>
      <c r="V54" s="21"/>
      <c r="W54" s="19"/>
      <c r="X54" s="22"/>
      <c r="Y54" s="48">
        <v>2022</v>
      </c>
      <c r="Z54" s="71">
        <f>'2022'!Z32</f>
        <v>0</v>
      </c>
      <c r="AA54" s="28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44"/>
    </row>
    <row r="55" spans="1:54" ht="15.75" thickBot="1" x14ac:dyDescent="0.3">
      <c r="A55" s="18">
        <v>48779</v>
      </c>
      <c r="B55" s="21"/>
      <c r="C55" s="19"/>
      <c r="D55" s="20"/>
      <c r="E55" s="18">
        <v>48810</v>
      </c>
      <c r="F55" s="21"/>
      <c r="G55" s="19"/>
      <c r="H55" s="20"/>
      <c r="I55" s="18">
        <v>48841</v>
      </c>
      <c r="J55" s="21"/>
      <c r="K55" s="19"/>
      <c r="L55" s="20"/>
      <c r="M55" s="18">
        <v>48871</v>
      </c>
      <c r="N55" s="21"/>
      <c r="O55" s="19"/>
      <c r="P55" s="20"/>
      <c r="Q55" s="18">
        <v>48902</v>
      </c>
      <c r="R55" s="21"/>
      <c r="S55" s="19"/>
      <c r="T55" s="20"/>
      <c r="U55" s="18">
        <v>48932</v>
      </c>
      <c r="V55" s="21"/>
      <c r="W55" s="19"/>
      <c r="X55" s="22"/>
      <c r="Y55" s="48">
        <v>2023</v>
      </c>
      <c r="Z55" s="71">
        <f>'2023'!Z32</f>
        <v>0</v>
      </c>
      <c r="AA55" s="28"/>
      <c r="AB55" s="7"/>
      <c r="AC55" s="39" t="s">
        <v>25</v>
      </c>
      <c r="AD55" s="69">
        <f>SUM(Table121247[Total Hours])</f>
        <v>0</v>
      </c>
      <c r="AE55" s="7"/>
      <c r="AF55" s="39" t="s">
        <v>26</v>
      </c>
      <c r="AG55" s="40">
        <f>SUM(Table131558[Total Salvations])</f>
        <v>0</v>
      </c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44"/>
    </row>
    <row r="56" spans="1:54" x14ac:dyDescent="0.25">
      <c r="A56" s="18">
        <v>48780</v>
      </c>
      <c r="B56" s="21"/>
      <c r="C56" s="19"/>
      <c r="D56" s="20"/>
      <c r="E56" s="18">
        <v>48811</v>
      </c>
      <c r="F56" s="21"/>
      <c r="G56" s="19"/>
      <c r="H56" s="20"/>
      <c r="I56" s="18">
        <v>48842</v>
      </c>
      <c r="J56" s="21"/>
      <c r="K56" s="19"/>
      <c r="L56" s="20"/>
      <c r="M56" s="18">
        <v>48872</v>
      </c>
      <c r="N56" s="21"/>
      <c r="O56" s="19"/>
      <c r="P56" s="20"/>
      <c r="Q56" s="18">
        <v>48903</v>
      </c>
      <c r="R56" s="21"/>
      <c r="S56" s="19"/>
      <c r="T56" s="20"/>
      <c r="U56" s="18">
        <v>48933</v>
      </c>
      <c r="V56" s="21"/>
      <c r="W56" s="19"/>
      <c r="X56" s="22"/>
      <c r="Y56" s="48">
        <v>2024</v>
      </c>
      <c r="Z56" s="71">
        <f>'2024'!Z32</f>
        <v>0</v>
      </c>
      <c r="AA56" s="28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44"/>
    </row>
    <row r="57" spans="1:54" x14ac:dyDescent="0.25">
      <c r="A57" s="18">
        <v>48781</v>
      </c>
      <c r="B57" s="21"/>
      <c r="C57" s="19"/>
      <c r="D57" s="20"/>
      <c r="E57" s="18">
        <v>48812</v>
      </c>
      <c r="F57" s="21"/>
      <c r="G57" s="19"/>
      <c r="H57" s="20"/>
      <c r="I57" s="18">
        <v>48843</v>
      </c>
      <c r="J57" s="21"/>
      <c r="K57" s="19"/>
      <c r="L57" s="20"/>
      <c r="M57" s="18">
        <v>48873</v>
      </c>
      <c r="N57" s="21"/>
      <c r="O57" s="19"/>
      <c r="P57" s="20"/>
      <c r="Q57" s="18">
        <v>48904</v>
      </c>
      <c r="R57" s="21"/>
      <c r="S57" s="19"/>
      <c r="T57" s="20"/>
      <c r="U57" s="18">
        <v>48934</v>
      </c>
      <c r="V57" s="21"/>
      <c r="W57" s="19"/>
      <c r="X57" s="22"/>
      <c r="Y57" s="48">
        <v>2025</v>
      </c>
      <c r="Z57" s="71">
        <f>'2025'!Z32</f>
        <v>0</v>
      </c>
      <c r="AA57" s="28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44"/>
    </row>
    <row r="58" spans="1:54" x14ac:dyDescent="0.25">
      <c r="A58" s="18">
        <v>48782</v>
      </c>
      <c r="B58" s="21"/>
      <c r="C58" s="19"/>
      <c r="D58" s="20"/>
      <c r="E58" s="18">
        <v>48813</v>
      </c>
      <c r="F58" s="21"/>
      <c r="G58" s="19"/>
      <c r="H58" s="20"/>
      <c r="I58" s="18">
        <v>48844</v>
      </c>
      <c r="J58" s="21"/>
      <c r="K58" s="19"/>
      <c r="L58" s="20"/>
      <c r="M58" s="18">
        <v>48874</v>
      </c>
      <c r="N58" s="21"/>
      <c r="O58" s="19"/>
      <c r="P58" s="20"/>
      <c r="Q58" s="18">
        <v>48905</v>
      </c>
      <c r="R58" s="21"/>
      <c r="S58" s="19"/>
      <c r="T58" s="20"/>
      <c r="U58" s="18">
        <v>48935</v>
      </c>
      <c r="V58" s="21"/>
      <c r="W58" s="19"/>
      <c r="X58" s="22"/>
      <c r="Y58" s="48">
        <v>2026</v>
      </c>
      <c r="Z58" s="71">
        <f>'2026'!Z32</f>
        <v>0</v>
      </c>
      <c r="AA58" s="28" t="s">
        <v>28</v>
      </c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44"/>
    </row>
    <row r="59" spans="1:54" x14ac:dyDescent="0.25">
      <c r="A59" s="18">
        <v>48783</v>
      </c>
      <c r="B59" s="21"/>
      <c r="C59" s="19"/>
      <c r="D59" s="20"/>
      <c r="E59" s="18">
        <v>48814</v>
      </c>
      <c r="F59" s="21"/>
      <c r="G59" s="19"/>
      <c r="H59" s="20"/>
      <c r="I59" s="18">
        <v>48845</v>
      </c>
      <c r="J59" s="21"/>
      <c r="K59" s="19"/>
      <c r="L59" s="20"/>
      <c r="M59" s="18">
        <v>48875</v>
      </c>
      <c r="N59" s="21"/>
      <c r="O59" s="19"/>
      <c r="P59" s="20"/>
      <c r="Q59" s="18">
        <v>48906</v>
      </c>
      <c r="R59" s="21"/>
      <c r="S59" s="19"/>
      <c r="T59" s="20"/>
      <c r="U59" s="18">
        <v>48936</v>
      </c>
      <c r="V59" s="21"/>
      <c r="W59" s="19"/>
      <c r="X59" s="22"/>
      <c r="Y59" s="48">
        <v>2027</v>
      </c>
      <c r="Z59" s="71">
        <f>'2027'!Z32</f>
        <v>0</v>
      </c>
      <c r="AA59" s="28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44"/>
    </row>
    <row r="60" spans="1:54" x14ac:dyDescent="0.25">
      <c r="A60" s="18">
        <v>48784</v>
      </c>
      <c r="B60" s="21"/>
      <c r="C60" s="19"/>
      <c r="D60" s="20"/>
      <c r="E60" s="18">
        <v>48815</v>
      </c>
      <c r="F60" s="21"/>
      <c r="G60" s="19"/>
      <c r="H60" s="20"/>
      <c r="I60" s="18">
        <v>48846</v>
      </c>
      <c r="J60" s="21"/>
      <c r="K60" s="19"/>
      <c r="L60" s="20"/>
      <c r="M60" s="18">
        <v>48876</v>
      </c>
      <c r="N60" s="21"/>
      <c r="O60" s="19"/>
      <c r="P60" s="20"/>
      <c r="Q60" s="18">
        <v>48907</v>
      </c>
      <c r="R60" s="21"/>
      <c r="S60" s="19"/>
      <c r="T60" s="20"/>
      <c r="U60" s="18">
        <v>48937</v>
      </c>
      <c r="V60" s="21"/>
      <c r="W60" s="19"/>
      <c r="X60" s="22"/>
      <c r="Y60" s="48">
        <v>2028</v>
      </c>
      <c r="Z60" s="71">
        <f>'2028'!Z32</f>
        <v>0</v>
      </c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44"/>
    </row>
    <row r="61" spans="1:54" x14ac:dyDescent="0.25">
      <c r="A61" s="18">
        <v>48785</v>
      </c>
      <c r="B61" s="21"/>
      <c r="C61" s="19"/>
      <c r="D61" s="20"/>
      <c r="E61" s="18">
        <v>48816</v>
      </c>
      <c r="F61" s="21"/>
      <c r="G61" s="19"/>
      <c r="H61" s="20"/>
      <c r="I61" s="18">
        <v>48847</v>
      </c>
      <c r="J61" s="21"/>
      <c r="K61" s="19"/>
      <c r="L61" s="20"/>
      <c r="M61" s="18">
        <v>48877</v>
      </c>
      <c r="N61" s="21"/>
      <c r="O61" s="19"/>
      <c r="P61" s="20"/>
      <c r="Q61" s="18">
        <v>48908</v>
      </c>
      <c r="R61" s="21"/>
      <c r="S61" s="19"/>
      <c r="T61" s="20"/>
      <c r="U61" s="18">
        <v>48938</v>
      </c>
      <c r="V61" s="21"/>
      <c r="W61" s="19"/>
      <c r="X61" s="22"/>
      <c r="Y61" s="48">
        <v>2029</v>
      </c>
      <c r="Z61" s="71">
        <f>'2029'!Z32</f>
        <v>0</v>
      </c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44"/>
    </row>
    <row r="62" spans="1:54" x14ac:dyDescent="0.25">
      <c r="A62" s="18">
        <v>48786</v>
      </c>
      <c r="B62" s="21"/>
      <c r="C62" s="19"/>
      <c r="D62" s="20"/>
      <c r="E62" s="18">
        <v>48817</v>
      </c>
      <c r="F62" s="21"/>
      <c r="G62" s="19"/>
      <c r="H62" s="20"/>
      <c r="I62" s="18">
        <v>48848</v>
      </c>
      <c r="J62" s="21"/>
      <c r="K62" s="19"/>
      <c r="L62" s="20"/>
      <c r="M62" s="18">
        <v>48878</v>
      </c>
      <c r="N62" s="21"/>
      <c r="O62" s="19"/>
      <c r="P62" s="20"/>
      <c r="Q62" s="18">
        <v>48909</v>
      </c>
      <c r="R62" s="21"/>
      <c r="S62" s="19"/>
      <c r="T62" s="20"/>
      <c r="U62" s="18">
        <v>48939</v>
      </c>
      <c r="V62" s="21"/>
      <c r="W62" s="19"/>
      <c r="X62" s="22"/>
      <c r="Y62" s="48">
        <v>2030</v>
      </c>
      <c r="Z62" s="71">
        <f>'2030'!Z32</f>
        <v>0</v>
      </c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44"/>
    </row>
    <row r="63" spans="1:54" x14ac:dyDescent="0.25">
      <c r="A63" s="18">
        <v>48787</v>
      </c>
      <c r="B63" s="21"/>
      <c r="C63" s="19"/>
      <c r="D63" s="20"/>
      <c r="E63" s="18">
        <v>48818</v>
      </c>
      <c r="F63" s="21"/>
      <c r="G63" s="19"/>
      <c r="H63" s="20"/>
      <c r="I63" s="18">
        <v>48849</v>
      </c>
      <c r="J63" s="21"/>
      <c r="K63" s="19"/>
      <c r="L63" s="20"/>
      <c r="M63" s="18">
        <v>48879</v>
      </c>
      <c r="N63" s="21"/>
      <c r="O63" s="19"/>
      <c r="P63" s="20"/>
      <c r="Q63" s="18">
        <v>48910</v>
      </c>
      <c r="R63" s="21"/>
      <c r="S63" s="19"/>
      <c r="T63" s="20"/>
      <c r="U63" s="18">
        <v>48940</v>
      </c>
      <c r="V63" s="21"/>
      <c r="W63" s="19"/>
      <c r="X63" s="22"/>
      <c r="Y63" s="48">
        <v>2031</v>
      </c>
      <c r="Z63" s="71">
        <f>'2031'!Z32</f>
        <v>0</v>
      </c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44"/>
    </row>
    <row r="64" spans="1:54" x14ac:dyDescent="0.25">
      <c r="A64" s="18">
        <v>48788</v>
      </c>
      <c r="B64" s="21"/>
      <c r="C64" s="19"/>
      <c r="D64" s="20"/>
      <c r="E64" s="18">
        <v>48819</v>
      </c>
      <c r="F64" s="21"/>
      <c r="G64" s="19"/>
      <c r="H64" s="20"/>
      <c r="I64" s="18">
        <v>48850</v>
      </c>
      <c r="J64" s="21"/>
      <c r="K64" s="19"/>
      <c r="L64" s="20"/>
      <c r="M64" s="18">
        <v>48880</v>
      </c>
      <c r="N64" s="21"/>
      <c r="O64" s="19"/>
      <c r="P64" s="20"/>
      <c r="Q64" s="18">
        <v>48911</v>
      </c>
      <c r="R64" s="21"/>
      <c r="S64" s="19"/>
      <c r="T64" s="20"/>
      <c r="U64" s="18">
        <v>48941</v>
      </c>
      <c r="V64" s="21"/>
      <c r="W64" s="19"/>
      <c r="X64" s="22"/>
      <c r="Y64" s="48">
        <v>2032</v>
      </c>
      <c r="Z64" s="71">
        <f>'2032'!Z32</f>
        <v>0</v>
      </c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44"/>
    </row>
    <row r="65" spans="1:54" x14ac:dyDescent="0.25">
      <c r="A65" s="18">
        <v>48789</v>
      </c>
      <c r="B65" s="21"/>
      <c r="C65" s="19"/>
      <c r="D65" s="20"/>
      <c r="E65" s="18">
        <v>48820</v>
      </c>
      <c r="F65" s="21"/>
      <c r="G65" s="19"/>
      <c r="H65" s="20"/>
      <c r="I65" s="18">
        <v>48851</v>
      </c>
      <c r="J65" s="21"/>
      <c r="K65" s="19"/>
      <c r="L65" s="20"/>
      <c r="M65" s="18">
        <v>48881</v>
      </c>
      <c r="N65" s="21"/>
      <c r="O65" s="19"/>
      <c r="P65" s="20"/>
      <c r="Q65" s="18">
        <v>48912</v>
      </c>
      <c r="R65" s="21"/>
      <c r="S65" s="19"/>
      <c r="T65" s="20"/>
      <c r="U65" s="18">
        <v>48942</v>
      </c>
      <c r="V65" s="21"/>
      <c r="W65" s="19"/>
      <c r="X65" s="22"/>
      <c r="Y65" s="48">
        <v>2033</v>
      </c>
      <c r="Z65" s="71">
        <f>'2033'!Z32</f>
        <v>0</v>
      </c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44"/>
    </row>
    <row r="66" spans="1:54" x14ac:dyDescent="0.25">
      <c r="A66" s="18">
        <v>48790</v>
      </c>
      <c r="B66" s="21"/>
      <c r="C66" s="19"/>
      <c r="D66" s="20"/>
      <c r="E66" s="18">
        <v>48821</v>
      </c>
      <c r="F66" s="21"/>
      <c r="G66" s="19"/>
      <c r="H66" s="20"/>
      <c r="I66" s="18">
        <v>48852</v>
      </c>
      <c r="J66" s="21"/>
      <c r="K66" s="19"/>
      <c r="L66" s="20"/>
      <c r="M66" s="18">
        <v>48882</v>
      </c>
      <c r="N66" s="21"/>
      <c r="O66" s="19"/>
      <c r="P66" s="20"/>
      <c r="Q66" s="18">
        <v>48913</v>
      </c>
      <c r="R66" s="21"/>
      <c r="S66" s="19"/>
      <c r="T66" s="20"/>
      <c r="U66" s="18">
        <v>48943</v>
      </c>
      <c r="V66" s="21"/>
      <c r="W66" s="19"/>
      <c r="X66" s="22"/>
      <c r="Y66" s="48">
        <v>2034</v>
      </c>
      <c r="Z66" s="71">
        <f>'2034'!Z32</f>
        <v>0</v>
      </c>
      <c r="AA66" s="28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44"/>
    </row>
    <row r="67" spans="1:54" ht="15.75" thickBot="1" x14ac:dyDescent="0.3">
      <c r="A67" s="33">
        <v>48791</v>
      </c>
      <c r="B67" s="35"/>
      <c r="C67" s="34"/>
      <c r="D67" s="25"/>
      <c r="E67" s="33">
        <v>48822</v>
      </c>
      <c r="F67" s="35"/>
      <c r="G67" s="34"/>
      <c r="H67" s="25"/>
      <c r="I67" s="33"/>
      <c r="J67" s="35"/>
      <c r="K67" s="34"/>
      <c r="L67" s="25"/>
      <c r="M67" s="33">
        <v>48883</v>
      </c>
      <c r="N67" s="35"/>
      <c r="O67" s="34"/>
      <c r="P67" s="25"/>
      <c r="Q67" s="33"/>
      <c r="R67" s="35"/>
      <c r="S67" s="34"/>
      <c r="T67" s="25"/>
      <c r="U67" s="33">
        <v>48944</v>
      </c>
      <c r="V67" s="35"/>
      <c r="W67" s="34"/>
      <c r="X67" s="36"/>
      <c r="Y67" s="38">
        <v>2035</v>
      </c>
      <c r="Z67" s="75">
        <f>'2035'!Z32</f>
        <v>0</v>
      </c>
      <c r="AA67" s="45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7"/>
    </row>
    <row r="68" spans="1:54" x14ac:dyDescent="0.25">
      <c r="Y68" s="28"/>
      <c r="Z68" s="28"/>
    </row>
    <row r="69" spans="1:54" x14ac:dyDescent="0.25">
      <c r="Y69" s="28"/>
      <c r="Z69" s="28"/>
    </row>
    <row r="70" spans="1:54" x14ac:dyDescent="0.25">
      <c r="Y70" s="28"/>
      <c r="Z70" s="28"/>
    </row>
    <row r="71" spans="1:54" x14ac:dyDescent="0.25">
      <c r="Y71" s="28"/>
      <c r="Z71" s="28"/>
    </row>
    <row r="72" spans="1:54" x14ac:dyDescent="0.25">
      <c r="Y72" s="28"/>
      <c r="Z72" s="28"/>
    </row>
  </sheetData>
  <mergeCells count="18">
    <mergeCell ref="A1:X1"/>
    <mergeCell ref="Y1:BH1"/>
    <mergeCell ref="A2:D2"/>
    <mergeCell ref="E2:H2"/>
    <mergeCell ref="I2:L2"/>
    <mergeCell ref="M2:P2"/>
    <mergeCell ref="Q2:T2"/>
    <mergeCell ref="U2:X2"/>
    <mergeCell ref="Y2:AA2"/>
    <mergeCell ref="Y51:Z51"/>
    <mergeCell ref="Y18:AA18"/>
    <mergeCell ref="Y34:Z34"/>
    <mergeCell ref="A35:D35"/>
    <mergeCell ref="E35:H35"/>
    <mergeCell ref="I35:L35"/>
    <mergeCell ref="M35:P35"/>
    <mergeCell ref="Q35:T35"/>
    <mergeCell ref="U35:X35"/>
  </mergeCells>
  <conditionalFormatting sqref="A37:D67">
    <cfRule type="expression" dxfId="116" priority="17">
      <formula>IF($B37&gt;0.01,TRUE,FALSE)</formula>
    </cfRule>
  </conditionalFormatting>
  <conditionalFormatting sqref="E37:H67">
    <cfRule type="expression" dxfId="115" priority="16">
      <formula>IF($F37&gt;0.01,TRUE,FALSE)</formula>
    </cfRule>
  </conditionalFormatting>
  <conditionalFormatting sqref="M37:P67">
    <cfRule type="expression" dxfId="114" priority="15">
      <formula>IF($N37&gt;0.01,TRUE,FALSE)</formula>
    </cfRule>
  </conditionalFormatting>
  <conditionalFormatting sqref="Q37:T67">
    <cfRule type="expression" dxfId="113" priority="14">
      <formula>IF($R37&gt;0.01,TRUE,FALSE)</formula>
    </cfRule>
  </conditionalFormatting>
  <conditionalFormatting sqref="U37:X67">
    <cfRule type="expression" dxfId="112" priority="13">
      <formula>IF($V37&gt;0.01,TRUE,FALSE)</formula>
    </cfRule>
  </conditionalFormatting>
  <conditionalFormatting sqref="A4:D34">
    <cfRule type="expression" dxfId="111" priority="12">
      <formula>IF($B4&gt;0.01,TRUE,FALSE)</formula>
    </cfRule>
  </conditionalFormatting>
  <conditionalFormatting sqref="F33:H34 E4:H32">
    <cfRule type="expression" dxfId="110" priority="11">
      <formula>IF($F4&gt;0.01,TRUE,FALSE)</formula>
    </cfRule>
  </conditionalFormatting>
  <conditionalFormatting sqref="I4:L34">
    <cfRule type="expression" dxfId="109" priority="10">
      <formula>IF($J4&gt;0.01,TRUE,FALSE)</formula>
    </cfRule>
  </conditionalFormatting>
  <conditionalFormatting sqref="M4:P34">
    <cfRule type="expression" dxfId="108" priority="9">
      <formula>IF($N4&gt;0.01,TRUE,FALSE)</formula>
    </cfRule>
  </conditionalFormatting>
  <conditionalFormatting sqref="Q4:T34">
    <cfRule type="expression" dxfId="107" priority="8">
      <formula>IF($R4&gt;0.01,TRUE,FALSE)</formula>
    </cfRule>
  </conditionalFormatting>
  <conditionalFormatting sqref="U4:X34">
    <cfRule type="expression" dxfId="106" priority="7">
      <formula>IF($V4&gt;0.01,TRUE,FALSE)</formula>
    </cfRule>
  </conditionalFormatting>
  <conditionalFormatting sqref="I37:L67">
    <cfRule type="expression" dxfId="105" priority="6">
      <formula>IF($J37&gt;0.01,TRUE,FALSE)</formula>
    </cfRule>
  </conditionalFormatting>
  <conditionalFormatting sqref="Z4:AA15 Z20:AA31">
    <cfRule type="cellIs" dxfId="104" priority="5" operator="greaterThan">
      <formula>0</formula>
    </cfRule>
  </conditionalFormatting>
  <conditionalFormatting sqref="E33:E34">
    <cfRule type="expression" dxfId="103" priority="4">
      <formula>IF($F33&gt;0.01,TRUE,FALSE)</formula>
    </cfRule>
  </conditionalFormatting>
  <conditionalFormatting sqref="Z36:Z50">
    <cfRule type="cellIs" dxfId="102" priority="3" operator="greaterThan">
      <formula>0</formula>
    </cfRule>
  </conditionalFormatting>
  <conditionalFormatting sqref="Z54:Z67">
    <cfRule type="cellIs" dxfId="101" priority="2" operator="greaterThan">
      <formula>0</formula>
    </cfRule>
  </conditionalFormatting>
  <conditionalFormatting sqref="Z53:Z67">
    <cfRule type="cellIs" dxfId="100" priority="1" operator="greaterThan">
      <formula>0</formula>
    </cfRule>
  </conditionalFormatting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DF6FC-7806-4E2A-954E-A53D7EBCFCC4}">
  <dimension ref="A1:BH72"/>
  <sheetViews>
    <sheetView zoomScale="55" zoomScaleNormal="55" workbookViewId="0">
      <pane ySplit="1" topLeftCell="A2" activePane="bottomLeft" state="frozen"/>
      <selection pane="bottomLeft" activeCell="A2" sqref="A2:D2"/>
    </sheetView>
  </sheetViews>
  <sheetFormatPr defaultColWidth="8.85546875" defaultRowHeight="15" x14ac:dyDescent="0.25"/>
  <cols>
    <col min="1" max="1" width="12.140625" style="8" bestFit="1" customWidth="1"/>
    <col min="2" max="2" width="9" style="66" bestFit="1" customWidth="1"/>
    <col min="3" max="3" width="14.42578125" style="8" bestFit="1" customWidth="1"/>
    <col min="4" max="4" width="9.42578125" style="8" bestFit="1" customWidth="1"/>
    <col min="5" max="5" width="12.28515625" style="8" bestFit="1" customWidth="1"/>
    <col min="6" max="6" width="9" style="66" bestFit="1" customWidth="1"/>
    <col min="7" max="7" width="14.42578125" style="8" bestFit="1" customWidth="1"/>
    <col min="8" max="8" width="9.42578125" style="8" bestFit="1" customWidth="1"/>
    <col min="9" max="9" width="12.28515625" style="8" bestFit="1" customWidth="1"/>
    <col min="10" max="10" width="9" style="66" bestFit="1" customWidth="1"/>
    <col min="11" max="11" width="14.42578125" style="8" bestFit="1" customWidth="1"/>
    <col min="12" max="12" width="9.42578125" style="8" bestFit="1" customWidth="1"/>
    <col min="13" max="13" width="13.140625" style="8" bestFit="1" customWidth="1"/>
    <col min="14" max="14" width="9" style="66" bestFit="1" customWidth="1"/>
    <col min="15" max="15" width="14.42578125" style="8" bestFit="1" customWidth="1"/>
    <col min="16" max="16" width="9.42578125" style="8" bestFit="1" customWidth="1"/>
    <col min="17" max="17" width="12.5703125" style="8" bestFit="1" customWidth="1"/>
    <col min="18" max="18" width="9" style="66" bestFit="1" customWidth="1"/>
    <col min="19" max="19" width="14.42578125" style="8" bestFit="1" customWidth="1"/>
    <col min="20" max="20" width="9.42578125" style="8" bestFit="1" customWidth="1"/>
    <col min="21" max="21" width="13.140625" style="8" bestFit="1" customWidth="1"/>
    <col min="22" max="22" width="9" style="66" bestFit="1" customWidth="1"/>
    <col min="23" max="23" width="14.42578125" style="8" bestFit="1" customWidth="1"/>
    <col min="24" max="24" width="9.42578125" style="8" customWidth="1"/>
    <col min="25" max="25" width="19.42578125" style="32" bestFit="1" customWidth="1"/>
    <col min="26" max="26" width="30" style="32" bestFit="1" customWidth="1"/>
    <col min="27" max="27" width="21.7109375" style="32" bestFit="1" customWidth="1"/>
    <col min="28" max="28" width="2.28515625" style="8" bestFit="1" customWidth="1"/>
    <col min="29" max="29" width="25.140625" style="8" bestFit="1" customWidth="1"/>
    <col min="30" max="30" width="27" style="8" customWidth="1"/>
    <col min="31" max="31" width="8.85546875" style="8"/>
    <col min="32" max="32" width="30.85546875" style="8" bestFit="1" customWidth="1"/>
    <col min="33" max="33" width="27" style="8" customWidth="1"/>
    <col min="34" max="16384" width="8.85546875" style="8"/>
  </cols>
  <sheetData>
    <row r="1" spans="1:60" s="6" customFormat="1" ht="23.25" customHeight="1" thickBot="1" x14ac:dyDescent="0.3">
      <c r="A1" s="86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8"/>
      <c r="Y1" s="76" t="s">
        <v>1</v>
      </c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</row>
    <row r="2" spans="1:60" ht="16.5" thickBot="1" x14ac:dyDescent="0.3">
      <c r="A2" s="80" t="s">
        <v>2</v>
      </c>
      <c r="B2" s="81"/>
      <c r="C2" s="81"/>
      <c r="D2" s="82"/>
      <c r="E2" s="80" t="s">
        <v>3</v>
      </c>
      <c r="F2" s="81"/>
      <c r="G2" s="81"/>
      <c r="H2" s="82"/>
      <c r="I2" s="80" t="s">
        <v>4</v>
      </c>
      <c r="J2" s="81"/>
      <c r="K2" s="81"/>
      <c r="L2" s="82"/>
      <c r="M2" s="80" t="s">
        <v>5</v>
      </c>
      <c r="N2" s="81"/>
      <c r="O2" s="81"/>
      <c r="P2" s="82"/>
      <c r="Q2" s="80" t="s">
        <v>6</v>
      </c>
      <c r="R2" s="81"/>
      <c r="S2" s="81"/>
      <c r="T2" s="82"/>
      <c r="U2" s="80" t="s">
        <v>7</v>
      </c>
      <c r="V2" s="81"/>
      <c r="W2" s="81"/>
      <c r="X2" s="81"/>
      <c r="Y2" s="83" t="s">
        <v>8</v>
      </c>
      <c r="Z2" s="84"/>
      <c r="AA2" s="85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3"/>
    </row>
    <row r="3" spans="1:60" ht="15.75" thickBot="1" x14ac:dyDescent="0.3">
      <c r="A3" s="9" t="s">
        <v>30</v>
      </c>
      <c r="B3" s="65" t="s">
        <v>9</v>
      </c>
      <c r="C3" s="9" t="s">
        <v>10</v>
      </c>
      <c r="D3" s="9" t="s">
        <v>29</v>
      </c>
      <c r="E3" s="9" t="s">
        <v>30</v>
      </c>
      <c r="F3" s="65" t="s">
        <v>9</v>
      </c>
      <c r="G3" s="9" t="s">
        <v>10</v>
      </c>
      <c r="H3" s="9" t="s">
        <v>29</v>
      </c>
      <c r="I3" s="9" t="s">
        <v>30</v>
      </c>
      <c r="J3" s="65" t="s">
        <v>9</v>
      </c>
      <c r="K3" s="9" t="s">
        <v>10</v>
      </c>
      <c r="L3" s="9" t="s">
        <v>29</v>
      </c>
      <c r="M3" s="9" t="s">
        <v>30</v>
      </c>
      <c r="N3" s="65" t="s">
        <v>9</v>
      </c>
      <c r="O3" s="9" t="s">
        <v>10</v>
      </c>
      <c r="P3" s="9" t="s">
        <v>29</v>
      </c>
      <c r="Q3" s="9" t="s">
        <v>30</v>
      </c>
      <c r="R3" s="65" t="s">
        <v>9</v>
      </c>
      <c r="S3" s="9" t="s">
        <v>10</v>
      </c>
      <c r="T3" s="9" t="s">
        <v>29</v>
      </c>
      <c r="U3" s="9" t="s">
        <v>30</v>
      </c>
      <c r="V3" s="65" t="s">
        <v>9</v>
      </c>
      <c r="W3" s="9" t="s">
        <v>10</v>
      </c>
      <c r="X3" s="10" t="s">
        <v>29</v>
      </c>
      <c r="Y3" s="59" t="s">
        <v>11</v>
      </c>
      <c r="Z3" s="60" t="s">
        <v>27</v>
      </c>
      <c r="AA3" s="61" t="s">
        <v>22</v>
      </c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44"/>
    </row>
    <row r="4" spans="1:60" x14ac:dyDescent="0.25">
      <c r="A4" s="12">
        <v>48945</v>
      </c>
      <c r="B4" s="15"/>
      <c r="C4" s="13"/>
      <c r="D4" s="14"/>
      <c r="E4" s="12">
        <v>48976</v>
      </c>
      <c r="F4" s="15"/>
      <c r="G4" s="15"/>
      <c r="H4" s="14"/>
      <c r="I4" s="12">
        <v>49004</v>
      </c>
      <c r="J4" s="15"/>
      <c r="K4" s="15"/>
      <c r="L4" s="14"/>
      <c r="M4" s="12">
        <v>49035</v>
      </c>
      <c r="N4" s="15"/>
      <c r="O4" s="13"/>
      <c r="P4" s="14"/>
      <c r="Q4" s="12">
        <v>49065</v>
      </c>
      <c r="R4" s="15"/>
      <c r="S4" s="15"/>
      <c r="T4" s="14"/>
      <c r="U4" s="12">
        <v>49096</v>
      </c>
      <c r="V4" s="15"/>
      <c r="W4" s="15"/>
      <c r="X4" s="16"/>
      <c r="Y4" s="58" t="s">
        <v>2</v>
      </c>
      <c r="Z4" s="29">
        <f>SUM(B4:B34)</f>
        <v>0</v>
      </c>
      <c r="AA4" s="67">
        <f>Table14962914118130134138142146150154158[[#This Row],[This Year]]</f>
        <v>0</v>
      </c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44"/>
    </row>
    <row r="5" spans="1:60" x14ac:dyDescent="0.25">
      <c r="A5" s="18">
        <v>48946</v>
      </c>
      <c r="B5" s="21"/>
      <c r="C5" s="19"/>
      <c r="D5" s="20"/>
      <c r="E5" s="18">
        <v>48977</v>
      </c>
      <c r="F5" s="21"/>
      <c r="G5" s="21"/>
      <c r="H5" s="20"/>
      <c r="I5" s="18">
        <v>49005</v>
      </c>
      <c r="J5" s="21"/>
      <c r="K5" s="21"/>
      <c r="L5" s="20"/>
      <c r="M5" s="18">
        <v>49036</v>
      </c>
      <c r="N5" s="21"/>
      <c r="O5" s="21"/>
      <c r="P5" s="20"/>
      <c r="Q5" s="18">
        <v>49066</v>
      </c>
      <c r="R5" s="21"/>
      <c r="S5" s="21"/>
      <c r="T5" s="20"/>
      <c r="U5" s="18">
        <v>49097</v>
      </c>
      <c r="V5" s="21"/>
      <c r="W5" s="21"/>
      <c r="X5" s="22"/>
      <c r="Y5" s="54" t="s">
        <v>12</v>
      </c>
      <c r="Z5" s="30">
        <f>SUM(F4:F31)</f>
        <v>0</v>
      </c>
      <c r="AA5" s="67">
        <f>Table14962914118130134138142146150154158[[#This Row],[This Year]]</f>
        <v>0</v>
      </c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44"/>
    </row>
    <row r="6" spans="1:60" x14ac:dyDescent="0.25">
      <c r="A6" s="18">
        <v>48947</v>
      </c>
      <c r="B6" s="21"/>
      <c r="C6" s="19"/>
      <c r="D6" s="20"/>
      <c r="E6" s="18">
        <v>48978</v>
      </c>
      <c r="F6" s="21"/>
      <c r="G6" s="21"/>
      <c r="H6" s="20"/>
      <c r="I6" s="18">
        <v>49006</v>
      </c>
      <c r="J6" s="21"/>
      <c r="K6" s="21"/>
      <c r="L6" s="20"/>
      <c r="M6" s="18">
        <v>49037</v>
      </c>
      <c r="N6" s="21"/>
      <c r="O6" s="21"/>
      <c r="P6" s="20"/>
      <c r="Q6" s="18">
        <v>49067</v>
      </c>
      <c r="R6" s="21"/>
      <c r="S6" s="21"/>
      <c r="T6" s="20"/>
      <c r="U6" s="18">
        <v>49098</v>
      </c>
      <c r="V6" s="21"/>
      <c r="W6" s="21"/>
      <c r="X6" s="22"/>
      <c r="Y6" s="54" t="s">
        <v>4</v>
      </c>
      <c r="Z6" s="30">
        <f>SUM(J4:J34)</f>
        <v>0</v>
      </c>
      <c r="AA6" s="67">
        <f>Table14962914118130134138142146150154158[[#This Row],[This Year]]</f>
        <v>0</v>
      </c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44"/>
    </row>
    <row r="7" spans="1:60" x14ac:dyDescent="0.25">
      <c r="A7" s="18">
        <v>48948</v>
      </c>
      <c r="B7" s="21"/>
      <c r="C7" s="19"/>
      <c r="D7" s="20"/>
      <c r="E7" s="18">
        <v>48979</v>
      </c>
      <c r="F7" s="21"/>
      <c r="G7" s="21"/>
      <c r="H7" s="20"/>
      <c r="I7" s="18">
        <v>49007</v>
      </c>
      <c r="J7" s="21"/>
      <c r="K7" s="21"/>
      <c r="L7" s="20"/>
      <c r="M7" s="18">
        <v>49038</v>
      </c>
      <c r="N7" s="21"/>
      <c r="O7" s="21"/>
      <c r="P7" s="20"/>
      <c r="Q7" s="18">
        <v>49068</v>
      </c>
      <c r="R7" s="21"/>
      <c r="S7" s="21"/>
      <c r="T7" s="20"/>
      <c r="U7" s="18">
        <v>49099</v>
      </c>
      <c r="V7" s="21"/>
      <c r="W7" s="21"/>
      <c r="X7" s="22"/>
      <c r="Y7" s="54" t="s">
        <v>5</v>
      </c>
      <c r="Z7" s="30">
        <f>SUM(N4:N33)</f>
        <v>0</v>
      </c>
      <c r="AA7" s="67">
        <f>Table14962914118130134138142146150154158[[#This Row],[This Year]]</f>
        <v>0</v>
      </c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44"/>
    </row>
    <row r="8" spans="1:60" x14ac:dyDescent="0.25">
      <c r="A8" s="18">
        <v>48949</v>
      </c>
      <c r="B8" s="21"/>
      <c r="C8" s="19"/>
      <c r="D8" s="20"/>
      <c r="E8" s="18">
        <v>48980</v>
      </c>
      <c r="F8" s="21"/>
      <c r="G8" s="21"/>
      <c r="H8" s="20"/>
      <c r="I8" s="18">
        <v>49008</v>
      </c>
      <c r="J8" s="21"/>
      <c r="K8" s="21"/>
      <c r="L8" s="20"/>
      <c r="M8" s="18">
        <v>49039</v>
      </c>
      <c r="N8" s="21"/>
      <c r="O8" s="21"/>
      <c r="P8" s="20"/>
      <c r="Q8" s="18">
        <v>49069</v>
      </c>
      <c r="R8" s="21"/>
      <c r="S8" s="21"/>
      <c r="T8" s="20"/>
      <c r="U8" s="18">
        <v>49100</v>
      </c>
      <c r="V8" s="21"/>
      <c r="W8" s="21"/>
      <c r="X8" s="22"/>
      <c r="Y8" s="54" t="s">
        <v>6</v>
      </c>
      <c r="Z8" s="30">
        <f>SUM(R4:R34)</f>
        <v>0</v>
      </c>
      <c r="AA8" s="67">
        <f>Table14962914118130134138142146150154158[[#This Row],[This Year]]</f>
        <v>0</v>
      </c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44"/>
    </row>
    <row r="9" spans="1:60" x14ac:dyDescent="0.25">
      <c r="A9" s="18">
        <v>48950</v>
      </c>
      <c r="B9" s="21"/>
      <c r="C9" s="19"/>
      <c r="D9" s="20"/>
      <c r="E9" s="18">
        <v>48981</v>
      </c>
      <c r="F9" s="21"/>
      <c r="G9" s="21"/>
      <c r="H9" s="20"/>
      <c r="I9" s="18">
        <v>49009</v>
      </c>
      <c r="J9" s="21"/>
      <c r="K9" s="21"/>
      <c r="L9" s="20"/>
      <c r="M9" s="18">
        <v>49040</v>
      </c>
      <c r="N9" s="21"/>
      <c r="O9" s="21"/>
      <c r="P9" s="20"/>
      <c r="Q9" s="18">
        <v>49070</v>
      </c>
      <c r="R9" s="21"/>
      <c r="S9" s="21"/>
      <c r="T9" s="20"/>
      <c r="U9" s="18">
        <v>49101</v>
      </c>
      <c r="V9" s="21"/>
      <c r="W9" s="21"/>
      <c r="X9" s="22"/>
      <c r="Y9" s="54" t="s">
        <v>7</v>
      </c>
      <c r="Z9" s="30">
        <f>SUM(V4:V33)</f>
        <v>0</v>
      </c>
      <c r="AA9" s="67">
        <f>Table14962914118130134138142146150154158[[#This Row],[This Year]]</f>
        <v>0</v>
      </c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44"/>
    </row>
    <row r="10" spans="1:60" x14ac:dyDescent="0.25">
      <c r="A10" s="18">
        <v>48951</v>
      </c>
      <c r="B10" s="21"/>
      <c r="C10" s="19"/>
      <c r="D10" s="20"/>
      <c r="E10" s="18">
        <v>48982</v>
      </c>
      <c r="F10" s="21"/>
      <c r="G10" s="21"/>
      <c r="H10" s="20"/>
      <c r="I10" s="18">
        <v>49010</v>
      </c>
      <c r="J10" s="21"/>
      <c r="K10" s="21"/>
      <c r="L10" s="20"/>
      <c r="M10" s="18">
        <v>49041</v>
      </c>
      <c r="N10" s="21"/>
      <c r="O10" s="21"/>
      <c r="P10" s="20"/>
      <c r="Q10" s="18">
        <v>49071</v>
      </c>
      <c r="R10" s="21"/>
      <c r="S10" s="21"/>
      <c r="T10" s="20"/>
      <c r="U10" s="18">
        <v>49102</v>
      </c>
      <c r="V10" s="21"/>
      <c r="W10" s="21"/>
      <c r="X10" s="22"/>
      <c r="Y10" s="54" t="s">
        <v>13</v>
      </c>
      <c r="Z10" s="30">
        <f>SUM(B37:B67)</f>
        <v>0</v>
      </c>
      <c r="AA10" s="67">
        <f>Table14962914118130134138142146150154158[[#This Row],[This Year]]</f>
        <v>0</v>
      </c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44"/>
    </row>
    <row r="11" spans="1:60" x14ac:dyDescent="0.25">
      <c r="A11" s="18">
        <v>48952</v>
      </c>
      <c r="B11" s="21"/>
      <c r="C11" s="19"/>
      <c r="D11" s="20"/>
      <c r="E11" s="18">
        <v>48983</v>
      </c>
      <c r="F11" s="21"/>
      <c r="G11" s="21"/>
      <c r="H11" s="20"/>
      <c r="I11" s="18">
        <v>49011</v>
      </c>
      <c r="J11" s="21"/>
      <c r="K11" s="21"/>
      <c r="L11" s="20"/>
      <c r="M11" s="18">
        <v>49042</v>
      </c>
      <c r="N11" s="21"/>
      <c r="O11" s="21"/>
      <c r="P11" s="20"/>
      <c r="Q11" s="18">
        <v>49072</v>
      </c>
      <c r="R11" s="21"/>
      <c r="S11" s="21"/>
      <c r="T11" s="20"/>
      <c r="U11" s="18">
        <v>49103</v>
      </c>
      <c r="V11" s="21"/>
      <c r="W11" s="21"/>
      <c r="X11" s="22"/>
      <c r="Y11" s="54" t="s">
        <v>14</v>
      </c>
      <c r="Z11" s="30">
        <f>SUM(F37:F67)</f>
        <v>0</v>
      </c>
      <c r="AA11" s="67">
        <f>Table14962914118130134138142146150154158[[#This Row],[This Year]]</f>
        <v>0</v>
      </c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44"/>
    </row>
    <row r="12" spans="1:60" x14ac:dyDescent="0.25">
      <c r="A12" s="18">
        <v>48953</v>
      </c>
      <c r="B12" s="21"/>
      <c r="C12" s="19"/>
      <c r="D12" s="20"/>
      <c r="E12" s="18">
        <v>48984</v>
      </c>
      <c r="F12" s="21"/>
      <c r="G12" s="21"/>
      <c r="H12" s="20"/>
      <c r="I12" s="18">
        <v>49012</v>
      </c>
      <c r="J12" s="21"/>
      <c r="K12" s="21"/>
      <c r="L12" s="20"/>
      <c r="M12" s="18">
        <v>49043</v>
      </c>
      <c r="N12" s="21"/>
      <c r="O12" s="21"/>
      <c r="P12" s="20"/>
      <c r="Q12" s="18">
        <v>49073</v>
      </c>
      <c r="R12" s="21"/>
      <c r="S12" s="21"/>
      <c r="T12" s="20"/>
      <c r="U12" s="18">
        <v>49104</v>
      </c>
      <c r="V12" s="21"/>
      <c r="W12" s="21"/>
      <c r="X12" s="22"/>
      <c r="Y12" s="54" t="s">
        <v>15</v>
      </c>
      <c r="Z12" s="30">
        <f>SUM(J37:J66)</f>
        <v>0</v>
      </c>
      <c r="AA12" s="67">
        <f>Table14962914118130134138142146150154158[[#This Row],[This Year]]</f>
        <v>0</v>
      </c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44"/>
    </row>
    <row r="13" spans="1:60" x14ac:dyDescent="0.25">
      <c r="A13" s="18">
        <v>48954</v>
      </c>
      <c r="B13" s="21"/>
      <c r="C13" s="19"/>
      <c r="D13" s="20"/>
      <c r="E13" s="18">
        <v>48985</v>
      </c>
      <c r="F13" s="21"/>
      <c r="G13" s="21"/>
      <c r="H13" s="20"/>
      <c r="I13" s="18">
        <v>49013</v>
      </c>
      <c r="J13" s="21"/>
      <c r="K13" s="21"/>
      <c r="L13" s="20"/>
      <c r="M13" s="18">
        <v>49044</v>
      </c>
      <c r="N13" s="21"/>
      <c r="O13" s="21"/>
      <c r="P13" s="20"/>
      <c r="Q13" s="18">
        <v>49074</v>
      </c>
      <c r="R13" s="21"/>
      <c r="S13" s="21"/>
      <c r="T13" s="20"/>
      <c r="U13" s="18">
        <v>49105</v>
      </c>
      <c r="V13" s="21"/>
      <c r="W13" s="21"/>
      <c r="X13" s="22"/>
      <c r="Y13" s="54" t="s">
        <v>16</v>
      </c>
      <c r="Z13" s="30">
        <f>SUM(N37:N67)</f>
        <v>0</v>
      </c>
      <c r="AA13" s="67">
        <f>Table14962914118130134138142146150154158[[#This Row],[This Year]]</f>
        <v>0</v>
      </c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44"/>
    </row>
    <row r="14" spans="1:60" x14ac:dyDescent="0.25">
      <c r="A14" s="18">
        <v>48955</v>
      </c>
      <c r="B14" s="21"/>
      <c r="C14" s="19"/>
      <c r="D14" s="20"/>
      <c r="E14" s="18">
        <v>48986</v>
      </c>
      <c r="F14" s="21"/>
      <c r="G14" s="21"/>
      <c r="H14" s="20"/>
      <c r="I14" s="18">
        <v>49014</v>
      </c>
      <c r="J14" s="21"/>
      <c r="K14" s="21"/>
      <c r="L14" s="20"/>
      <c r="M14" s="18">
        <v>49045</v>
      </c>
      <c r="N14" s="21"/>
      <c r="O14" s="21"/>
      <c r="P14" s="20"/>
      <c r="Q14" s="18">
        <v>49075</v>
      </c>
      <c r="R14" s="21"/>
      <c r="S14" s="21"/>
      <c r="T14" s="20"/>
      <c r="U14" s="18">
        <v>49106</v>
      </c>
      <c r="V14" s="21"/>
      <c r="W14" s="21"/>
      <c r="X14" s="22"/>
      <c r="Y14" s="54" t="s">
        <v>17</v>
      </c>
      <c r="Z14" s="30">
        <f>SUM(R37:R66)</f>
        <v>0</v>
      </c>
      <c r="AA14" s="67">
        <f>Table14962914118130134138142146150154158[[#This Row],[This Year]]</f>
        <v>0</v>
      </c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44"/>
    </row>
    <row r="15" spans="1:60" x14ac:dyDescent="0.25">
      <c r="A15" s="18">
        <v>48956</v>
      </c>
      <c r="B15" s="21"/>
      <c r="C15" s="19"/>
      <c r="D15" s="20"/>
      <c r="E15" s="18">
        <v>48987</v>
      </c>
      <c r="F15" s="21"/>
      <c r="G15" s="21"/>
      <c r="H15" s="20"/>
      <c r="I15" s="18">
        <v>49015</v>
      </c>
      <c r="J15" s="21"/>
      <c r="K15" s="21"/>
      <c r="L15" s="20"/>
      <c r="M15" s="18">
        <v>49046</v>
      </c>
      <c r="N15" s="21"/>
      <c r="O15" s="21"/>
      <c r="P15" s="20"/>
      <c r="Q15" s="18">
        <v>49076</v>
      </c>
      <c r="R15" s="21"/>
      <c r="S15" s="21"/>
      <c r="T15" s="20"/>
      <c r="U15" s="18">
        <v>49107</v>
      </c>
      <c r="V15" s="21"/>
      <c r="W15" s="21"/>
      <c r="X15" s="22"/>
      <c r="Y15" s="55" t="s">
        <v>18</v>
      </c>
      <c r="Z15" s="62">
        <f>SUM(V37:V67)</f>
        <v>0</v>
      </c>
      <c r="AA15" s="67">
        <f>Table14962914118130134138142146150154158[[#This Row],[This Year]]</f>
        <v>0</v>
      </c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44"/>
    </row>
    <row r="16" spans="1:60" ht="15.75" thickBot="1" x14ac:dyDescent="0.3">
      <c r="A16" s="18">
        <v>48957</v>
      </c>
      <c r="B16" s="21"/>
      <c r="C16" s="19"/>
      <c r="D16" s="20"/>
      <c r="E16" s="18">
        <v>48988</v>
      </c>
      <c r="F16" s="21"/>
      <c r="G16" s="21"/>
      <c r="H16" s="20"/>
      <c r="I16" s="18">
        <v>49016</v>
      </c>
      <c r="J16" s="21"/>
      <c r="K16" s="21"/>
      <c r="L16" s="20"/>
      <c r="M16" s="18">
        <v>49047</v>
      </c>
      <c r="N16" s="21"/>
      <c r="O16" s="21"/>
      <c r="P16" s="20"/>
      <c r="Q16" s="18">
        <v>49077</v>
      </c>
      <c r="R16" s="21"/>
      <c r="S16" s="21"/>
      <c r="T16" s="20"/>
      <c r="U16" s="18">
        <v>49108</v>
      </c>
      <c r="V16" s="21"/>
      <c r="W16" s="21"/>
      <c r="X16" s="22"/>
      <c r="Y16" s="24" t="s">
        <v>19</v>
      </c>
      <c r="Z16" s="31">
        <f>SUM(Z4:Z15)</f>
        <v>0</v>
      </c>
      <c r="AA16" s="31">
        <f>SUBTOTAL(109,Table14962914118130134138142146150154158162[Last Year])</f>
        <v>0</v>
      </c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44"/>
    </row>
    <row r="17" spans="1:54" ht="15.75" thickBot="1" x14ac:dyDescent="0.3">
      <c r="A17" s="18">
        <v>48958</v>
      </c>
      <c r="B17" s="21"/>
      <c r="C17" s="19"/>
      <c r="D17" s="20"/>
      <c r="E17" s="18">
        <v>48989</v>
      </c>
      <c r="F17" s="21"/>
      <c r="G17" s="21"/>
      <c r="H17" s="20"/>
      <c r="I17" s="18">
        <v>49017</v>
      </c>
      <c r="J17" s="21"/>
      <c r="K17" s="21"/>
      <c r="L17" s="20"/>
      <c r="M17" s="18">
        <v>49048</v>
      </c>
      <c r="N17" s="21"/>
      <c r="O17" s="21"/>
      <c r="P17" s="20"/>
      <c r="Q17" s="18">
        <v>49078</v>
      </c>
      <c r="R17" s="21"/>
      <c r="S17" s="21"/>
      <c r="T17" s="20"/>
      <c r="U17" s="18">
        <v>49109</v>
      </c>
      <c r="V17" s="21"/>
      <c r="W17" s="21"/>
      <c r="X17" s="26"/>
      <c r="Y17" s="27"/>
      <c r="Z17" s="28"/>
      <c r="AA17" s="28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44"/>
    </row>
    <row r="18" spans="1:54" ht="15.75" thickBot="1" x14ac:dyDescent="0.3">
      <c r="A18" s="18">
        <v>48959</v>
      </c>
      <c r="B18" s="21"/>
      <c r="C18" s="19"/>
      <c r="D18" s="20"/>
      <c r="E18" s="18">
        <v>48990</v>
      </c>
      <c r="F18" s="21"/>
      <c r="G18" s="21"/>
      <c r="H18" s="20"/>
      <c r="I18" s="18">
        <v>49018</v>
      </c>
      <c r="J18" s="21"/>
      <c r="K18" s="21"/>
      <c r="L18" s="20"/>
      <c r="M18" s="18">
        <v>49049</v>
      </c>
      <c r="N18" s="21"/>
      <c r="O18" s="21"/>
      <c r="P18" s="20"/>
      <c r="Q18" s="18">
        <v>49079</v>
      </c>
      <c r="R18" s="21"/>
      <c r="S18" s="21"/>
      <c r="T18" s="20"/>
      <c r="U18" s="18">
        <v>49110</v>
      </c>
      <c r="V18" s="21"/>
      <c r="W18" s="21"/>
      <c r="X18" s="22"/>
      <c r="Y18" s="83" t="s">
        <v>20</v>
      </c>
      <c r="Z18" s="84"/>
      <c r="AA18" s="85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44"/>
    </row>
    <row r="19" spans="1:54" ht="15.75" thickBot="1" x14ac:dyDescent="0.3">
      <c r="A19" s="18">
        <v>48960</v>
      </c>
      <c r="B19" s="21"/>
      <c r="C19" s="19"/>
      <c r="D19" s="20"/>
      <c r="E19" s="18">
        <v>48991</v>
      </c>
      <c r="F19" s="21"/>
      <c r="G19" s="21"/>
      <c r="H19" s="20"/>
      <c r="I19" s="18">
        <v>49019</v>
      </c>
      <c r="J19" s="21"/>
      <c r="K19" s="21"/>
      <c r="L19" s="20"/>
      <c r="M19" s="18">
        <v>49050</v>
      </c>
      <c r="N19" s="21"/>
      <c r="O19" s="21"/>
      <c r="P19" s="20"/>
      <c r="Q19" s="18">
        <v>49080</v>
      </c>
      <c r="R19" s="21"/>
      <c r="S19" s="21"/>
      <c r="T19" s="20"/>
      <c r="U19" s="18">
        <v>49111</v>
      </c>
      <c r="V19" s="21"/>
      <c r="W19" s="21"/>
      <c r="X19" s="22"/>
      <c r="Y19" s="59" t="s">
        <v>21</v>
      </c>
      <c r="Z19" s="60" t="s">
        <v>27</v>
      </c>
      <c r="AA19" s="61" t="s">
        <v>22</v>
      </c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44"/>
    </row>
    <row r="20" spans="1:54" x14ac:dyDescent="0.25">
      <c r="A20" s="18">
        <v>48961</v>
      </c>
      <c r="B20" s="21"/>
      <c r="C20" s="19"/>
      <c r="D20" s="20"/>
      <c r="E20" s="18">
        <v>48992</v>
      </c>
      <c r="F20" s="21"/>
      <c r="G20" s="21"/>
      <c r="H20" s="20"/>
      <c r="I20" s="18">
        <v>49020</v>
      </c>
      <c r="J20" s="21"/>
      <c r="K20" s="21"/>
      <c r="L20" s="20"/>
      <c r="M20" s="18">
        <v>49051</v>
      </c>
      <c r="N20" s="21"/>
      <c r="O20" s="21"/>
      <c r="P20" s="20"/>
      <c r="Q20" s="18">
        <v>49081</v>
      </c>
      <c r="R20" s="21"/>
      <c r="S20" s="21"/>
      <c r="T20" s="20"/>
      <c r="U20" s="18">
        <v>49112</v>
      </c>
      <c r="V20" s="21"/>
      <c r="W20" s="21"/>
      <c r="X20" s="22"/>
      <c r="Y20" s="58" t="s">
        <v>2</v>
      </c>
      <c r="Z20" s="29">
        <f>SUM(C4:C34)</f>
        <v>0</v>
      </c>
      <c r="AA20" s="56">
        <f>Table25101131015119131135139143147151155159[[#This Row],[This Year]]</f>
        <v>0</v>
      </c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44"/>
    </row>
    <row r="21" spans="1:54" x14ac:dyDescent="0.25">
      <c r="A21" s="18">
        <v>48962</v>
      </c>
      <c r="B21" s="21"/>
      <c r="C21" s="19"/>
      <c r="D21" s="20"/>
      <c r="E21" s="18">
        <v>48993</v>
      </c>
      <c r="F21" s="21"/>
      <c r="G21" s="21"/>
      <c r="H21" s="20"/>
      <c r="I21" s="18">
        <v>49021</v>
      </c>
      <c r="J21" s="21"/>
      <c r="K21" s="21"/>
      <c r="L21" s="20"/>
      <c r="M21" s="18">
        <v>49052</v>
      </c>
      <c r="N21" s="21"/>
      <c r="O21" s="21"/>
      <c r="P21" s="20"/>
      <c r="Q21" s="18">
        <v>49082</v>
      </c>
      <c r="R21" s="21"/>
      <c r="S21" s="21"/>
      <c r="T21" s="20"/>
      <c r="U21" s="18">
        <v>49113</v>
      </c>
      <c r="V21" s="21"/>
      <c r="W21" s="21"/>
      <c r="X21" s="22"/>
      <c r="Y21" s="54" t="s">
        <v>12</v>
      </c>
      <c r="Z21" s="30">
        <f>SUM(G4:G31)</f>
        <v>0</v>
      </c>
      <c r="AA21" s="56">
        <f>Table25101131015119131135139143147151155159[[#This Row],[This Year]]</f>
        <v>0</v>
      </c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44"/>
    </row>
    <row r="22" spans="1:54" x14ac:dyDescent="0.25">
      <c r="A22" s="18">
        <v>48963</v>
      </c>
      <c r="B22" s="21"/>
      <c r="C22" s="19"/>
      <c r="D22" s="20"/>
      <c r="E22" s="18">
        <v>48994</v>
      </c>
      <c r="F22" s="21"/>
      <c r="G22" s="21"/>
      <c r="H22" s="20"/>
      <c r="I22" s="18">
        <v>49022</v>
      </c>
      <c r="J22" s="21"/>
      <c r="K22" s="21"/>
      <c r="L22" s="20"/>
      <c r="M22" s="18">
        <v>49053</v>
      </c>
      <c r="N22" s="21"/>
      <c r="O22" s="21"/>
      <c r="P22" s="20"/>
      <c r="Q22" s="18">
        <v>49083</v>
      </c>
      <c r="R22" s="21"/>
      <c r="S22" s="21"/>
      <c r="T22" s="20"/>
      <c r="U22" s="18">
        <v>49114</v>
      </c>
      <c r="V22" s="21"/>
      <c r="W22" s="21"/>
      <c r="X22" s="22"/>
      <c r="Y22" s="54" t="s">
        <v>4</v>
      </c>
      <c r="Z22" s="30">
        <f>SUM(K4:K34)</f>
        <v>0</v>
      </c>
      <c r="AA22" s="56">
        <f>Table25101131015119131135139143147151155159[[#This Row],[This Year]]</f>
        <v>0</v>
      </c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44"/>
    </row>
    <row r="23" spans="1:54" x14ac:dyDescent="0.25">
      <c r="A23" s="18">
        <v>48964</v>
      </c>
      <c r="B23" s="21"/>
      <c r="C23" s="19"/>
      <c r="D23" s="20"/>
      <c r="E23" s="18">
        <v>48995</v>
      </c>
      <c r="F23" s="21"/>
      <c r="G23" s="21"/>
      <c r="H23" s="20"/>
      <c r="I23" s="18">
        <v>49023</v>
      </c>
      <c r="J23" s="21"/>
      <c r="K23" s="21"/>
      <c r="L23" s="20"/>
      <c r="M23" s="18">
        <v>49054</v>
      </c>
      <c r="N23" s="21"/>
      <c r="O23" s="21"/>
      <c r="P23" s="20"/>
      <c r="Q23" s="18">
        <v>49084</v>
      </c>
      <c r="R23" s="21"/>
      <c r="S23" s="21"/>
      <c r="T23" s="20"/>
      <c r="U23" s="18">
        <v>49115</v>
      </c>
      <c r="V23" s="21"/>
      <c r="W23" s="21"/>
      <c r="X23" s="22"/>
      <c r="Y23" s="54" t="s">
        <v>5</v>
      </c>
      <c r="Z23" s="30">
        <f>SUM(O4:O33)</f>
        <v>0</v>
      </c>
      <c r="AA23" s="56">
        <f>Table25101131015119131135139143147151155159[[#This Row],[This Year]]</f>
        <v>0</v>
      </c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44"/>
    </row>
    <row r="24" spans="1:54" x14ac:dyDescent="0.25">
      <c r="A24" s="18">
        <v>48965</v>
      </c>
      <c r="B24" s="21"/>
      <c r="C24" s="19"/>
      <c r="D24" s="20"/>
      <c r="E24" s="18">
        <v>48996</v>
      </c>
      <c r="F24" s="21"/>
      <c r="G24" s="21"/>
      <c r="H24" s="20"/>
      <c r="I24" s="18">
        <v>49024</v>
      </c>
      <c r="J24" s="21"/>
      <c r="K24" s="21"/>
      <c r="L24" s="20"/>
      <c r="M24" s="18">
        <v>49055</v>
      </c>
      <c r="N24" s="21"/>
      <c r="O24" s="21"/>
      <c r="P24" s="20"/>
      <c r="Q24" s="18">
        <v>49085</v>
      </c>
      <c r="R24" s="21"/>
      <c r="S24" s="21"/>
      <c r="T24" s="20"/>
      <c r="U24" s="18">
        <v>49116</v>
      </c>
      <c r="V24" s="21"/>
      <c r="W24" s="21"/>
      <c r="X24" s="22"/>
      <c r="Y24" s="54" t="s">
        <v>6</v>
      </c>
      <c r="Z24" s="30">
        <f>SUM(S4:S34)</f>
        <v>0</v>
      </c>
      <c r="AA24" s="56">
        <f>Table25101131015119131135139143147151155159[[#This Row],[This Year]]</f>
        <v>0</v>
      </c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44"/>
    </row>
    <row r="25" spans="1:54" x14ac:dyDescent="0.25">
      <c r="A25" s="18">
        <v>48966</v>
      </c>
      <c r="B25" s="21"/>
      <c r="C25" s="19"/>
      <c r="D25" s="20"/>
      <c r="E25" s="18">
        <v>48997</v>
      </c>
      <c r="F25" s="21"/>
      <c r="G25" s="21"/>
      <c r="H25" s="20"/>
      <c r="I25" s="18">
        <v>49025</v>
      </c>
      <c r="J25" s="21"/>
      <c r="K25" s="21"/>
      <c r="L25" s="20"/>
      <c r="M25" s="18">
        <v>49056</v>
      </c>
      <c r="N25" s="21"/>
      <c r="O25" s="21"/>
      <c r="P25" s="20"/>
      <c r="Q25" s="18">
        <v>49086</v>
      </c>
      <c r="R25" s="21"/>
      <c r="S25" s="21"/>
      <c r="T25" s="20"/>
      <c r="U25" s="18">
        <v>49117</v>
      </c>
      <c r="V25" s="21"/>
      <c r="W25" s="21"/>
      <c r="X25" s="22"/>
      <c r="Y25" s="54" t="s">
        <v>7</v>
      </c>
      <c r="Z25" s="30">
        <f>SUM(W4:W33)</f>
        <v>0</v>
      </c>
      <c r="AA25" s="56">
        <f>Table25101131015119131135139143147151155159[[#This Row],[This Year]]</f>
        <v>0</v>
      </c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44"/>
    </row>
    <row r="26" spans="1:54" x14ac:dyDescent="0.25">
      <c r="A26" s="18">
        <v>48967</v>
      </c>
      <c r="B26" s="21"/>
      <c r="C26" s="19"/>
      <c r="D26" s="20"/>
      <c r="E26" s="18">
        <v>48998</v>
      </c>
      <c r="F26" s="21"/>
      <c r="G26" s="21"/>
      <c r="H26" s="20"/>
      <c r="I26" s="18">
        <v>49026</v>
      </c>
      <c r="J26" s="21"/>
      <c r="K26" s="21"/>
      <c r="L26" s="20"/>
      <c r="M26" s="18">
        <v>49057</v>
      </c>
      <c r="N26" s="21"/>
      <c r="O26" s="21"/>
      <c r="P26" s="20"/>
      <c r="Q26" s="18">
        <v>49087</v>
      </c>
      <c r="R26" s="21"/>
      <c r="S26" s="21"/>
      <c r="T26" s="20"/>
      <c r="U26" s="18">
        <v>49118</v>
      </c>
      <c r="V26" s="21"/>
      <c r="W26" s="21"/>
      <c r="X26" s="22"/>
      <c r="Y26" s="54" t="s">
        <v>13</v>
      </c>
      <c r="Z26" s="30">
        <f>SUM(C37:C67)</f>
        <v>0</v>
      </c>
      <c r="AA26" s="56">
        <f>Table25101131015119131135139143147151155159[[#This Row],[This Year]]</f>
        <v>0</v>
      </c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44"/>
    </row>
    <row r="27" spans="1:54" x14ac:dyDescent="0.25">
      <c r="A27" s="18">
        <v>48968</v>
      </c>
      <c r="B27" s="21"/>
      <c r="C27" s="19"/>
      <c r="D27" s="20"/>
      <c r="E27" s="18">
        <v>48999</v>
      </c>
      <c r="F27" s="21"/>
      <c r="G27" s="21"/>
      <c r="H27" s="20"/>
      <c r="I27" s="18">
        <v>49027</v>
      </c>
      <c r="J27" s="21"/>
      <c r="K27" s="21"/>
      <c r="L27" s="20"/>
      <c r="M27" s="18">
        <v>49058</v>
      </c>
      <c r="N27" s="21"/>
      <c r="O27" s="21"/>
      <c r="P27" s="20"/>
      <c r="Q27" s="18">
        <v>49088</v>
      </c>
      <c r="R27" s="21"/>
      <c r="S27" s="21"/>
      <c r="T27" s="20"/>
      <c r="U27" s="18">
        <v>49119</v>
      </c>
      <c r="V27" s="21"/>
      <c r="W27" s="21"/>
      <c r="X27" s="22"/>
      <c r="Y27" s="54" t="s">
        <v>14</v>
      </c>
      <c r="Z27" s="30">
        <f>SUM(G37:G67)</f>
        <v>0</v>
      </c>
      <c r="AA27" s="56">
        <f>Table25101131015119131135139143147151155159[[#This Row],[This Year]]</f>
        <v>0</v>
      </c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44"/>
    </row>
    <row r="28" spans="1:54" x14ac:dyDescent="0.25">
      <c r="A28" s="18">
        <v>48969</v>
      </c>
      <c r="B28" s="21"/>
      <c r="C28" s="19"/>
      <c r="D28" s="20"/>
      <c r="E28" s="18">
        <v>49000</v>
      </c>
      <c r="F28" s="21"/>
      <c r="G28" s="21"/>
      <c r="H28" s="20"/>
      <c r="I28" s="18">
        <v>49028</v>
      </c>
      <c r="J28" s="21"/>
      <c r="K28" s="21"/>
      <c r="L28" s="20"/>
      <c r="M28" s="18">
        <v>49059</v>
      </c>
      <c r="N28" s="21"/>
      <c r="O28" s="21"/>
      <c r="P28" s="20"/>
      <c r="Q28" s="18">
        <v>49089</v>
      </c>
      <c r="R28" s="21"/>
      <c r="S28" s="21"/>
      <c r="T28" s="20"/>
      <c r="U28" s="18">
        <v>49120</v>
      </c>
      <c r="V28" s="21"/>
      <c r="W28" s="21"/>
      <c r="X28" s="22"/>
      <c r="Y28" s="54" t="s">
        <v>15</v>
      </c>
      <c r="Z28" s="30">
        <f>SUM(K37:K66)</f>
        <v>0</v>
      </c>
      <c r="AA28" s="56">
        <f>Table25101131015119131135139143147151155159[[#This Row],[This Year]]</f>
        <v>0</v>
      </c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44"/>
    </row>
    <row r="29" spans="1:54" x14ac:dyDescent="0.25">
      <c r="A29" s="18">
        <v>48970</v>
      </c>
      <c r="B29" s="21"/>
      <c r="C29" s="19"/>
      <c r="D29" s="20"/>
      <c r="E29" s="18">
        <v>49001</v>
      </c>
      <c r="F29" s="21"/>
      <c r="G29" s="21"/>
      <c r="H29" s="20"/>
      <c r="I29" s="18">
        <v>49029</v>
      </c>
      <c r="J29" s="21"/>
      <c r="K29" s="21"/>
      <c r="L29" s="20"/>
      <c r="M29" s="18">
        <v>49060</v>
      </c>
      <c r="N29" s="21"/>
      <c r="O29" s="21"/>
      <c r="P29" s="20"/>
      <c r="Q29" s="18">
        <v>49090</v>
      </c>
      <c r="R29" s="21"/>
      <c r="S29" s="21"/>
      <c r="T29" s="20"/>
      <c r="U29" s="18">
        <v>49121</v>
      </c>
      <c r="V29" s="21"/>
      <c r="W29" s="21"/>
      <c r="X29" s="22"/>
      <c r="Y29" s="54" t="s">
        <v>16</v>
      </c>
      <c r="Z29" s="30">
        <f>SUM(O37:O67)</f>
        <v>0</v>
      </c>
      <c r="AA29" s="56">
        <f>Table25101131015119131135139143147151155159[[#This Row],[This Year]]</f>
        <v>0</v>
      </c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44"/>
    </row>
    <row r="30" spans="1:54" x14ac:dyDescent="0.25">
      <c r="A30" s="18">
        <v>48971</v>
      </c>
      <c r="B30" s="21"/>
      <c r="C30" s="19"/>
      <c r="D30" s="20"/>
      <c r="E30" s="18">
        <v>49002</v>
      </c>
      <c r="F30" s="21"/>
      <c r="G30" s="21"/>
      <c r="H30" s="20"/>
      <c r="I30" s="18">
        <v>49030</v>
      </c>
      <c r="J30" s="21"/>
      <c r="K30" s="21"/>
      <c r="L30" s="20"/>
      <c r="M30" s="18">
        <v>49061</v>
      </c>
      <c r="N30" s="21"/>
      <c r="O30" s="21"/>
      <c r="P30" s="20"/>
      <c r="Q30" s="18">
        <v>49091</v>
      </c>
      <c r="R30" s="21"/>
      <c r="S30" s="21"/>
      <c r="T30" s="20"/>
      <c r="U30" s="18">
        <v>49122</v>
      </c>
      <c r="V30" s="21"/>
      <c r="W30" s="21"/>
      <c r="X30" s="22"/>
      <c r="Y30" s="54" t="s">
        <v>17</v>
      </c>
      <c r="Z30" s="30">
        <f>SUM(S37:S66)</f>
        <v>0</v>
      </c>
      <c r="AA30" s="56">
        <f>Table25101131015119131135139143147151155159[[#This Row],[This Year]]</f>
        <v>0</v>
      </c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44"/>
    </row>
    <row r="31" spans="1:54" x14ac:dyDescent="0.25">
      <c r="A31" s="18">
        <v>48972</v>
      </c>
      <c r="B31" s="21"/>
      <c r="C31" s="19"/>
      <c r="D31" s="20"/>
      <c r="E31" s="18">
        <v>49003</v>
      </c>
      <c r="F31" s="21"/>
      <c r="G31" s="21"/>
      <c r="H31" s="20"/>
      <c r="I31" s="18">
        <v>49031</v>
      </c>
      <c r="J31" s="21"/>
      <c r="K31" s="21"/>
      <c r="L31" s="20"/>
      <c r="M31" s="18">
        <v>49062</v>
      </c>
      <c r="N31" s="21"/>
      <c r="O31" s="21"/>
      <c r="P31" s="20"/>
      <c r="Q31" s="18">
        <v>49092</v>
      </c>
      <c r="R31" s="21"/>
      <c r="S31" s="21"/>
      <c r="T31" s="20"/>
      <c r="U31" s="18">
        <v>49123</v>
      </c>
      <c r="V31" s="21"/>
      <c r="W31" s="21"/>
      <c r="X31" s="22"/>
      <c r="Y31" s="55" t="s">
        <v>18</v>
      </c>
      <c r="Z31" s="62">
        <f>SUM(W37:W67)</f>
        <v>0</v>
      </c>
      <c r="AA31" s="56">
        <f>Table25101131015119131135139143147151155159[[#This Row],[This Year]]</f>
        <v>0</v>
      </c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44"/>
    </row>
    <row r="32" spans="1:54" ht="15.75" thickBot="1" x14ac:dyDescent="0.3">
      <c r="A32" s="18">
        <v>48973</v>
      </c>
      <c r="B32" s="21"/>
      <c r="C32" s="19"/>
      <c r="D32" s="20"/>
      <c r="E32" s="18"/>
      <c r="F32" s="21"/>
      <c r="G32" s="21"/>
      <c r="H32" s="20"/>
      <c r="I32" s="18">
        <v>49032</v>
      </c>
      <c r="J32" s="21"/>
      <c r="K32" s="21"/>
      <c r="L32" s="20"/>
      <c r="M32" s="18">
        <v>49063</v>
      </c>
      <c r="N32" s="21"/>
      <c r="O32" s="21"/>
      <c r="P32" s="20"/>
      <c r="Q32" s="18">
        <v>49093</v>
      </c>
      <c r="R32" s="21"/>
      <c r="S32" s="21"/>
      <c r="T32" s="20"/>
      <c r="U32" s="18">
        <v>49124</v>
      </c>
      <c r="V32" s="21"/>
      <c r="W32" s="21"/>
      <c r="X32" s="22"/>
      <c r="Y32" s="24" t="s">
        <v>19</v>
      </c>
      <c r="Z32" s="31">
        <f>SUM(Z20:Z31)</f>
        <v>0</v>
      </c>
      <c r="AA32" s="49">
        <f>SUBTOTAL(109,Table25101131015119131135139143147151155159163[Last Year])</f>
        <v>0</v>
      </c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44"/>
    </row>
    <row r="33" spans="1:54" ht="15.75" thickBot="1" x14ac:dyDescent="0.3">
      <c r="A33" s="18">
        <v>48974</v>
      </c>
      <c r="B33" s="21"/>
      <c r="C33" s="19"/>
      <c r="D33" s="20"/>
      <c r="E33" s="18"/>
      <c r="F33" s="21"/>
      <c r="G33" s="21"/>
      <c r="H33" s="20"/>
      <c r="I33" s="18">
        <v>49033</v>
      </c>
      <c r="J33" s="21"/>
      <c r="K33" s="21"/>
      <c r="L33" s="20"/>
      <c r="M33" s="18">
        <v>49064</v>
      </c>
      <c r="N33" s="21"/>
      <c r="O33" s="21"/>
      <c r="P33" s="20"/>
      <c r="Q33" s="18">
        <v>49094</v>
      </c>
      <c r="R33" s="21"/>
      <c r="S33" s="21"/>
      <c r="T33" s="20"/>
      <c r="U33" s="18">
        <v>49125</v>
      </c>
      <c r="V33" s="21"/>
      <c r="W33" s="21"/>
      <c r="X33" s="26"/>
      <c r="Y33" s="28"/>
      <c r="Z33" s="28"/>
      <c r="AA33" s="28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44"/>
    </row>
    <row r="34" spans="1:54" ht="15.75" thickBot="1" x14ac:dyDescent="0.3">
      <c r="A34" s="33">
        <v>48975</v>
      </c>
      <c r="B34" s="35"/>
      <c r="C34" s="34"/>
      <c r="D34" s="25"/>
      <c r="E34" s="18"/>
      <c r="F34" s="35"/>
      <c r="G34" s="35"/>
      <c r="H34" s="25"/>
      <c r="I34" s="33">
        <v>49034</v>
      </c>
      <c r="J34" s="35"/>
      <c r="K34" s="35"/>
      <c r="L34" s="25"/>
      <c r="M34" s="33"/>
      <c r="N34" s="35"/>
      <c r="O34" s="35"/>
      <c r="P34" s="25"/>
      <c r="Q34" s="33">
        <v>49095</v>
      </c>
      <c r="R34" s="35"/>
      <c r="S34" s="35"/>
      <c r="T34" s="25"/>
      <c r="U34" s="33"/>
      <c r="V34" s="35"/>
      <c r="W34" s="35"/>
      <c r="X34" s="36"/>
      <c r="Y34" s="78" t="s">
        <v>31</v>
      </c>
      <c r="Z34" s="79"/>
      <c r="AA34" s="28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44"/>
    </row>
    <row r="35" spans="1:54" ht="16.5" thickBot="1" x14ac:dyDescent="0.3">
      <c r="A35" s="80" t="s">
        <v>13</v>
      </c>
      <c r="B35" s="81"/>
      <c r="C35" s="81"/>
      <c r="D35" s="82"/>
      <c r="E35" s="80" t="s">
        <v>14</v>
      </c>
      <c r="F35" s="81"/>
      <c r="G35" s="81"/>
      <c r="H35" s="82"/>
      <c r="I35" s="80" t="s">
        <v>15</v>
      </c>
      <c r="J35" s="81"/>
      <c r="K35" s="81"/>
      <c r="L35" s="82"/>
      <c r="M35" s="80" t="s">
        <v>16</v>
      </c>
      <c r="N35" s="81"/>
      <c r="O35" s="81"/>
      <c r="P35" s="82"/>
      <c r="Q35" s="80" t="s">
        <v>17</v>
      </c>
      <c r="R35" s="81"/>
      <c r="S35" s="81"/>
      <c r="T35" s="82"/>
      <c r="U35" s="80" t="s">
        <v>18</v>
      </c>
      <c r="V35" s="81"/>
      <c r="W35" s="81"/>
      <c r="X35" s="81"/>
      <c r="Y35" s="17" t="s">
        <v>23</v>
      </c>
      <c r="Z35" s="74" t="s">
        <v>8</v>
      </c>
      <c r="AA35" s="28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44"/>
    </row>
    <row r="36" spans="1:54" ht="15.75" thickBot="1" x14ac:dyDescent="0.3">
      <c r="A36" s="9" t="s">
        <v>30</v>
      </c>
      <c r="B36" s="65" t="s">
        <v>9</v>
      </c>
      <c r="C36" s="9" t="s">
        <v>10</v>
      </c>
      <c r="D36" s="9" t="s">
        <v>29</v>
      </c>
      <c r="E36" s="9" t="s">
        <v>30</v>
      </c>
      <c r="F36" s="65" t="s">
        <v>9</v>
      </c>
      <c r="G36" s="9" t="s">
        <v>10</v>
      </c>
      <c r="H36" s="9" t="s">
        <v>29</v>
      </c>
      <c r="I36" s="9" t="s">
        <v>30</v>
      </c>
      <c r="J36" s="65" t="s">
        <v>9</v>
      </c>
      <c r="K36" s="9" t="s">
        <v>10</v>
      </c>
      <c r="L36" s="9" t="s">
        <v>29</v>
      </c>
      <c r="M36" s="9" t="s">
        <v>30</v>
      </c>
      <c r="N36" s="65" t="s">
        <v>9</v>
      </c>
      <c r="O36" s="9" t="s">
        <v>10</v>
      </c>
      <c r="P36" s="9" t="s">
        <v>29</v>
      </c>
      <c r="Q36" s="9" t="s">
        <v>30</v>
      </c>
      <c r="R36" s="65" t="s">
        <v>9</v>
      </c>
      <c r="S36" s="9" t="s">
        <v>10</v>
      </c>
      <c r="T36" s="9" t="s">
        <v>29</v>
      </c>
      <c r="U36" s="9" t="s">
        <v>30</v>
      </c>
      <c r="V36" s="65" t="s">
        <v>9</v>
      </c>
      <c r="W36" s="9" t="s">
        <v>10</v>
      </c>
      <c r="X36" s="10" t="s">
        <v>29</v>
      </c>
      <c r="Y36" s="48">
        <v>2021</v>
      </c>
      <c r="Z36" s="71">
        <f>'2021'!Z16</f>
        <v>0</v>
      </c>
      <c r="AA36" s="28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44"/>
    </row>
    <row r="37" spans="1:54" x14ac:dyDescent="0.25">
      <c r="A37" s="12">
        <v>49126</v>
      </c>
      <c r="B37" s="15"/>
      <c r="C37" s="13"/>
      <c r="D37" s="14"/>
      <c r="E37" s="12">
        <v>49157</v>
      </c>
      <c r="F37" s="15"/>
      <c r="G37" s="13"/>
      <c r="H37" s="14"/>
      <c r="I37" s="12">
        <v>49188</v>
      </c>
      <c r="J37" s="15"/>
      <c r="K37" s="13"/>
      <c r="L37" s="14"/>
      <c r="M37" s="12">
        <v>49218</v>
      </c>
      <c r="N37" s="15"/>
      <c r="O37" s="13"/>
      <c r="P37" s="14"/>
      <c r="Q37" s="12">
        <v>49249</v>
      </c>
      <c r="R37" s="15"/>
      <c r="S37" s="13"/>
      <c r="T37" s="14"/>
      <c r="U37" s="12">
        <v>49279</v>
      </c>
      <c r="V37" s="15"/>
      <c r="W37" s="13"/>
      <c r="X37" s="37"/>
      <c r="Y37" s="48">
        <v>2022</v>
      </c>
      <c r="Z37" s="71">
        <f>'2022'!Z16</f>
        <v>0</v>
      </c>
      <c r="AA37" s="28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44"/>
    </row>
    <row r="38" spans="1:54" x14ac:dyDescent="0.25">
      <c r="A38" s="18">
        <v>49127</v>
      </c>
      <c r="B38" s="21"/>
      <c r="C38" s="19"/>
      <c r="D38" s="20"/>
      <c r="E38" s="18">
        <v>49158</v>
      </c>
      <c r="F38" s="21"/>
      <c r="G38" s="19"/>
      <c r="H38" s="20"/>
      <c r="I38" s="18">
        <v>49189</v>
      </c>
      <c r="J38" s="21"/>
      <c r="K38" s="19"/>
      <c r="L38" s="20"/>
      <c r="M38" s="18">
        <v>49219</v>
      </c>
      <c r="N38" s="21"/>
      <c r="O38" s="19"/>
      <c r="P38" s="20"/>
      <c r="Q38" s="18">
        <v>49250</v>
      </c>
      <c r="R38" s="21"/>
      <c r="S38" s="19"/>
      <c r="T38" s="20"/>
      <c r="U38" s="18">
        <v>49280</v>
      </c>
      <c r="V38" s="21"/>
      <c r="W38" s="19"/>
      <c r="X38" s="26"/>
      <c r="Y38" s="48">
        <v>2023</v>
      </c>
      <c r="Z38" s="71">
        <f>'2023'!Z16</f>
        <v>0</v>
      </c>
      <c r="AA38" s="28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44"/>
    </row>
    <row r="39" spans="1:54" x14ac:dyDescent="0.25">
      <c r="A39" s="18">
        <v>49128</v>
      </c>
      <c r="B39" s="21"/>
      <c r="C39" s="19"/>
      <c r="D39" s="20"/>
      <c r="E39" s="18">
        <v>49159</v>
      </c>
      <c r="F39" s="21"/>
      <c r="G39" s="19"/>
      <c r="H39" s="20"/>
      <c r="I39" s="18">
        <v>49190</v>
      </c>
      <c r="J39" s="21"/>
      <c r="K39" s="19"/>
      <c r="L39" s="20"/>
      <c r="M39" s="18">
        <v>49220</v>
      </c>
      <c r="N39" s="21"/>
      <c r="O39" s="19"/>
      <c r="P39" s="20"/>
      <c r="Q39" s="18">
        <v>49251</v>
      </c>
      <c r="R39" s="21"/>
      <c r="S39" s="19"/>
      <c r="T39" s="20"/>
      <c r="U39" s="18">
        <v>49281</v>
      </c>
      <c r="V39" s="21"/>
      <c r="W39" s="19"/>
      <c r="X39" s="26"/>
      <c r="Y39" s="48">
        <v>2024</v>
      </c>
      <c r="Z39" s="71">
        <f>'2024'!Z16</f>
        <v>0</v>
      </c>
      <c r="AA39" s="28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44"/>
    </row>
    <row r="40" spans="1:54" x14ac:dyDescent="0.25">
      <c r="A40" s="18">
        <v>49129</v>
      </c>
      <c r="B40" s="21"/>
      <c r="C40" s="19"/>
      <c r="D40" s="20"/>
      <c r="E40" s="18">
        <v>49160</v>
      </c>
      <c r="F40" s="21"/>
      <c r="G40" s="19"/>
      <c r="H40" s="20"/>
      <c r="I40" s="18">
        <v>49191</v>
      </c>
      <c r="J40" s="21"/>
      <c r="K40" s="19"/>
      <c r="L40" s="20"/>
      <c r="M40" s="18">
        <v>49221</v>
      </c>
      <c r="N40" s="21"/>
      <c r="O40" s="19"/>
      <c r="P40" s="20"/>
      <c r="Q40" s="18">
        <v>49252</v>
      </c>
      <c r="R40" s="21"/>
      <c r="S40" s="19"/>
      <c r="T40" s="20"/>
      <c r="U40" s="18">
        <v>49282</v>
      </c>
      <c r="V40" s="21"/>
      <c r="W40" s="19"/>
      <c r="X40" s="26"/>
      <c r="Y40" s="48">
        <v>2025</v>
      </c>
      <c r="Z40" s="71">
        <f>'2025'!Z16</f>
        <v>0</v>
      </c>
      <c r="AA40" s="28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44"/>
    </row>
    <row r="41" spans="1:54" x14ac:dyDescent="0.25">
      <c r="A41" s="18">
        <v>49130</v>
      </c>
      <c r="B41" s="21"/>
      <c r="C41" s="19"/>
      <c r="D41" s="20"/>
      <c r="E41" s="18">
        <v>49161</v>
      </c>
      <c r="F41" s="21"/>
      <c r="G41" s="19"/>
      <c r="H41" s="20"/>
      <c r="I41" s="18">
        <v>49192</v>
      </c>
      <c r="J41" s="21"/>
      <c r="K41" s="19"/>
      <c r="L41" s="20"/>
      <c r="M41" s="18">
        <v>49222</v>
      </c>
      <c r="N41" s="21"/>
      <c r="O41" s="19"/>
      <c r="P41" s="20"/>
      <c r="Q41" s="18">
        <v>49253</v>
      </c>
      <c r="R41" s="21"/>
      <c r="S41" s="19"/>
      <c r="T41" s="20"/>
      <c r="U41" s="18">
        <v>49283</v>
      </c>
      <c r="V41" s="21"/>
      <c r="W41" s="19"/>
      <c r="X41" s="26"/>
      <c r="Y41" s="48">
        <v>2026</v>
      </c>
      <c r="Z41" s="71">
        <f>'2026'!Z16</f>
        <v>0</v>
      </c>
      <c r="AA41" s="28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44"/>
    </row>
    <row r="42" spans="1:54" x14ac:dyDescent="0.25">
      <c r="A42" s="18">
        <v>49131</v>
      </c>
      <c r="B42" s="21"/>
      <c r="C42" s="19"/>
      <c r="D42" s="20"/>
      <c r="E42" s="18">
        <v>49162</v>
      </c>
      <c r="F42" s="21"/>
      <c r="G42" s="19"/>
      <c r="H42" s="20"/>
      <c r="I42" s="18">
        <v>49193</v>
      </c>
      <c r="J42" s="21"/>
      <c r="K42" s="19"/>
      <c r="L42" s="20"/>
      <c r="M42" s="18">
        <v>49223</v>
      </c>
      <c r="N42" s="21"/>
      <c r="O42" s="19"/>
      <c r="P42" s="20"/>
      <c r="Q42" s="18">
        <v>49254</v>
      </c>
      <c r="R42" s="21"/>
      <c r="S42" s="19"/>
      <c r="T42" s="20"/>
      <c r="U42" s="18">
        <v>49284</v>
      </c>
      <c r="V42" s="21"/>
      <c r="W42" s="19"/>
      <c r="X42" s="26"/>
      <c r="Y42" s="48">
        <v>2027</v>
      </c>
      <c r="Z42" s="71">
        <f>'2027'!Z16</f>
        <v>0</v>
      </c>
      <c r="AA42" s="28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44"/>
    </row>
    <row r="43" spans="1:54" x14ac:dyDescent="0.25">
      <c r="A43" s="18">
        <v>49132</v>
      </c>
      <c r="B43" s="21"/>
      <c r="C43" s="19"/>
      <c r="D43" s="20"/>
      <c r="E43" s="18">
        <v>49163</v>
      </c>
      <c r="F43" s="21"/>
      <c r="G43" s="19"/>
      <c r="H43" s="20"/>
      <c r="I43" s="18">
        <v>49194</v>
      </c>
      <c r="J43" s="21"/>
      <c r="K43" s="19"/>
      <c r="L43" s="20"/>
      <c r="M43" s="18">
        <v>49224</v>
      </c>
      <c r="N43" s="21"/>
      <c r="O43" s="19"/>
      <c r="P43" s="20"/>
      <c r="Q43" s="18">
        <v>49255</v>
      </c>
      <c r="R43" s="21"/>
      <c r="S43" s="19"/>
      <c r="T43" s="20"/>
      <c r="U43" s="18">
        <v>49285</v>
      </c>
      <c r="V43" s="21"/>
      <c r="W43" s="19"/>
      <c r="X43" s="26"/>
      <c r="Y43" s="48">
        <v>2028</v>
      </c>
      <c r="Z43" s="71">
        <f>'2028'!Z16</f>
        <v>0</v>
      </c>
      <c r="AA43" s="28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44"/>
    </row>
    <row r="44" spans="1:54" x14ac:dyDescent="0.25">
      <c r="A44" s="18">
        <v>49133</v>
      </c>
      <c r="B44" s="21"/>
      <c r="C44" s="19"/>
      <c r="D44" s="20"/>
      <c r="E44" s="18">
        <v>49164</v>
      </c>
      <c r="F44" s="21"/>
      <c r="G44" s="19"/>
      <c r="H44" s="20"/>
      <c r="I44" s="18">
        <v>49195</v>
      </c>
      <c r="J44" s="21"/>
      <c r="K44" s="19"/>
      <c r="L44" s="20"/>
      <c r="M44" s="18">
        <v>49225</v>
      </c>
      <c r="N44" s="21"/>
      <c r="O44" s="19"/>
      <c r="P44" s="20"/>
      <c r="Q44" s="18">
        <v>49256</v>
      </c>
      <c r="R44" s="21"/>
      <c r="S44" s="19"/>
      <c r="T44" s="20"/>
      <c r="U44" s="18">
        <v>49286</v>
      </c>
      <c r="V44" s="21"/>
      <c r="W44" s="19"/>
      <c r="X44" s="26"/>
      <c r="Y44" s="48">
        <v>2029</v>
      </c>
      <c r="Z44" s="71">
        <f>'2029'!Z16</f>
        <v>0</v>
      </c>
      <c r="AA44" s="28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44"/>
    </row>
    <row r="45" spans="1:54" x14ac:dyDescent="0.25">
      <c r="A45" s="18">
        <v>49134</v>
      </c>
      <c r="B45" s="21"/>
      <c r="C45" s="19"/>
      <c r="D45" s="20"/>
      <c r="E45" s="18">
        <v>49165</v>
      </c>
      <c r="F45" s="21"/>
      <c r="G45" s="19"/>
      <c r="H45" s="20"/>
      <c r="I45" s="18">
        <v>49196</v>
      </c>
      <c r="J45" s="21"/>
      <c r="K45" s="19"/>
      <c r="L45" s="20"/>
      <c r="M45" s="18">
        <v>49226</v>
      </c>
      <c r="N45" s="21"/>
      <c r="O45" s="19"/>
      <c r="P45" s="20"/>
      <c r="Q45" s="18">
        <v>49257</v>
      </c>
      <c r="R45" s="21"/>
      <c r="S45" s="19"/>
      <c r="T45" s="20"/>
      <c r="U45" s="18">
        <v>49287</v>
      </c>
      <c r="V45" s="21"/>
      <c r="W45" s="19"/>
      <c r="X45" s="26"/>
      <c r="Y45" s="48">
        <v>2030</v>
      </c>
      <c r="Z45" s="71">
        <f>'2030'!Z16</f>
        <v>0</v>
      </c>
      <c r="AA45" s="28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44"/>
    </row>
    <row r="46" spans="1:54" x14ac:dyDescent="0.25">
      <c r="A46" s="18">
        <v>49135</v>
      </c>
      <c r="B46" s="21"/>
      <c r="C46" s="19"/>
      <c r="D46" s="20"/>
      <c r="E46" s="18">
        <v>49166</v>
      </c>
      <c r="F46" s="21"/>
      <c r="G46" s="19"/>
      <c r="H46" s="20"/>
      <c r="I46" s="18">
        <v>49197</v>
      </c>
      <c r="J46" s="21"/>
      <c r="K46" s="19"/>
      <c r="L46" s="20"/>
      <c r="M46" s="18">
        <v>49227</v>
      </c>
      <c r="N46" s="21"/>
      <c r="O46" s="19"/>
      <c r="P46" s="20"/>
      <c r="Q46" s="18">
        <v>49258</v>
      </c>
      <c r="R46" s="21"/>
      <c r="S46" s="19"/>
      <c r="T46" s="20"/>
      <c r="U46" s="18">
        <v>49288</v>
      </c>
      <c r="V46" s="21"/>
      <c r="W46" s="19"/>
      <c r="X46" s="26"/>
      <c r="Y46" s="48">
        <v>2031</v>
      </c>
      <c r="Z46" s="71">
        <f>'2031'!Z16</f>
        <v>0</v>
      </c>
      <c r="AA46" s="28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44"/>
    </row>
    <row r="47" spans="1:54" x14ac:dyDescent="0.25">
      <c r="A47" s="18">
        <v>49136</v>
      </c>
      <c r="B47" s="21"/>
      <c r="C47" s="19"/>
      <c r="D47" s="20"/>
      <c r="E47" s="18">
        <v>49167</v>
      </c>
      <c r="F47" s="21"/>
      <c r="G47" s="19"/>
      <c r="H47" s="20"/>
      <c r="I47" s="18">
        <v>49198</v>
      </c>
      <c r="J47" s="21"/>
      <c r="K47" s="19"/>
      <c r="L47" s="20"/>
      <c r="M47" s="18">
        <v>49228</v>
      </c>
      <c r="N47" s="21"/>
      <c r="O47" s="19"/>
      <c r="P47" s="20"/>
      <c r="Q47" s="18">
        <v>49259</v>
      </c>
      <c r="R47" s="21"/>
      <c r="S47" s="19"/>
      <c r="T47" s="20"/>
      <c r="U47" s="18">
        <v>49289</v>
      </c>
      <c r="V47" s="21"/>
      <c r="W47" s="19"/>
      <c r="X47" s="26"/>
      <c r="Y47" s="48">
        <v>2032</v>
      </c>
      <c r="Z47" s="71">
        <f>'2032'!Z16</f>
        <v>0</v>
      </c>
      <c r="AA47" s="28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44"/>
    </row>
    <row r="48" spans="1:54" x14ac:dyDescent="0.25">
      <c r="A48" s="18">
        <v>49137</v>
      </c>
      <c r="B48" s="21"/>
      <c r="C48" s="19"/>
      <c r="D48" s="20"/>
      <c r="E48" s="18">
        <v>49168</v>
      </c>
      <c r="F48" s="21"/>
      <c r="G48" s="19"/>
      <c r="H48" s="20"/>
      <c r="I48" s="18">
        <v>49199</v>
      </c>
      <c r="J48" s="21"/>
      <c r="K48" s="19"/>
      <c r="L48" s="20"/>
      <c r="M48" s="18">
        <v>49229</v>
      </c>
      <c r="N48" s="21"/>
      <c r="O48" s="19"/>
      <c r="P48" s="20"/>
      <c r="Q48" s="18">
        <v>49260</v>
      </c>
      <c r="R48" s="21"/>
      <c r="S48" s="19"/>
      <c r="T48" s="20"/>
      <c r="U48" s="18">
        <v>49290</v>
      </c>
      <c r="V48" s="21"/>
      <c r="W48" s="19"/>
      <c r="X48" s="26"/>
      <c r="Y48" s="48">
        <v>2033</v>
      </c>
      <c r="Z48" s="71">
        <f>'2033'!Z16</f>
        <v>0</v>
      </c>
      <c r="AA48" s="28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44"/>
    </row>
    <row r="49" spans="1:54" x14ac:dyDescent="0.25">
      <c r="A49" s="18">
        <v>49138</v>
      </c>
      <c r="B49" s="21"/>
      <c r="C49" s="19"/>
      <c r="D49" s="20"/>
      <c r="E49" s="18">
        <v>49169</v>
      </c>
      <c r="F49" s="21"/>
      <c r="G49" s="19"/>
      <c r="H49" s="20"/>
      <c r="I49" s="18">
        <v>49200</v>
      </c>
      <c r="J49" s="21"/>
      <c r="K49" s="19"/>
      <c r="L49" s="20"/>
      <c r="M49" s="18">
        <v>49230</v>
      </c>
      <c r="N49" s="21"/>
      <c r="O49" s="19"/>
      <c r="P49" s="20"/>
      <c r="Q49" s="18">
        <v>49261</v>
      </c>
      <c r="R49" s="21"/>
      <c r="S49" s="19"/>
      <c r="T49" s="20"/>
      <c r="U49" s="18">
        <v>49291</v>
      </c>
      <c r="V49" s="21"/>
      <c r="W49" s="19"/>
      <c r="X49" s="26"/>
      <c r="Y49" s="48">
        <v>2034</v>
      </c>
      <c r="Z49" s="71">
        <f>'2034'!Z16</f>
        <v>0</v>
      </c>
      <c r="AA49" s="28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44"/>
    </row>
    <row r="50" spans="1:54" ht="15.75" thickBot="1" x14ac:dyDescent="0.3">
      <c r="A50" s="18">
        <v>49139</v>
      </c>
      <c r="B50" s="21"/>
      <c r="C50" s="19"/>
      <c r="D50" s="20"/>
      <c r="E50" s="18">
        <v>49170</v>
      </c>
      <c r="F50" s="21"/>
      <c r="G50" s="19"/>
      <c r="H50" s="20"/>
      <c r="I50" s="18">
        <v>49201</v>
      </c>
      <c r="J50" s="21"/>
      <c r="K50" s="19"/>
      <c r="L50" s="20"/>
      <c r="M50" s="18">
        <v>49231</v>
      </c>
      <c r="N50" s="21"/>
      <c r="O50" s="19"/>
      <c r="P50" s="20"/>
      <c r="Q50" s="18">
        <v>49262</v>
      </c>
      <c r="R50" s="21"/>
      <c r="S50" s="19"/>
      <c r="T50" s="20"/>
      <c r="U50" s="18">
        <v>49292</v>
      </c>
      <c r="V50" s="21"/>
      <c r="W50" s="19"/>
      <c r="X50" s="26"/>
      <c r="Y50" s="48">
        <v>2035</v>
      </c>
      <c r="Z50" s="71">
        <f>'2035'!Z16</f>
        <v>0</v>
      </c>
      <c r="AA50" s="28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44"/>
    </row>
    <row r="51" spans="1:54" x14ac:dyDescent="0.25">
      <c r="A51" s="18">
        <v>49140</v>
      </c>
      <c r="B51" s="21"/>
      <c r="C51" s="19"/>
      <c r="D51" s="20"/>
      <c r="E51" s="18">
        <v>49171</v>
      </c>
      <c r="F51" s="21"/>
      <c r="G51" s="19"/>
      <c r="H51" s="20"/>
      <c r="I51" s="18">
        <v>49202</v>
      </c>
      <c r="J51" s="21"/>
      <c r="K51" s="19"/>
      <c r="L51" s="20"/>
      <c r="M51" s="18">
        <v>49232</v>
      </c>
      <c r="N51" s="21"/>
      <c r="O51" s="19"/>
      <c r="P51" s="20"/>
      <c r="Q51" s="18">
        <v>49263</v>
      </c>
      <c r="R51" s="21"/>
      <c r="S51" s="19"/>
      <c r="T51" s="20"/>
      <c r="U51" s="18">
        <v>49293</v>
      </c>
      <c r="V51" s="21"/>
      <c r="W51" s="19"/>
      <c r="X51" s="22"/>
      <c r="Y51" s="78" t="s">
        <v>32</v>
      </c>
      <c r="Z51" s="79"/>
      <c r="AA51" s="28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44"/>
    </row>
    <row r="52" spans="1:54" x14ac:dyDescent="0.25">
      <c r="A52" s="18">
        <v>49141</v>
      </c>
      <c r="B52" s="21"/>
      <c r="C52" s="19"/>
      <c r="D52" s="20"/>
      <c r="E52" s="18">
        <v>49172</v>
      </c>
      <c r="F52" s="21"/>
      <c r="G52" s="19"/>
      <c r="H52" s="20"/>
      <c r="I52" s="18">
        <v>49203</v>
      </c>
      <c r="J52" s="21"/>
      <c r="K52" s="19"/>
      <c r="L52" s="20"/>
      <c r="M52" s="18">
        <v>49233</v>
      </c>
      <c r="N52" s="21"/>
      <c r="O52" s="19"/>
      <c r="P52" s="20"/>
      <c r="Q52" s="18">
        <v>49264</v>
      </c>
      <c r="R52" s="21"/>
      <c r="S52" s="19"/>
      <c r="T52" s="20"/>
      <c r="U52" s="18">
        <v>49294</v>
      </c>
      <c r="V52" s="21"/>
      <c r="W52" s="19"/>
      <c r="X52" s="22"/>
      <c r="Y52" s="17" t="s">
        <v>24</v>
      </c>
      <c r="Z52" s="73" t="s">
        <v>20</v>
      </c>
      <c r="AA52" s="28"/>
      <c r="AB52" s="7"/>
      <c r="AC52" s="28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44"/>
    </row>
    <row r="53" spans="1:54" x14ac:dyDescent="0.25">
      <c r="A53" s="18">
        <v>49142</v>
      </c>
      <c r="B53" s="21"/>
      <c r="C53" s="19"/>
      <c r="D53" s="20"/>
      <c r="E53" s="18">
        <v>49173</v>
      </c>
      <c r="F53" s="21"/>
      <c r="G53" s="19"/>
      <c r="H53" s="20"/>
      <c r="I53" s="18">
        <v>49204</v>
      </c>
      <c r="J53" s="21"/>
      <c r="K53" s="19"/>
      <c r="L53" s="20"/>
      <c r="M53" s="18">
        <v>49234</v>
      </c>
      <c r="N53" s="21"/>
      <c r="O53" s="19"/>
      <c r="P53" s="20"/>
      <c r="Q53" s="18">
        <v>49265</v>
      </c>
      <c r="R53" s="21"/>
      <c r="S53" s="19"/>
      <c r="T53" s="20"/>
      <c r="U53" s="18">
        <v>49295</v>
      </c>
      <c r="V53" s="21"/>
      <c r="W53" s="19"/>
      <c r="X53" s="22"/>
      <c r="Y53" s="48">
        <v>2021</v>
      </c>
      <c r="Z53" s="71">
        <f>'2021'!Z32</f>
        <v>0</v>
      </c>
      <c r="AA53" s="28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44"/>
    </row>
    <row r="54" spans="1:54" ht="15.75" thickBot="1" x14ac:dyDescent="0.3">
      <c r="A54" s="18">
        <v>49143</v>
      </c>
      <c r="B54" s="21"/>
      <c r="C54" s="19"/>
      <c r="D54" s="20"/>
      <c r="E54" s="18">
        <v>49174</v>
      </c>
      <c r="F54" s="21"/>
      <c r="G54" s="19"/>
      <c r="H54" s="20"/>
      <c r="I54" s="18">
        <v>49205</v>
      </c>
      <c r="J54" s="21"/>
      <c r="K54" s="19"/>
      <c r="L54" s="20"/>
      <c r="M54" s="18">
        <v>49235</v>
      </c>
      <c r="N54" s="21"/>
      <c r="O54" s="19"/>
      <c r="P54" s="20"/>
      <c r="Q54" s="18">
        <v>49266</v>
      </c>
      <c r="R54" s="21"/>
      <c r="S54" s="19"/>
      <c r="T54" s="20"/>
      <c r="U54" s="18">
        <v>49296</v>
      </c>
      <c r="V54" s="21"/>
      <c r="W54" s="19"/>
      <c r="X54" s="22"/>
      <c r="Y54" s="48">
        <v>2022</v>
      </c>
      <c r="Z54" s="71">
        <f>'2022'!Z32</f>
        <v>0</v>
      </c>
      <c r="AA54" s="28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44"/>
    </row>
    <row r="55" spans="1:54" ht="15.75" thickBot="1" x14ac:dyDescent="0.3">
      <c r="A55" s="18">
        <v>49144</v>
      </c>
      <c r="B55" s="21"/>
      <c r="C55" s="19"/>
      <c r="D55" s="20"/>
      <c r="E55" s="18">
        <v>49175</v>
      </c>
      <c r="F55" s="21"/>
      <c r="G55" s="19"/>
      <c r="H55" s="20"/>
      <c r="I55" s="18">
        <v>49206</v>
      </c>
      <c r="J55" s="21"/>
      <c r="K55" s="19"/>
      <c r="L55" s="20"/>
      <c r="M55" s="18">
        <v>49236</v>
      </c>
      <c r="N55" s="21"/>
      <c r="O55" s="19"/>
      <c r="P55" s="20"/>
      <c r="Q55" s="18">
        <v>49267</v>
      </c>
      <c r="R55" s="21"/>
      <c r="S55" s="19"/>
      <c r="T55" s="20"/>
      <c r="U55" s="18">
        <v>49297</v>
      </c>
      <c r="V55" s="21"/>
      <c r="W55" s="19"/>
      <c r="X55" s="22"/>
      <c r="Y55" s="48">
        <v>2023</v>
      </c>
      <c r="Z55" s="71">
        <f>'2023'!Z32</f>
        <v>0</v>
      </c>
      <c r="AA55" s="28"/>
      <c r="AB55" s="7"/>
      <c r="AC55" s="39" t="s">
        <v>25</v>
      </c>
      <c r="AD55" s="69">
        <f>SUM(Table121247[Total Hours])</f>
        <v>0</v>
      </c>
      <c r="AE55" s="7"/>
      <c r="AF55" s="39" t="s">
        <v>26</v>
      </c>
      <c r="AG55" s="40">
        <f>SUM(Table131558[Total Salvations])</f>
        <v>0</v>
      </c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44"/>
    </row>
    <row r="56" spans="1:54" x14ac:dyDescent="0.25">
      <c r="A56" s="18">
        <v>49145</v>
      </c>
      <c r="B56" s="21"/>
      <c r="C56" s="19"/>
      <c r="D56" s="20"/>
      <c r="E56" s="18">
        <v>49176</v>
      </c>
      <c r="F56" s="21"/>
      <c r="G56" s="19"/>
      <c r="H56" s="20"/>
      <c r="I56" s="18">
        <v>49207</v>
      </c>
      <c r="J56" s="21"/>
      <c r="K56" s="19"/>
      <c r="L56" s="20"/>
      <c r="M56" s="18">
        <v>49237</v>
      </c>
      <c r="N56" s="21"/>
      <c r="O56" s="19"/>
      <c r="P56" s="20"/>
      <c r="Q56" s="18">
        <v>49268</v>
      </c>
      <c r="R56" s="21"/>
      <c r="S56" s="19"/>
      <c r="T56" s="20"/>
      <c r="U56" s="18">
        <v>49298</v>
      </c>
      <c r="V56" s="21"/>
      <c r="W56" s="19"/>
      <c r="X56" s="22"/>
      <c r="Y56" s="48">
        <v>2024</v>
      </c>
      <c r="Z56" s="71">
        <f>'2024'!Z32</f>
        <v>0</v>
      </c>
      <c r="AA56" s="28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44"/>
    </row>
    <row r="57" spans="1:54" x14ac:dyDescent="0.25">
      <c r="A57" s="18">
        <v>49146</v>
      </c>
      <c r="B57" s="21"/>
      <c r="C57" s="19"/>
      <c r="D57" s="20"/>
      <c r="E57" s="18">
        <v>49177</v>
      </c>
      <c r="F57" s="21"/>
      <c r="G57" s="19"/>
      <c r="H57" s="20"/>
      <c r="I57" s="18">
        <v>49208</v>
      </c>
      <c r="J57" s="21"/>
      <c r="K57" s="19"/>
      <c r="L57" s="20"/>
      <c r="M57" s="18">
        <v>49238</v>
      </c>
      <c r="N57" s="21"/>
      <c r="O57" s="19"/>
      <c r="P57" s="20"/>
      <c r="Q57" s="18">
        <v>49269</v>
      </c>
      <c r="R57" s="21"/>
      <c r="S57" s="19"/>
      <c r="T57" s="20"/>
      <c r="U57" s="18">
        <v>49299</v>
      </c>
      <c r="V57" s="21"/>
      <c r="W57" s="19"/>
      <c r="X57" s="22"/>
      <c r="Y57" s="48">
        <v>2025</v>
      </c>
      <c r="Z57" s="71">
        <f>'2025'!Z32</f>
        <v>0</v>
      </c>
      <c r="AA57" s="28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44"/>
    </row>
    <row r="58" spans="1:54" x14ac:dyDescent="0.25">
      <c r="A58" s="18">
        <v>49147</v>
      </c>
      <c r="B58" s="21"/>
      <c r="C58" s="19"/>
      <c r="D58" s="20"/>
      <c r="E58" s="18">
        <v>49178</v>
      </c>
      <c r="F58" s="21"/>
      <c r="G58" s="19"/>
      <c r="H58" s="20"/>
      <c r="I58" s="18">
        <v>49209</v>
      </c>
      <c r="J58" s="21"/>
      <c r="K58" s="19"/>
      <c r="L58" s="20"/>
      <c r="M58" s="18">
        <v>49239</v>
      </c>
      <c r="N58" s="21"/>
      <c r="O58" s="19"/>
      <c r="P58" s="20"/>
      <c r="Q58" s="18">
        <v>49270</v>
      </c>
      <c r="R58" s="21"/>
      <c r="S58" s="19"/>
      <c r="T58" s="20"/>
      <c r="U58" s="18">
        <v>49300</v>
      </c>
      <c r="V58" s="21"/>
      <c r="W58" s="19"/>
      <c r="X58" s="22"/>
      <c r="Y58" s="48">
        <v>2026</v>
      </c>
      <c r="Z58" s="71">
        <f>'2026'!Z32</f>
        <v>0</v>
      </c>
      <c r="AA58" s="28" t="s">
        <v>28</v>
      </c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44"/>
    </row>
    <row r="59" spans="1:54" x14ac:dyDescent="0.25">
      <c r="A59" s="18">
        <v>49148</v>
      </c>
      <c r="B59" s="21"/>
      <c r="C59" s="19"/>
      <c r="D59" s="20"/>
      <c r="E59" s="18">
        <v>49179</v>
      </c>
      <c r="F59" s="21"/>
      <c r="G59" s="19"/>
      <c r="H59" s="20"/>
      <c r="I59" s="18">
        <v>49210</v>
      </c>
      <c r="J59" s="21"/>
      <c r="K59" s="19"/>
      <c r="L59" s="20"/>
      <c r="M59" s="18">
        <v>49240</v>
      </c>
      <c r="N59" s="21"/>
      <c r="O59" s="19"/>
      <c r="P59" s="20"/>
      <c r="Q59" s="18">
        <v>49271</v>
      </c>
      <c r="R59" s="21"/>
      <c r="S59" s="19"/>
      <c r="T59" s="20"/>
      <c r="U59" s="18">
        <v>49301</v>
      </c>
      <c r="V59" s="21"/>
      <c r="W59" s="19"/>
      <c r="X59" s="22"/>
      <c r="Y59" s="48">
        <v>2027</v>
      </c>
      <c r="Z59" s="71">
        <f>'2027'!Z32</f>
        <v>0</v>
      </c>
      <c r="AA59" s="28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44"/>
    </row>
    <row r="60" spans="1:54" x14ac:dyDescent="0.25">
      <c r="A60" s="18">
        <v>49149</v>
      </c>
      <c r="B60" s="21"/>
      <c r="C60" s="19"/>
      <c r="D60" s="20"/>
      <c r="E60" s="18">
        <v>49180</v>
      </c>
      <c r="F60" s="21"/>
      <c r="G60" s="19"/>
      <c r="H60" s="20"/>
      <c r="I60" s="18">
        <v>49211</v>
      </c>
      <c r="J60" s="21"/>
      <c r="K60" s="19"/>
      <c r="L60" s="20"/>
      <c r="M60" s="18">
        <v>49241</v>
      </c>
      <c r="N60" s="21"/>
      <c r="O60" s="19"/>
      <c r="P60" s="20"/>
      <c r="Q60" s="18">
        <v>49272</v>
      </c>
      <c r="R60" s="21"/>
      <c r="S60" s="19"/>
      <c r="T60" s="20"/>
      <c r="U60" s="18">
        <v>49302</v>
      </c>
      <c r="V60" s="21"/>
      <c r="W60" s="19"/>
      <c r="X60" s="22"/>
      <c r="Y60" s="48">
        <v>2028</v>
      </c>
      <c r="Z60" s="71">
        <f>'2028'!Z32</f>
        <v>0</v>
      </c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44"/>
    </row>
    <row r="61" spans="1:54" x14ac:dyDescent="0.25">
      <c r="A61" s="18">
        <v>49150</v>
      </c>
      <c r="B61" s="21"/>
      <c r="C61" s="19"/>
      <c r="D61" s="20"/>
      <c r="E61" s="18">
        <v>49181</v>
      </c>
      <c r="F61" s="21"/>
      <c r="G61" s="19"/>
      <c r="H61" s="20"/>
      <c r="I61" s="18">
        <v>49212</v>
      </c>
      <c r="J61" s="21"/>
      <c r="K61" s="19"/>
      <c r="L61" s="20"/>
      <c r="M61" s="18">
        <v>49242</v>
      </c>
      <c r="N61" s="21"/>
      <c r="O61" s="19"/>
      <c r="P61" s="20"/>
      <c r="Q61" s="18">
        <v>49273</v>
      </c>
      <c r="R61" s="21"/>
      <c r="S61" s="19"/>
      <c r="T61" s="20"/>
      <c r="U61" s="18">
        <v>49303</v>
      </c>
      <c r="V61" s="21"/>
      <c r="W61" s="19"/>
      <c r="X61" s="22"/>
      <c r="Y61" s="48">
        <v>2029</v>
      </c>
      <c r="Z61" s="71">
        <f>'2029'!Z32</f>
        <v>0</v>
      </c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44"/>
    </row>
    <row r="62" spans="1:54" x14ac:dyDescent="0.25">
      <c r="A62" s="18">
        <v>49151</v>
      </c>
      <c r="B62" s="21"/>
      <c r="C62" s="19"/>
      <c r="D62" s="20"/>
      <c r="E62" s="18">
        <v>49182</v>
      </c>
      <c r="F62" s="21"/>
      <c r="G62" s="19"/>
      <c r="H62" s="20"/>
      <c r="I62" s="18">
        <v>49213</v>
      </c>
      <c r="J62" s="21"/>
      <c r="K62" s="19"/>
      <c r="L62" s="20"/>
      <c r="M62" s="18">
        <v>49243</v>
      </c>
      <c r="N62" s="21"/>
      <c r="O62" s="19"/>
      <c r="P62" s="20"/>
      <c r="Q62" s="18">
        <v>49274</v>
      </c>
      <c r="R62" s="21"/>
      <c r="S62" s="19"/>
      <c r="T62" s="20"/>
      <c r="U62" s="18">
        <v>49304</v>
      </c>
      <c r="V62" s="21"/>
      <c r="W62" s="19"/>
      <c r="X62" s="22"/>
      <c r="Y62" s="48">
        <v>2030</v>
      </c>
      <c r="Z62" s="71">
        <f>'2030'!Z32</f>
        <v>0</v>
      </c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44"/>
    </row>
    <row r="63" spans="1:54" x14ac:dyDescent="0.25">
      <c r="A63" s="18">
        <v>49152</v>
      </c>
      <c r="B63" s="21"/>
      <c r="C63" s="19"/>
      <c r="D63" s="20"/>
      <c r="E63" s="18">
        <v>49183</v>
      </c>
      <c r="F63" s="21"/>
      <c r="G63" s="19"/>
      <c r="H63" s="20"/>
      <c r="I63" s="18">
        <v>49214</v>
      </c>
      <c r="J63" s="21"/>
      <c r="K63" s="19"/>
      <c r="L63" s="20"/>
      <c r="M63" s="18">
        <v>49244</v>
      </c>
      <c r="N63" s="21"/>
      <c r="O63" s="19"/>
      <c r="P63" s="20"/>
      <c r="Q63" s="18">
        <v>49275</v>
      </c>
      <c r="R63" s="21"/>
      <c r="S63" s="19"/>
      <c r="T63" s="20"/>
      <c r="U63" s="18">
        <v>49305</v>
      </c>
      <c r="V63" s="21"/>
      <c r="W63" s="19"/>
      <c r="X63" s="22"/>
      <c r="Y63" s="48">
        <v>2031</v>
      </c>
      <c r="Z63" s="71">
        <f>'2031'!Z32</f>
        <v>0</v>
      </c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44"/>
    </row>
    <row r="64" spans="1:54" x14ac:dyDescent="0.25">
      <c r="A64" s="18">
        <v>49153</v>
      </c>
      <c r="B64" s="21"/>
      <c r="C64" s="19"/>
      <c r="D64" s="20"/>
      <c r="E64" s="18">
        <v>49184</v>
      </c>
      <c r="F64" s="21"/>
      <c r="G64" s="19"/>
      <c r="H64" s="20"/>
      <c r="I64" s="18">
        <v>49215</v>
      </c>
      <c r="J64" s="21"/>
      <c r="K64" s="19"/>
      <c r="L64" s="20"/>
      <c r="M64" s="18">
        <v>49245</v>
      </c>
      <c r="N64" s="21"/>
      <c r="O64" s="19"/>
      <c r="P64" s="20"/>
      <c r="Q64" s="18">
        <v>49276</v>
      </c>
      <c r="R64" s="21"/>
      <c r="S64" s="19"/>
      <c r="T64" s="20"/>
      <c r="U64" s="18">
        <v>49306</v>
      </c>
      <c r="V64" s="21"/>
      <c r="W64" s="19"/>
      <c r="X64" s="22"/>
      <c r="Y64" s="48">
        <v>2032</v>
      </c>
      <c r="Z64" s="71">
        <f>'2032'!Z32</f>
        <v>0</v>
      </c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44"/>
    </row>
    <row r="65" spans="1:54" x14ac:dyDescent="0.25">
      <c r="A65" s="18">
        <v>49154</v>
      </c>
      <c r="B65" s="21"/>
      <c r="C65" s="19"/>
      <c r="D65" s="20"/>
      <c r="E65" s="18">
        <v>49185</v>
      </c>
      <c r="F65" s="21"/>
      <c r="G65" s="19"/>
      <c r="H65" s="20"/>
      <c r="I65" s="18">
        <v>49216</v>
      </c>
      <c r="J65" s="21"/>
      <c r="K65" s="19"/>
      <c r="L65" s="20"/>
      <c r="M65" s="18">
        <v>49246</v>
      </c>
      <c r="N65" s="21"/>
      <c r="O65" s="19"/>
      <c r="P65" s="20"/>
      <c r="Q65" s="18">
        <v>49277</v>
      </c>
      <c r="R65" s="21"/>
      <c r="S65" s="19"/>
      <c r="T65" s="20"/>
      <c r="U65" s="18">
        <v>49307</v>
      </c>
      <c r="V65" s="21"/>
      <c r="W65" s="19"/>
      <c r="X65" s="22"/>
      <c r="Y65" s="48">
        <v>2033</v>
      </c>
      <c r="Z65" s="71">
        <f>'2033'!Z32</f>
        <v>0</v>
      </c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44"/>
    </row>
    <row r="66" spans="1:54" x14ac:dyDescent="0.25">
      <c r="A66" s="18">
        <v>49155</v>
      </c>
      <c r="B66" s="21"/>
      <c r="C66" s="19"/>
      <c r="D66" s="20"/>
      <c r="E66" s="18">
        <v>49186</v>
      </c>
      <c r="F66" s="21"/>
      <c r="G66" s="19"/>
      <c r="H66" s="20"/>
      <c r="I66" s="18">
        <v>49217</v>
      </c>
      <c r="J66" s="21"/>
      <c r="K66" s="19"/>
      <c r="L66" s="20"/>
      <c r="M66" s="18">
        <v>49247</v>
      </c>
      <c r="N66" s="21"/>
      <c r="O66" s="19"/>
      <c r="P66" s="20"/>
      <c r="Q66" s="18">
        <v>49278</v>
      </c>
      <c r="R66" s="21"/>
      <c r="S66" s="19"/>
      <c r="T66" s="20"/>
      <c r="U66" s="18">
        <v>49308</v>
      </c>
      <c r="V66" s="21"/>
      <c r="W66" s="19"/>
      <c r="X66" s="22"/>
      <c r="Y66" s="48">
        <v>2034</v>
      </c>
      <c r="Z66" s="71">
        <f>'2034'!Z32</f>
        <v>0</v>
      </c>
      <c r="AA66" s="28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44"/>
    </row>
    <row r="67" spans="1:54" ht="15.75" thickBot="1" x14ac:dyDescent="0.3">
      <c r="A67" s="33">
        <v>49156</v>
      </c>
      <c r="B67" s="35"/>
      <c r="C67" s="34"/>
      <c r="D67" s="25"/>
      <c r="E67" s="33">
        <v>49187</v>
      </c>
      <c r="F67" s="35"/>
      <c r="G67" s="34"/>
      <c r="H67" s="25"/>
      <c r="I67" s="33"/>
      <c r="J67" s="35"/>
      <c r="K67" s="34"/>
      <c r="L67" s="25"/>
      <c r="M67" s="33">
        <v>49248</v>
      </c>
      <c r="N67" s="35"/>
      <c r="O67" s="34"/>
      <c r="P67" s="25"/>
      <c r="Q67" s="33"/>
      <c r="R67" s="35"/>
      <c r="S67" s="34"/>
      <c r="T67" s="25"/>
      <c r="U67" s="33">
        <v>49309</v>
      </c>
      <c r="V67" s="35"/>
      <c r="W67" s="34"/>
      <c r="X67" s="36"/>
      <c r="Y67" s="38">
        <v>2035</v>
      </c>
      <c r="Z67" s="75">
        <f>'2035'!Z32</f>
        <v>0</v>
      </c>
      <c r="AA67" s="45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7"/>
    </row>
    <row r="68" spans="1:54" x14ac:dyDescent="0.25">
      <c r="Y68" s="28"/>
      <c r="Z68" s="28"/>
    </row>
    <row r="69" spans="1:54" x14ac:dyDescent="0.25">
      <c r="Y69" s="28"/>
      <c r="Z69" s="28"/>
    </row>
    <row r="70" spans="1:54" x14ac:dyDescent="0.25">
      <c r="Y70" s="28"/>
      <c r="Z70" s="28"/>
    </row>
    <row r="71" spans="1:54" x14ac:dyDescent="0.25">
      <c r="Y71" s="28"/>
      <c r="Z71" s="28"/>
    </row>
    <row r="72" spans="1:54" x14ac:dyDescent="0.25">
      <c r="Y72" s="28"/>
      <c r="Z72" s="28"/>
    </row>
  </sheetData>
  <mergeCells count="18">
    <mergeCell ref="A1:X1"/>
    <mergeCell ref="Y1:BH1"/>
    <mergeCell ref="A2:D2"/>
    <mergeCell ref="E2:H2"/>
    <mergeCell ref="I2:L2"/>
    <mergeCell ref="M2:P2"/>
    <mergeCell ref="Q2:T2"/>
    <mergeCell ref="U2:X2"/>
    <mergeCell ref="Y2:AA2"/>
    <mergeCell ref="Y51:Z51"/>
    <mergeCell ref="Y18:AA18"/>
    <mergeCell ref="Y34:Z34"/>
    <mergeCell ref="A35:D35"/>
    <mergeCell ref="E35:H35"/>
    <mergeCell ref="I35:L35"/>
    <mergeCell ref="M35:P35"/>
    <mergeCell ref="Q35:T35"/>
    <mergeCell ref="U35:X35"/>
  </mergeCells>
  <conditionalFormatting sqref="A37:D67">
    <cfRule type="expression" dxfId="77" priority="17">
      <formula>IF($B37&gt;0.01,TRUE,FALSE)</formula>
    </cfRule>
  </conditionalFormatting>
  <conditionalFormatting sqref="E37:H67">
    <cfRule type="expression" dxfId="76" priority="16">
      <formula>IF($F37&gt;0.01,TRUE,FALSE)</formula>
    </cfRule>
  </conditionalFormatting>
  <conditionalFormatting sqref="M37:P67">
    <cfRule type="expression" dxfId="75" priority="15">
      <formula>IF($N37&gt;0.01,TRUE,FALSE)</formula>
    </cfRule>
  </conditionalFormatting>
  <conditionalFormatting sqref="Q37:T67">
    <cfRule type="expression" dxfId="74" priority="14">
      <formula>IF($R37&gt;0.01,TRUE,FALSE)</formula>
    </cfRule>
  </conditionalFormatting>
  <conditionalFormatting sqref="U37:X67">
    <cfRule type="expression" dxfId="73" priority="13">
      <formula>IF($V37&gt;0.01,TRUE,FALSE)</formula>
    </cfRule>
  </conditionalFormatting>
  <conditionalFormatting sqref="A4:D34">
    <cfRule type="expression" dxfId="72" priority="12">
      <formula>IF($B4&gt;0.01,TRUE,FALSE)</formula>
    </cfRule>
  </conditionalFormatting>
  <conditionalFormatting sqref="F33:H34 E4:H32">
    <cfRule type="expression" dxfId="71" priority="11">
      <formula>IF($F4&gt;0.01,TRUE,FALSE)</formula>
    </cfRule>
  </conditionalFormatting>
  <conditionalFormatting sqref="I4:L34">
    <cfRule type="expression" dxfId="70" priority="10">
      <formula>IF($J4&gt;0.01,TRUE,FALSE)</formula>
    </cfRule>
  </conditionalFormatting>
  <conditionalFormatting sqref="M4:P34">
    <cfRule type="expression" dxfId="69" priority="9">
      <formula>IF($N4&gt;0.01,TRUE,FALSE)</formula>
    </cfRule>
  </conditionalFormatting>
  <conditionalFormatting sqref="Q4:T34">
    <cfRule type="expression" dxfId="68" priority="8">
      <formula>IF($R4&gt;0.01,TRUE,FALSE)</formula>
    </cfRule>
  </conditionalFormatting>
  <conditionalFormatting sqref="U4:X34">
    <cfRule type="expression" dxfId="67" priority="7">
      <formula>IF($V4&gt;0.01,TRUE,FALSE)</formula>
    </cfRule>
  </conditionalFormatting>
  <conditionalFormatting sqref="I37:L67">
    <cfRule type="expression" dxfId="66" priority="6">
      <formula>IF($J37&gt;0.01,TRUE,FALSE)</formula>
    </cfRule>
  </conditionalFormatting>
  <conditionalFormatting sqref="Z4:AA15 Z20:AA31">
    <cfRule type="cellIs" dxfId="65" priority="5" operator="greaterThan">
      <formula>0</formula>
    </cfRule>
  </conditionalFormatting>
  <conditionalFormatting sqref="E33:E34">
    <cfRule type="expression" dxfId="64" priority="4">
      <formula>IF($F33&gt;0.01,TRUE,FALSE)</formula>
    </cfRule>
  </conditionalFormatting>
  <conditionalFormatting sqref="Z36:Z50">
    <cfRule type="cellIs" dxfId="63" priority="3" operator="greaterThan">
      <formula>0</formula>
    </cfRule>
  </conditionalFormatting>
  <conditionalFormatting sqref="Z54:Z67">
    <cfRule type="cellIs" dxfId="62" priority="2" operator="greaterThan">
      <formula>0</formula>
    </cfRule>
  </conditionalFormatting>
  <conditionalFormatting sqref="Z53:Z67">
    <cfRule type="cellIs" dxfId="61" priority="1" operator="greaterThan">
      <formula>0</formula>
    </cfRule>
  </conditionalFormatting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478C9-78F6-4477-BD4F-B712AF61C9EE}">
  <dimension ref="A1:BH72"/>
  <sheetViews>
    <sheetView zoomScale="55" zoomScaleNormal="55" workbookViewId="0">
      <pane ySplit="1" topLeftCell="A2" activePane="bottomLeft" state="frozen"/>
      <selection pane="bottomLeft" activeCell="A2" sqref="A2:D2"/>
    </sheetView>
  </sheetViews>
  <sheetFormatPr defaultColWidth="8.85546875" defaultRowHeight="15" x14ac:dyDescent="0.25"/>
  <cols>
    <col min="1" max="1" width="12.140625" style="8" bestFit="1" customWidth="1"/>
    <col min="2" max="2" width="9" style="66" bestFit="1" customWidth="1"/>
    <col min="3" max="3" width="14.42578125" style="8" bestFit="1" customWidth="1"/>
    <col min="4" max="4" width="9.42578125" style="8" bestFit="1" customWidth="1"/>
    <col min="5" max="5" width="12.28515625" style="8" bestFit="1" customWidth="1"/>
    <col min="6" max="6" width="9" style="66" bestFit="1" customWidth="1"/>
    <col min="7" max="7" width="14.42578125" style="8" bestFit="1" customWidth="1"/>
    <col min="8" max="8" width="9.42578125" style="8" bestFit="1" customWidth="1"/>
    <col min="9" max="9" width="12.28515625" style="8" bestFit="1" customWidth="1"/>
    <col min="10" max="10" width="9" style="66" bestFit="1" customWidth="1"/>
    <col min="11" max="11" width="14.42578125" style="8" bestFit="1" customWidth="1"/>
    <col min="12" max="12" width="9.42578125" style="8" bestFit="1" customWidth="1"/>
    <col min="13" max="13" width="13.140625" style="8" bestFit="1" customWidth="1"/>
    <col min="14" max="14" width="9" style="66" bestFit="1" customWidth="1"/>
    <col min="15" max="15" width="14.42578125" style="8" bestFit="1" customWidth="1"/>
    <col min="16" max="16" width="9.42578125" style="8" bestFit="1" customWidth="1"/>
    <col min="17" max="17" width="12.5703125" style="8" bestFit="1" customWidth="1"/>
    <col min="18" max="18" width="9" style="66" bestFit="1" customWidth="1"/>
    <col min="19" max="19" width="14.42578125" style="8" bestFit="1" customWidth="1"/>
    <col min="20" max="20" width="9.42578125" style="8" bestFit="1" customWidth="1"/>
    <col min="21" max="21" width="13.140625" style="8" bestFit="1" customWidth="1"/>
    <col min="22" max="22" width="9" style="66" bestFit="1" customWidth="1"/>
    <col min="23" max="23" width="14.42578125" style="8" bestFit="1" customWidth="1"/>
    <col min="24" max="24" width="9.42578125" style="8" customWidth="1"/>
    <col min="25" max="25" width="19.42578125" style="32" bestFit="1" customWidth="1"/>
    <col min="26" max="26" width="30" style="32" bestFit="1" customWidth="1"/>
    <col min="27" max="27" width="21.7109375" style="32" bestFit="1" customWidth="1"/>
    <col min="28" max="28" width="2.28515625" style="8" bestFit="1" customWidth="1"/>
    <col min="29" max="29" width="25.140625" style="8" bestFit="1" customWidth="1"/>
    <col min="30" max="30" width="27" style="8" customWidth="1"/>
    <col min="31" max="31" width="8.85546875" style="8"/>
    <col min="32" max="32" width="30.85546875" style="8" bestFit="1" customWidth="1"/>
    <col min="33" max="33" width="27" style="8" customWidth="1"/>
    <col min="34" max="16384" width="8.85546875" style="8"/>
  </cols>
  <sheetData>
    <row r="1" spans="1:60" s="6" customFormat="1" ht="23.25" customHeight="1" thickBot="1" x14ac:dyDescent="0.3">
      <c r="A1" s="86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8"/>
      <c r="Y1" s="76" t="s">
        <v>1</v>
      </c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</row>
    <row r="2" spans="1:60" ht="16.5" thickBot="1" x14ac:dyDescent="0.3">
      <c r="A2" s="80" t="s">
        <v>2</v>
      </c>
      <c r="B2" s="81"/>
      <c r="C2" s="81"/>
      <c r="D2" s="82"/>
      <c r="E2" s="80" t="s">
        <v>3</v>
      </c>
      <c r="F2" s="81"/>
      <c r="G2" s="81"/>
      <c r="H2" s="82"/>
      <c r="I2" s="80" t="s">
        <v>4</v>
      </c>
      <c r="J2" s="81"/>
      <c r="K2" s="81"/>
      <c r="L2" s="82"/>
      <c r="M2" s="80" t="s">
        <v>5</v>
      </c>
      <c r="N2" s="81"/>
      <c r="O2" s="81"/>
      <c r="P2" s="82"/>
      <c r="Q2" s="80" t="s">
        <v>6</v>
      </c>
      <c r="R2" s="81"/>
      <c r="S2" s="81"/>
      <c r="T2" s="82"/>
      <c r="U2" s="80" t="s">
        <v>7</v>
      </c>
      <c r="V2" s="81"/>
      <c r="W2" s="81"/>
      <c r="X2" s="81"/>
      <c r="Y2" s="83" t="s">
        <v>8</v>
      </c>
      <c r="Z2" s="84"/>
      <c r="AA2" s="85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3"/>
    </row>
    <row r="3" spans="1:60" ht="15.75" thickBot="1" x14ac:dyDescent="0.3">
      <c r="A3" s="9" t="s">
        <v>30</v>
      </c>
      <c r="B3" s="65" t="s">
        <v>9</v>
      </c>
      <c r="C3" s="9" t="s">
        <v>10</v>
      </c>
      <c r="D3" s="9" t="s">
        <v>29</v>
      </c>
      <c r="E3" s="9" t="s">
        <v>30</v>
      </c>
      <c r="F3" s="65" t="s">
        <v>9</v>
      </c>
      <c r="G3" s="9" t="s">
        <v>10</v>
      </c>
      <c r="H3" s="9" t="s">
        <v>29</v>
      </c>
      <c r="I3" s="9" t="s">
        <v>30</v>
      </c>
      <c r="J3" s="65" t="s">
        <v>9</v>
      </c>
      <c r="K3" s="9" t="s">
        <v>10</v>
      </c>
      <c r="L3" s="9" t="s">
        <v>29</v>
      </c>
      <c r="M3" s="9" t="s">
        <v>30</v>
      </c>
      <c r="N3" s="65" t="s">
        <v>9</v>
      </c>
      <c r="O3" s="9" t="s">
        <v>10</v>
      </c>
      <c r="P3" s="9" t="s">
        <v>29</v>
      </c>
      <c r="Q3" s="9" t="s">
        <v>30</v>
      </c>
      <c r="R3" s="65" t="s">
        <v>9</v>
      </c>
      <c r="S3" s="9" t="s">
        <v>10</v>
      </c>
      <c r="T3" s="9" t="s">
        <v>29</v>
      </c>
      <c r="U3" s="9" t="s">
        <v>30</v>
      </c>
      <c r="V3" s="65" t="s">
        <v>9</v>
      </c>
      <c r="W3" s="9" t="s">
        <v>10</v>
      </c>
      <c r="X3" s="10" t="s">
        <v>29</v>
      </c>
      <c r="Y3" s="59" t="s">
        <v>11</v>
      </c>
      <c r="Z3" s="60" t="s">
        <v>27</v>
      </c>
      <c r="AA3" s="61" t="s">
        <v>22</v>
      </c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44"/>
    </row>
    <row r="4" spans="1:60" x14ac:dyDescent="0.25">
      <c r="A4" s="12">
        <v>49310</v>
      </c>
      <c r="B4" s="15"/>
      <c r="C4" s="13"/>
      <c r="D4" s="14"/>
      <c r="E4" s="12">
        <v>49341</v>
      </c>
      <c r="F4" s="15"/>
      <c r="G4" s="15"/>
      <c r="H4" s="14"/>
      <c r="I4" s="12">
        <v>49369</v>
      </c>
      <c r="J4" s="15"/>
      <c r="K4" s="15"/>
      <c r="L4" s="14"/>
      <c r="M4" s="12">
        <v>49400</v>
      </c>
      <c r="N4" s="15"/>
      <c r="O4" s="13"/>
      <c r="P4" s="14"/>
      <c r="Q4" s="12">
        <v>49430</v>
      </c>
      <c r="R4" s="15"/>
      <c r="S4" s="15"/>
      <c r="T4" s="14"/>
      <c r="U4" s="12">
        <v>49461</v>
      </c>
      <c r="V4" s="15"/>
      <c r="W4" s="15"/>
      <c r="X4" s="16"/>
      <c r="Y4" s="58" t="s">
        <v>2</v>
      </c>
      <c r="Z4" s="29">
        <f>SUM(B4:B34)</f>
        <v>0</v>
      </c>
      <c r="AA4" s="67">
        <f>Table14962914118130134138142146150154158162[[#This Row],[This Year]]</f>
        <v>0</v>
      </c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44"/>
    </row>
    <row r="5" spans="1:60" x14ac:dyDescent="0.25">
      <c r="A5" s="18">
        <v>49311</v>
      </c>
      <c r="B5" s="21"/>
      <c r="C5" s="19"/>
      <c r="D5" s="20"/>
      <c r="E5" s="18">
        <v>49342</v>
      </c>
      <c r="F5" s="21"/>
      <c r="G5" s="21"/>
      <c r="H5" s="20"/>
      <c r="I5" s="18">
        <v>49370</v>
      </c>
      <c r="J5" s="21"/>
      <c r="K5" s="21"/>
      <c r="L5" s="20"/>
      <c r="M5" s="18">
        <v>49401</v>
      </c>
      <c r="N5" s="21"/>
      <c r="O5" s="21"/>
      <c r="P5" s="20"/>
      <c r="Q5" s="18">
        <v>49431</v>
      </c>
      <c r="R5" s="21"/>
      <c r="S5" s="21"/>
      <c r="T5" s="20"/>
      <c r="U5" s="18">
        <v>49462</v>
      </c>
      <c r="V5" s="21"/>
      <c r="W5" s="21"/>
      <c r="X5" s="22"/>
      <c r="Y5" s="54" t="s">
        <v>12</v>
      </c>
      <c r="Z5" s="30">
        <f>SUM(F4:F31)</f>
        <v>0</v>
      </c>
      <c r="AA5" s="67">
        <f>Table14962914118130134138142146150154158162[[#This Row],[This Year]]</f>
        <v>0</v>
      </c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44"/>
    </row>
    <row r="6" spans="1:60" x14ac:dyDescent="0.25">
      <c r="A6" s="18">
        <v>49312</v>
      </c>
      <c r="B6" s="21"/>
      <c r="C6" s="19"/>
      <c r="D6" s="20"/>
      <c r="E6" s="18">
        <v>49343</v>
      </c>
      <c r="F6" s="21"/>
      <c r="G6" s="21"/>
      <c r="H6" s="20"/>
      <c r="I6" s="18">
        <v>49371</v>
      </c>
      <c r="J6" s="21"/>
      <c r="K6" s="21"/>
      <c r="L6" s="20"/>
      <c r="M6" s="18">
        <v>49402</v>
      </c>
      <c r="N6" s="21"/>
      <c r="O6" s="21"/>
      <c r="P6" s="20"/>
      <c r="Q6" s="18">
        <v>49432</v>
      </c>
      <c r="R6" s="21"/>
      <c r="S6" s="21"/>
      <c r="T6" s="20"/>
      <c r="U6" s="18">
        <v>49463</v>
      </c>
      <c r="V6" s="21"/>
      <c r="W6" s="21"/>
      <c r="X6" s="22"/>
      <c r="Y6" s="54" t="s">
        <v>4</v>
      </c>
      <c r="Z6" s="30">
        <f>SUM(J4:J34)</f>
        <v>0</v>
      </c>
      <c r="AA6" s="67">
        <f>Table14962914118130134138142146150154158162[[#This Row],[This Year]]</f>
        <v>0</v>
      </c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44"/>
    </row>
    <row r="7" spans="1:60" x14ac:dyDescent="0.25">
      <c r="A7" s="18">
        <v>49313</v>
      </c>
      <c r="B7" s="21"/>
      <c r="C7" s="19"/>
      <c r="D7" s="20"/>
      <c r="E7" s="18">
        <v>49344</v>
      </c>
      <c r="F7" s="21"/>
      <c r="G7" s="21"/>
      <c r="H7" s="20"/>
      <c r="I7" s="18">
        <v>49372</v>
      </c>
      <c r="J7" s="21"/>
      <c r="K7" s="21"/>
      <c r="L7" s="20"/>
      <c r="M7" s="18">
        <v>49403</v>
      </c>
      <c r="N7" s="21"/>
      <c r="O7" s="21"/>
      <c r="P7" s="20"/>
      <c r="Q7" s="18">
        <v>49433</v>
      </c>
      <c r="R7" s="21"/>
      <c r="S7" s="21"/>
      <c r="T7" s="20"/>
      <c r="U7" s="18">
        <v>49464</v>
      </c>
      <c r="V7" s="21"/>
      <c r="W7" s="21"/>
      <c r="X7" s="22"/>
      <c r="Y7" s="54" t="s">
        <v>5</v>
      </c>
      <c r="Z7" s="30">
        <f>SUM(N4:N33)</f>
        <v>0</v>
      </c>
      <c r="AA7" s="67">
        <f>Table14962914118130134138142146150154158162[[#This Row],[This Year]]</f>
        <v>0</v>
      </c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44"/>
    </row>
    <row r="8" spans="1:60" x14ac:dyDescent="0.25">
      <c r="A8" s="18">
        <v>49314</v>
      </c>
      <c r="B8" s="21"/>
      <c r="C8" s="19"/>
      <c r="D8" s="20"/>
      <c r="E8" s="18">
        <v>49345</v>
      </c>
      <c r="F8" s="21"/>
      <c r="G8" s="21"/>
      <c r="H8" s="20"/>
      <c r="I8" s="18">
        <v>49373</v>
      </c>
      <c r="J8" s="21"/>
      <c r="K8" s="21"/>
      <c r="L8" s="20"/>
      <c r="M8" s="18">
        <v>49404</v>
      </c>
      <c r="N8" s="21"/>
      <c r="O8" s="21"/>
      <c r="P8" s="20"/>
      <c r="Q8" s="18">
        <v>49434</v>
      </c>
      <c r="R8" s="21"/>
      <c r="S8" s="21"/>
      <c r="T8" s="20"/>
      <c r="U8" s="18">
        <v>49465</v>
      </c>
      <c r="V8" s="21"/>
      <c r="W8" s="21"/>
      <c r="X8" s="22"/>
      <c r="Y8" s="54" t="s">
        <v>6</v>
      </c>
      <c r="Z8" s="30">
        <f>SUM(R4:R34)</f>
        <v>0</v>
      </c>
      <c r="AA8" s="67">
        <f>Table14962914118130134138142146150154158162[[#This Row],[This Year]]</f>
        <v>0</v>
      </c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44"/>
    </row>
    <row r="9" spans="1:60" x14ac:dyDescent="0.25">
      <c r="A9" s="18">
        <v>49315</v>
      </c>
      <c r="B9" s="21"/>
      <c r="C9" s="19"/>
      <c r="D9" s="20"/>
      <c r="E9" s="18">
        <v>49346</v>
      </c>
      <c r="F9" s="21"/>
      <c r="G9" s="21"/>
      <c r="H9" s="20"/>
      <c r="I9" s="18">
        <v>49374</v>
      </c>
      <c r="J9" s="21"/>
      <c r="K9" s="21"/>
      <c r="L9" s="20"/>
      <c r="M9" s="18">
        <v>49405</v>
      </c>
      <c r="N9" s="21"/>
      <c r="O9" s="21"/>
      <c r="P9" s="20"/>
      <c r="Q9" s="18">
        <v>49435</v>
      </c>
      <c r="R9" s="21"/>
      <c r="S9" s="21"/>
      <c r="T9" s="20"/>
      <c r="U9" s="18">
        <v>49466</v>
      </c>
      <c r="V9" s="21"/>
      <c r="W9" s="21"/>
      <c r="X9" s="22"/>
      <c r="Y9" s="54" t="s">
        <v>7</v>
      </c>
      <c r="Z9" s="30">
        <f>SUM(V4:V33)</f>
        <v>0</v>
      </c>
      <c r="AA9" s="67">
        <f>Table14962914118130134138142146150154158162[[#This Row],[This Year]]</f>
        <v>0</v>
      </c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44"/>
    </row>
    <row r="10" spans="1:60" x14ac:dyDescent="0.25">
      <c r="A10" s="18">
        <v>49316</v>
      </c>
      <c r="B10" s="21"/>
      <c r="C10" s="19"/>
      <c r="D10" s="20"/>
      <c r="E10" s="18">
        <v>49347</v>
      </c>
      <c r="F10" s="21"/>
      <c r="G10" s="21"/>
      <c r="H10" s="20"/>
      <c r="I10" s="18">
        <v>49375</v>
      </c>
      <c r="J10" s="21"/>
      <c r="K10" s="21"/>
      <c r="L10" s="20"/>
      <c r="M10" s="18">
        <v>49406</v>
      </c>
      <c r="N10" s="21"/>
      <c r="O10" s="21"/>
      <c r="P10" s="20"/>
      <c r="Q10" s="18">
        <v>49436</v>
      </c>
      <c r="R10" s="21"/>
      <c r="S10" s="21"/>
      <c r="T10" s="20"/>
      <c r="U10" s="18">
        <v>49467</v>
      </c>
      <c r="V10" s="21"/>
      <c r="W10" s="21"/>
      <c r="X10" s="22"/>
      <c r="Y10" s="54" t="s">
        <v>13</v>
      </c>
      <c r="Z10" s="30">
        <f>SUM(B37:B67)</f>
        <v>0</v>
      </c>
      <c r="AA10" s="67">
        <f>Table14962914118130134138142146150154158162[[#This Row],[This Year]]</f>
        <v>0</v>
      </c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44"/>
    </row>
    <row r="11" spans="1:60" x14ac:dyDescent="0.25">
      <c r="A11" s="18">
        <v>49317</v>
      </c>
      <c r="B11" s="21"/>
      <c r="C11" s="19"/>
      <c r="D11" s="20"/>
      <c r="E11" s="18">
        <v>49348</v>
      </c>
      <c r="F11" s="21"/>
      <c r="G11" s="21"/>
      <c r="H11" s="20"/>
      <c r="I11" s="18">
        <v>49376</v>
      </c>
      <c r="J11" s="21"/>
      <c r="K11" s="21"/>
      <c r="L11" s="20"/>
      <c r="M11" s="18">
        <v>49407</v>
      </c>
      <c r="N11" s="21"/>
      <c r="O11" s="21"/>
      <c r="P11" s="20"/>
      <c r="Q11" s="18">
        <v>49437</v>
      </c>
      <c r="R11" s="21"/>
      <c r="S11" s="21"/>
      <c r="T11" s="20"/>
      <c r="U11" s="18">
        <v>49468</v>
      </c>
      <c r="V11" s="21"/>
      <c r="W11" s="21"/>
      <c r="X11" s="22"/>
      <c r="Y11" s="54" t="s">
        <v>14</v>
      </c>
      <c r="Z11" s="30">
        <f>SUM(F37:F67)</f>
        <v>0</v>
      </c>
      <c r="AA11" s="67">
        <f>Table14962914118130134138142146150154158162[[#This Row],[This Year]]</f>
        <v>0</v>
      </c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44"/>
    </row>
    <row r="12" spans="1:60" x14ac:dyDescent="0.25">
      <c r="A12" s="18">
        <v>49318</v>
      </c>
      <c r="B12" s="21"/>
      <c r="C12" s="19"/>
      <c r="D12" s="20"/>
      <c r="E12" s="18">
        <v>49349</v>
      </c>
      <c r="F12" s="21"/>
      <c r="G12" s="21"/>
      <c r="H12" s="20"/>
      <c r="I12" s="18">
        <v>49377</v>
      </c>
      <c r="J12" s="21"/>
      <c r="K12" s="21"/>
      <c r="L12" s="20"/>
      <c r="M12" s="18">
        <v>49408</v>
      </c>
      <c r="N12" s="21"/>
      <c r="O12" s="21"/>
      <c r="P12" s="20"/>
      <c r="Q12" s="18">
        <v>49438</v>
      </c>
      <c r="R12" s="21"/>
      <c r="S12" s="21"/>
      <c r="T12" s="20"/>
      <c r="U12" s="18">
        <v>49469</v>
      </c>
      <c r="V12" s="21"/>
      <c r="W12" s="21"/>
      <c r="X12" s="22"/>
      <c r="Y12" s="54" t="s">
        <v>15</v>
      </c>
      <c r="Z12" s="30">
        <f>SUM(J37:J66)</f>
        <v>0</v>
      </c>
      <c r="AA12" s="67">
        <f>Table14962914118130134138142146150154158162[[#This Row],[This Year]]</f>
        <v>0</v>
      </c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44"/>
    </row>
    <row r="13" spans="1:60" x14ac:dyDescent="0.25">
      <c r="A13" s="18">
        <v>49319</v>
      </c>
      <c r="B13" s="21"/>
      <c r="C13" s="19"/>
      <c r="D13" s="20"/>
      <c r="E13" s="18">
        <v>49350</v>
      </c>
      <c r="F13" s="21"/>
      <c r="G13" s="21"/>
      <c r="H13" s="20"/>
      <c r="I13" s="18">
        <v>49378</v>
      </c>
      <c r="J13" s="21"/>
      <c r="K13" s="21"/>
      <c r="L13" s="20"/>
      <c r="M13" s="18">
        <v>49409</v>
      </c>
      <c r="N13" s="21"/>
      <c r="O13" s="21"/>
      <c r="P13" s="20"/>
      <c r="Q13" s="18">
        <v>49439</v>
      </c>
      <c r="R13" s="21"/>
      <c r="S13" s="21"/>
      <c r="T13" s="20"/>
      <c r="U13" s="18">
        <v>49470</v>
      </c>
      <c r="V13" s="21"/>
      <c r="W13" s="21"/>
      <c r="X13" s="22"/>
      <c r="Y13" s="54" t="s">
        <v>16</v>
      </c>
      <c r="Z13" s="30">
        <f>SUM(N37:N67)</f>
        <v>0</v>
      </c>
      <c r="AA13" s="67">
        <f>Table14962914118130134138142146150154158162[[#This Row],[This Year]]</f>
        <v>0</v>
      </c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44"/>
    </row>
    <row r="14" spans="1:60" x14ac:dyDescent="0.25">
      <c r="A14" s="18">
        <v>49320</v>
      </c>
      <c r="B14" s="21"/>
      <c r="C14" s="19"/>
      <c r="D14" s="20"/>
      <c r="E14" s="18">
        <v>49351</v>
      </c>
      <c r="F14" s="21"/>
      <c r="G14" s="21"/>
      <c r="H14" s="20"/>
      <c r="I14" s="18">
        <v>49379</v>
      </c>
      <c r="J14" s="21"/>
      <c r="K14" s="21"/>
      <c r="L14" s="20"/>
      <c r="M14" s="18">
        <v>49410</v>
      </c>
      <c r="N14" s="21"/>
      <c r="O14" s="21"/>
      <c r="P14" s="20"/>
      <c r="Q14" s="18">
        <v>49440</v>
      </c>
      <c r="R14" s="21"/>
      <c r="S14" s="21"/>
      <c r="T14" s="20"/>
      <c r="U14" s="18">
        <v>49471</v>
      </c>
      <c r="V14" s="21"/>
      <c r="W14" s="21"/>
      <c r="X14" s="22"/>
      <c r="Y14" s="54" t="s">
        <v>17</v>
      </c>
      <c r="Z14" s="30">
        <f>SUM(R37:R66)</f>
        <v>0</v>
      </c>
      <c r="AA14" s="67">
        <f>Table14962914118130134138142146150154158162[[#This Row],[This Year]]</f>
        <v>0</v>
      </c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44"/>
    </row>
    <row r="15" spans="1:60" x14ac:dyDescent="0.25">
      <c r="A15" s="18">
        <v>49321</v>
      </c>
      <c r="B15" s="21"/>
      <c r="C15" s="19"/>
      <c r="D15" s="20"/>
      <c r="E15" s="18">
        <v>49352</v>
      </c>
      <c r="F15" s="21"/>
      <c r="G15" s="21"/>
      <c r="H15" s="20"/>
      <c r="I15" s="18">
        <v>49380</v>
      </c>
      <c r="J15" s="21"/>
      <c r="K15" s="21"/>
      <c r="L15" s="20"/>
      <c r="M15" s="18">
        <v>49411</v>
      </c>
      <c r="N15" s="21"/>
      <c r="O15" s="21"/>
      <c r="P15" s="20"/>
      <c r="Q15" s="18">
        <v>49441</v>
      </c>
      <c r="R15" s="21"/>
      <c r="S15" s="21"/>
      <c r="T15" s="20"/>
      <c r="U15" s="18">
        <v>49472</v>
      </c>
      <c r="V15" s="21"/>
      <c r="W15" s="21"/>
      <c r="X15" s="22"/>
      <c r="Y15" s="55" t="s">
        <v>18</v>
      </c>
      <c r="Z15" s="62">
        <f>SUM(V37:V67)</f>
        <v>0</v>
      </c>
      <c r="AA15" s="67">
        <f>Table14962914118130134138142146150154158162[[#This Row],[This Year]]</f>
        <v>0</v>
      </c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44"/>
    </row>
    <row r="16" spans="1:60" ht="15.75" thickBot="1" x14ac:dyDescent="0.3">
      <c r="A16" s="18">
        <v>49322</v>
      </c>
      <c r="B16" s="21"/>
      <c r="C16" s="19"/>
      <c r="D16" s="20"/>
      <c r="E16" s="18">
        <v>49353</v>
      </c>
      <c r="F16" s="21"/>
      <c r="G16" s="21"/>
      <c r="H16" s="20"/>
      <c r="I16" s="18">
        <v>49381</v>
      </c>
      <c r="J16" s="21"/>
      <c r="K16" s="21"/>
      <c r="L16" s="20"/>
      <c r="M16" s="18">
        <v>49412</v>
      </c>
      <c r="N16" s="21"/>
      <c r="O16" s="21"/>
      <c r="P16" s="20"/>
      <c r="Q16" s="18">
        <v>49442</v>
      </c>
      <c r="R16" s="21"/>
      <c r="S16" s="21"/>
      <c r="T16" s="20"/>
      <c r="U16" s="18">
        <v>49473</v>
      </c>
      <c r="V16" s="21"/>
      <c r="W16" s="21"/>
      <c r="X16" s="22"/>
      <c r="Y16" s="24" t="s">
        <v>19</v>
      </c>
      <c r="Z16" s="31">
        <f>SUM(Z4:Z15)</f>
        <v>0</v>
      </c>
      <c r="AA16" s="31">
        <f>SUBTOTAL(109,Table14962914118130134138142146150154158162166[Last Year])</f>
        <v>0</v>
      </c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44"/>
    </row>
    <row r="17" spans="1:54" ht="15.75" thickBot="1" x14ac:dyDescent="0.3">
      <c r="A17" s="18">
        <v>49323</v>
      </c>
      <c r="B17" s="21"/>
      <c r="C17" s="19"/>
      <c r="D17" s="20"/>
      <c r="E17" s="18">
        <v>49354</v>
      </c>
      <c r="F17" s="21"/>
      <c r="G17" s="21"/>
      <c r="H17" s="20"/>
      <c r="I17" s="18">
        <v>49382</v>
      </c>
      <c r="J17" s="21"/>
      <c r="K17" s="21"/>
      <c r="L17" s="20"/>
      <c r="M17" s="18">
        <v>49413</v>
      </c>
      <c r="N17" s="21"/>
      <c r="O17" s="21"/>
      <c r="P17" s="20"/>
      <c r="Q17" s="18">
        <v>49443</v>
      </c>
      <c r="R17" s="21"/>
      <c r="S17" s="21"/>
      <c r="T17" s="20"/>
      <c r="U17" s="18">
        <v>49474</v>
      </c>
      <c r="V17" s="21"/>
      <c r="W17" s="21"/>
      <c r="X17" s="26"/>
      <c r="Y17" s="27"/>
      <c r="Z17" s="28"/>
      <c r="AA17" s="28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44"/>
    </row>
    <row r="18" spans="1:54" ht="15.75" thickBot="1" x14ac:dyDescent="0.3">
      <c r="A18" s="18">
        <v>49324</v>
      </c>
      <c r="B18" s="21"/>
      <c r="C18" s="19"/>
      <c r="D18" s="20"/>
      <c r="E18" s="18">
        <v>49355</v>
      </c>
      <c r="F18" s="21"/>
      <c r="G18" s="21"/>
      <c r="H18" s="20"/>
      <c r="I18" s="18">
        <v>49383</v>
      </c>
      <c r="J18" s="21"/>
      <c r="K18" s="21"/>
      <c r="L18" s="20"/>
      <c r="M18" s="18">
        <v>49414</v>
      </c>
      <c r="N18" s="21"/>
      <c r="O18" s="21"/>
      <c r="P18" s="20"/>
      <c r="Q18" s="18">
        <v>49444</v>
      </c>
      <c r="R18" s="21"/>
      <c r="S18" s="21"/>
      <c r="T18" s="20"/>
      <c r="U18" s="18">
        <v>49475</v>
      </c>
      <c r="V18" s="21"/>
      <c r="W18" s="21"/>
      <c r="X18" s="22"/>
      <c r="Y18" s="83" t="s">
        <v>20</v>
      </c>
      <c r="Z18" s="84"/>
      <c r="AA18" s="85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44"/>
    </row>
    <row r="19" spans="1:54" ht="15.75" thickBot="1" x14ac:dyDescent="0.3">
      <c r="A19" s="18">
        <v>49325</v>
      </c>
      <c r="B19" s="21"/>
      <c r="C19" s="19"/>
      <c r="D19" s="20"/>
      <c r="E19" s="18">
        <v>49356</v>
      </c>
      <c r="F19" s="21"/>
      <c r="G19" s="21"/>
      <c r="H19" s="20"/>
      <c r="I19" s="18">
        <v>49384</v>
      </c>
      <c r="J19" s="21"/>
      <c r="K19" s="21"/>
      <c r="L19" s="20"/>
      <c r="M19" s="18">
        <v>49415</v>
      </c>
      <c r="N19" s="21"/>
      <c r="O19" s="21"/>
      <c r="P19" s="20"/>
      <c r="Q19" s="18">
        <v>49445</v>
      </c>
      <c r="R19" s="21"/>
      <c r="S19" s="21"/>
      <c r="T19" s="20"/>
      <c r="U19" s="18">
        <v>49476</v>
      </c>
      <c r="V19" s="21"/>
      <c r="W19" s="21"/>
      <c r="X19" s="22"/>
      <c r="Y19" s="59" t="s">
        <v>21</v>
      </c>
      <c r="Z19" s="60" t="s">
        <v>27</v>
      </c>
      <c r="AA19" s="61" t="s">
        <v>22</v>
      </c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44"/>
    </row>
    <row r="20" spans="1:54" x14ac:dyDescent="0.25">
      <c r="A20" s="18">
        <v>49326</v>
      </c>
      <c r="B20" s="21"/>
      <c r="C20" s="19"/>
      <c r="D20" s="20"/>
      <c r="E20" s="18">
        <v>49357</v>
      </c>
      <c r="F20" s="21"/>
      <c r="G20" s="21"/>
      <c r="H20" s="20"/>
      <c r="I20" s="18">
        <v>49385</v>
      </c>
      <c r="J20" s="21"/>
      <c r="K20" s="21"/>
      <c r="L20" s="20"/>
      <c r="M20" s="18">
        <v>49416</v>
      </c>
      <c r="N20" s="21"/>
      <c r="O20" s="21"/>
      <c r="P20" s="20"/>
      <c r="Q20" s="18">
        <v>49446</v>
      </c>
      <c r="R20" s="21"/>
      <c r="S20" s="21"/>
      <c r="T20" s="20"/>
      <c r="U20" s="18">
        <v>49477</v>
      </c>
      <c r="V20" s="21"/>
      <c r="W20" s="21"/>
      <c r="X20" s="22"/>
      <c r="Y20" s="58" t="s">
        <v>2</v>
      </c>
      <c r="Z20" s="29">
        <f>SUM(C4:C34)</f>
        <v>0</v>
      </c>
      <c r="AA20" s="56">
        <f>Table25101131015119131135139143147151155159163[[#This Row],[This Year]]</f>
        <v>0</v>
      </c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44"/>
    </row>
    <row r="21" spans="1:54" x14ac:dyDescent="0.25">
      <c r="A21" s="18">
        <v>49327</v>
      </c>
      <c r="B21" s="21"/>
      <c r="C21" s="19"/>
      <c r="D21" s="20"/>
      <c r="E21" s="18">
        <v>49358</v>
      </c>
      <c r="F21" s="21"/>
      <c r="G21" s="21"/>
      <c r="H21" s="20"/>
      <c r="I21" s="18">
        <v>49386</v>
      </c>
      <c r="J21" s="21"/>
      <c r="K21" s="21"/>
      <c r="L21" s="20"/>
      <c r="M21" s="18">
        <v>49417</v>
      </c>
      <c r="N21" s="21"/>
      <c r="O21" s="21"/>
      <c r="P21" s="20"/>
      <c r="Q21" s="18">
        <v>49447</v>
      </c>
      <c r="R21" s="21"/>
      <c r="S21" s="21"/>
      <c r="T21" s="20"/>
      <c r="U21" s="18">
        <v>49478</v>
      </c>
      <c r="V21" s="21"/>
      <c r="W21" s="21"/>
      <c r="X21" s="22"/>
      <c r="Y21" s="54" t="s">
        <v>12</v>
      </c>
      <c r="Z21" s="30">
        <f>SUM(G4:G31)</f>
        <v>0</v>
      </c>
      <c r="AA21" s="56">
        <f>Table25101131015119131135139143147151155159163[[#This Row],[This Year]]</f>
        <v>0</v>
      </c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44"/>
    </row>
    <row r="22" spans="1:54" x14ac:dyDescent="0.25">
      <c r="A22" s="18">
        <v>49328</v>
      </c>
      <c r="B22" s="21"/>
      <c r="C22" s="19"/>
      <c r="D22" s="20"/>
      <c r="E22" s="18">
        <v>49359</v>
      </c>
      <c r="F22" s="21"/>
      <c r="G22" s="21"/>
      <c r="H22" s="20"/>
      <c r="I22" s="18">
        <v>49387</v>
      </c>
      <c r="J22" s="21"/>
      <c r="K22" s="21"/>
      <c r="L22" s="20"/>
      <c r="M22" s="18">
        <v>49418</v>
      </c>
      <c r="N22" s="21"/>
      <c r="O22" s="21"/>
      <c r="P22" s="20"/>
      <c r="Q22" s="18">
        <v>49448</v>
      </c>
      <c r="R22" s="21"/>
      <c r="S22" s="21"/>
      <c r="T22" s="20"/>
      <c r="U22" s="18">
        <v>49479</v>
      </c>
      <c r="V22" s="21"/>
      <c r="W22" s="21"/>
      <c r="X22" s="22"/>
      <c r="Y22" s="54" t="s">
        <v>4</v>
      </c>
      <c r="Z22" s="30">
        <f>SUM(K4:K34)</f>
        <v>0</v>
      </c>
      <c r="AA22" s="56">
        <f>Table25101131015119131135139143147151155159163[[#This Row],[This Year]]</f>
        <v>0</v>
      </c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44"/>
    </row>
    <row r="23" spans="1:54" x14ac:dyDescent="0.25">
      <c r="A23" s="18">
        <v>49329</v>
      </c>
      <c r="B23" s="21"/>
      <c r="C23" s="19"/>
      <c r="D23" s="20"/>
      <c r="E23" s="18">
        <v>49360</v>
      </c>
      <c r="F23" s="21"/>
      <c r="G23" s="21"/>
      <c r="H23" s="20"/>
      <c r="I23" s="18">
        <v>49388</v>
      </c>
      <c r="J23" s="21"/>
      <c r="K23" s="21"/>
      <c r="L23" s="20"/>
      <c r="M23" s="18">
        <v>49419</v>
      </c>
      <c r="N23" s="21"/>
      <c r="O23" s="21"/>
      <c r="P23" s="20"/>
      <c r="Q23" s="18">
        <v>49449</v>
      </c>
      <c r="R23" s="21"/>
      <c r="S23" s="21"/>
      <c r="T23" s="20"/>
      <c r="U23" s="18">
        <v>49480</v>
      </c>
      <c r="V23" s="21"/>
      <c r="W23" s="21"/>
      <c r="X23" s="22"/>
      <c r="Y23" s="54" t="s">
        <v>5</v>
      </c>
      <c r="Z23" s="30">
        <f>SUM(O4:O33)</f>
        <v>0</v>
      </c>
      <c r="AA23" s="56">
        <f>Table25101131015119131135139143147151155159163[[#This Row],[This Year]]</f>
        <v>0</v>
      </c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44"/>
    </row>
    <row r="24" spans="1:54" x14ac:dyDescent="0.25">
      <c r="A24" s="18">
        <v>49330</v>
      </c>
      <c r="B24" s="21"/>
      <c r="C24" s="19"/>
      <c r="D24" s="20"/>
      <c r="E24" s="18">
        <v>49361</v>
      </c>
      <c r="F24" s="21"/>
      <c r="G24" s="21"/>
      <c r="H24" s="20"/>
      <c r="I24" s="18">
        <v>49389</v>
      </c>
      <c r="J24" s="21"/>
      <c r="K24" s="21"/>
      <c r="L24" s="20"/>
      <c r="M24" s="18">
        <v>49420</v>
      </c>
      <c r="N24" s="21"/>
      <c r="O24" s="21"/>
      <c r="P24" s="20"/>
      <c r="Q24" s="18">
        <v>49450</v>
      </c>
      <c r="R24" s="21"/>
      <c r="S24" s="21"/>
      <c r="T24" s="20"/>
      <c r="U24" s="18">
        <v>49481</v>
      </c>
      <c r="V24" s="21"/>
      <c r="W24" s="21"/>
      <c r="X24" s="22"/>
      <c r="Y24" s="54" t="s">
        <v>6</v>
      </c>
      <c r="Z24" s="30">
        <f>SUM(S4:S34)</f>
        <v>0</v>
      </c>
      <c r="AA24" s="56">
        <f>Table25101131015119131135139143147151155159163[[#This Row],[This Year]]</f>
        <v>0</v>
      </c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44"/>
    </row>
    <row r="25" spans="1:54" x14ac:dyDescent="0.25">
      <c r="A25" s="18">
        <v>49331</v>
      </c>
      <c r="B25" s="21"/>
      <c r="C25" s="19"/>
      <c r="D25" s="20"/>
      <c r="E25" s="18">
        <v>49362</v>
      </c>
      <c r="F25" s="21"/>
      <c r="G25" s="21"/>
      <c r="H25" s="20"/>
      <c r="I25" s="18">
        <v>49390</v>
      </c>
      <c r="J25" s="21"/>
      <c r="K25" s="21"/>
      <c r="L25" s="20"/>
      <c r="M25" s="18">
        <v>49421</v>
      </c>
      <c r="N25" s="21"/>
      <c r="O25" s="21"/>
      <c r="P25" s="20"/>
      <c r="Q25" s="18">
        <v>49451</v>
      </c>
      <c r="R25" s="21"/>
      <c r="S25" s="21"/>
      <c r="T25" s="20"/>
      <c r="U25" s="18">
        <v>49482</v>
      </c>
      <c r="V25" s="21"/>
      <c r="W25" s="21"/>
      <c r="X25" s="22"/>
      <c r="Y25" s="54" t="s">
        <v>7</v>
      </c>
      <c r="Z25" s="30">
        <f>SUM(W4:W33)</f>
        <v>0</v>
      </c>
      <c r="AA25" s="56">
        <f>Table25101131015119131135139143147151155159163[[#This Row],[This Year]]</f>
        <v>0</v>
      </c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44"/>
    </row>
    <row r="26" spans="1:54" x14ac:dyDescent="0.25">
      <c r="A26" s="18">
        <v>49332</v>
      </c>
      <c r="B26" s="21"/>
      <c r="C26" s="19"/>
      <c r="D26" s="20"/>
      <c r="E26" s="18">
        <v>49363</v>
      </c>
      <c r="F26" s="21"/>
      <c r="G26" s="21"/>
      <c r="H26" s="20"/>
      <c r="I26" s="18">
        <v>49391</v>
      </c>
      <c r="J26" s="21"/>
      <c r="K26" s="21"/>
      <c r="L26" s="20"/>
      <c r="M26" s="18">
        <v>49422</v>
      </c>
      <c r="N26" s="21"/>
      <c r="O26" s="21"/>
      <c r="P26" s="20"/>
      <c r="Q26" s="18">
        <v>49452</v>
      </c>
      <c r="R26" s="21"/>
      <c r="S26" s="21"/>
      <c r="T26" s="20"/>
      <c r="U26" s="18">
        <v>49483</v>
      </c>
      <c r="V26" s="21"/>
      <c r="W26" s="21"/>
      <c r="X26" s="22"/>
      <c r="Y26" s="54" t="s">
        <v>13</v>
      </c>
      <c r="Z26" s="30">
        <f>SUM(C37:C67)</f>
        <v>0</v>
      </c>
      <c r="AA26" s="56">
        <f>Table25101131015119131135139143147151155159163[[#This Row],[This Year]]</f>
        <v>0</v>
      </c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44"/>
    </row>
    <row r="27" spans="1:54" x14ac:dyDescent="0.25">
      <c r="A27" s="18">
        <v>49333</v>
      </c>
      <c r="B27" s="21"/>
      <c r="C27" s="19"/>
      <c r="D27" s="20"/>
      <c r="E27" s="18">
        <v>49364</v>
      </c>
      <c r="F27" s="21"/>
      <c r="G27" s="21"/>
      <c r="H27" s="20"/>
      <c r="I27" s="18">
        <v>49392</v>
      </c>
      <c r="J27" s="21"/>
      <c r="K27" s="21"/>
      <c r="L27" s="20"/>
      <c r="M27" s="18">
        <v>49423</v>
      </c>
      <c r="N27" s="21"/>
      <c r="O27" s="21"/>
      <c r="P27" s="20"/>
      <c r="Q27" s="18">
        <v>49453</v>
      </c>
      <c r="R27" s="21"/>
      <c r="S27" s="21"/>
      <c r="T27" s="20"/>
      <c r="U27" s="18">
        <v>49484</v>
      </c>
      <c r="V27" s="21"/>
      <c r="W27" s="21"/>
      <c r="X27" s="22"/>
      <c r="Y27" s="54" t="s">
        <v>14</v>
      </c>
      <c r="Z27" s="30">
        <f>SUM(G37:G67)</f>
        <v>0</v>
      </c>
      <c r="AA27" s="56">
        <f>Table25101131015119131135139143147151155159163[[#This Row],[This Year]]</f>
        <v>0</v>
      </c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44"/>
    </row>
    <row r="28" spans="1:54" x14ac:dyDescent="0.25">
      <c r="A28" s="18">
        <v>49334</v>
      </c>
      <c r="B28" s="21"/>
      <c r="C28" s="19"/>
      <c r="D28" s="20"/>
      <c r="E28" s="18">
        <v>49365</v>
      </c>
      <c r="F28" s="21"/>
      <c r="G28" s="21"/>
      <c r="H28" s="20"/>
      <c r="I28" s="18">
        <v>49393</v>
      </c>
      <c r="J28" s="21"/>
      <c r="K28" s="21"/>
      <c r="L28" s="20"/>
      <c r="M28" s="18">
        <v>49424</v>
      </c>
      <c r="N28" s="21"/>
      <c r="O28" s="21"/>
      <c r="P28" s="20"/>
      <c r="Q28" s="18">
        <v>49454</v>
      </c>
      <c r="R28" s="21"/>
      <c r="S28" s="21"/>
      <c r="T28" s="20"/>
      <c r="U28" s="18">
        <v>49485</v>
      </c>
      <c r="V28" s="21"/>
      <c r="W28" s="21"/>
      <c r="X28" s="22"/>
      <c r="Y28" s="54" t="s">
        <v>15</v>
      </c>
      <c r="Z28" s="30">
        <f>SUM(K37:K66)</f>
        <v>0</v>
      </c>
      <c r="AA28" s="56">
        <f>Table25101131015119131135139143147151155159163[[#This Row],[This Year]]</f>
        <v>0</v>
      </c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44"/>
    </row>
    <row r="29" spans="1:54" x14ac:dyDescent="0.25">
      <c r="A29" s="18">
        <v>49335</v>
      </c>
      <c r="B29" s="21"/>
      <c r="C29" s="19"/>
      <c r="D29" s="20"/>
      <c r="E29" s="18">
        <v>49366</v>
      </c>
      <c r="F29" s="21"/>
      <c r="G29" s="21"/>
      <c r="H29" s="20"/>
      <c r="I29" s="18">
        <v>49394</v>
      </c>
      <c r="J29" s="21"/>
      <c r="K29" s="21"/>
      <c r="L29" s="20"/>
      <c r="M29" s="18">
        <v>49425</v>
      </c>
      <c r="N29" s="21"/>
      <c r="O29" s="21"/>
      <c r="P29" s="20"/>
      <c r="Q29" s="18">
        <v>49455</v>
      </c>
      <c r="R29" s="21"/>
      <c r="S29" s="21"/>
      <c r="T29" s="20"/>
      <c r="U29" s="18">
        <v>49486</v>
      </c>
      <c r="V29" s="21"/>
      <c r="W29" s="21"/>
      <c r="X29" s="22"/>
      <c r="Y29" s="54" t="s">
        <v>16</v>
      </c>
      <c r="Z29" s="30">
        <f>SUM(O37:O67)</f>
        <v>0</v>
      </c>
      <c r="AA29" s="56">
        <f>Table25101131015119131135139143147151155159163[[#This Row],[This Year]]</f>
        <v>0</v>
      </c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44"/>
    </row>
    <row r="30" spans="1:54" x14ac:dyDescent="0.25">
      <c r="A30" s="18">
        <v>49336</v>
      </c>
      <c r="B30" s="21"/>
      <c r="C30" s="19"/>
      <c r="D30" s="20"/>
      <c r="E30" s="18">
        <v>49367</v>
      </c>
      <c r="F30" s="21"/>
      <c r="G30" s="21"/>
      <c r="H30" s="20"/>
      <c r="I30" s="18">
        <v>49395</v>
      </c>
      <c r="J30" s="21"/>
      <c r="K30" s="21"/>
      <c r="L30" s="20"/>
      <c r="M30" s="18">
        <v>49426</v>
      </c>
      <c r="N30" s="21"/>
      <c r="O30" s="21"/>
      <c r="P30" s="20"/>
      <c r="Q30" s="18">
        <v>49456</v>
      </c>
      <c r="R30" s="21"/>
      <c r="S30" s="21"/>
      <c r="T30" s="20"/>
      <c r="U30" s="18">
        <v>49487</v>
      </c>
      <c r="V30" s="21"/>
      <c r="W30" s="21"/>
      <c r="X30" s="22"/>
      <c r="Y30" s="54" t="s">
        <v>17</v>
      </c>
      <c r="Z30" s="30">
        <f>SUM(S37:S66)</f>
        <v>0</v>
      </c>
      <c r="AA30" s="56">
        <f>Table25101131015119131135139143147151155159163[[#This Row],[This Year]]</f>
        <v>0</v>
      </c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44"/>
    </row>
    <row r="31" spans="1:54" x14ac:dyDescent="0.25">
      <c r="A31" s="18">
        <v>49337</v>
      </c>
      <c r="B31" s="21"/>
      <c r="C31" s="19"/>
      <c r="D31" s="20"/>
      <c r="E31" s="18">
        <v>49368</v>
      </c>
      <c r="F31" s="21"/>
      <c r="G31" s="21"/>
      <c r="H31" s="20"/>
      <c r="I31" s="18">
        <v>49396</v>
      </c>
      <c r="J31" s="21"/>
      <c r="K31" s="21"/>
      <c r="L31" s="20"/>
      <c r="M31" s="18">
        <v>49427</v>
      </c>
      <c r="N31" s="21"/>
      <c r="O31" s="21"/>
      <c r="P31" s="20"/>
      <c r="Q31" s="18">
        <v>49457</v>
      </c>
      <c r="R31" s="21"/>
      <c r="S31" s="21"/>
      <c r="T31" s="20"/>
      <c r="U31" s="18">
        <v>49488</v>
      </c>
      <c r="V31" s="21"/>
      <c r="W31" s="21"/>
      <c r="X31" s="22"/>
      <c r="Y31" s="55" t="s">
        <v>18</v>
      </c>
      <c r="Z31" s="62">
        <f>SUM(W37:W67)</f>
        <v>0</v>
      </c>
      <c r="AA31" s="56">
        <f>Table25101131015119131135139143147151155159163[[#This Row],[This Year]]</f>
        <v>0</v>
      </c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44"/>
    </row>
    <row r="32" spans="1:54" ht="15.75" thickBot="1" x14ac:dyDescent="0.3">
      <c r="A32" s="18">
        <v>49338</v>
      </c>
      <c r="B32" s="21"/>
      <c r="C32" s="19"/>
      <c r="D32" s="20"/>
      <c r="E32" s="18"/>
      <c r="F32" s="21"/>
      <c r="G32" s="21"/>
      <c r="H32" s="20"/>
      <c r="I32" s="18">
        <v>49397</v>
      </c>
      <c r="J32" s="21"/>
      <c r="K32" s="21"/>
      <c r="L32" s="20"/>
      <c r="M32" s="18">
        <v>49428</v>
      </c>
      <c r="N32" s="21"/>
      <c r="O32" s="21"/>
      <c r="P32" s="20"/>
      <c r="Q32" s="18">
        <v>49458</v>
      </c>
      <c r="R32" s="21"/>
      <c r="S32" s="21"/>
      <c r="T32" s="20"/>
      <c r="U32" s="18">
        <v>49489</v>
      </c>
      <c r="V32" s="21"/>
      <c r="W32" s="21"/>
      <c r="X32" s="22"/>
      <c r="Y32" s="24" t="s">
        <v>19</v>
      </c>
      <c r="Z32" s="31">
        <f>SUM(Z20:Z31)</f>
        <v>0</v>
      </c>
      <c r="AA32" s="49">
        <f>SUBTOTAL(109,Table25101131015119131135139143147151155159163167[Last Year])</f>
        <v>0</v>
      </c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44"/>
    </row>
    <row r="33" spans="1:54" ht="15.75" thickBot="1" x14ac:dyDescent="0.3">
      <c r="A33" s="18">
        <v>49339</v>
      </c>
      <c r="B33" s="21"/>
      <c r="C33" s="19"/>
      <c r="D33" s="20"/>
      <c r="E33" s="18"/>
      <c r="F33" s="21"/>
      <c r="G33" s="21"/>
      <c r="H33" s="20"/>
      <c r="I33" s="18">
        <v>49398</v>
      </c>
      <c r="J33" s="21"/>
      <c r="K33" s="21"/>
      <c r="L33" s="20"/>
      <c r="M33" s="18">
        <v>49429</v>
      </c>
      <c r="N33" s="21"/>
      <c r="O33" s="21"/>
      <c r="P33" s="20"/>
      <c r="Q33" s="18">
        <v>49459</v>
      </c>
      <c r="R33" s="21"/>
      <c r="S33" s="21"/>
      <c r="T33" s="20"/>
      <c r="U33" s="18">
        <v>49490</v>
      </c>
      <c r="V33" s="21"/>
      <c r="W33" s="21"/>
      <c r="X33" s="26"/>
      <c r="Y33" s="28"/>
      <c r="Z33" s="28"/>
      <c r="AA33" s="28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44"/>
    </row>
    <row r="34" spans="1:54" ht="15.75" thickBot="1" x14ac:dyDescent="0.3">
      <c r="A34" s="33">
        <v>49340</v>
      </c>
      <c r="B34" s="35"/>
      <c r="C34" s="34"/>
      <c r="D34" s="25"/>
      <c r="E34" s="18"/>
      <c r="F34" s="35"/>
      <c r="G34" s="35"/>
      <c r="H34" s="25"/>
      <c r="I34" s="33">
        <v>49399</v>
      </c>
      <c r="J34" s="35"/>
      <c r="K34" s="35"/>
      <c r="L34" s="25"/>
      <c r="M34" s="33"/>
      <c r="N34" s="35"/>
      <c r="O34" s="35"/>
      <c r="P34" s="25"/>
      <c r="Q34" s="33">
        <v>49460</v>
      </c>
      <c r="R34" s="35"/>
      <c r="S34" s="35"/>
      <c r="T34" s="25"/>
      <c r="U34" s="33"/>
      <c r="V34" s="35"/>
      <c r="W34" s="35"/>
      <c r="X34" s="36"/>
      <c r="Y34" s="78" t="s">
        <v>31</v>
      </c>
      <c r="Z34" s="79"/>
      <c r="AA34" s="28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44"/>
    </row>
    <row r="35" spans="1:54" ht="16.5" thickBot="1" x14ac:dyDescent="0.3">
      <c r="A35" s="80" t="s">
        <v>13</v>
      </c>
      <c r="B35" s="81"/>
      <c r="C35" s="81"/>
      <c r="D35" s="82"/>
      <c r="E35" s="80" t="s">
        <v>14</v>
      </c>
      <c r="F35" s="81"/>
      <c r="G35" s="81"/>
      <c r="H35" s="82"/>
      <c r="I35" s="80" t="s">
        <v>15</v>
      </c>
      <c r="J35" s="81"/>
      <c r="K35" s="81"/>
      <c r="L35" s="82"/>
      <c r="M35" s="80" t="s">
        <v>16</v>
      </c>
      <c r="N35" s="81"/>
      <c r="O35" s="81"/>
      <c r="P35" s="82"/>
      <c r="Q35" s="80" t="s">
        <v>17</v>
      </c>
      <c r="R35" s="81"/>
      <c r="S35" s="81"/>
      <c r="T35" s="82"/>
      <c r="U35" s="80" t="s">
        <v>18</v>
      </c>
      <c r="V35" s="81"/>
      <c r="W35" s="81"/>
      <c r="X35" s="81"/>
      <c r="Y35" s="17" t="s">
        <v>23</v>
      </c>
      <c r="Z35" s="74" t="s">
        <v>8</v>
      </c>
      <c r="AA35" s="28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44"/>
    </row>
    <row r="36" spans="1:54" ht="15.75" thickBot="1" x14ac:dyDescent="0.3">
      <c r="A36" s="9" t="s">
        <v>30</v>
      </c>
      <c r="B36" s="65" t="s">
        <v>9</v>
      </c>
      <c r="C36" s="9" t="s">
        <v>10</v>
      </c>
      <c r="D36" s="9" t="s">
        <v>29</v>
      </c>
      <c r="E36" s="9" t="s">
        <v>30</v>
      </c>
      <c r="F36" s="65" t="s">
        <v>9</v>
      </c>
      <c r="G36" s="9" t="s">
        <v>10</v>
      </c>
      <c r="H36" s="9" t="s">
        <v>29</v>
      </c>
      <c r="I36" s="9" t="s">
        <v>30</v>
      </c>
      <c r="J36" s="65" t="s">
        <v>9</v>
      </c>
      <c r="K36" s="9" t="s">
        <v>10</v>
      </c>
      <c r="L36" s="9" t="s">
        <v>29</v>
      </c>
      <c r="M36" s="9" t="s">
        <v>30</v>
      </c>
      <c r="N36" s="65" t="s">
        <v>9</v>
      </c>
      <c r="O36" s="9" t="s">
        <v>10</v>
      </c>
      <c r="P36" s="9" t="s">
        <v>29</v>
      </c>
      <c r="Q36" s="9" t="s">
        <v>30</v>
      </c>
      <c r="R36" s="65" t="s">
        <v>9</v>
      </c>
      <c r="S36" s="9" t="s">
        <v>10</v>
      </c>
      <c r="T36" s="9" t="s">
        <v>29</v>
      </c>
      <c r="U36" s="9" t="s">
        <v>30</v>
      </c>
      <c r="V36" s="65" t="s">
        <v>9</v>
      </c>
      <c r="W36" s="9" t="s">
        <v>10</v>
      </c>
      <c r="X36" s="10" t="s">
        <v>29</v>
      </c>
      <c r="Y36" s="48">
        <v>2021</v>
      </c>
      <c r="Z36" s="71">
        <f>'2021'!Z16</f>
        <v>0</v>
      </c>
      <c r="AA36" s="28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44"/>
    </row>
    <row r="37" spans="1:54" x14ac:dyDescent="0.25">
      <c r="A37" s="12">
        <v>49491</v>
      </c>
      <c r="B37" s="15"/>
      <c r="C37" s="13"/>
      <c r="D37" s="14"/>
      <c r="E37" s="12">
        <v>49522</v>
      </c>
      <c r="F37" s="15"/>
      <c r="G37" s="13"/>
      <c r="H37" s="14"/>
      <c r="I37" s="12">
        <v>49553</v>
      </c>
      <c r="J37" s="15"/>
      <c r="K37" s="13"/>
      <c r="L37" s="14"/>
      <c r="M37" s="12">
        <v>49583</v>
      </c>
      <c r="N37" s="15"/>
      <c r="O37" s="13"/>
      <c r="P37" s="14"/>
      <c r="Q37" s="12">
        <v>49614</v>
      </c>
      <c r="R37" s="15"/>
      <c r="S37" s="13"/>
      <c r="T37" s="14"/>
      <c r="U37" s="12">
        <v>49644</v>
      </c>
      <c r="V37" s="15"/>
      <c r="W37" s="13"/>
      <c r="X37" s="37"/>
      <c r="Y37" s="48">
        <v>2022</v>
      </c>
      <c r="Z37" s="71">
        <f>'2022'!Z16</f>
        <v>0</v>
      </c>
      <c r="AA37" s="28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44"/>
    </row>
    <row r="38" spans="1:54" x14ac:dyDescent="0.25">
      <c r="A38" s="18">
        <v>49492</v>
      </c>
      <c r="B38" s="21"/>
      <c r="C38" s="19"/>
      <c r="D38" s="20"/>
      <c r="E38" s="18">
        <v>49523</v>
      </c>
      <c r="F38" s="21"/>
      <c r="G38" s="19"/>
      <c r="H38" s="20"/>
      <c r="I38" s="18">
        <v>49554</v>
      </c>
      <c r="J38" s="21"/>
      <c r="K38" s="19"/>
      <c r="L38" s="20"/>
      <c r="M38" s="18">
        <v>49584</v>
      </c>
      <c r="N38" s="21"/>
      <c r="O38" s="19"/>
      <c r="P38" s="20"/>
      <c r="Q38" s="18">
        <v>49615</v>
      </c>
      <c r="R38" s="21"/>
      <c r="S38" s="19"/>
      <c r="T38" s="20"/>
      <c r="U38" s="18">
        <v>49645</v>
      </c>
      <c r="V38" s="21"/>
      <c r="W38" s="19"/>
      <c r="X38" s="26"/>
      <c r="Y38" s="48">
        <v>2023</v>
      </c>
      <c r="Z38" s="71">
        <f>'2023'!Z16</f>
        <v>0</v>
      </c>
      <c r="AA38" s="28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44"/>
    </row>
    <row r="39" spans="1:54" x14ac:dyDescent="0.25">
      <c r="A39" s="18">
        <v>49493</v>
      </c>
      <c r="B39" s="21"/>
      <c r="C39" s="19"/>
      <c r="D39" s="20"/>
      <c r="E39" s="18">
        <v>49524</v>
      </c>
      <c r="F39" s="21"/>
      <c r="G39" s="19"/>
      <c r="H39" s="20"/>
      <c r="I39" s="18">
        <v>49555</v>
      </c>
      <c r="J39" s="21"/>
      <c r="K39" s="19"/>
      <c r="L39" s="20"/>
      <c r="M39" s="18">
        <v>49585</v>
      </c>
      <c r="N39" s="21"/>
      <c r="O39" s="19"/>
      <c r="P39" s="20"/>
      <c r="Q39" s="18">
        <v>49616</v>
      </c>
      <c r="R39" s="21"/>
      <c r="S39" s="19"/>
      <c r="T39" s="20"/>
      <c r="U39" s="18">
        <v>49646</v>
      </c>
      <c r="V39" s="21"/>
      <c r="W39" s="19"/>
      <c r="X39" s="26"/>
      <c r="Y39" s="48">
        <v>2024</v>
      </c>
      <c r="Z39" s="71">
        <f>'2024'!Z16</f>
        <v>0</v>
      </c>
      <c r="AA39" s="28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44"/>
    </row>
    <row r="40" spans="1:54" x14ac:dyDescent="0.25">
      <c r="A40" s="18">
        <v>49494</v>
      </c>
      <c r="B40" s="21"/>
      <c r="C40" s="19"/>
      <c r="D40" s="20"/>
      <c r="E40" s="18">
        <v>49525</v>
      </c>
      <c r="F40" s="21"/>
      <c r="G40" s="19"/>
      <c r="H40" s="20"/>
      <c r="I40" s="18">
        <v>49556</v>
      </c>
      <c r="J40" s="21"/>
      <c r="K40" s="19"/>
      <c r="L40" s="20"/>
      <c r="M40" s="18">
        <v>49586</v>
      </c>
      <c r="N40" s="21"/>
      <c r="O40" s="19"/>
      <c r="P40" s="20"/>
      <c r="Q40" s="18">
        <v>49617</v>
      </c>
      <c r="R40" s="21"/>
      <c r="S40" s="19"/>
      <c r="T40" s="20"/>
      <c r="U40" s="18">
        <v>49647</v>
      </c>
      <c r="V40" s="21"/>
      <c r="W40" s="19"/>
      <c r="X40" s="26"/>
      <c r="Y40" s="48">
        <v>2025</v>
      </c>
      <c r="Z40" s="71">
        <f>'2025'!Z16</f>
        <v>0</v>
      </c>
      <c r="AA40" s="28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44"/>
    </row>
    <row r="41" spans="1:54" x14ac:dyDescent="0.25">
      <c r="A41" s="18">
        <v>49495</v>
      </c>
      <c r="B41" s="21"/>
      <c r="C41" s="19"/>
      <c r="D41" s="20"/>
      <c r="E41" s="18">
        <v>49526</v>
      </c>
      <c r="F41" s="21"/>
      <c r="G41" s="19"/>
      <c r="H41" s="20"/>
      <c r="I41" s="18">
        <v>49557</v>
      </c>
      <c r="J41" s="21"/>
      <c r="K41" s="19"/>
      <c r="L41" s="20"/>
      <c r="M41" s="18">
        <v>49587</v>
      </c>
      <c r="N41" s="21"/>
      <c r="O41" s="19"/>
      <c r="P41" s="20"/>
      <c r="Q41" s="18">
        <v>49618</v>
      </c>
      <c r="R41" s="21"/>
      <c r="S41" s="19"/>
      <c r="T41" s="20"/>
      <c r="U41" s="18">
        <v>49648</v>
      </c>
      <c r="V41" s="21"/>
      <c r="W41" s="19"/>
      <c r="X41" s="26"/>
      <c r="Y41" s="48">
        <v>2026</v>
      </c>
      <c r="Z41" s="71">
        <f>'2026'!Z16</f>
        <v>0</v>
      </c>
      <c r="AA41" s="28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44"/>
    </row>
    <row r="42" spans="1:54" x14ac:dyDescent="0.25">
      <c r="A42" s="18">
        <v>49496</v>
      </c>
      <c r="B42" s="21"/>
      <c r="C42" s="19"/>
      <c r="D42" s="20"/>
      <c r="E42" s="18">
        <v>49527</v>
      </c>
      <c r="F42" s="21"/>
      <c r="G42" s="19"/>
      <c r="H42" s="20"/>
      <c r="I42" s="18">
        <v>49558</v>
      </c>
      <c r="J42" s="21"/>
      <c r="K42" s="19"/>
      <c r="L42" s="20"/>
      <c r="M42" s="18">
        <v>49588</v>
      </c>
      <c r="N42" s="21"/>
      <c r="O42" s="19"/>
      <c r="P42" s="20"/>
      <c r="Q42" s="18">
        <v>49619</v>
      </c>
      <c r="R42" s="21"/>
      <c r="S42" s="19"/>
      <c r="T42" s="20"/>
      <c r="U42" s="18">
        <v>49649</v>
      </c>
      <c r="V42" s="21"/>
      <c r="W42" s="19"/>
      <c r="X42" s="26"/>
      <c r="Y42" s="48">
        <v>2027</v>
      </c>
      <c r="Z42" s="71">
        <f>'2027'!Z16</f>
        <v>0</v>
      </c>
      <c r="AA42" s="28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44"/>
    </row>
    <row r="43" spans="1:54" x14ac:dyDescent="0.25">
      <c r="A43" s="18">
        <v>49497</v>
      </c>
      <c r="B43" s="21"/>
      <c r="C43" s="19"/>
      <c r="D43" s="20"/>
      <c r="E43" s="18">
        <v>49528</v>
      </c>
      <c r="F43" s="21"/>
      <c r="G43" s="19"/>
      <c r="H43" s="20"/>
      <c r="I43" s="18">
        <v>49559</v>
      </c>
      <c r="J43" s="21"/>
      <c r="K43" s="19"/>
      <c r="L43" s="20"/>
      <c r="M43" s="18">
        <v>49589</v>
      </c>
      <c r="N43" s="21"/>
      <c r="O43" s="19"/>
      <c r="P43" s="20"/>
      <c r="Q43" s="18">
        <v>49620</v>
      </c>
      <c r="R43" s="21"/>
      <c r="S43" s="19"/>
      <c r="T43" s="20"/>
      <c r="U43" s="18">
        <v>49650</v>
      </c>
      <c r="V43" s="21"/>
      <c r="W43" s="19"/>
      <c r="X43" s="26"/>
      <c r="Y43" s="48">
        <v>2028</v>
      </c>
      <c r="Z43" s="71">
        <f>'2028'!Z16</f>
        <v>0</v>
      </c>
      <c r="AA43" s="28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44"/>
    </row>
    <row r="44" spans="1:54" x14ac:dyDescent="0.25">
      <c r="A44" s="18">
        <v>49498</v>
      </c>
      <c r="B44" s="21"/>
      <c r="C44" s="19"/>
      <c r="D44" s="20"/>
      <c r="E44" s="18">
        <v>49529</v>
      </c>
      <c r="F44" s="21"/>
      <c r="G44" s="19"/>
      <c r="H44" s="20"/>
      <c r="I44" s="18">
        <v>49560</v>
      </c>
      <c r="J44" s="21"/>
      <c r="K44" s="19"/>
      <c r="L44" s="20"/>
      <c r="M44" s="18">
        <v>49590</v>
      </c>
      <c r="N44" s="21"/>
      <c r="O44" s="19"/>
      <c r="P44" s="20"/>
      <c r="Q44" s="18">
        <v>49621</v>
      </c>
      <c r="R44" s="21"/>
      <c r="S44" s="19"/>
      <c r="T44" s="20"/>
      <c r="U44" s="18">
        <v>49651</v>
      </c>
      <c r="V44" s="21"/>
      <c r="W44" s="19"/>
      <c r="X44" s="26"/>
      <c r="Y44" s="48">
        <v>2029</v>
      </c>
      <c r="Z44" s="71">
        <f>'2029'!Z16</f>
        <v>0</v>
      </c>
      <c r="AA44" s="28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44"/>
    </row>
    <row r="45" spans="1:54" x14ac:dyDescent="0.25">
      <c r="A45" s="18">
        <v>49499</v>
      </c>
      <c r="B45" s="21"/>
      <c r="C45" s="19"/>
      <c r="D45" s="20"/>
      <c r="E45" s="18">
        <v>49530</v>
      </c>
      <c r="F45" s="21"/>
      <c r="G45" s="19"/>
      <c r="H45" s="20"/>
      <c r="I45" s="18">
        <v>49561</v>
      </c>
      <c r="J45" s="21"/>
      <c r="K45" s="19"/>
      <c r="L45" s="20"/>
      <c r="M45" s="18">
        <v>49591</v>
      </c>
      <c r="N45" s="21"/>
      <c r="O45" s="19"/>
      <c r="P45" s="20"/>
      <c r="Q45" s="18">
        <v>49622</v>
      </c>
      <c r="R45" s="21"/>
      <c r="S45" s="19"/>
      <c r="T45" s="20"/>
      <c r="U45" s="18">
        <v>49652</v>
      </c>
      <c r="V45" s="21"/>
      <c r="W45" s="19"/>
      <c r="X45" s="26"/>
      <c r="Y45" s="48">
        <v>2030</v>
      </c>
      <c r="Z45" s="71">
        <f>'2030'!Z16</f>
        <v>0</v>
      </c>
      <c r="AA45" s="28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44"/>
    </row>
    <row r="46" spans="1:54" x14ac:dyDescent="0.25">
      <c r="A46" s="18">
        <v>49500</v>
      </c>
      <c r="B46" s="21"/>
      <c r="C46" s="19"/>
      <c r="D46" s="20"/>
      <c r="E46" s="18">
        <v>49531</v>
      </c>
      <c r="F46" s="21"/>
      <c r="G46" s="19"/>
      <c r="H46" s="20"/>
      <c r="I46" s="18">
        <v>49562</v>
      </c>
      <c r="J46" s="21"/>
      <c r="K46" s="19"/>
      <c r="L46" s="20"/>
      <c r="M46" s="18">
        <v>49592</v>
      </c>
      <c r="N46" s="21"/>
      <c r="O46" s="19"/>
      <c r="P46" s="20"/>
      <c r="Q46" s="18">
        <v>49623</v>
      </c>
      <c r="R46" s="21"/>
      <c r="S46" s="19"/>
      <c r="T46" s="20"/>
      <c r="U46" s="18">
        <v>49653</v>
      </c>
      <c r="V46" s="21"/>
      <c r="W46" s="19"/>
      <c r="X46" s="26"/>
      <c r="Y46" s="48">
        <v>2031</v>
      </c>
      <c r="Z46" s="71">
        <f>'2031'!Z16</f>
        <v>0</v>
      </c>
      <c r="AA46" s="28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44"/>
    </row>
    <row r="47" spans="1:54" x14ac:dyDescent="0.25">
      <c r="A47" s="18">
        <v>49501</v>
      </c>
      <c r="B47" s="21"/>
      <c r="C47" s="19"/>
      <c r="D47" s="20"/>
      <c r="E47" s="18">
        <v>49532</v>
      </c>
      <c r="F47" s="21"/>
      <c r="G47" s="19"/>
      <c r="H47" s="20"/>
      <c r="I47" s="18">
        <v>49563</v>
      </c>
      <c r="J47" s="21"/>
      <c r="K47" s="19"/>
      <c r="L47" s="20"/>
      <c r="M47" s="18">
        <v>49593</v>
      </c>
      <c r="N47" s="21"/>
      <c r="O47" s="19"/>
      <c r="P47" s="20"/>
      <c r="Q47" s="18">
        <v>49624</v>
      </c>
      <c r="R47" s="21"/>
      <c r="S47" s="19"/>
      <c r="T47" s="20"/>
      <c r="U47" s="18">
        <v>49654</v>
      </c>
      <c r="V47" s="21"/>
      <c r="W47" s="19"/>
      <c r="X47" s="26"/>
      <c r="Y47" s="48">
        <v>2032</v>
      </c>
      <c r="Z47" s="71">
        <f>'2032'!Z16</f>
        <v>0</v>
      </c>
      <c r="AA47" s="28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44"/>
    </row>
    <row r="48" spans="1:54" x14ac:dyDescent="0.25">
      <c r="A48" s="18">
        <v>49502</v>
      </c>
      <c r="B48" s="21"/>
      <c r="C48" s="19"/>
      <c r="D48" s="20"/>
      <c r="E48" s="18">
        <v>49533</v>
      </c>
      <c r="F48" s="21"/>
      <c r="G48" s="19"/>
      <c r="H48" s="20"/>
      <c r="I48" s="18">
        <v>49564</v>
      </c>
      <c r="J48" s="21"/>
      <c r="K48" s="19"/>
      <c r="L48" s="20"/>
      <c r="M48" s="18">
        <v>49594</v>
      </c>
      <c r="N48" s="21"/>
      <c r="O48" s="19"/>
      <c r="P48" s="20"/>
      <c r="Q48" s="18">
        <v>49625</v>
      </c>
      <c r="R48" s="21"/>
      <c r="S48" s="19"/>
      <c r="T48" s="20"/>
      <c r="U48" s="18">
        <v>49655</v>
      </c>
      <c r="V48" s="21"/>
      <c r="W48" s="19"/>
      <c r="X48" s="26"/>
      <c r="Y48" s="48">
        <v>2033</v>
      </c>
      <c r="Z48" s="71">
        <f>'2033'!Z16</f>
        <v>0</v>
      </c>
      <c r="AA48" s="28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44"/>
    </row>
    <row r="49" spans="1:54" x14ac:dyDescent="0.25">
      <c r="A49" s="18">
        <v>49503</v>
      </c>
      <c r="B49" s="21"/>
      <c r="C49" s="19"/>
      <c r="D49" s="20"/>
      <c r="E49" s="18">
        <v>49534</v>
      </c>
      <c r="F49" s="21"/>
      <c r="G49" s="19"/>
      <c r="H49" s="20"/>
      <c r="I49" s="18">
        <v>49565</v>
      </c>
      <c r="J49" s="21"/>
      <c r="K49" s="19"/>
      <c r="L49" s="20"/>
      <c r="M49" s="18">
        <v>49595</v>
      </c>
      <c r="N49" s="21"/>
      <c r="O49" s="19"/>
      <c r="P49" s="20"/>
      <c r="Q49" s="18">
        <v>49626</v>
      </c>
      <c r="R49" s="21"/>
      <c r="S49" s="19"/>
      <c r="T49" s="20"/>
      <c r="U49" s="18">
        <v>49656</v>
      </c>
      <c r="V49" s="21"/>
      <c r="W49" s="19"/>
      <c r="X49" s="26"/>
      <c r="Y49" s="48">
        <v>2034</v>
      </c>
      <c r="Z49" s="71">
        <f>'2034'!Z16</f>
        <v>0</v>
      </c>
      <c r="AA49" s="28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44"/>
    </row>
    <row r="50" spans="1:54" ht="15.75" thickBot="1" x14ac:dyDescent="0.3">
      <c r="A50" s="18">
        <v>49504</v>
      </c>
      <c r="B50" s="21"/>
      <c r="C50" s="19"/>
      <c r="D50" s="20"/>
      <c r="E50" s="18">
        <v>49535</v>
      </c>
      <c r="F50" s="21"/>
      <c r="G50" s="19"/>
      <c r="H50" s="20"/>
      <c r="I50" s="18">
        <v>49566</v>
      </c>
      <c r="J50" s="21"/>
      <c r="K50" s="19"/>
      <c r="L50" s="20"/>
      <c r="M50" s="18">
        <v>49596</v>
      </c>
      <c r="N50" s="21"/>
      <c r="O50" s="19"/>
      <c r="P50" s="20"/>
      <c r="Q50" s="18">
        <v>49627</v>
      </c>
      <c r="R50" s="21"/>
      <c r="S50" s="19"/>
      <c r="T50" s="20"/>
      <c r="U50" s="18">
        <v>49657</v>
      </c>
      <c r="V50" s="21"/>
      <c r="W50" s="19"/>
      <c r="X50" s="26"/>
      <c r="Y50" s="48">
        <v>2035</v>
      </c>
      <c r="Z50" s="71">
        <f>'2035'!Z16</f>
        <v>0</v>
      </c>
      <c r="AA50" s="28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44"/>
    </row>
    <row r="51" spans="1:54" x14ac:dyDescent="0.25">
      <c r="A51" s="18">
        <v>49505</v>
      </c>
      <c r="B51" s="21"/>
      <c r="C51" s="19"/>
      <c r="D51" s="20"/>
      <c r="E51" s="18">
        <v>49536</v>
      </c>
      <c r="F51" s="21"/>
      <c r="G51" s="19"/>
      <c r="H51" s="20"/>
      <c r="I51" s="18">
        <v>49567</v>
      </c>
      <c r="J51" s="21"/>
      <c r="K51" s="19"/>
      <c r="L51" s="20"/>
      <c r="M51" s="18">
        <v>49597</v>
      </c>
      <c r="N51" s="21"/>
      <c r="O51" s="19"/>
      <c r="P51" s="20"/>
      <c r="Q51" s="18">
        <v>49628</v>
      </c>
      <c r="R51" s="21"/>
      <c r="S51" s="19"/>
      <c r="T51" s="20"/>
      <c r="U51" s="18">
        <v>49658</v>
      </c>
      <c r="V51" s="21"/>
      <c r="W51" s="19"/>
      <c r="X51" s="22"/>
      <c r="Y51" s="78" t="s">
        <v>32</v>
      </c>
      <c r="Z51" s="79"/>
      <c r="AA51" s="28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44"/>
    </row>
    <row r="52" spans="1:54" x14ac:dyDescent="0.25">
      <c r="A52" s="18">
        <v>49506</v>
      </c>
      <c r="B52" s="21"/>
      <c r="C52" s="19"/>
      <c r="D52" s="20"/>
      <c r="E52" s="18">
        <v>49537</v>
      </c>
      <c r="F52" s="21"/>
      <c r="G52" s="19"/>
      <c r="H52" s="20"/>
      <c r="I52" s="18">
        <v>49568</v>
      </c>
      <c r="J52" s="21"/>
      <c r="K52" s="19"/>
      <c r="L52" s="20"/>
      <c r="M52" s="18">
        <v>49598</v>
      </c>
      <c r="N52" s="21"/>
      <c r="O52" s="19"/>
      <c r="P52" s="20"/>
      <c r="Q52" s="18">
        <v>49629</v>
      </c>
      <c r="R52" s="21"/>
      <c r="S52" s="19"/>
      <c r="T52" s="20"/>
      <c r="U52" s="18">
        <v>49659</v>
      </c>
      <c r="V52" s="21"/>
      <c r="W52" s="19"/>
      <c r="X52" s="22"/>
      <c r="Y52" s="17" t="s">
        <v>24</v>
      </c>
      <c r="Z52" s="73" t="s">
        <v>20</v>
      </c>
      <c r="AA52" s="28"/>
      <c r="AB52" s="7"/>
      <c r="AC52" s="28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44"/>
    </row>
    <row r="53" spans="1:54" x14ac:dyDescent="0.25">
      <c r="A53" s="18">
        <v>49507</v>
      </c>
      <c r="B53" s="21"/>
      <c r="C53" s="19"/>
      <c r="D53" s="20"/>
      <c r="E53" s="18">
        <v>49538</v>
      </c>
      <c r="F53" s="21"/>
      <c r="G53" s="19"/>
      <c r="H53" s="20"/>
      <c r="I53" s="18">
        <v>49569</v>
      </c>
      <c r="J53" s="21"/>
      <c r="K53" s="19"/>
      <c r="L53" s="20"/>
      <c r="M53" s="18">
        <v>49599</v>
      </c>
      <c r="N53" s="21"/>
      <c r="O53" s="19"/>
      <c r="P53" s="20"/>
      <c r="Q53" s="18">
        <v>49630</v>
      </c>
      <c r="R53" s="21"/>
      <c r="S53" s="19"/>
      <c r="T53" s="20"/>
      <c r="U53" s="18">
        <v>49660</v>
      </c>
      <c r="V53" s="21"/>
      <c r="W53" s="19"/>
      <c r="X53" s="22"/>
      <c r="Y53" s="48">
        <v>2021</v>
      </c>
      <c r="Z53" s="71">
        <f>'2021'!Z32</f>
        <v>0</v>
      </c>
      <c r="AA53" s="28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44"/>
    </row>
    <row r="54" spans="1:54" ht="15.75" thickBot="1" x14ac:dyDescent="0.3">
      <c r="A54" s="18">
        <v>49508</v>
      </c>
      <c r="B54" s="21"/>
      <c r="C54" s="19"/>
      <c r="D54" s="20"/>
      <c r="E54" s="18">
        <v>49539</v>
      </c>
      <c r="F54" s="21"/>
      <c r="G54" s="19"/>
      <c r="H54" s="20"/>
      <c r="I54" s="18">
        <v>49570</v>
      </c>
      <c r="J54" s="21"/>
      <c r="K54" s="19"/>
      <c r="L54" s="20"/>
      <c r="M54" s="18">
        <v>49600</v>
      </c>
      <c r="N54" s="21"/>
      <c r="O54" s="19"/>
      <c r="P54" s="20"/>
      <c r="Q54" s="18">
        <v>49631</v>
      </c>
      <c r="R54" s="21"/>
      <c r="S54" s="19"/>
      <c r="T54" s="20"/>
      <c r="U54" s="18">
        <v>49661</v>
      </c>
      <c r="V54" s="21"/>
      <c r="W54" s="19"/>
      <c r="X54" s="22"/>
      <c r="Y54" s="48">
        <v>2022</v>
      </c>
      <c r="Z54" s="71">
        <f>'2022'!Z32</f>
        <v>0</v>
      </c>
      <c r="AA54" s="28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44"/>
    </row>
    <row r="55" spans="1:54" ht="15.75" thickBot="1" x14ac:dyDescent="0.3">
      <c r="A55" s="18">
        <v>49509</v>
      </c>
      <c r="B55" s="21"/>
      <c r="C55" s="19"/>
      <c r="D55" s="20"/>
      <c r="E55" s="18">
        <v>49540</v>
      </c>
      <c r="F55" s="21"/>
      <c r="G55" s="19"/>
      <c r="H55" s="20"/>
      <c r="I55" s="18">
        <v>49571</v>
      </c>
      <c r="J55" s="21"/>
      <c r="K55" s="19"/>
      <c r="L55" s="20"/>
      <c r="M55" s="18">
        <v>49601</v>
      </c>
      <c r="N55" s="21"/>
      <c r="O55" s="19"/>
      <c r="P55" s="20"/>
      <c r="Q55" s="18">
        <v>49632</v>
      </c>
      <c r="R55" s="21"/>
      <c r="S55" s="19"/>
      <c r="T55" s="20"/>
      <c r="U55" s="18">
        <v>49662</v>
      </c>
      <c r="V55" s="21"/>
      <c r="W55" s="19"/>
      <c r="X55" s="22"/>
      <c r="Y55" s="48">
        <v>2023</v>
      </c>
      <c r="Z55" s="71">
        <f>'2023'!Z32</f>
        <v>0</v>
      </c>
      <c r="AA55" s="28"/>
      <c r="AB55" s="7"/>
      <c r="AC55" s="39" t="s">
        <v>25</v>
      </c>
      <c r="AD55" s="69">
        <f>SUM(Table121247[Total Hours])</f>
        <v>0</v>
      </c>
      <c r="AE55" s="7"/>
      <c r="AF55" s="39" t="s">
        <v>26</v>
      </c>
      <c r="AG55" s="40">
        <f>SUM(Table131558[Total Salvations])</f>
        <v>0</v>
      </c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44"/>
    </row>
    <row r="56" spans="1:54" x14ac:dyDescent="0.25">
      <c r="A56" s="18">
        <v>49510</v>
      </c>
      <c r="B56" s="21"/>
      <c r="C56" s="19"/>
      <c r="D56" s="20"/>
      <c r="E56" s="18">
        <v>49541</v>
      </c>
      <c r="F56" s="21"/>
      <c r="G56" s="19"/>
      <c r="H56" s="20"/>
      <c r="I56" s="18">
        <v>49572</v>
      </c>
      <c r="J56" s="21"/>
      <c r="K56" s="19"/>
      <c r="L56" s="20"/>
      <c r="M56" s="18">
        <v>49602</v>
      </c>
      <c r="N56" s="21"/>
      <c r="O56" s="19"/>
      <c r="P56" s="20"/>
      <c r="Q56" s="18">
        <v>49633</v>
      </c>
      <c r="R56" s="21"/>
      <c r="S56" s="19"/>
      <c r="T56" s="20"/>
      <c r="U56" s="18">
        <v>49663</v>
      </c>
      <c r="V56" s="21"/>
      <c r="W56" s="19"/>
      <c r="X56" s="22"/>
      <c r="Y56" s="48">
        <v>2024</v>
      </c>
      <c r="Z56" s="71">
        <f>'2024'!Z32</f>
        <v>0</v>
      </c>
      <c r="AA56" s="28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44"/>
    </row>
    <row r="57" spans="1:54" x14ac:dyDescent="0.25">
      <c r="A57" s="18">
        <v>49511</v>
      </c>
      <c r="B57" s="21"/>
      <c r="C57" s="19"/>
      <c r="D57" s="20"/>
      <c r="E57" s="18">
        <v>49542</v>
      </c>
      <c r="F57" s="21"/>
      <c r="G57" s="19"/>
      <c r="H57" s="20"/>
      <c r="I57" s="18">
        <v>49573</v>
      </c>
      <c r="J57" s="21"/>
      <c r="K57" s="19"/>
      <c r="L57" s="20"/>
      <c r="M57" s="18">
        <v>49603</v>
      </c>
      <c r="N57" s="21"/>
      <c r="O57" s="19"/>
      <c r="P57" s="20"/>
      <c r="Q57" s="18">
        <v>49634</v>
      </c>
      <c r="R57" s="21"/>
      <c r="S57" s="19"/>
      <c r="T57" s="20"/>
      <c r="U57" s="18">
        <v>49664</v>
      </c>
      <c r="V57" s="21"/>
      <c r="W57" s="19"/>
      <c r="X57" s="22"/>
      <c r="Y57" s="48">
        <v>2025</v>
      </c>
      <c r="Z57" s="71">
        <f>'2025'!Z32</f>
        <v>0</v>
      </c>
      <c r="AA57" s="28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44"/>
    </row>
    <row r="58" spans="1:54" x14ac:dyDescent="0.25">
      <c r="A58" s="18">
        <v>49512</v>
      </c>
      <c r="B58" s="21"/>
      <c r="C58" s="19"/>
      <c r="D58" s="20"/>
      <c r="E58" s="18">
        <v>49543</v>
      </c>
      <c r="F58" s="21"/>
      <c r="G58" s="19"/>
      <c r="H58" s="20"/>
      <c r="I58" s="18">
        <v>49574</v>
      </c>
      <c r="J58" s="21"/>
      <c r="K58" s="19"/>
      <c r="L58" s="20"/>
      <c r="M58" s="18">
        <v>49604</v>
      </c>
      <c r="N58" s="21"/>
      <c r="O58" s="19"/>
      <c r="P58" s="20"/>
      <c r="Q58" s="18">
        <v>49635</v>
      </c>
      <c r="R58" s="21"/>
      <c r="S58" s="19"/>
      <c r="T58" s="20"/>
      <c r="U58" s="18">
        <v>49665</v>
      </c>
      <c r="V58" s="21"/>
      <c r="W58" s="19"/>
      <c r="X58" s="22"/>
      <c r="Y58" s="48">
        <v>2026</v>
      </c>
      <c r="Z58" s="71">
        <f>'2026'!Z32</f>
        <v>0</v>
      </c>
      <c r="AA58" s="28" t="s">
        <v>28</v>
      </c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44"/>
    </row>
    <row r="59" spans="1:54" x14ac:dyDescent="0.25">
      <c r="A59" s="18">
        <v>49513</v>
      </c>
      <c r="B59" s="21"/>
      <c r="C59" s="19"/>
      <c r="D59" s="20"/>
      <c r="E59" s="18">
        <v>49544</v>
      </c>
      <c r="F59" s="21"/>
      <c r="G59" s="19"/>
      <c r="H59" s="20"/>
      <c r="I59" s="18">
        <v>49575</v>
      </c>
      <c r="J59" s="21"/>
      <c r="K59" s="19"/>
      <c r="L59" s="20"/>
      <c r="M59" s="18">
        <v>49605</v>
      </c>
      <c r="N59" s="21"/>
      <c r="O59" s="19"/>
      <c r="P59" s="20"/>
      <c r="Q59" s="18">
        <v>49636</v>
      </c>
      <c r="R59" s="21"/>
      <c r="S59" s="19"/>
      <c r="T59" s="20"/>
      <c r="U59" s="18">
        <v>49666</v>
      </c>
      <c r="V59" s="21"/>
      <c r="W59" s="19"/>
      <c r="X59" s="22"/>
      <c r="Y59" s="48">
        <v>2027</v>
      </c>
      <c r="Z59" s="71">
        <f>'2027'!Z32</f>
        <v>0</v>
      </c>
      <c r="AA59" s="28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44"/>
    </row>
    <row r="60" spans="1:54" x14ac:dyDescent="0.25">
      <c r="A60" s="18">
        <v>49514</v>
      </c>
      <c r="B60" s="21"/>
      <c r="C60" s="19"/>
      <c r="D60" s="20"/>
      <c r="E60" s="18">
        <v>49545</v>
      </c>
      <c r="F60" s="21"/>
      <c r="G60" s="19"/>
      <c r="H60" s="20"/>
      <c r="I60" s="18">
        <v>49576</v>
      </c>
      <c r="J60" s="21"/>
      <c r="K60" s="19"/>
      <c r="L60" s="20"/>
      <c r="M60" s="18">
        <v>49606</v>
      </c>
      <c r="N60" s="21"/>
      <c r="O60" s="19"/>
      <c r="P60" s="20"/>
      <c r="Q60" s="18">
        <v>49637</v>
      </c>
      <c r="R60" s="21"/>
      <c r="S60" s="19"/>
      <c r="T60" s="20"/>
      <c r="U60" s="18">
        <v>49667</v>
      </c>
      <c r="V60" s="21"/>
      <c r="W60" s="19"/>
      <c r="X60" s="22"/>
      <c r="Y60" s="48">
        <v>2028</v>
      </c>
      <c r="Z60" s="71">
        <f>'2028'!Z32</f>
        <v>0</v>
      </c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44"/>
    </row>
    <row r="61" spans="1:54" x14ac:dyDescent="0.25">
      <c r="A61" s="18">
        <v>49515</v>
      </c>
      <c r="B61" s="21"/>
      <c r="C61" s="19"/>
      <c r="D61" s="20"/>
      <c r="E61" s="18">
        <v>49546</v>
      </c>
      <c r="F61" s="21"/>
      <c r="G61" s="19"/>
      <c r="H61" s="20"/>
      <c r="I61" s="18">
        <v>49577</v>
      </c>
      <c r="J61" s="21"/>
      <c r="K61" s="19"/>
      <c r="L61" s="20"/>
      <c r="M61" s="18">
        <v>49607</v>
      </c>
      <c r="N61" s="21"/>
      <c r="O61" s="19"/>
      <c r="P61" s="20"/>
      <c r="Q61" s="18">
        <v>49638</v>
      </c>
      <c r="R61" s="21"/>
      <c r="S61" s="19"/>
      <c r="T61" s="20"/>
      <c r="U61" s="18">
        <v>49668</v>
      </c>
      <c r="V61" s="21"/>
      <c r="W61" s="19"/>
      <c r="X61" s="22"/>
      <c r="Y61" s="48">
        <v>2029</v>
      </c>
      <c r="Z61" s="71">
        <f>'2029'!Z32</f>
        <v>0</v>
      </c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44"/>
    </row>
    <row r="62" spans="1:54" x14ac:dyDescent="0.25">
      <c r="A62" s="18">
        <v>49516</v>
      </c>
      <c r="B62" s="21"/>
      <c r="C62" s="19"/>
      <c r="D62" s="20"/>
      <c r="E62" s="18">
        <v>49547</v>
      </c>
      <c r="F62" s="21"/>
      <c r="G62" s="19"/>
      <c r="H62" s="20"/>
      <c r="I62" s="18">
        <v>49578</v>
      </c>
      <c r="J62" s="21"/>
      <c r="K62" s="19"/>
      <c r="L62" s="20"/>
      <c r="M62" s="18">
        <v>49608</v>
      </c>
      <c r="N62" s="21"/>
      <c r="O62" s="19"/>
      <c r="P62" s="20"/>
      <c r="Q62" s="18">
        <v>49639</v>
      </c>
      <c r="R62" s="21"/>
      <c r="S62" s="19"/>
      <c r="T62" s="20"/>
      <c r="U62" s="18">
        <v>49669</v>
      </c>
      <c r="V62" s="21"/>
      <c r="W62" s="19"/>
      <c r="X62" s="22"/>
      <c r="Y62" s="48">
        <v>2030</v>
      </c>
      <c r="Z62" s="71">
        <f>'2030'!Z32</f>
        <v>0</v>
      </c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44"/>
    </row>
    <row r="63" spans="1:54" x14ac:dyDescent="0.25">
      <c r="A63" s="18">
        <v>49517</v>
      </c>
      <c r="B63" s="21"/>
      <c r="C63" s="19"/>
      <c r="D63" s="20"/>
      <c r="E63" s="18">
        <v>49548</v>
      </c>
      <c r="F63" s="21"/>
      <c r="G63" s="19"/>
      <c r="H63" s="20"/>
      <c r="I63" s="18">
        <v>49579</v>
      </c>
      <c r="J63" s="21"/>
      <c r="K63" s="19"/>
      <c r="L63" s="20"/>
      <c r="M63" s="18">
        <v>49609</v>
      </c>
      <c r="N63" s="21"/>
      <c r="O63" s="19"/>
      <c r="P63" s="20"/>
      <c r="Q63" s="18">
        <v>49640</v>
      </c>
      <c r="R63" s="21"/>
      <c r="S63" s="19"/>
      <c r="T63" s="20"/>
      <c r="U63" s="18">
        <v>49670</v>
      </c>
      <c r="V63" s="21"/>
      <c r="W63" s="19"/>
      <c r="X63" s="22"/>
      <c r="Y63" s="48">
        <v>2031</v>
      </c>
      <c r="Z63" s="71">
        <f>'2031'!Z32</f>
        <v>0</v>
      </c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44"/>
    </row>
    <row r="64" spans="1:54" x14ac:dyDescent="0.25">
      <c r="A64" s="18">
        <v>49518</v>
      </c>
      <c r="B64" s="21"/>
      <c r="C64" s="19"/>
      <c r="D64" s="20"/>
      <c r="E64" s="18">
        <v>49549</v>
      </c>
      <c r="F64" s="21"/>
      <c r="G64" s="19"/>
      <c r="H64" s="20"/>
      <c r="I64" s="18">
        <v>49580</v>
      </c>
      <c r="J64" s="21"/>
      <c r="K64" s="19"/>
      <c r="L64" s="20"/>
      <c r="M64" s="18">
        <v>49610</v>
      </c>
      <c r="N64" s="21"/>
      <c r="O64" s="19"/>
      <c r="P64" s="20"/>
      <c r="Q64" s="18">
        <v>49641</v>
      </c>
      <c r="R64" s="21"/>
      <c r="S64" s="19"/>
      <c r="T64" s="20"/>
      <c r="U64" s="18">
        <v>49671</v>
      </c>
      <c r="V64" s="21"/>
      <c r="W64" s="19"/>
      <c r="X64" s="22"/>
      <c r="Y64" s="48">
        <v>2032</v>
      </c>
      <c r="Z64" s="71">
        <f>'2032'!Z32</f>
        <v>0</v>
      </c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44"/>
    </row>
    <row r="65" spans="1:54" x14ac:dyDescent="0.25">
      <c r="A65" s="18">
        <v>49519</v>
      </c>
      <c r="B65" s="21"/>
      <c r="C65" s="19"/>
      <c r="D65" s="20"/>
      <c r="E65" s="18">
        <v>49550</v>
      </c>
      <c r="F65" s="21"/>
      <c r="G65" s="19"/>
      <c r="H65" s="20"/>
      <c r="I65" s="18">
        <v>49581</v>
      </c>
      <c r="J65" s="21"/>
      <c r="K65" s="19"/>
      <c r="L65" s="20"/>
      <c r="M65" s="18">
        <v>49611</v>
      </c>
      <c r="N65" s="21"/>
      <c r="O65" s="19"/>
      <c r="P65" s="20"/>
      <c r="Q65" s="18">
        <v>49642</v>
      </c>
      <c r="R65" s="21"/>
      <c r="S65" s="19"/>
      <c r="T65" s="20"/>
      <c r="U65" s="18">
        <v>49672</v>
      </c>
      <c r="V65" s="21"/>
      <c r="W65" s="19"/>
      <c r="X65" s="22"/>
      <c r="Y65" s="48">
        <v>2033</v>
      </c>
      <c r="Z65" s="71">
        <f>'2033'!Z32</f>
        <v>0</v>
      </c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44"/>
    </row>
    <row r="66" spans="1:54" x14ac:dyDescent="0.25">
      <c r="A66" s="18">
        <v>49520</v>
      </c>
      <c r="B66" s="21"/>
      <c r="C66" s="19"/>
      <c r="D66" s="20"/>
      <c r="E66" s="18">
        <v>49551</v>
      </c>
      <c r="F66" s="21"/>
      <c r="G66" s="19"/>
      <c r="H66" s="20"/>
      <c r="I66" s="18">
        <v>49582</v>
      </c>
      <c r="J66" s="21"/>
      <c r="K66" s="19"/>
      <c r="L66" s="20"/>
      <c r="M66" s="18">
        <v>49612</v>
      </c>
      <c r="N66" s="21"/>
      <c r="O66" s="19"/>
      <c r="P66" s="20"/>
      <c r="Q66" s="18">
        <v>49643</v>
      </c>
      <c r="R66" s="21"/>
      <c r="S66" s="19"/>
      <c r="T66" s="20"/>
      <c r="U66" s="18">
        <v>49673</v>
      </c>
      <c r="V66" s="21"/>
      <c r="W66" s="19"/>
      <c r="X66" s="22"/>
      <c r="Y66" s="48">
        <v>2034</v>
      </c>
      <c r="Z66" s="71">
        <f>'2034'!Z32</f>
        <v>0</v>
      </c>
      <c r="AA66" s="28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44"/>
    </row>
    <row r="67" spans="1:54" ht="15.75" thickBot="1" x14ac:dyDescent="0.3">
      <c r="A67" s="33">
        <v>49521</v>
      </c>
      <c r="B67" s="35"/>
      <c r="C67" s="34"/>
      <c r="D67" s="25"/>
      <c r="E67" s="33">
        <v>49552</v>
      </c>
      <c r="F67" s="35"/>
      <c r="G67" s="34"/>
      <c r="H67" s="25"/>
      <c r="I67" s="33"/>
      <c r="J67" s="35"/>
      <c r="K67" s="34"/>
      <c r="L67" s="25"/>
      <c r="M67" s="33">
        <v>49613</v>
      </c>
      <c r="N67" s="35"/>
      <c r="O67" s="34"/>
      <c r="P67" s="25"/>
      <c r="Q67" s="33"/>
      <c r="R67" s="35"/>
      <c r="S67" s="34"/>
      <c r="T67" s="25"/>
      <c r="U67" s="33">
        <v>49674</v>
      </c>
      <c r="V67" s="35"/>
      <c r="W67" s="34"/>
      <c r="X67" s="36"/>
      <c r="Y67" s="38">
        <v>2035</v>
      </c>
      <c r="Z67" s="75">
        <f>'2035'!Z32</f>
        <v>0</v>
      </c>
      <c r="AA67" s="45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7"/>
    </row>
    <row r="68" spans="1:54" x14ac:dyDescent="0.25">
      <c r="Y68" s="28"/>
      <c r="Z68" s="28"/>
    </row>
    <row r="69" spans="1:54" x14ac:dyDescent="0.25">
      <c r="Y69" s="28"/>
      <c r="Z69" s="28"/>
    </row>
    <row r="70" spans="1:54" x14ac:dyDescent="0.25">
      <c r="Y70" s="28"/>
      <c r="Z70" s="28"/>
    </row>
    <row r="71" spans="1:54" x14ac:dyDescent="0.25">
      <c r="Y71" s="28"/>
      <c r="Z71" s="28"/>
    </row>
    <row r="72" spans="1:54" x14ac:dyDescent="0.25">
      <c r="Y72" s="28"/>
      <c r="Z72" s="28"/>
    </row>
  </sheetData>
  <mergeCells count="18">
    <mergeCell ref="A1:X1"/>
    <mergeCell ref="Y1:BH1"/>
    <mergeCell ref="A2:D2"/>
    <mergeCell ref="E2:H2"/>
    <mergeCell ref="I2:L2"/>
    <mergeCell ref="M2:P2"/>
    <mergeCell ref="Q2:T2"/>
    <mergeCell ref="U2:X2"/>
    <mergeCell ref="Y2:AA2"/>
    <mergeCell ref="Y51:Z51"/>
    <mergeCell ref="Y18:AA18"/>
    <mergeCell ref="Y34:Z34"/>
    <mergeCell ref="A35:D35"/>
    <mergeCell ref="E35:H35"/>
    <mergeCell ref="I35:L35"/>
    <mergeCell ref="M35:P35"/>
    <mergeCell ref="Q35:T35"/>
    <mergeCell ref="U35:X35"/>
  </mergeCells>
  <conditionalFormatting sqref="A37:D67">
    <cfRule type="expression" dxfId="38" priority="17">
      <formula>IF($B37&gt;0.01,TRUE,FALSE)</formula>
    </cfRule>
  </conditionalFormatting>
  <conditionalFormatting sqref="E37:H67">
    <cfRule type="expression" dxfId="37" priority="16">
      <formula>IF($F37&gt;0.01,TRUE,FALSE)</formula>
    </cfRule>
  </conditionalFormatting>
  <conditionalFormatting sqref="M37:P67">
    <cfRule type="expression" dxfId="36" priority="15">
      <formula>IF($N37&gt;0.01,TRUE,FALSE)</formula>
    </cfRule>
  </conditionalFormatting>
  <conditionalFormatting sqref="Q37:T67">
    <cfRule type="expression" dxfId="35" priority="14">
      <formula>IF($R37&gt;0.01,TRUE,FALSE)</formula>
    </cfRule>
  </conditionalFormatting>
  <conditionalFormatting sqref="U37:X67">
    <cfRule type="expression" dxfId="34" priority="13">
      <formula>IF($V37&gt;0.01,TRUE,FALSE)</formula>
    </cfRule>
  </conditionalFormatting>
  <conditionalFormatting sqref="A4:D34">
    <cfRule type="expression" dxfId="33" priority="12">
      <formula>IF($B4&gt;0.01,TRUE,FALSE)</formula>
    </cfRule>
  </conditionalFormatting>
  <conditionalFormatting sqref="F33:H34 E4:H32">
    <cfRule type="expression" dxfId="32" priority="11">
      <formula>IF($F4&gt;0.01,TRUE,FALSE)</formula>
    </cfRule>
  </conditionalFormatting>
  <conditionalFormatting sqref="I4:L34">
    <cfRule type="expression" dxfId="31" priority="10">
      <formula>IF($J4&gt;0.01,TRUE,FALSE)</formula>
    </cfRule>
  </conditionalFormatting>
  <conditionalFormatting sqref="M4:P34">
    <cfRule type="expression" dxfId="30" priority="9">
      <formula>IF($N4&gt;0.01,TRUE,FALSE)</formula>
    </cfRule>
  </conditionalFormatting>
  <conditionalFormatting sqref="Q4:T34">
    <cfRule type="expression" dxfId="29" priority="8">
      <formula>IF($R4&gt;0.01,TRUE,FALSE)</formula>
    </cfRule>
  </conditionalFormatting>
  <conditionalFormatting sqref="U4:X34">
    <cfRule type="expression" dxfId="28" priority="7">
      <formula>IF($V4&gt;0.01,TRUE,FALSE)</formula>
    </cfRule>
  </conditionalFormatting>
  <conditionalFormatting sqref="I37:L67">
    <cfRule type="expression" dxfId="27" priority="6">
      <formula>IF($J37&gt;0.01,TRUE,FALSE)</formula>
    </cfRule>
  </conditionalFormatting>
  <conditionalFormatting sqref="Z4:AA15 Z20:AA31">
    <cfRule type="cellIs" dxfId="26" priority="5" operator="greaterThan">
      <formula>0</formula>
    </cfRule>
  </conditionalFormatting>
  <conditionalFormatting sqref="E33:E34">
    <cfRule type="expression" dxfId="25" priority="4">
      <formula>IF($F33&gt;0.01,TRUE,FALSE)</formula>
    </cfRule>
  </conditionalFormatting>
  <conditionalFormatting sqref="Z36:Z50">
    <cfRule type="cellIs" dxfId="24" priority="3" operator="greaterThan">
      <formula>0</formula>
    </cfRule>
  </conditionalFormatting>
  <conditionalFormatting sqref="Z54:Z67">
    <cfRule type="cellIs" dxfId="23" priority="2" operator="greaterThan">
      <formula>0</formula>
    </cfRule>
  </conditionalFormatting>
  <conditionalFormatting sqref="Z53:Z67">
    <cfRule type="cellIs" dxfId="22" priority="1" operator="greaterThan">
      <formula>0</formula>
    </cfRule>
  </conditionalFormatting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9D48-68D3-4FE3-9C23-FDE4B5D84E48}">
  <dimension ref="A1:AD7"/>
  <sheetViews>
    <sheetView workbookViewId="0">
      <pane ySplit="1" topLeftCell="A2" activePane="bottomLeft" state="frozen"/>
      <selection pane="bottomLeft" activeCell="A3" sqref="A3"/>
    </sheetView>
  </sheetViews>
  <sheetFormatPr defaultRowHeight="11.25" x14ac:dyDescent="0.2"/>
  <cols>
    <col min="1" max="1" width="9" style="5" bestFit="1" customWidth="1"/>
    <col min="2" max="2" width="31.28515625" style="4" bestFit="1" customWidth="1"/>
    <col min="3" max="3" width="10.7109375" style="5" bestFit="1" customWidth="1"/>
    <col min="4" max="4" width="31.28515625" style="4" bestFit="1" customWidth="1"/>
    <col min="5" max="5" width="10.7109375" style="5" bestFit="1" customWidth="1"/>
    <col min="6" max="6" width="31.28515625" style="4" bestFit="1" customWidth="1"/>
    <col min="7" max="7" width="10.7109375" style="5" bestFit="1" customWidth="1"/>
    <col min="8" max="8" width="31.28515625" style="4" bestFit="1" customWidth="1"/>
    <col min="9" max="9" width="10.7109375" style="5" bestFit="1" customWidth="1"/>
    <col min="10" max="10" width="31.28515625" style="4" bestFit="1" customWidth="1"/>
    <col min="11" max="11" width="10.7109375" style="5" bestFit="1" customWidth="1"/>
    <col min="12" max="12" width="31.28515625" style="4" bestFit="1" customWidth="1"/>
    <col min="13" max="13" width="10.7109375" style="5" bestFit="1" customWidth="1"/>
    <col min="14" max="14" width="31.28515625" style="4" bestFit="1" customWidth="1"/>
    <col min="15" max="15" width="10.7109375" style="5" bestFit="1" customWidth="1"/>
    <col min="16" max="16" width="31.28515625" style="4" bestFit="1" customWidth="1"/>
    <col min="17" max="17" width="10.7109375" style="5" bestFit="1" customWidth="1"/>
    <col min="18" max="18" width="31.28515625" style="4" bestFit="1" customWidth="1"/>
    <col min="19" max="19" width="10.7109375" style="5" bestFit="1" customWidth="1"/>
    <col min="20" max="20" width="31.28515625" style="4" bestFit="1" customWidth="1"/>
    <col min="21" max="21" width="10.7109375" style="5" bestFit="1" customWidth="1"/>
    <col min="22" max="22" width="31.28515625" style="4" bestFit="1" customWidth="1"/>
    <col min="23" max="23" width="10.7109375" style="5" bestFit="1" customWidth="1"/>
    <col min="24" max="24" width="31.28515625" style="4" bestFit="1" customWidth="1"/>
    <col min="25" max="25" width="10.7109375" style="5" bestFit="1" customWidth="1"/>
    <col min="26" max="26" width="31.28515625" style="4" bestFit="1" customWidth="1"/>
    <col min="27" max="27" width="10.7109375" style="5" bestFit="1" customWidth="1"/>
    <col min="28" max="28" width="31.28515625" style="4" bestFit="1" customWidth="1"/>
    <col min="29" max="29" width="10.7109375" style="5" bestFit="1" customWidth="1"/>
    <col min="30" max="30" width="31.28515625" style="4" bestFit="1" customWidth="1"/>
    <col min="31" max="16384" width="9.140625" style="1"/>
  </cols>
  <sheetData>
    <row r="1" spans="1:30" s="2" customFormat="1" ht="12" thickBot="1" x14ac:dyDescent="0.25">
      <c r="A1" s="91">
        <v>2021</v>
      </c>
      <c r="B1" s="92"/>
      <c r="C1" s="89">
        <v>2022</v>
      </c>
      <c r="D1" s="90"/>
      <c r="E1" s="89">
        <v>2023</v>
      </c>
      <c r="F1" s="90"/>
      <c r="G1" s="89">
        <v>2024</v>
      </c>
      <c r="H1" s="90"/>
      <c r="I1" s="89">
        <v>2025</v>
      </c>
      <c r="J1" s="90"/>
      <c r="K1" s="89">
        <v>2026</v>
      </c>
      <c r="L1" s="90"/>
      <c r="M1" s="89">
        <v>2027</v>
      </c>
      <c r="N1" s="90"/>
      <c r="O1" s="89">
        <v>2028</v>
      </c>
      <c r="P1" s="90"/>
      <c r="Q1" s="89">
        <v>2029</v>
      </c>
      <c r="R1" s="90"/>
      <c r="S1" s="89">
        <v>2030</v>
      </c>
      <c r="T1" s="90"/>
      <c r="U1" s="89">
        <v>2031</v>
      </c>
      <c r="V1" s="90"/>
      <c r="W1" s="89">
        <v>2032</v>
      </c>
      <c r="X1" s="90"/>
      <c r="Y1" s="89">
        <v>2033</v>
      </c>
      <c r="Z1" s="90"/>
      <c r="AA1" s="89">
        <v>2034</v>
      </c>
      <c r="AB1" s="90"/>
      <c r="AC1" s="89">
        <v>2035</v>
      </c>
      <c r="AD1" s="90"/>
    </row>
    <row r="2" spans="1:30" x14ac:dyDescent="0.2">
      <c r="A2" s="50"/>
      <c r="B2" s="51"/>
      <c r="C2" s="50"/>
      <c r="D2" s="51"/>
      <c r="E2" s="50"/>
      <c r="F2" s="51"/>
      <c r="G2" s="50"/>
      <c r="H2" s="51"/>
      <c r="I2" s="50"/>
      <c r="J2" s="51"/>
      <c r="K2" s="50"/>
      <c r="L2" s="51"/>
      <c r="M2" s="50"/>
      <c r="N2" s="51"/>
      <c r="O2" s="50"/>
      <c r="P2" s="51"/>
      <c r="Q2" s="50"/>
      <c r="R2" s="51"/>
      <c r="S2" s="50"/>
      <c r="T2" s="51"/>
      <c r="U2" s="50"/>
      <c r="V2" s="51"/>
      <c r="W2" s="50"/>
      <c r="X2" s="51"/>
      <c r="Y2" s="50"/>
      <c r="Z2" s="51"/>
      <c r="AA2" s="50"/>
      <c r="AB2" s="51"/>
      <c r="AC2" s="50"/>
      <c r="AD2" s="51"/>
    </row>
    <row r="3" spans="1:30" x14ac:dyDescent="0.2">
      <c r="A3" s="3"/>
      <c r="C3" s="3"/>
      <c r="E3" s="3"/>
      <c r="G3" s="3"/>
      <c r="I3" s="3"/>
      <c r="K3" s="3"/>
      <c r="M3" s="3"/>
      <c r="O3" s="3"/>
      <c r="Q3" s="3"/>
      <c r="S3" s="3"/>
      <c r="U3" s="3"/>
      <c r="W3" s="3"/>
      <c r="Y3" s="3"/>
      <c r="AA3" s="3"/>
      <c r="AC3" s="3"/>
    </row>
    <row r="4" spans="1:30" x14ac:dyDescent="0.2">
      <c r="A4" s="3"/>
      <c r="C4" s="3"/>
      <c r="E4" s="3"/>
      <c r="G4" s="3"/>
      <c r="I4" s="3"/>
      <c r="K4" s="3"/>
      <c r="M4" s="3"/>
      <c r="O4" s="3"/>
      <c r="Q4" s="3"/>
      <c r="S4" s="3"/>
      <c r="U4" s="3"/>
      <c r="W4" s="3"/>
      <c r="Y4" s="3"/>
      <c r="AA4" s="3"/>
      <c r="AC4" s="3"/>
    </row>
    <row r="5" spans="1:30" x14ac:dyDescent="0.2">
      <c r="A5" s="3"/>
      <c r="C5" s="3"/>
      <c r="E5" s="3"/>
      <c r="G5" s="3"/>
      <c r="I5" s="3"/>
      <c r="K5" s="3"/>
      <c r="M5" s="3"/>
      <c r="O5" s="3"/>
      <c r="Q5" s="3"/>
      <c r="S5" s="3"/>
      <c r="U5" s="3"/>
      <c r="W5" s="3"/>
      <c r="Y5" s="3"/>
      <c r="AA5" s="3"/>
      <c r="AC5" s="3"/>
    </row>
    <row r="6" spans="1:30" x14ac:dyDescent="0.2">
      <c r="A6" s="3"/>
      <c r="C6" s="3"/>
      <c r="E6" s="3"/>
      <c r="G6" s="3"/>
      <c r="I6" s="3"/>
      <c r="K6" s="3"/>
      <c r="M6" s="3"/>
      <c r="O6" s="3"/>
      <c r="Q6" s="3"/>
      <c r="S6" s="3"/>
      <c r="U6" s="3"/>
      <c r="W6" s="3"/>
      <c r="Y6" s="3"/>
      <c r="AA6" s="3"/>
      <c r="AC6" s="3"/>
    </row>
    <row r="7" spans="1:30" x14ac:dyDescent="0.2">
      <c r="A7" s="3"/>
    </row>
  </sheetData>
  <mergeCells count="15">
    <mergeCell ref="M1:N1"/>
    <mergeCell ref="O1:P1"/>
    <mergeCell ref="A1:B1"/>
    <mergeCell ref="C1:D1"/>
    <mergeCell ref="E1:F1"/>
    <mergeCell ref="G1:H1"/>
    <mergeCell ref="I1:J1"/>
    <mergeCell ref="K1:L1"/>
    <mergeCell ref="AA1:AB1"/>
    <mergeCell ref="AC1:AD1"/>
    <mergeCell ref="Q1:R1"/>
    <mergeCell ref="S1:T1"/>
    <mergeCell ref="U1:V1"/>
    <mergeCell ref="W1:X1"/>
    <mergeCell ref="Y1:Z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69F21-D5AA-4959-A8AD-1A10B3155F63}">
  <dimension ref="A1:BH67"/>
  <sheetViews>
    <sheetView zoomScale="55" zoomScaleNormal="55" workbookViewId="0">
      <pane ySplit="1" topLeftCell="A2" activePane="bottomLeft" state="frozen"/>
      <selection pane="bottomLeft" activeCell="A2" sqref="A2:D2"/>
    </sheetView>
  </sheetViews>
  <sheetFormatPr defaultColWidth="8.85546875" defaultRowHeight="15" x14ac:dyDescent="0.25"/>
  <cols>
    <col min="1" max="1" width="11.5703125" style="8" customWidth="1"/>
    <col min="2" max="2" width="9" style="66" bestFit="1" customWidth="1"/>
    <col min="3" max="3" width="14.42578125" style="8" bestFit="1" customWidth="1"/>
    <col min="4" max="4" width="9.42578125" style="8" bestFit="1" customWidth="1"/>
    <col min="5" max="5" width="11.85546875" style="8" bestFit="1" customWidth="1"/>
    <col min="6" max="6" width="9" style="66" bestFit="1" customWidth="1"/>
    <col min="7" max="7" width="14.42578125" style="8" bestFit="1" customWidth="1"/>
    <col min="8" max="8" width="9.42578125" style="8" bestFit="1" customWidth="1"/>
    <col min="9" max="9" width="11.85546875" style="8" bestFit="1" customWidth="1"/>
    <col min="10" max="10" width="9" style="66" bestFit="1" customWidth="1"/>
    <col min="11" max="11" width="14.42578125" style="8" bestFit="1" customWidth="1"/>
    <col min="12" max="12" width="9.42578125" style="8" bestFit="1" customWidth="1"/>
    <col min="13" max="13" width="12.5703125" style="8" bestFit="1" customWidth="1"/>
    <col min="14" max="14" width="9" style="66" bestFit="1" customWidth="1"/>
    <col min="15" max="15" width="14.42578125" style="8" bestFit="1" customWidth="1"/>
    <col min="16" max="16" width="9.42578125" style="8" bestFit="1" customWidth="1"/>
    <col min="17" max="17" width="12.140625" style="8" bestFit="1" customWidth="1"/>
    <col min="18" max="18" width="9" style="66" bestFit="1" customWidth="1"/>
    <col min="19" max="19" width="14.42578125" style="8" bestFit="1" customWidth="1"/>
    <col min="20" max="20" width="9.42578125" style="8" bestFit="1" customWidth="1"/>
    <col min="21" max="21" width="12.5703125" style="8" bestFit="1" customWidth="1"/>
    <col min="22" max="22" width="9" style="66" bestFit="1" customWidth="1"/>
    <col min="23" max="23" width="14.42578125" style="8" bestFit="1" customWidth="1"/>
    <col min="24" max="24" width="9.42578125" style="8" bestFit="1" customWidth="1"/>
    <col min="25" max="25" width="19.42578125" style="32" bestFit="1" customWidth="1"/>
    <col min="26" max="26" width="30" style="32" bestFit="1" customWidth="1"/>
    <col min="27" max="27" width="21.7109375" style="32" bestFit="1" customWidth="1"/>
    <col min="28" max="28" width="2.28515625" style="8" bestFit="1" customWidth="1"/>
    <col min="29" max="29" width="25.140625" style="8" bestFit="1" customWidth="1"/>
    <col min="30" max="30" width="27" style="8" customWidth="1"/>
    <col min="31" max="31" width="8.85546875" style="8"/>
    <col min="32" max="32" width="30.85546875" style="8" bestFit="1" customWidth="1"/>
    <col min="33" max="33" width="27" style="8" customWidth="1"/>
    <col min="34" max="16384" width="8.85546875" style="8"/>
  </cols>
  <sheetData>
    <row r="1" spans="1:60" s="6" customFormat="1" ht="23.25" customHeight="1" thickBot="1" x14ac:dyDescent="0.3">
      <c r="A1" s="86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8"/>
      <c r="Y1" s="76" t="s">
        <v>1</v>
      </c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</row>
    <row r="2" spans="1:60" ht="16.5" thickBot="1" x14ac:dyDescent="0.3">
      <c r="A2" s="80" t="s">
        <v>2</v>
      </c>
      <c r="B2" s="81"/>
      <c r="C2" s="81"/>
      <c r="D2" s="82"/>
      <c r="E2" s="80" t="s">
        <v>3</v>
      </c>
      <c r="F2" s="81"/>
      <c r="G2" s="81"/>
      <c r="H2" s="82"/>
      <c r="I2" s="80" t="s">
        <v>4</v>
      </c>
      <c r="J2" s="81"/>
      <c r="K2" s="81"/>
      <c r="L2" s="82"/>
      <c r="M2" s="80" t="s">
        <v>5</v>
      </c>
      <c r="N2" s="81"/>
      <c r="O2" s="81"/>
      <c r="P2" s="82"/>
      <c r="Q2" s="80" t="s">
        <v>6</v>
      </c>
      <c r="R2" s="81"/>
      <c r="S2" s="81"/>
      <c r="T2" s="82"/>
      <c r="U2" s="80" t="s">
        <v>7</v>
      </c>
      <c r="V2" s="81"/>
      <c r="W2" s="81"/>
      <c r="X2" s="81"/>
      <c r="Y2" s="83" t="s">
        <v>8</v>
      </c>
      <c r="Z2" s="84"/>
      <c r="AA2" s="85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3"/>
    </row>
    <row r="3" spans="1:60" ht="15.75" thickBot="1" x14ac:dyDescent="0.3">
      <c r="A3" s="9" t="s">
        <v>30</v>
      </c>
      <c r="B3" s="65" t="s">
        <v>9</v>
      </c>
      <c r="C3" s="9" t="s">
        <v>10</v>
      </c>
      <c r="D3" s="9" t="s">
        <v>29</v>
      </c>
      <c r="E3" s="9" t="s">
        <v>30</v>
      </c>
      <c r="F3" s="65" t="s">
        <v>9</v>
      </c>
      <c r="G3" s="9" t="s">
        <v>10</v>
      </c>
      <c r="H3" s="9" t="s">
        <v>29</v>
      </c>
      <c r="I3" s="9" t="s">
        <v>30</v>
      </c>
      <c r="J3" s="65" t="s">
        <v>9</v>
      </c>
      <c r="K3" s="9" t="s">
        <v>10</v>
      </c>
      <c r="L3" s="9" t="s">
        <v>29</v>
      </c>
      <c r="M3" s="9" t="s">
        <v>30</v>
      </c>
      <c r="N3" s="65" t="s">
        <v>9</v>
      </c>
      <c r="O3" s="9" t="s">
        <v>10</v>
      </c>
      <c r="P3" s="9" t="s">
        <v>29</v>
      </c>
      <c r="Q3" s="9" t="s">
        <v>30</v>
      </c>
      <c r="R3" s="65" t="s">
        <v>9</v>
      </c>
      <c r="S3" s="9" t="s">
        <v>10</v>
      </c>
      <c r="T3" s="9" t="s">
        <v>29</v>
      </c>
      <c r="U3" s="9" t="s">
        <v>30</v>
      </c>
      <c r="V3" s="65" t="s">
        <v>9</v>
      </c>
      <c r="W3" s="9" t="s">
        <v>10</v>
      </c>
      <c r="X3" s="10" t="s">
        <v>29</v>
      </c>
      <c r="Y3" s="59" t="s">
        <v>11</v>
      </c>
      <c r="Z3" s="60" t="s">
        <v>27</v>
      </c>
      <c r="AA3" s="61" t="s">
        <v>22</v>
      </c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44"/>
    </row>
    <row r="4" spans="1:60" x14ac:dyDescent="0.25">
      <c r="A4" s="12">
        <v>44197</v>
      </c>
      <c r="B4" s="15"/>
      <c r="C4" s="13"/>
      <c r="D4" s="14"/>
      <c r="E4" s="12">
        <v>44228</v>
      </c>
      <c r="F4" s="15"/>
      <c r="G4" s="15"/>
      <c r="H4" s="14"/>
      <c r="I4" s="12">
        <v>44256</v>
      </c>
      <c r="J4" s="15"/>
      <c r="K4" s="15"/>
      <c r="L4" s="14"/>
      <c r="M4" s="12">
        <v>44287</v>
      </c>
      <c r="N4" s="15"/>
      <c r="O4" s="13"/>
      <c r="P4" s="14"/>
      <c r="Q4" s="12">
        <v>44317</v>
      </c>
      <c r="R4" s="15"/>
      <c r="S4" s="15"/>
      <c r="T4" s="14"/>
      <c r="U4" s="12">
        <v>44348</v>
      </c>
      <c r="V4" s="15"/>
      <c r="W4" s="15"/>
      <c r="X4" s="16"/>
      <c r="Y4" s="58" t="s">
        <v>2</v>
      </c>
      <c r="Z4" s="29">
        <f>SUM(B4:B34)</f>
        <v>0</v>
      </c>
      <c r="AA4" s="6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44"/>
    </row>
    <row r="5" spans="1:60" x14ac:dyDescent="0.25">
      <c r="A5" s="18">
        <v>44198</v>
      </c>
      <c r="B5" s="21"/>
      <c r="C5" s="19"/>
      <c r="D5" s="20"/>
      <c r="E5" s="18">
        <v>44229</v>
      </c>
      <c r="F5" s="21"/>
      <c r="G5" s="21"/>
      <c r="H5" s="20"/>
      <c r="I5" s="18">
        <v>44257</v>
      </c>
      <c r="J5" s="21"/>
      <c r="K5" s="21"/>
      <c r="L5" s="20"/>
      <c r="M5" s="18">
        <v>44288</v>
      </c>
      <c r="N5" s="21"/>
      <c r="O5" s="21"/>
      <c r="P5" s="20"/>
      <c r="Q5" s="18">
        <v>44318</v>
      </c>
      <c r="R5" s="21"/>
      <c r="S5" s="21"/>
      <c r="T5" s="20"/>
      <c r="U5" s="18">
        <v>44349</v>
      </c>
      <c r="V5" s="21"/>
      <c r="W5" s="21"/>
      <c r="X5" s="22"/>
      <c r="Y5" s="54" t="s">
        <v>12</v>
      </c>
      <c r="Z5" s="30">
        <f>SUM(F4:F31)</f>
        <v>0</v>
      </c>
      <c r="AA5" s="68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44"/>
    </row>
    <row r="6" spans="1:60" x14ac:dyDescent="0.25">
      <c r="A6" s="18">
        <v>44199</v>
      </c>
      <c r="B6" s="21"/>
      <c r="C6" s="19"/>
      <c r="D6" s="20"/>
      <c r="E6" s="18">
        <v>44230</v>
      </c>
      <c r="F6" s="21"/>
      <c r="G6" s="21"/>
      <c r="H6" s="20"/>
      <c r="I6" s="18">
        <v>44258</v>
      </c>
      <c r="J6" s="21"/>
      <c r="K6" s="21"/>
      <c r="L6" s="20"/>
      <c r="M6" s="18">
        <v>44289</v>
      </c>
      <c r="N6" s="21"/>
      <c r="O6" s="21"/>
      <c r="P6" s="20"/>
      <c r="Q6" s="18">
        <v>44319</v>
      </c>
      <c r="R6" s="21"/>
      <c r="S6" s="21"/>
      <c r="T6" s="20"/>
      <c r="U6" s="18">
        <v>44350</v>
      </c>
      <c r="V6" s="21"/>
      <c r="W6" s="21"/>
      <c r="X6" s="22"/>
      <c r="Y6" s="54" t="s">
        <v>4</v>
      </c>
      <c r="Z6" s="30">
        <f>SUM(J4:J34)</f>
        <v>0</v>
      </c>
      <c r="AA6" s="68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44"/>
    </row>
    <row r="7" spans="1:60" x14ac:dyDescent="0.25">
      <c r="A7" s="18">
        <v>44200</v>
      </c>
      <c r="B7" s="21"/>
      <c r="C7" s="19"/>
      <c r="D7" s="20"/>
      <c r="E7" s="18">
        <v>44231</v>
      </c>
      <c r="F7" s="21"/>
      <c r="G7" s="21"/>
      <c r="H7" s="20"/>
      <c r="I7" s="18">
        <v>44259</v>
      </c>
      <c r="J7" s="21"/>
      <c r="K7" s="21"/>
      <c r="L7" s="20"/>
      <c r="M7" s="18">
        <v>44290</v>
      </c>
      <c r="N7" s="21"/>
      <c r="O7" s="21"/>
      <c r="P7" s="20"/>
      <c r="Q7" s="18">
        <v>44320</v>
      </c>
      <c r="R7" s="21"/>
      <c r="S7" s="21"/>
      <c r="T7" s="20"/>
      <c r="U7" s="18">
        <v>44351</v>
      </c>
      <c r="V7" s="21"/>
      <c r="W7" s="21"/>
      <c r="X7" s="22"/>
      <c r="Y7" s="54" t="s">
        <v>5</v>
      </c>
      <c r="Z7" s="30">
        <f>SUM(N4:N33)</f>
        <v>0</v>
      </c>
      <c r="AA7" s="68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44"/>
    </row>
    <row r="8" spans="1:60" x14ac:dyDescent="0.25">
      <c r="A8" s="18">
        <v>44201</v>
      </c>
      <c r="B8" s="21"/>
      <c r="C8" s="19"/>
      <c r="D8" s="20"/>
      <c r="E8" s="18">
        <v>44232</v>
      </c>
      <c r="F8" s="21"/>
      <c r="G8" s="21"/>
      <c r="H8" s="20"/>
      <c r="I8" s="18">
        <v>44260</v>
      </c>
      <c r="J8" s="21"/>
      <c r="K8" s="21"/>
      <c r="L8" s="20"/>
      <c r="M8" s="18">
        <v>44291</v>
      </c>
      <c r="N8" s="21"/>
      <c r="O8" s="21"/>
      <c r="P8" s="20"/>
      <c r="Q8" s="18">
        <v>44321</v>
      </c>
      <c r="R8" s="21"/>
      <c r="S8" s="21"/>
      <c r="T8" s="20"/>
      <c r="U8" s="18">
        <v>44352</v>
      </c>
      <c r="V8" s="21"/>
      <c r="W8" s="21"/>
      <c r="X8" s="22"/>
      <c r="Y8" s="54" t="s">
        <v>6</v>
      </c>
      <c r="Z8" s="30">
        <f>SUM(R4:R34)</f>
        <v>0</v>
      </c>
      <c r="AA8" s="68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44"/>
    </row>
    <row r="9" spans="1:60" x14ac:dyDescent="0.25">
      <c r="A9" s="18">
        <v>44202</v>
      </c>
      <c r="B9" s="21"/>
      <c r="C9" s="19"/>
      <c r="D9" s="20"/>
      <c r="E9" s="18">
        <v>44233</v>
      </c>
      <c r="F9" s="21"/>
      <c r="G9" s="21"/>
      <c r="H9" s="20"/>
      <c r="I9" s="18">
        <v>44261</v>
      </c>
      <c r="J9" s="21"/>
      <c r="K9" s="21"/>
      <c r="L9" s="20"/>
      <c r="M9" s="18">
        <v>44292</v>
      </c>
      <c r="N9" s="21"/>
      <c r="O9" s="21"/>
      <c r="P9" s="20"/>
      <c r="Q9" s="18">
        <v>44322</v>
      </c>
      <c r="R9" s="21"/>
      <c r="S9" s="21"/>
      <c r="T9" s="20"/>
      <c r="U9" s="18">
        <v>44353</v>
      </c>
      <c r="V9" s="21"/>
      <c r="W9" s="21"/>
      <c r="X9" s="22"/>
      <c r="Y9" s="54" t="s">
        <v>7</v>
      </c>
      <c r="Z9" s="30">
        <f>SUM(V4:V33)</f>
        <v>0</v>
      </c>
      <c r="AA9" s="68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44"/>
    </row>
    <row r="10" spans="1:60" x14ac:dyDescent="0.25">
      <c r="A10" s="18">
        <v>44203</v>
      </c>
      <c r="B10" s="21"/>
      <c r="C10" s="19"/>
      <c r="D10" s="20"/>
      <c r="E10" s="18">
        <v>44234</v>
      </c>
      <c r="F10" s="21"/>
      <c r="G10" s="21"/>
      <c r="H10" s="20"/>
      <c r="I10" s="18">
        <v>44262</v>
      </c>
      <c r="J10" s="21"/>
      <c r="K10" s="21"/>
      <c r="L10" s="20"/>
      <c r="M10" s="18">
        <v>44293</v>
      </c>
      <c r="N10" s="21"/>
      <c r="O10" s="21"/>
      <c r="P10" s="20"/>
      <c r="Q10" s="18">
        <v>44323</v>
      </c>
      <c r="R10" s="21"/>
      <c r="S10" s="21"/>
      <c r="T10" s="20"/>
      <c r="U10" s="18">
        <v>44354</v>
      </c>
      <c r="V10" s="21"/>
      <c r="W10" s="21"/>
      <c r="X10" s="22"/>
      <c r="Y10" s="54" t="s">
        <v>13</v>
      </c>
      <c r="Z10" s="30">
        <f>SUM(B37:B67)</f>
        <v>0</v>
      </c>
      <c r="AA10" s="68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44"/>
    </row>
    <row r="11" spans="1:60" x14ac:dyDescent="0.25">
      <c r="A11" s="18">
        <v>44204</v>
      </c>
      <c r="B11" s="21"/>
      <c r="C11" s="19"/>
      <c r="D11" s="20"/>
      <c r="E11" s="18">
        <v>44235</v>
      </c>
      <c r="F11" s="21"/>
      <c r="G11" s="21"/>
      <c r="H11" s="20"/>
      <c r="I11" s="18">
        <v>44263</v>
      </c>
      <c r="J11" s="21"/>
      <c r="K11" s="21"/>
      <c r="L11" s="20"/>
      <c r="M11" s="18">
        <v>44294</v>
      </c>
      <c r="N11" s="21"/>
      <c r="O11" s="21"/>
      <c r="P11" s="20"/>
      <c r="Q11" s="18">
        <v>44324</v>
      </c>
      <c r="R11" s="21"/>
      <c r="S11" s="21"/>
      <c r="T11" s="20"/>
      <c r="U11" s="18">
        <v>44355</v>
      </c>
      <c r="V11" s="21"/>
      <c r="W11" s="21"/>
      <c r="X11" s="22"/>
      <c r="Y11" s="54" t="s">
        <v>14</v>
      </c>
      <c r="Z11" s="30">
        <f>SUM(F37:F67)</f>
        <v>0</v>
      </c>
      <c r="AA11" s="68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44"/>
    </row>
    <row r="12" spans="1:60" x14ac:dyDescent="0.25">
      <c r="A12" s="18">
        <v>44205</v>
      </c>
      <c r="B12" s="21"/>
      <c r="C12" s="19"/>
      <c r="D12" s="20"/>
      <c r="E12" s="18">
        <v>44236</v>
      </c>
      <c r="F12" s="21"/>
      <c r="G12" s="21"/>
      <c r="H12" s="20"/>
      <c r="I12" s="18">
        <v>44264</v>
      </c>
      <c r="J12" s="21"/>
      <c r="K12" s="21"/>
      <c r="L12" s="20"/>
      <c r="M12" s="18">
        <v>44295</v>
      </c>
      <c r="N12" s="21"/>
      <c r="O12" s="21"/>
      <c r="P12" s="20"/>
      <c r="Q12" s="18">
        <v>44325</v>
      </c>
      <c r="R12" s="21"/>
      <c r="S12" s="21"/>
      <c r="T12" s="20"/>
      <c r="U12" s="18">
        <v>44356</v>
      </c>
      <c r="V12" s="21"/>
      <c r="W12" s="21"/>
      <c r="X12" s="22"/>
      <c r="Y12" s="54" t="s">
        <v>15</v>
      </c>
      <c r="Z12" s="30">
        <f>SUM(J37:J66)</f>
        <v>0</v>
      </c>
      <c r="AA12" s="68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44"/>
    </row>
    <row r="13" spans="1:60" x14ac:dyDescent="0.25">
      <c r="A13" s="18">
        <v>44206</v>
      </c>
      <c r="B13" s="21"/>
      <c r="C13" s="19"/>
      <c r="D13" s="20"/>
      <c r="E13" s="18">
        <v>44237</v>
      </c>
      <c r="F13" s="21"/>
      <c r="G13" s="21"/>
      <c r="H13" s="20"/>
      <c r="I13" s="18">
        <v>44265</v>
      </c>
      <c r="J13" s="21"/>
      <c r="K13" s="21"/>
      <c r="L13" s="20"/>
      <c r="M13" s="18">
        <v>44296</v>
      </c>
      <c r="N13" s="21"/>
      <c r="O13" s="21"/>
      <c r="P13" s="20"/>
      <c r="Q13" s="18">
        <v>44326</v>
      </c>
      <c r="R13" s="21"/>
      <c r="S13" s="21"/>
      <c r="T13" s="20"/>
      <c r="U13" s="18">
        <v>44357</v>
      </c>
      <c r="V13" s="21"/>
      <c r="W13" s="21"/>
      <c r="X13" s="22"/>
      <c r="Y13" s="54" t="s">
        <v>16</v>
      </c>
      <c r="Z13" s="30">
        <f>SUM(N37:N67)</f>
        <v>0</v>
      </c>
      <c r="AA13" s="68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44"/>
    </row>
    <row r="14" spans="1:60" x14ac:dyDescent="0.25">
      <c r="A14" s="18">
        <v>44207</v>
      </c>
      <c r="B14" s="21"/>
      <c r="C14" s="19"/>
      <c r="D14" s="20"/>
      <c r="E14" s="18">
        <v>44238</v>
      </c>
      <c r="F14" s="21"/>
      <c r="G14" s="21"/>
      <c r="H14" s="20"/>
      <c r="I14" s="18">
        <v>44266</v>
      </c>
      <c r="J14" s="21"/>
      <c r="K14" s="21"/>
      <c r="L14" s="20"/>
      <c r="M14" s="18">
        <v>44297</v>
      </c>
      <c r="N14" s="21"/>
      <c r="O14" s="21"/>
      <c r="P14" s="20"/>
      <c r="Q14" s="18">
        <v>44327</v>
      </c>
      <c r="R14" s="21"/>
      <c r="S14" s="21"/>
      <c r="T14" s="20"/>
      <c r="U14" s="18">
        <v>44358</v>
      </c>
      <c r="V14" s="21"/>
      <c r="W14" s="21"/>
      <c r="X14" s="22"/>
      <c r="Y14" s="54" t="s">
        <v>17</v>
      </c>
      <c r="Z14" s="30">
        <f>SUM(R37:R66)</f>
        <v>0</v>
      </c>
      <c r="AA14" s="68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44"/>
    </row>
    <row r="15" spans="1:60" x14ac:dyDescent="0.25">
      <c r="A15" s="18">
        <v>44208</v>
      </c>
      <c r="B15" s="21"/>
      <c r="C15" s="19"/>
      <c r="D15" s="20"/>
      <c r="E15" s="18">
        <v>44239</v>
      </c>
      <c r="F15" s="21"/>
      <c r="G15" s="21"/>
      <c r="H15" s="20"/>
      <c r="I15" s="18">
        <v>44267</v>
      </c>
      <c r="J15" s="21"/>
      <c r="K15" s="21"/>
      <c r="L15" s="20"/>
      <c r="M15" s="18">
        <v>44298</v>
      </c>
      <c r="N15" s="21"/>
      <c r="O15" s="21"/>
      <c r="P15" s="20"/>
      <c r="Q15" s="18">
        <v>44328</v>
      </c>
      <c r="R15" s="21"/>
      <c r="S15" s="21"/>
      <c r="T15" s="20"/>
      <c r="U15" s="18">
        <v>44359</v>
      </c>
      <c r="V15" s="21"/>
      <c r="W15" s="21"/>
      <c r="X15" s="22"/>
      <c r="Y15" s="55" t="s">
        <v>18</v>
      </c>
      <c r="Z15" s="62">
        <f>SUM(V37:V67)</f>
        <v>0</v>
      </c>
      <c r="AA15" s="72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44"/>
    </row>
    <row r="16" spans="1:60" ht="15.75" thickBot="1" x14ac:dyDescent="0.3">
      <c r="A16" s="18">
        <v>44209</v>
      </c>
      <c r="B16" s="21"/>
      <c r="C16" s="19"/>
      <c r="D16" s="20"/>
      <c r="E16" s="18">
        <v>44240</v>
      </c>
      <c r="F16" s="21"/>
      <c r="G16" s="21"/>
      <c r="H16" s="20"/>
      <c r="I16" s="18">
        <v>44268</v>
      </c>
      <c r="J16" s="21"/>
      <c r="K16" s="21"/>
      <c r="L16" s="20"/>
      <c r="M16" s="18">
        <v>44299</v>
      </c>
      <c r="N16" s="21"/>
      <c r="O16" s="21"/>
      <c r="P16" s="20"/>
      <c r="Q16" s="18">
        <v>44329</v>
      </c>
      <c r="R16" s="21"/>
      <c r="S16" s="21"/>
      <c r="T16" s="20"/>
      <c r="U16" s="18">
        <v>44360</v>
      </c>
      <c r="V16" s="21"/>
      <c r="W16" s="21"/>
      <c r="X16" s="22"/>
      <c r="Y16" s="24" t="s">
        <v>19</v>
      </c>
      <c r="Z16" s="31">
        <f>SUM(Z4:Z15)</f>
        <v>0</v>
      </c>
      <c r="AA16" s="31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44"/>
    </row>
    <row r="17" spans="1:54" ht="15.75" thickBot="1" x14ac:dyDescent="0.3">
      <c r="A17" s="18">
        <v>44210</v>
      </c>
      <c r="B17" s="21"/>
      <c r="C17" s="19"/>
      <c r="D17" s="20"/>
      <c r="E17" s="18">
        <v>44241</v>
      </c>
      <c r="F17" s="21"/>
      <c r="G17" s="21"/>
      <c r="H17" s="20"/>
      <c r="I17" s="18">
        <v>44269</v>
      </c>
      <c r="J17" s="21"/>
      <c r="K17" s="21"/>
      <c r="L17" s="20"/>
      <c r="M17" s="18">
        <v>44300</v>
      </c>
      <c r="N17" s="21"/>
      <c r="O17" s="21"/>
      <c r="P17" s="20"/>
      <c r="Q17" s="18">
        <v>44330</v>
      </c>
      <c r="R17" s="21"/>
      <c r="S17" s="21"/>
      <c r="T17" s="20"/>
      <c r="U17" s="18">
        <v>44361</v>
      </c>
      <c r="V17" s="21"/>
      <c r="W17" s="21"/>
      <c r="X17" s="26"/>
      <c r="Y17" s="27"/>
      <c r="Z17" s="28"/>
      <c r="AA17" s="28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44"/>
    </row>
    <row r="18" spans="1:54" ht="15.75" thickBot="1" x14ac:dyDescent="0.3">
      <c r="A18" s="18">
        <v>44211</v>
      </c>
      <c r="B18" s="21"/>
      <c r="C18" s="19"/>
      <c r="D18" s="20"/>
      <c r="E18" s="18">
        <v>44242</v>
      </c>
      <c r="F18" s="21"/>
      <c r="G18" s="21"/>
      <c r="H18" s="20"/>
      <c r="I18" s="18">
        <v>44270</v>
      </c>
      <c r="J18" s="21"/>
      <c r="K18" s="21"/>
      <c r="L18" s="20"/>
      <c r="M18" s="18">
        <v>44301</v>
      </c>
      <c r="N18" s="21"/>
      <c r="O18" s="21"/>
      <c r="P18" s="20"/>
      <c r="Q18" s="18">
        <v>44331</v>
      </c>
      <c r="R18" s="21"/>
      <c r="S18" s="21"/>
      <c r="T18" s="20"/>
      <c r="U18" s="18">
        <v>44362</v>
      </c>
      <c r="V18" s="21"/>
      <c r="W18" s="21"/>
      <c r="X18" s="22"/>
      <c r="Y18" s="83" t="s">
        <v>20</v>
      </c>
      <c r="Z18" s="84"/>
      <c r="AA18" s="85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44"/>
    </row>
    <row r="19" spans="1:54" ht="15.75" thickBot="1" x14ac:dyDescent="0.3">
      <c r="A19" s="18">
        <v>44212</v>
      </c>
      <c r="B19" s="21"/>
      <c r="C19" s="19"/>
      <c r="D19" s="20"/>
      <c r="E19" s="18">
        <v>44243</v>
      </c>
      <c r="F19" s="21"/>
      <c r="G19" s="21"/>
      <c r="H19" s="20"/>
      <c r="I19" s="18">
        <v>44271</v>
      </c>
      <c r="J19" s="21"/>
      <c r="K19" s="21"/>
      <c r="L19" s="20"/>
      <c r="M19" s="18">
        <v>44302</v>
      </c>
      <c r="N19" s="21"/>
      <c r="O19" s="21"/>
      <c r="P19" s="20"/>
      <c r="Q19" s="18">
        <v>44332</v>
      </c>
      <c r="R19" s="21"/>
      <c r="S19" s="21"/>
      <c r="T19" s="20"/>
      <c r="U19" s="18">
        <v>44363</v>
      </c>
      <c r="V19" s="21"/>
      <c r="W19" s="21"/>
      <c r="X19" s="22"/>
      <c r="Y19" s="59" t="s">
        <v>21</v>
      </c>
      <c r="Z19" s="60" t="s">
        <v>27</v>
      </c>
      <c r="AA19" s="61" t="s">
        <v>22</v>
      </c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44"/>
    </row>
    <row r="20" spans="1:54" x14ac:dyDescent="0.25">
      <c r="A20" s="18">
        <v>44213</v>
      </c>
      <c r="B20" s="21"/>
      <c r="C20" s="19"/>
      <c r="D20" s="20"/>
      <c r="E20" s="18">
        <v>44244</v>
      </c>
      <c r="F20" s="21"/>
      <c r="G20" s="21"/>
      <c r="H20" s="20"/>
      <c r="I20" s="18">
        <v>44272</v>
      </c>
      <c r="J20" s="21"/>
      <c r="K20" s="21"/>
      <c r="L20" s="20"/>
      <c r="M20" s="18">
        <v>44303</v>
      </c>
      <c r="N20" s="21"/>
      <c r="O20" s="21"/>
      <c r="P20" s="20"/>
      <c r="Q20" s="18">
        <v>44333</v>
      </c>
      <c r="R20" s="21"/>
      <c r="S20" s="21"/>
      <c r="T20" s="20"/>
      <c r="U20" s="18">
        <v>44364</v>
      </c>
      <c r="V20" s="21"/>
      <c r="W20" s="21"/>
      <c r="X20" s="22"/>
      <c r="Y20" s="58" t="s">
        <v>2</v>
      </c>
      <c r="Z20" s="29">
        <f>SUM(C4:C34)</f>
        <v>0</v>
      </c>
      <c r="AA20" s="56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44"/>
    </row>
    <row r="21" spans="1:54" x14ac:dyDescent="0.25">
      <c r="A21" s="18">
        <v>44214</v>
      </c>
      <c r="B21" s="21"/>
      <c r="C21" s="19"/>
      <c r="D21" s="20"/>
      <c r="E21" s="18">
        <v>44245</v>
      </c>
      <c r="F21" s="21"/>
      <c r="G21" s="21"/>
      <c r="H21" s="20"/>
      <c r="I21" s="18">
        <v>44273</v>
      </c>
      <c r="J21" s="21"/>
      <c r="K21" s="21"/>
      <c r="L21" s="20"/>
      <c r="M21" s="18">
        <v>44304</v>
      </c>
      <c r="N21" s="21"/>
      <c r="O21" s="21"/>
      <c r="P21" s="20"/>
      <c r="Q21" s="18">
        <v>44334</v>
      </c>
      <c r="R21" s="21"/>
      <c r="S21" s="21"/>
      <c r="T21" s="20"/>
      <c r="U21" s="18">
        <v>44365</v>
      </c>
      <c r="V21" s="21"/>
      <c r="W21" s="21"/>
      <c r="X21" s="22"/>
      <c r="Y21" s="54" t="s">
        <v>12</v>
      </c>
      <c r="Z21" s="30">
        <f>SUM(G4:G31)</f>
        <v>0</v>
      </c>
      <c r="AA21" s="5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44"/>
    </row>
    <row r="22" spans="1:54" x14ac:dyDescent="0.25">
      <c r="A22" s="18">
        <v>44215</v>
      </c>
      <c r="B22" s="21"/>
      <c r="C22" s="19"/>
      <c r="D22" s="20"/>
      <c r="E22" s="18">
        <v>44246</v>
      </c>
      <c r="F22" s="21"/>
      <c r="G22" s="21"/>
      <c r="H22" s="20"/>
      <c r="I22" s="18">
        <v>44274</v>
      </c>
      <c r="J22" s="21"/>
      <c r="K22" s="21"/>
      <c r="L22" s="20"/>
      <c r="M22" s="18">
        <v>44305</v>
      </c>
      <c r="N22" s="21"/>
      <c r="O22" s="21"/>
      <c r="P22" s="20"/>
      <c r="Q22" s="18">
        <v>44335</v>
      </c>
      <c r="R22" s="21"/>
      <c r="S22" s="21"/>
      <c r="T22" s="20"/>
      <c r="U22" s="18">
        <v>44366</v>
      </c>
      <c r="V22" s="21"/>
      <c r="W22" s="21"/>
      <c r="X22" s="22"/>
      <c r="Y22" s="54" t="s">
        <v>4</v>
      </c>
      <c r="Z22" s="30">
        <f>SUM(K4:K34)</f>
        <v>0</v>
      </c>
      <c r="AA22" s="5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44"/>
    </row>
    <row r="23" spans="1:54" x14ac:dyDescent="0.25">
      <c r="A23" s="18">
        <v>44216</v>
      </c>
      <c r="B23" s="21"/>
      <c r="C23" s="19"/>
      <c r="D23" s="20"/>
      <c r="E23" s="18">
        <v>44247</v>
      </c>
      <c r="F23" s="21"/>
      <c r="G23" s="21"/>
      <c r="H23" s="20"/>
      <c r="I23" s="18">
        <v>44275</v>
      </c>
      <c r="J23" s="21"/>
      <c r="K23" s="21"/>
      <c r="L23" s="20"/>
      <c r="M23" s="18">
        <v>44306</v>
      </c>
      <c r="N23" s="21"/>
      <c r="O23" s="21"/>
      <c r="P23" s="20"/>
      <c r="Q23" s="18">
        <v>44336</v>
      </c>
      <c r="R23" s="21"/>
      <c r="S23" s="21"/>
      <c r="T23" s="20"/>
      <c r="U23" s="18">
        <v>44367</v>
      </c>
      <c r="V23" s="21"/>
      <c r="W23" s="21"/>
      <c r="X23" s="22"/>
      <c r="Y23" s="54" t="s">
        <v>5</v>
      </c>
      <c r="Z23" s="30">
        <f>SUM(O4:O33)</f>
        <v>0</v>
      </c>
      <c r="AA23" s="5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44"/>
    </row>
    <row r="24" spans="1:54" x14ac:dyDescent="0.25">
      <c r="A24" s="18">
        <v>44217</v>
      </c>
      <c r="B24" s="21"/>
      <c r="C24" s="19"/>
      <c r="D24" s="20"/>
      <c r="E24" s="18">
        <v>44248</v>
      </c>
      <c r="F24" s="21"/>
      <c r="G24" s="21"/>
      <c r="H24" s="20"/>
      <c r="I24" s="18">
        <v>44276</v>
      </c>
      <c r="J24" s="21"/>
      <c r="K24" s="21"/>
      <c r="L24" s="20"/>
      <c r="M24" s="18">
        <v>44307</v>
      </c>
      <c r="N24" s="21"/>
      <c r="O24" s="21"/>
      <c r="P24" s="20"/>
      <c r="Q24" s="18">
        <v>44337</v>
      </c>
      <c r="R24" s="21"/>
      <c r="S24" s="21"/>
      <c r="T24" s="20"/>
      <c r="U24" s="18">
        <v>44368</v>
      </c>
      <c r="V24" s="21"/>
      <c r="W24" s="21"/>
      <c r="X24" s="22"/>
      <c r="Y24" s="54" t="s">
        <v>6</v>
      </c>
      <c r="Z24" s="30">
        <f>SUM(S4:S34)</f>
        <v>0</v>
      </c>
      <c r="AA24" s="5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44"/>
    </row>
    <row r="25" spans="1:54" x14ac:dyDescent="0.25">
      <c r="A25" s="18">
        <v>44218</v>
      </c>
      <c r="B25" s="21"/>
      <c r="C25" s="19"/>
      <c r="D25" s="20"/>
      <c r="E25" s="18">
        <v>44249</v>
      </c>
      <c r="F25" s="21"/>
      <c r="G25" s="21"/>
      <c r="H25" s="20"/>
      <c r="I25" s="18">
        <v>44277</v>
      </c>
      <c r="J25" s="21"/>
      <c r="K25" s="21"/>
      <c r="L25" s="20"/>
      <c r="M25" s="18">
        <v>44308</v>
      </c>
      <c r="N25" s="21"/>
      <c r="O25" s="21"/>
      <c r="P25" s="20"/>
      <c r="Q25" s="18">
        <v>44338</v>
      </c>
      <c r="R25" s="21"/>
      <c r="S25" s="21"/>
      <c r="T25" s="20"/>
      <c r="U25" s="18">
        <v>44369</v>
      </c>
      <c r="V25" s="21"/>
      <c r="W25" s="21"/>
      <c r="X25" s="22"/>
      <c r="Y25" s="54" t="s">
        <v>7</v>
      </c>
      <c r="Z25" s="30">
        <f>SUM(W4:W33)</f>
        <v>0</v>
      </c>
      <c r="AA25" s="5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44"/>
    </row>
    <row r="26" spans="1:54" x14ac:dyDescent="0.25">
      <c r="A26" s="18">
        <v>44219</v>
      </c>
      <c r="B26" s="21"/>
      <c r="C26" s="19"/>
      <c r="D26" s="20"/>
      <c r="E26" s="18">
        <v>44250</v>
      </c>
      <c r="F26" s="21"/>
      <c r="G26" s="21"/>
      <c r="H26" s="20"/>
      <c r="I26" s="18">
        <v>44278</v>
      </c>
      <c r="J26" s="21"/>
      <c r="K26" s="21"/>
      <c r="L26" s="20"/>
      <c r="M26" s="18">
        <v>44309</v>
      </c>
      <c r="N26" s="21"/>
      <c r="O26" s="21"/>
      <c r="P26" s="20"/>
      <c r="Q26" s="18">
        <v>44339</v>
      </c>
      <c r="R26" s="21"/>
      <c r="S26" s="21"/>
      <c r="T26" s="20"/>
      <c r="U26" s="18">
        <v>44370</v>
      </c>
      <c r="V26" s="21"/>
      <c r="W26" s="21"/>
      <c r="X26" s="22"/>
      <c r="Y26" s="54" t="s">
        <v>13</v>
      </c>
      <c r="Z26" s="30">
        <f>SUM(C37:C67)</f>
        <v>0</v>
      </c>
      <c r="AA26" s="5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44"/>
    </row>
    <row r="27" spans="1:54" x14ac:dyDescent="0.25">
      <c r="A27" s="18">
        <v>44220</v>
      </c>
      <c r="B27" s="21"/>
      <c r="C27" s="19"/>
      <c r="D27" s="20"/>
      <c r="E27" s="18">
        <v>44251</v>
      </c>
      <c r="F27" s="21"/>
      <c r="G27" s="21"/>
      <c r="H27" s="20"/>
      <c r="I27" s="18">
        <v>44279</v>
      </c>
      <c r="J27" s="21"/>
      <c r="K27" s="21"/>
      <c r="L27" s="20"/>
      <c r="M27" s="18">
        <v>44310</v>
      </c>
      <c r="N27" s="21"/>
      <c r="O27" s="21"/>
      <c r="P27" s="20"/>
      <c r="Q27" s="18">
        <v>44340</v>
      </c>
      <c r="R27" s="21"/>
      <c r="S27" s="21"/>
      <c r="T27" s="20"/>
      <c r="U27" s="18">
        <v>44371</v>
      </c>
      <c r="V27" s="21"/>
      <c r="W27" s="21"/>
      <c r="X27" s="22"/>
      <c r="Y27" s="54" t="s">
        <v>14</v>
      </c>
      <c r="Z27" s="30">
        <f>SUM(G37:G67)</f>
        <v>0</v>
      </c>
      <c r="AA27" s="5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44"/>
    </row>
    <row r="28" spans="1:54" x14ac:dyDescent="0.25">
      <c r="A28" s="18">
        <v>44221</v>
      </c>
      <c r="B28" s="21"/>
      <c r="C28" s="19"/>
      <c r="D28" s="20"/>
      <c r="E28" s="18">
        <v>44252</v>
      </c>
      <c r="F28" s="21"/>
      <c r="G28" s="21"/>
      <c r="H28" s="20"/>
      <c r="I28" s="18">
        <v>44280</v>
      </c>
      <c r="J28" s="21"/>
      <c r="K28" s="21"/>
      <c r="L28" s="20"/>
      <c r="M28" s="18">
        <v>44311</v>
      </c>
      <c r="N28" s="21"/>
      <c r="O28" s="21"/>
      <c r="P28" s="20"/>
      <c r="Q28" s="18">
        <v>44341</v>
      </c>
      <c r="R28" s="21"/>
      <c r="S28" s="21"/>
      <c r="T28" s="20"/>
      <c r="U28" s="18">
        <v>44372</v>
      </c>
      <c r="V28" s="21"/>
      <c r="W28" s="21"/>
      <c r="X28" s="22"/>
      <c r="Y28" s="54" t="s">
        <v>15</v>
      </c>
      <c r="Z28" s="30">
        <f>SUM(K37:K66)</f>
        <v>0</v>
      </c>
      <c r="AA28" s="5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44"/>
    </row>
    <row r="29" spans="1:54" x14ac:dyDescent="0.25">
      <c r="A29" s="18">
        <v>44222</v>
      </c>
      <c r="B29" s="21"/>
      <c r="C29" s="19"/>
      <c r="D29" s="20"/>
      <c r="E29" s="18">
        <v>44253</v>
      </c>
      <c r="F29" s="21"/>
      <c r="G29" s="21"/>
      <c r="H29" s="20"/>
      <c r="I29" s="18">
        <v>44281</v>
      </c>
      <c r="J29" s="21"/>
      <c r="K29" s="21"/>
      <c r="L29" s="20"/>
      <c r="M29" s="18">
        <v>44312</v>
      </c>
      <c r="N29" s="21"/>
      <c r="O29" s="21"/>
      <c r="P29" s="20"/>
      <c r="Q29" s="18">
        <v>44342</v>
      </c>
      <c r="R29" s="21"/>
      <c r="S29" s="21"/>
      <c r="T29" s="20"/>
      <c r="U29" s="18">
        <v>44373</v>
      </c>
      <c r="V29" s="21"/>
      <c r="W29" s="21"/>
      <c r="X29" s="22"/>
      <c r="Y29" s="54" t="s">
        <v>16</v>
      </c>
      <c r="Z29" s="30">
        <f>SUM(O37:O67)</f>
        <v>0</v>
      </c>
      <c r="AA29" s="5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44"/>
    </row>
    <row r="30" spans="1:54" x14ac:dyDescent="0.25">
      <c r="A30" s="18">
        <v>44223</v>
      </c>
      <c r="B30" s="21"/>
      <c r="C30" s="19"/>
      <c r="D30" s="20"/>
      <c r="E30" s="18">
        <v>44254</v>
      </c>
      <c r="F30" s="21"/>
      <c r="G30" s="21"/>
      <c r="H30" s="20"/>
      <c r="I30" s="18">
        <v>44282</v>
      </c>
      <c r="J30" s="21"/>
      <c r="K30" s="21"/>
      <c r="L30" s="20"/>
      <c r="M30" s="18">
        <v>44313</v>
      </c>
      <c r="N30" s="21"/>
      <c r="O30" s="21"/>
      <c r="P30" s="20"/>
      <c r="Q30" s="18">
        <v>44343</v>
      </c>
      <c r="R30" s="21"/>
      <c r="S30" s="21"/>
      <c r="T30" s="20"/>
      <c r="U30" s="18">
        <v>44374</v>
      </c>
      <c r="V30" s="21"/>
      <c r="W30" s="21"/>
      <c r="X30" s="22"/>
      <c r="Y30" s="54" t="s">
        <v>17</v>
      </c>
      <c r="Z30" s="30">
        <f>SUM(S37:S66)</f>
        <v>0</v>
      </c>
      <c r="AA30" s="5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44"/>
    </row>
    <row r="31" spans="1:54" x14ac:dyDescent="0.25">
      <c r="A31" s="18">
        <v>44224</v>
      </c>
      <c r="B31" s="21"/>
      <c r="C31" s="19"/>
      <c r="D31" s="20"/>
      <c r="E31" s="18">
        <v>44255</v>
      </c>
      <c r="F31" s="21"/>
      <c r="G31" s="21"/>
      <c r="H31" s="20"/>
      <c r="I31" s="18">
        <v>44283</v>
      </c>
      <c r="J31" s="21"/>
      <c r="K31" s="21"/>
      <c r="L31" s="20"/>
      <c r="M31" s="18">
        <v>44314</v>
      </c>
      <c r="N31" s="21"/>
      <c r="O31" s="21"/>
      <c r="P31" s="20"/>
      <c r="Q31" s="18">
        <v>44344</v>
      </c>
      <c r="R31" s="21"/>
      <c r="S31" s="21"/>
      <c r="T31" s="20"/>
      <c r="U31" s="18">
        <v>44375</v>
      </c>
      <c r="V31" s="21"/>
      <c r="W31" s="21"/>
      <c r="X31" s="22"/>
      <c r="Y31" s="55" t="s">
        <v>18</v>
      </c>
      <c r="Z31" s="62">
        <f>SUM(W37:W67)</f>
        <v>0</v>
      </c>
      <c r="AA31" s="63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44"/>
    </row>
    <row r="32" spans="1:54" ht="15.75" thickBot="1" x14ac:dyDescent="0.3">
      <c r="A32" s="18">
        <v>44225</v>
      </c>
      <c r="B32" s="21"/>
      <c r="C32" s="19"/>
      <c r="D32" s="20"/>
      <c r="E32" s="18"/>
      <c r="F32" s="21"/>
      <c r="G32" s="21"/>
      <c r="H32" s="20"/>
      <c r="I32" s="18">
        <v>44284</v>
      </c>
      <c r="J32" s="21"/>
      <c r="K32" s="21"/>
      <c r="L32" s="20"/>
      <c r="M32" s="18">
        <v>44315</v>
      </c>
      <c r="N32" s="21"/>
      <c r="O32" s="21"/>
      <c r="P32" s="20"/>
      <c r="Q32" s="18">
        <v>44345</v>
      </c>
      <c r="R32" s="21"/>
      <c r="S32" s="21"/>
      <c r="T32" s="20"/>
      <c r="U32" s="18">
        <v>44376</v>
      </c>
      <c r="V32" s="21"/>
      <c r="W32" s="21"/>
      <c r="X32" s="22"/>
      <c r="Y32" s="24" t="s">
        <v>19</v>
      </c>
      <c r="Z32" s="31">
        <f>SUM(Z20:Z31)</f>
        <v>0</v>
      </c>
      <c r="AA32" s="49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44"/>
    </row>
    <row r="33" spans="1:54" ht="15.75" thickBot="1" x14ac:dyDescent="0.3">
      <c r="A33" s="18">
        <v>44226</v>
      </c>
      <c r="B33" s="21"/>
      <c r="C33" s="19"/>
      <c r="D33" s="20"/>
      <c r="E33" s="18"/>
      <c r="F33" s="21"/>
      <c r="G33" s="21"/>
      <c r="H33" s="20"/>
      <c r="I33" s="18">
        <v>44285</v>
      </c>
      <c r="J33" s="21"/>
      <c r="K33" s="21"/>
      <c r="L33" s="20"/>
      <c r="M33" s="18">
        <v>44316</v>
      </c>
      <c r="N33" s="21"/>
      <c r="O33" s="21"/>
      <c r="P33" s="20"/>
      <c r="Q33" s="18">
        <v>44346</v>
      </c>
      <c r="R33" s="21"/>
      <c r="S33" s="21"/>
      <c r="T33" s="20"/>
      <c r="U33" s="18">
        <v>44377</v>
      </c>
      <c r="V33" s="21"/>
      <c r="W33" s="21"/>
      <c r="X33" s="26"/>
      <c r="Y33" s="28"/>
      <c r="Z33" s="28"/>
      <c r="AA33" s="28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44"/>
    </row>
    <row r="34" spans="1:54" ht="15.75" thickBot="1" x14ac:dyDescent="0.3">
      <c r="A34" s="33">
        <v>44227</v>
      </c>
      <c r="B34" s="35"/>
      <c r="C34" s="34"/>
      <c r="D34" s="25"/>
      <c r="E34" s="18"/>
      <c r="F34" s="35"/>
      <c r="G34" s="35"/>
      <c r="H34" s="25"/>
      <c r="I34" s="33">
        <v>44286</v>
      </c>
      <c r="J34" s="35"/>
      <c r="K34" s="35"/>
      <c r="L34" s="25"/>
      <c r="M34" s="33"/>
      <c r="N34" s="35"/>
      <c r="O34" s="35"/>
      <c r="P34" s="25"/>
      <c r="Q34" s="33">
        <v>44347</v>
      </c>
      <c r="R34" s="35"/>
      <c r="S34" s="35"/>
      <c r="T34" s="25"/>
      <c r="U34" s="33"/>
      <c r="V34" s="35"/>
      <c r="W34" s="35"/>
      <c r="X34" s="36"/>
      <c r="Y34" s="78" t="s">
        <v>31</v>
      </c>
      <c r="Z34" s="79"/>
      <c r="AA34" s="28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44"/>
    </row>
    <row r="35" spans="1:54" ht="16.5" thickBot="1" x14ac:dyDescent="0.3">
      <c r="A35" s="80" t="s">
        <v>13</v>
      </c>
      <c r="B35" s="81"/>
      <c r="C35" s="81"/>
      <c r="D35" s="82"/>
      <c r="E35" s="80" t="s">
        <v>14</v>
      </c>
      <c r="F35" s="81"/>
      <c r="G35" s="81"/>
      <c r="H35" s="82"/>
      <c r="I35" s="80" t="s">
        <v>15</v>
      </c>
      <c r="J35" s="81"/>
      <c r="K35" s="81"/>
      <c r="L35" s="82"/>
      <c r="M35" s="80" t="s">
        <v>16</v>
      </c>
      <c r="N35" s="81"/>
      <c r="O35" s="81"/>
      <c r="P35" s="82"/>
      <c r="Q35" s="80" t="s">
        <v>17</v>
      </c>
      <c r="R35" s="81"/>
      <c r="S35" s="81"/>
      <c r="T35" s="82"/>
      <c r="U35" s="80" t="s">
        <v>18</v>
      </c>
      <c r="V35" s="81"/>
      <c r="W35" s="81"/>
      <c r="X35" s="81"/>
      <c r="Y35" s="17" t="s">
        <v>23</v>
      </c>
      <c r="Z35" s="74" t="s">
        <v>8</v>
      </c>
      <c r="AA35" s="28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44"/>
    </row>
    <row r="36" spans="1:54" ht="15.75" thickBot="1" x14ac:dyDescent="0.3">
      <c r="A36" s="9" t="s">
        <v>30</v>
      </c>
      <c r="B36" s="65" t="s">
        <v>9</v>
      </c>
      <c r="C36" s="9" t="s">
        <v>10</v>
      </c>
      <c r="D36" s="9" t="s">
        <v>29</v>
      </c>
      <c r="E36" s="9" t="s">
        <v>30</v>
      </c>
      <c r="F36" s="65" t="s">
        <v>9</v>
      </c>
      <c r="G36" s="9" t="s">
        <v>10</v>
      </c>
      <c r="H36" s="9" t="s">
        <v>29</v>
      </c>
      <c r="I36" s="9" t="s">
        <v>30</v>
      </c>
      <c r="J36" s="65" t="s">
        <v>9</v>
      </c>
      <c r="K36" s="9" t="s">
        <v>10</v>
      </c>
      <c r="L36" s="9" t="s">
        <v>29</v>
      </c>
      <c r="M36" s="9" t="s">
        <v>30</v>
      </c>
      <c r="N36" s="65" t="s">
        <v>9</v>
      </c>
      <c r="O36" s="9" t="s">
        <v>10</v>
      </c>
      <c r="P36" s="9" t="s">
        <v>29</v>
      </c>
      <c r="Q36" s="9" t="s">
        <v>30</v>
      </c>
      <c r="R36" s="65" t="s">
        <v>9</v>
      </c>
      <c r="S36" s="9" t="s">
        <v>10</v>
      </c>
      <c r="T36" s="9" t="s">
        <v>29</v>
      </c>
      <c r="U36" s="9" t="s">
        <v>30</v>
      </c>
      <c r="V36" s="65" t="s">
        <v>9</v>
      </c>
      <c r="W36" s="9" t="s">
        <v>10</v>
      </c>
      <c r="X36" s="10" t="s">
        <v>29</v>
      </c>
      <c r="Y36" s="48">
        <v>2021</v>
      </c>
      <c r="Z36" s="71">
        <f>'2021'!Z16</f>
        <v>0</v>
      </c>
      <c r="AA36" s="28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44"/>
    </row>
    <row r="37" spans="1:54" x14ac:dyDescent="0.25">
      <c r="A37" s="12">
        <v>44378</v>
      </c>
      <c r="B37" s="15"/>
      <c r="C37" s="13"/>
      <c r="D37" s="14"/>
      <c r="E37" s="12">
        <v>44409</v>
      </c>
      <c r="F37" s="15"/>
      <c r="G37" s="13"/>
      <c r="H37" s="14"/>
      <c r="I37" s="12">
        <v>44440</v>
      </c>
      <c r="J37" s="15"/>
      <c r="K37" s="13"/>
      <c r="L37" s="14"/>
      <c r="M37" s="12">
        <v>44470</v>
      </c>
      <c r="N37" s="15"/>
      <c r="O37" s="13"/>
      <c r="P37" s="14"/>
      <c r="Q37" s="12">
        <v>44501</v>
      </c>
      <c r="R37" s="15"/>
      <c r="S37" s="13"/>
      <c r="T37" s="14"/>
      <c r="U37" s="12">
        <v>44531</v>
      </c>
      <c r="V37" s="15"/>
      <c r="W37" s="13"/>
      <c r="X37" s="16"/>
      <c r="Y37" s="48">
        <v>2022</v>
      </c>
      <c r="Z37" s="71">
        <f>'2022'!Z16</f>
        <v>0</v>
      </c>
      <c r="AA37" s="28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44"/>
    </row>
    <row r="38" spans="1:54" x14ac:dyDescent="0.25">
      <c r="A38" s="18">
        <v>44379</v>
      </c>
      <c r="B38" s="21"/>
      <c r="C38" s="19"/>
      <c r="D38" s="20"/>
      <c r="E38" s="18">
        <v>44410</v>
      </c>
      <c r="F38" s="21"/>
      <c r="G38" s="19"/>
      <c r="H38" s="20"/>
      <c r="I38" s="18">
        <v>44441</v>
      </c>
      <c r="J38" s="21"/>
      <c r="K38" s="19"/>
      <c r="L38" s="20"/>
      <c r="M38" s="18">
        <v>44471</v>
      </c>
      <c r="N38" s="21"/>
      <c r="O38" s="19"/>
      <c r="P38" s="20"/>
      <c r="Q38" s="18">
        <v>44502</v>
      </c>
      <c r="R38" s="21"/>
      <c r="S38" s="19"/>
      <c r="T38" s="20"/>
      <c r="U38" s="18">
        <v>44532</v>
      </c>
      <c r="V38" s="21"/>
      <c r="W38" s="19"/>
      <c r="X38" s="22"/>
      <c r="Y38" s="48">
        <v>2023</v>
      </c>
      <c r="Z38" s="71">
        <f>'2023'!Z16</f>
        <v>0</v>
      </c>
      <c r="AA38" s="28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44"/>
    </row>
    <row r="39" spans="1:54" x14ac:dyDescent="0.25">
      <c r="A39" s="18">
        <v>44380</v>
      </c>
      <c r="B39" s="21"/>
      <c r="C39" s="19"/>
      <c r="D39" s="20"/>
      <c r="E39" s="18">
        <v>44411</v>
      </c>
      <c r="F39" s="21"/>
      <c r="G39" s="19"/>
      <c r="H39" s="20"/>
      <c r="I39" s="18">
        <v>44442</v>
      </c>
      <c r="J39" s="21"/>
      <c r="K39" s="19"/>
      <c r="L39" s="20"/>
      <c r="M39" s="18">
        <v>44472</v>
      </c>
      <c r="N39" s="21"/>
      <c r="O39" s="19"/>
      <c r="P39" s="20"/>
      <c r="Q39" s="18">
        <v>44503</v>
      </c>
      <c r="R39" s="21"/>
      <c r="S39" s="19"/>
      <c r="T39" s="20"/>
      <c r="U39" s="18">
        <v>44533</v>
      </c>
      <c r="V39" s="21"/>
      <c r="W39" s="19"/>
      <c r="X39" s="22"/>
      <c r="Y39" s="48">
        <v>2024</v>
      </c>
      <c r="Z39" s="71">
        <f>'2024'!Z16</f>
        <v>0</v>
      </c>
      <c r="AA39" s="28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44"/>
    </row>
    <row r="40" spans="1:54" x14ac:dyDescent="0.25">
      <c r="A40" s="18">
        <v>44381</v>
      </c>
      <c r="B40" s="21"/>
      <c r="C40" s="19"/>
      <c r="D40" s="20"/>
      <c r="E40" s="18">
        <v>44412</v>
      </c>
      <c r="F40" s="21"/>
      <c r="G40" s="19"/>
      <c r="H40" s="20"/>
      <c r="I40" s="18">
        <v>44443</v>
      </c>
      <c r="J40" s="21"/>
      <c r="K40" s="19"/>
      <c r="L40" s="20"/>
      <c r="M40" s="18">
        <v>44473</v>
      </c>
      <c r="N40" s="21"/>
      <c r="O40" s="19"/>
      <c r="P40" s="20"/>
      <c r="Q40" s="18">
        <v>44504</v>
      </c>
      <c r="R40" s="21"/>
      <c r="S40" s="19"/>
      <c r="T40" s="20"/>
      <c r="U40" s="18">
        <v>44534</v>
      </c>
      <c r="V40" s="21"/>
      <c r="W40" s="19"/>
      <c r="X40" s="22"/>
      <c r="Y40" s="48">
        <v>2025</v>
      </c>
      <c r="Z40" s="71">
        <f>'2025'!Z16</f>
        <v>0</v>
      </c>
      <c r="AA40" s="28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44"/>
    </row>
    <row r="41" spans="1:54" x14ac:dyDescent="0.25">
      <c r="A41" s="18">
        <v>44382</v>
      </c>
      <c r="B41" s="21"/>
      <c r="C41" s="19"/>
      <c r="D41" s="20"/>
      <c r="E41" s="18">
        <v>44413</v>
      </c>
      <c r="F41" s="21"/>
      <c r="G41" s="19"/>
      <c r="H41" s="20"/>
      <c r="I41" s="18">
        <v>44444</v>
      </c>
      <c r="J41" s="21"/>
      <c r="K41" s="19"/>
      <c r="L41" s="20"/>
      <c r="M41" s="18">
        <v>44474</v>
      </c>
      <c r="N41" s="21"/>
      <c r="O41" s="19"/>
      <c r="P41" s="20"/>
      <c r="Q41" s="18">
        <v>44505</v>
      </c>
      <c r="R41" s="21"/>
      <c r="S41" s="19"/>
      <c r="T41" s="20"/>
      <c r="U41" s="18">
        <v>44535</v>
      </c>
      <c r="V41" s="21"/>
      <c r="W41" s="19"/>
      <c r="X41" s="22"/>
      <c r="Y41" s="48">
        <v>2026</v>
      </c>
      <c r="Z41" s="71">
        <f>'2026'!Z16</f>
        <v>0</v>
      </c>
      <c r="AA41" s="28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44"/>
    </row>
    <row r="42" spans="1:54" x14ac:dyDescent="0.25">
      <c r="A42" s="18">
        <v>44383</v>
      </c>
      <c r="B42" s="21"/>
      <c r="C42" s="19"/>
      <c r="D42" s="20"/>
      <c r="E42" s="18">
        <v>44414</v>
      </c>
      <c r="F42" s="21"/>
      <c r="G42" s="19"/>
      <c r="H42" s="20"/>
      <c r="I42" s="18">
        <v>44445</v>
      </c>
      <c r="J42" s="21"/>
      <c r="K42" s="19"/>
      <c r="L42" s="20"/>
      <c r="M42" s="18">
        <v>44475</v>
      </c>
      <c r="N42" s="21"/>
      <c r="O42" s="19"/>
      <c r="P42" s="20"/>
      <c r="Q42" s="18">
        <v>44506</v>
      </c>
      <c r="R42" s="21"/>
      <c r="S42" s="19"/>
      <c r="T42" s="20"/>
      <c r="U42" s="18">
        <v>44536</v>
      </c>
      <c r="V42" s="21"/>
      <c r="W42" s="19"/>
      <c r="X42" s="22"/>
      <c r="Y42" s="48">
        <v>2027</v>
      </c>
      <c r="Z42" s="71">
        <f>'2027'!Z16</f>
        <v>0</v>
      </c>
      <c r="AA42" s="28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44"/>
    </row>
    <row r="43" spans="1:54" x14ac:dyDescent="0.25">
      <c r="A43" s="18">
        <v>44384</v>
      </c>
      <c r="B43" s="21"/>
      <c r="C43" s="19"/>
      <c r="D43" s="20"/>
      <c r="E43" s="18">
        <v>44415</v>
      </c>
      <c r="F43" s="21"/>
      <c r="G43" s="19"/>
      <c r="H43" s="20"/>
      <c r="I43" s="18">
        <v>44446</v>
      </c>
      <c r="J43" s="21"/>
      <c r="K43" s="19"/>
      <c r="L43" s="20"/>
      <c r="M43" s="18">
        <v>44476</v>
      </c>
      <c r="N43" s="21"/>
      <c r="O43" s="19"/>
      <c r="P43" s="20"/>
      <c r="Q43" s="18">
        <v>44507</v>
      </c>
      <c r="R43" s="21"/>
      <c r="S43" s="19"/>
      <c r="T43" s="20"/>
      <c r="U43" s="18">
        <v>44537</v>
      </c>
      <c r="V43" s="21"/>
      <c r="W43" s="19"/>
      <c r="X43" s="22"/>
      <c r="Y43" s="48">
        <v>2028</v>
      </c>
      <c r="Z43" s="71">
        <f>'2028'!Z16</f>
        <v>0</v>
      </c>
      <c r="AA43" s="28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44"/>
    </row>
    <row r="44" spans="1:54" x14ac:dyDescent="0.25">
      <c r="A44" s="18">
        <v>44385</v>
      </c>
      <c r="B44" s="21"/>
      <c r="C44" s="19"/>
      <c r="D44" s="20"/>
      <c r="E44" s="18">
        <v>44416</v>
      </c>
      <c r="F44" s="21"/>
      <c r="G44" s="19"/>
      <c r="H44" s="20"/>
      <c r="I44" s="18">
        <v>44447</v>
      </c>
      <c r="J44" s="21"/>
      <c r="K44" s="19"/>
      <c r="L44" s="20"/>
      <c r="M44" s="18">
        <v>44477</v>
      </c>
      <c r="N44" s="21"/>
      <c r="O44" s="19"/>
      <c r="P44" s="20"/>
      <c r="Q44" s="18">
        <v>44508</v>
      </c>
      <c r="R44" s="21"/>
      <c r="S44" s="19"/>
      <c r="T44" s="20"/>
      <c r="U44" s="18">
        <v>44538</v>
      </c>
      <c r="V44" s="21"/>
      <c r="W44" s="19"/>
      <c r="X44" s="22"/>
      <c r="Y44" s="48">
        <v>2029</v>
      </c>
      <c r="Z44" s="71">
        <f>'2029'!Z16</f>
        <v>0</v>
      </c>
      <c r="AA44" s="28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44"/>
    </row>
    <row r="45" spans="1:54" x14ac:dyDescent="0.25">
      <c r="A45" s="18">
        <v>44386</v>
      </c>
      <c r="B45" s="21"/>
      <c r="C45" s="19"/>
      <c r="D45" s="20"/>
      <c r="E45" s="18">
        <v>44417</v>
      </c>
      <c r="F45" s="21"/>
      <c r="G45" s="19"/>
      <c r="H45" s="20"/>
      <c r="I45" s="18">
        <v>44448</v>
      </c>
      <c r="J45" s="21"/>
      <c r="K45" s="19"/>
      <c r="L45" s="20"/>
      <c r="M45" s="18">
        <v>44478</v>
      </c>
      <c r="N45" s="21"/>
      <c r="O45" s="19"/>
      <c r="P45" s="20"/>
      <c r="Q45" s="18">
        <v>44509</v>
      </c>
      <c r="R45" s="21"/>
      <c r="S45" s="19"/>
      <c r="T45" s="20"/>
      <c r="U45" s="18">
        <v>44539</v>
      </c>
      <c r="V45" s="21"/>
      <c r="W45" s="19"/>
      <c r="X45" s="22"/>
      <c r="Y45" s="48">
        <v>2030</v>
      </c>
      <c r="Z45" s="71">
        <f>'2030'!Z16</f>
        <v>0</v>
      </c>
      <c r="AA45" s="28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44"/>
    </row>
    <row r="46" spans="1:54" x14ac:dyDescent="0.25">
      <c r="A46" s="18">
        <v>44387</v>
      </c>
      <c r="B46" s="21"/>
      <c r="C46" s="19"/>
      <c r="D46" s="20"/>
      <c r="E46" s="18">
        <v>44418</v>
      </c>
      <c r="F46" s="21"/>
      <c r="G46" s="19"/>
      <c r="H46" s="20"/>
      <c r="I46" s="18">
        <v>44449</v>
      </c>
      <c r="J46" s="21"/>
      <c r="K46" s="19"/>
      <c r="L46" s="20"/>
      <c r="M46" s="18">
        <v>44479</v>
      </c>
      <c r="N46" s="21"/>
      <c r="O46" s="19"/>
      <c r="P46" s="20"/>
      <c r="Q46" s="18">
        <v>44510</v>
      </c>
      <c r="R46" s="21"/>
      <c r="S46" s="19"/>
      <c r="T46" s="20"/>
      <c r="U46" s="18">
        <v>44540</v>
      </c>
      <c r="V46" s="21"/>
      <c r="W46" s="19"/>
      <c r="X46" s="22"/>
      <c r="Y46" s="48">
        <v>2031</v>
      </c>
      <c r="Z46" s="71">
        <f>'2031'!Z16</f>
        <v>0</v>
      </c>
      <c r="AA46" s="28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44"/>
    </row>
    <row r="47" spans="1:54" x14ac:dyDescent="0.25">
      <c r="A47" s="18">
        <v>44388</v>
      </c>
      <c r="B47" s="21"/>
      <c r="C47" s="19"/>
      <c r="D47" s="20"/>
      <c r="E47" s="18">
        <v>44419</v>
      </c>
      <c r="F47" s="21"/>
      <c r="G47" s="19"/>
      <c r="H47" s="20"/>
      <c r="I47" s="18">
        <v>44450</v>
      </c>
      <c r="J47" s="21"/>
      <c r="K47" s="19"/>
      <c r="L47" s="20"/>
      <c r="M47" s="18">
        <v>44480</v>
      </c>
      <c r="N47" s="21"/>
      <c r="O47" s="19"/>
      <c r="P47" s="20"/>
      <c r="Q47" s="18">
        <v>44511</v>
      </c>
      <c r="R47" s="21"/>
      <c r="S47" s="19"/>
      <c r="T47" s="20"/>
      <c r="U47" s="18">
        <v>44541</v>
      </c>
      <c r="V47" s="21"/>
      <c r="W47" s="19"/>
      <c r="X47" s="22"/>
      <c r="Y47" s="48">
        <v>2032</v>
      </c>
      <c r="Z47" s="71">
        <f>'2032'!Z16</f>
        <v>0</v>
      </c>
      <c r="AA47" s="28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44"/>
    </row>
    <row r="48" spans="1:54" x14ac:dyDescent="0.25">
      <c r="A48" s="18">
        <v>44389</v>
      </c>
      <c r="B48" s="21"/>
      <c r="C48" s="19"/>
      <c r="D48" s="20"/>
      <c r="E48" s="18">
        <v>44420</v>
      </c>
      <c r="F48" s="21"/>
      <c r="G48" s="19"/>
      <c r="H48" s="20"/>
      <c r="I48" s="18">
        <v>44451</v>
      </c>
      <c r="J48" s="21"/>
      <c r="K48" s="19"/>
      <c r="L48" s="20"/>
      <c r="M48" s="18">
        <v>44481</v>
      </c>
      <c r="N48" s="21"/>
      <c r="O48" s="19"/>
      <c r="P48" s="20"/>
      <c r="Q48" s="18">
        <v>44512</v>
      </c>
      <c r="R48" s="21"/>
      <c r="S48" s="19"/>
      <c r="T48" s="20"/>
      <c r="U48" s="18">
        <v>44542</v>
      </c>
      <c r="V48" s="21"/>
      <c r="W48" s="19"/>
      <c r="X48" s="22"/>
      <c r="Y48" s="48">
        <v>2033</v>
      </c>
      <c r="Z48" s="71">
        <f>'2033'!Z16</f>
        <v>0</v>
      </c>
      <c r="AA48" s="28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44"/>
    </row>
    <row r="49" spans="1:54" x14ac:dyDescent="0.25">
      <c r="A49" s="18">
        <v>44390</v>
      </c>
      <c r="B49" s="21"/>
      <c r="C49" s="19"/>
      <c r="D49" s="20"/>
      <c r="E49" s="18">
        <v>44421</v>
      </c>
      <c r="F49" s="21"/>
      <c r="G49" s="19"/>
      <c r="H49" s="20"/>
      <c r="I49" s="18">
        <v>44452</v>
      </c>
      <c r="J49" s="21"/>
      <c r="K49" s="19"/>
      <c r="L49" s="20"/>
      <c r="M49" s="18">
        <v>44482</v>
      </c>
      <c r="N49" s="21"/>
      <c r="O49" s="19"/>
      <c r="P49" s="20"/>
      <c r="Q49" s="18">
        <v>44513</v>
      </c>
      <c r="R49" s="21"/>
      <c r="S49" s="19"/>
      <c r="T49" s="20"/>
      <c r="U49" s="18">
        <v>44543</v>
      </c>
      <c r="V49" s="21"/>
      <c r="W49" s="19"/>
      <c r="X49" s="22"/>
      <c r="Y49" s="48">
        <v>2034</v>
      </c>
      <c r="Z49" s="71">
        <f>'2034'!Z16</f>
        <v>0</v>
      </c>
      <c r="AA49" s="28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44"/>
    </row>
    <row r="50" spans="1:54" ht="15.75" thickBot="1" x14ac:dyDescent="0.3">
      <c r="A50" s="18">
        <v>44391</v>
      </c>
      <c r="B50" s="21"/>
      <c r="C50" s="19"/>
      <c r="D50" s="20"/>
      <c r="E50" s="18">
        <v>44422</v>
      </c>
      <c r="F50" s="21"/>
      <c r="G50" s="19"/>
      <c r="H50" s="20"/>
      <c r="I50" s="18">
        <v>44453</v>
      </c>
      <c r="J50" s="21"/>
      <c r="K50" s="19"/>
      <c r="L50" s="20"/>
      <c r="M50" s="18">
        <v>44483</v>
      </c>
      <c r="N50" s="21"/>
      <c r="O50" s="19"/>
      <c r="P50" s="20"/>
      <c r="Q50" s="18">
        <v>44514</v>
      </c>
      <c r="R50" s="21"/>
      <c r="S50" s="19"/>
      <c r="T50" s="20"/>
      <c r="U50" s="18">
        <v>44544</v>
      </c>
      <c r="V50" s="21"/>
      <c r="W50" s="19"/>
      <c r="X50" s="22"/>
      <c r="Y50" s="48">
        <v>2035</v>
      </c>
      <c r="Z50" s="71">
        <f>'2035'!Z16</f>
        <v>0</v>
      </c>
      <c r="AA50" s="28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44"/>
    </row>
    <row r="51" spans="1:54" x14ac:dyDescent="0.25">
      <c r="A51" s="18">
        <v>44392</v>
      </c>
      <c r="B51" s="21"/>
      <c r="C51" s="19"/>
      <c r="D51" s="20"/>
      <c r="E51" s="18">
        <v>44423</v>
      </c>
      <c r="F51" s="21"/>
      <c r="G51" s="19"/>
      <c r="H51" s="20"/>
      <c r="I51" s="18">
        <v>44454</v>
      </c>
      <c r="J51" s="21"/>
      <c r="K51" s="19"/>
      <c r="L51" s="20"/>
      <c r="M51" s="18">
        <v>44484</v>
      </c>
      <c r="N51" s="21"/>
      <c r="O51" s="19"/>
      <c r="P51" s="20"/>
      <c r="Q51" s="18">
        <v>44515</v>
      </c>
      <c r="R51" s="21"/>
      <c r="S51" s="19"/>
      <c r="T51" s="20"/>
      <c r="U51" s="18">
        <v>44545</v>
      </c>
      <c r="V51" s="21"/>
      <c r="W51" s="19"/>
      <c r="X51" s="22"/>
      <c r="Y51" s="78" t="s">
        <v>32</v>
      </c>
      <c r="Z51" s="79"/>
      <c r="AA51" s="28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44"/>
    </row>
    <row r="52" spans="1:54" x14ac:dyDescent="0.25">
      <c r="A52" s="18">
        <v>44393</v>
      </c>
      <c r="B52" s="21"/>
      <c r="C52" s="19"/>
      <c r="D52" s="20"/>
      <c r="E52" s="18">
        <v>44424</v>
      </c>
      <c r="F52" s="21"/>
      <c r="G52" s="19"/>
      <c r="H52" s="20"/>
      <c r="I52" s="18">
        <v>44455</v>
      </c>
      <c r="J52" s="21"/>
      <c r="K52" s="19"/>
      <c r="L52" s="20"/>
      <c r="M52" s="18">
        <v>44485</v>
      </c>
      <c r="N52" s="21"/>
      <c r="O52" s="19"/>
      <c r="P52" s="20"/>
      <c r="Q52" s="18">
        <v>44516</v>
      </c>
      <c r="R52" s="21"/>
      <c r="S52" s="19"/>
      <c r="T52" s="20"/>
      <c r="U52" s="18">
        <v>44546</v>
      </c>
      <c r="V52" s="21"/>
      <c r="W52" s="19"/>
      <c r="X52" s="22"/>
      <c r="Y52" s="17" t="s">
        <v>24</v>
      </c>
      <c r="Z52" s="73" t="s">
        <v>20</v>
      </c>
      <c r="AA52" s="28"/>
      <c r="AB52" s="7"/>
      <c r="AC52" s="28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44"/>
    </row>
    <row r="53" spans="1:54" x14ac:dyDescent="0.25">
      <c r="A53" s="18">
        <v>44394</v>
      </c>
      <c r="B53" s="21"/>
      <c r="C53" s="19"/>
      <c r="D53" s="20"/>
      <c r="E53" s="18">
        <v>44425</v>
      </c>
      <c r="F53" s="21"/>
      <c r="G53" s="19"/>
      <c r="H53" s="20"/>
      <c r="I53" s="18">
        <v>44456</v>
      </c>
      <c r="J53" s="21"/>
      <c r="K53" s="19"/>
      <c r="L53" s="20"/>
      <c r="M53" s="18">
        <v>44486</v>
      </c>
      <c r="N53" s="21"/>
      <c r="O53" s="19"/>
      <c r="P53" s="20"/>
      <c r="Q53" s="18">
        <v>44517</v>
      </c>
      <c r="R53" s="21"/>
      <c r="S53" s="19"/>
      <c r="T53" s="20"/>
      <c r="U53" s="18">
        <v>44547</v>
      </c>
      <c r="V53" s="21"/>
      <c r="W53" s="19"/>
      <c r="X53" s="22"/>
      <c r="Y53" s="48">
        <v>2021</v>
      </c>
      <c r="Z53" s="71">
        <f>'2021'!Z32</f>
        <v>0</v>
      </c>
      <c r="AA53" s="28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44"/>
    </row>
    <row r="54" spans="1:54" ht="15.75" thickBot="1" x14ac:dyDescent="0.3">
      <c r="A54" s="18">
        <v>44395</v>
      </c>
      <c r="B54" s="21"/>
      <c r="C54" s="19"/>
      <c r="D54" s="20"/>
      <c r="E54" s="18">
        <v>44426</v>
      </c>
      <c r="F54" s="21"/>
      <c r="G54" s="19"/>
      <c r="H54" s="20"/>
      <c r="I54" s="18">
        <v>44457</v>
      </c>
      <c r="J54" s="21"/>
      <c r="K54" s="19"/>
      <c r="L54" s="20"/>
      <c r="M54" s="18">
        <v>44487</v>
      </c>
      <c r="N54" s="21"/>
      <c r="O54" s="19"/>
      <c r="P54" s="20"/>
      <c r="Q54" s="18">
        <v>44518</v>
      </c>
      <c r="R54" s="21"/>
      <c r="S54" s="19"/>
      <c r="T54" s="20"/>
      <c r="U54" s="18">
        <v>44548</v>
      </c>
      <c r="V54" s="21"/>
      <c r="W54" s="19"/>
      <c r="X54" s="22"/>
      <c r="Y54" s="48">
        <v>2022</v>
      </c>
      <c r="Z54" s="71">
        <f>'2022'!Z32</f>
        <v>0</v>
      </c>
      <c r="AA54" s="28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44"/>
    </row>
    <row r="55" spans="1:54" ht="15.75" thickBot="1" x14ac:dyDescent="0.3">
      <c r="A55" s="18">
        <v>44396</v>
      </c>
      <c r="B55" s="21"/>
      <c r="C55" s="19"/>
      <c r="D55" s="20"/>
      <c r="E55" s="18">
        <v>44427</v>
      </c>
      <c r="F55" s="21"/>
      <c r="G55" s="19"/>
      <c r="H55" s="20"/>
      <c r="I55" s="18">
        <v>44458</v>
      </c>
      <c r="J55" s="21"/>
      <c r="K55" s="19"/>
      <c r="L55" s="20"/>
      <c r="M55" s="18">
        <v>44488</v>
      </c>
      <c r="N55" s="21"/>
      <c r="O55" s="19"/>
      <c r="P55" s="20"/>
      <c r="Q55" s="18">
        <v>44519</v>
      </c>
      <c r="R55" s="21"/>
      <c r="S55" s="19"/>
      <c r="T55" s="20"/>
      <c r="U55" s="18">
        <v>44549</v>
      </c>
      <c r="V55" s="21"/>
      <c r="W55" s="19"/>
      <c r="X55" s="22"/>
      <c r="Y55" s="48">
        <v>2023</v>
      </c>
      <c r="Z55" s="71">
        <f>'2023'!Z32</f>
        <v>0</v>
      </c>
      <c r="AA55" s="28"/>
      <c r="AB55" s="7"/>
      <c r="AC55" s="39" t="s">
        <v>25</v>
      </c>
      <c r="AD55" s="69">
        <f>SUM(Table121247[Total Hours])</f>
        <v>0</v>
      </c>
      <c r="AE55" s="7"/>
      <c r="AF55" s="39" t="s">
        <v>26</v>
      </c>
      <c r="AG55" s="40">
        <f>SUM(Table131558[Total Salvations])</f>
        <v>0</v>
      </c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44"/>
    </row>
    <row r="56" spans="1:54" x14ac:dyDescent="0.25">
      <c r="A56" s="18">
        <v>44397</v>
      </c>
      <c r="B56" s="21"/>
      <c r="C56" s="19"/>
      <c r="D56" s="20"/>
      <c r="E56" s="18">
        <v>44428</v>
      </c>
      <c r="F56" s="21"/>
      <c r="G56" s="19"/>
      <c r="H56" s="20"/>
      <c r="I56" s="18">
        <v>44459</v>
      </c>
      <c r="J56" s="21"/>
      <c r="K56" s="19"/>
      <c r="L56" s="20"/>
      <c r="M56" s="18">
        <v>44489</v>
      </c>
      <c r="N56" s="21"/>
      <c r="O56" s="19"/>
      <c r="P56" s="20"/>
      <c r="Q56" s="18">
        <v>44520</v>
      </c>
      <c r="R56" s="21"/>
      <c r="S56" s="19"/>
      <c r="T56" s="20"/>
      <c r="U56" s="18">
        <v>44550</v>
      </c>
      <c r="V56" s="21"/>
      <c r="W56" s="19"/>
      <c r="X56" s="22"/>
      <c r="Y56" s="48">
        <v>2024</v>
      </c>
      <c r="Z56" s="71">
        <f>'2024'!Z32</f>
        <v>0</v>
      </c>
      <c r="AA56" s="28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44"/>
    </row>
    <row r="57" spans="1:54" x14ac:dyDescent="0.25">
      <c r="A57" s="18">
        <v>44398</v>
      </c>
      <c r="B57" s="21"/>
      <c r="C57" s="19"/>
      <c r="D57" s="20"/>
      <c r="E57" s="18">
        <v>44429</v>
      </c>
      <c r="F57" s="21"/>
      <c r="G57" s="19"/>
      <c r="H57" s="20"/>
      <c r="I57" s="18">
        <v>44460</v>
      </c>
      <c r="J57" s="21"/>
      <c r="K57" s="19"/>
      <c r="L57" s="20"/>
      <c r="M57" s="18">
        <v>44490</v>
      </c>
      <c r="N57" s="21"/>
      <c r="O57" s="19"/>
      <c r="P57" s="20"/>
      <c r="Q57" s="18">
        <v>44521</v>
      </c>
      <c r="R57" s="21"/>
      <c r="S57" s="19"/>
      <c r="T57" s="20"/>
      <c r="U57" s="18">
        <v>44551</v>
      </c>
      <c r="V57" s="21"/>
      <c r="W57" s="19"/>
      <c r="X57" s="22"/>
      <c r="Y57" s="48">
        <v>2025</v>
      </c>
      <c r="Z57" s="71">
        <f>'2025'!Z32</f>
        <v>0</v>
      </c>
      <c r="AA57" s="28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44"/>
    </row>
    <row r="58" spans="1:54" x14ac:dyDescent="0.25">
      <c r="A58" s="18">
        <v>44399</v>
      </c>
      <c r="B58" s="21"/>
      <c r="C58" s="19"/>
      <c r="D58" s="20"/>
      <c r="E58" s="18">
        <v>44430</v>
      </c>
      <c r="F58" s="21"/>
      <c r="G58" s="19"/>
      <c r="H58" s="20"/>
      <c r="I58" s="18">
        <v>44461</v>
      </c>
      <c r="J58" s="21"/>
      <c r="K58" s="19"/>
      <c r="L58" s="20"/>
      <c r="M58" s="18">
        <v>44491</v>
      </c>
      <c r="N58" s="21"/>
      <c r="O58" s="19"/>
      <c r="P58" s="20"/>
      <c r="Q58" s="18">
        <v>44522</v>
      </c>
      <c r="R58" s="21"/>
      <c r="S58" s="19"/>
      <c r="T58" s="20"/>
      <c r="U58" s="18">
        <v>44552</v>
      </c>
      <c r="V58" s="21"/>
      <c r="W58" s="19"/>
      <c r="X58" s="22"/>
      <c r="Y58" s="48">
        <v>2026</v>
      </c>
      <c r="Z58" s="71">
        <f>'2026'!Z32</f>
        <v>0</v>
      </c>
      <c r="AA58" s="28" t="s">
        <v>28</v>
      </c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44"/>
    </row>
    <row r="59" spans="1:54" x14ac:dyDescent="0.25">
      <c r="A59" s="18">
        <v>44400</v>
      </c>
      <c r="B59" s="21"/>
      <c r="C59" s="19"/>
      <c r="D59" s="20"/>
      <c r="E59" s="18">
        <v>44431</v>
      </c>
      <c r="F59" s="21"/>
      <c r="G59" s="19"/>
      <c r="H59" s="20"/>
      <c r="I59" s="18">
        <v>44462</v>
      </c>
      <c r="J59" s="21"/>
      <c r="K59" s="19"/>
      <c r="L59" s="20"/>
      <c r="M59" s="18">
        <v>44492</v>
      </c>
      <c r="N59" s="21"/>
      <c r="O59" s="19"/>
      <c r="P59" s="20"/>
      <c r="Q59" s="18">
        <v>44523</v>
      </c>
      <c r="R59" s="21"/>
      <c r="S59" s="19"/>
      <c r="T59" s="20"/>
      <c r="U59" s="18">
        <v>44553</v>
      </c>
      <c r="V59" s="21"/>
      <c r="W59" s="19"/>
      <c r="X59" s="22"/>
      <c r="Y59" s="48">
        <v>2027</v>
      </c>
      <c r="Z59" s="71">
        <f>'2027'!Z32</f>
        <v>0</v>
      </c>
      <c r="AA59" s="28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44"/>
    </row>
    <row r="60" spans="1:54" x14ac:dyDescent="0.25">
      <c r="A60" s="18">
        <v>44401</v>
      </c>
      <c r="B60" s="21"/>
      <c r="C60" s="19"/>
      <c r="D60" s="20"/>
      <c r="E60" s="18">
        <v>44432</v>
      </c>
      <c r="F60" s="21"/>
      <c r="G60" s="19"/>
      <c r="H60" s="20"/>
      <c r="I60" s="18">
        <v>44463</v>
      </c>
      <c r="J60" s="21"/>
      <c r="K60" s="19"/>
      <c r="L60" s="20"/>
      <c r="M60" s="18">
        <v>44493</v>
      </c>
      <c r="N60" s="21"/>
      <c r="O60" s="19"/>
      <c r="P60" s="20"/>
      <c r="Q60" s="18">
        <v>44524</v>
      </c>
      <c r="R60" s="21"/>
      <c r="S60" s="19"/>
      <c r="T60" s="20"/>
      <c r="U60" s="18">
        <v>44554</v>
      </c>
      <c r="V60" s="21"/>
      <c r="W60" s="19"/>
      <c r="X60" s="22"/>
      <c r="Y60" s="48">
        <v>2028</v>
      </c>
      <c r="Z60" s="71">
        <f>'2028'!Z32</f>
        <v>0</v>
      </c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44"/>
    </row>
    <row r="61" spans="1:54" x14ac:dyDescent="0.25">
      <c r="A61" s="18">
        <v>44402</v>
      </c>
      <c r="B61" s="21"/>
      <c r="C61" s="19"/>
      <c r="D61" s="20"/>
      <c r="E61" s="18">
        <v>44433</v>
      </c>
      <c r="F61" s="21"/>
      <c r="G61" s="19"/>
      <c r="H61" s="20"/>
      <c r="I61" s="18">
        <v>44464</v>
      </c>
      <c r="J61" s="21"/>
      <c r="K61" s="19"/>
      <c r="L61" s="20"/>
      <c r="M61" s="18">
        <v>44494</v>
      </c>
      <c r="N61" s="21"/>
      <c r="O61" s="19"/>
      <c r="P61" s="20"/>
      <c r="Q61" s="18">
        <v>44525</v>
      </c>
      <c r="R61" s="21"/>
      <c r="S61" s="19"/>
      <c r="T61" s="20"/>
      <c r="U61" s="18">
        <v>44555</v>
      </c>
      <c r="V61" s="21"/>
      <c r="W61" s="19"/>
      <c r="X61" s="22"/>
      <c r="Y61" s="48">
        <v>2029</v>
      </c>
      <c r="Z61" s="71">
        <f>'2029'!Z32</f>
        <v>0</v>
      </c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44"/>
    </row>
    <row r="62" spans="1:54" x14ac:dyDescent="0.25">
      <c r="A62" s="18">
        <v>44403</v>
      </c>
      <c r="B62" s="21"/>
      <c r="C62" s="19"/>
      <c r="D62" s="20"/>
      <c r="E62" s="18">
        <v>44434</v>
      </c>
      <c r="F62" s="21"/>
      <c r="G62" s="19"/>
      <c r="H62" s="20"/>
      <c r="I62" s="18">
        <v>44465</v>
      </c>
      <c r="J62" s="21"/>
      <c r="K62" s="19"/>
      <c r="L62" s="20"/>
      <c r="M62" s="18">
        <v>44495</v>
      </c>
      <c r="N62" s="21"/>
      <c r="O62" s="19"/>
      <c r="P62" s="20"/>
      <c r="Q62" s="18">
        <v>44526</v>
      </c>
      <c r="R62" s="21"/>
      <c r="S62" s="19"/>
      <c r="T62" s="20"/>
      <c r="U62" s="18">
        <v>44556</v>
      </c>
      <c r="V62" s="21"/>
      <c r="W62" s="19"/>
      <c r="X62" s="22"/>
      <c r="Y62" s="48">
        <v>2030</v>
      </c>
      <c r="Z62" s="71">
        <f>'2030'!Z32</f>
        <v>0</v>
      </c>
      <c r="AB62" s="7" t="s">
        <v>28</v>
      </c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44"/>
    </row>
    <row r="63" spans="1:54" x14ac:dyDescent="0.25">
      <c r="A63" s="18">
        <v>44404</v>
      </c>
      <c r="B63" s="21"/>
      <c r="C63" s="19"/>
      <c r="D63" s="20"/>
      <c r="E63" s="18">
        <v>44435</v>
      </c>
      <c r="F63" s="21"/>
      <c r="G63" s="19"/>
      <c r="H63" s="20"/>
      <c r="I63" s="18">
        <v>44466</v>
      </c>
      <c r="J63" s="21"/>
      <c r="K63" s="19"/>
      <c r="L63" s="20"/>
      <c r="M63" s="18">
        <v>44496</v>
      </c>
      <c r="N63" s="21"/>
      <c r="O63" s="19"/>
      <c r="P63" s="20"/>
      <c r="Q63" s="18">
        <v>44527</v>
      </c>
      <c r="R63" s="21"/>
      <c r="S63" s="19"/>
      <c r="T63" s="20"/>
      <c r="U63" s="18">
        <v>44557</v>
      </c>
      <c r="V63" s="21"/>
      <c r="W63" s="19"/>
      <c r="X63" s="22"/>
      <c r="Y63" s="48">
        <v>2031</v>
      </c>
      <c r="Z63" s="71">
        <f>'2031'!Z32</f>
        <v>0</v>
      </c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44"/>
    </row>
    <row r="64" spans="1:54" x14ac:dyDescent="0.25">
      <c r="A64" s="18">
        <v>44405</v>
      </c>
      <c r="B64" s="21"/>
      <c r="C64" s="19"/>
      <c r="D64" s="20"/>
      <c r="E64" s="18">
        <v>44436</v>
      </c>
      <c r="F64" s="21"/>
      <c r="G64" s="19"/>
      <c r="H64" s="20"/>
      <c r="I64" s="18">
        <v>44467</v>
      </c>
      <c r="J64" s="21"/>
      <c r="K64" s="19"/>
      <c r="L64" s="20"/>
      <c r="M64" s="18">
        <v>44497</v>
      </c>
      <c r="N64" s="21"/>
      <c r="O64" s="19"/>
      <c r="P64" s="20"/>
      <c r="Q64" s="18">
        <v>44528</v>
      </c>
      <c r="R64" s="21"/>
      <c r="S64" s="19"/>
      <c r="T64" s="20"/>
      <c r="U64" s="18">
        <v>44558</v>
      </c>
      <c r="V64" s="21"/>
      <c r="W64" s="19"/>
      <c r="X64" s="22"/>
      <c r="Y64" s="48">
        <v>2032</v>
      </c>
      <c r="Z64" s="71">
        <f>'2032'!Z32</f>
        <v>0</v>
      </c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44"/>
    </row>
    <row r="65" spans="1:54" x14ac:dyDescent="0.25">
      <c r="A65" s="18">
        <v>44406</v>
      </c>
      <c r="B65" s="21"/>
      <c r="C65" s="19"/>
      <c r="D65" s="20"/>
      <c r="E65" s="18">
        <v>44437</v>
      </c>
      <c r="F65" s="21"/>
      <c r="G65" s="19"/>
      <c r="H65" s="20"/>
      <c r="I65" s="18">
        <v>44468</v>
      </c>
      <c r="J65" s="21"/>
      <c r="K65" s="19"/>
      <c r="L65" s="20"/>
      <c r="M65" s="18">
        <v>44498</v>
      </c>
      <c r="N65" s="21"/>
      <c r="O65" s="19"/>
      <c r="P65" s="20"/>
      <c r="Q65" s="18">
        <v>44529</v>
      </c>
      <c r="R65" s="21"/>
      <c r="S65" s="19"/>
      <c r="T65" s="20"/>
      <c r="U65" s="18">
        <v>44559</v>
      </c>
      <c r="V65" s="21"/>
      <c r="W65" s="19"/>
      <c r="X65" s="22"/>
      <c r="Y65" s="48">
        <v>2033</v>
      </c>
      <c r="Z65" s="71">
        <f>'2033'!Z32</f>
        <v>0</v>
      </c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44"/>
    </row>
    <row r="66" spans="1:54" x14ac:dyDescent="0.25">
      <c r="A66" s="18">
        <v>44407</v>
      </c>
      <c r="B66" s="21"/>
      <c r="C66" s="19"/>
      <c r="D66" s="20"/>
      <c r="E66" s="18">
        <v>44438</v>
      </c>
      <c r="F66" s="21"/>
      <c r="G66" s="19"/>
      <c r="H66" s="20"/>
      <c r="I66" s="18">
        <v>44469</v>
      </c>
      <c r="J66" s="21"/>
      <c r="K66" s="19"/>
      <c r="L66" s="20"/>
      <c r="M66" s="18">
        <v>44499</v>
      </c>
      <c r="N66" s="21"/>
      <c r="O66" s="19"/>
      <c r="P66" s="20"/>
      <c r="Q66" s="18">
        <v>44530</v>
      </c>
      <c r="R66" s="21"/>
      <c r="S66" s="19"/>
      <c r="T66" s="20"/>
      <c r="U66" s="18">
        <v>44560</v>
      </c>
      <c r="V66" s="21"/>
      <c r="W66" s="19"/>
      <c r="X66" s="22"/>
      <c r="Y66" s="48">
        <v>2034</v>
      </c>
      <c r="Z66" s="71">
        <f>'2034'!Z32</f>
        <v>0</v>
      </c>
      <c r="AA66" s="28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44"/>
    </row>
    <row r="67" spans="1:54" ht="15.75" thickBot="1" x14ac:dyDescent="0.3">
      <c r="A67" s="33">
        <v>44408</v>
      </c>
      <c r="B67" s="35"/>
      <c r="C67" s="34"/>
      <c r="D67" s="25"/>
      <c r="E67" s="33">
        <v>44439</v>
      </c>
      <c r="F67" s="35"/>
      <c r="G67" s="34"/>
      <c r="H67" s="25"/>
      <c r="I67" s="33"/>
      <c r="J67" s="35"/>
      <c r="K67" s="34"/>
      <c r="L67" s="25"/>
      <c r="M67" s="33">
        <v>44500</v>
      </c>
      <c r="N67" s="35"/>
      <c r="O67" s="34"/>
      <c r="P67" s="25"/>
      <c r="Q67" s="33"/>
      <c r="R67" s="35"/>
      <c r="S67" s="34"/>
      <c r="T67" s="25"/>
      <c r="U67" s="33">
        <v>44561</v>
      </c>
      <c r="V67" s="35"/>
      <c r="W67" s="34"/>
      <c r="X67" s="36"/>
      <c r="Y67" s="38">
        <v>2035</v>
      </c>
      <c r="Z67" s="75">
        <f>'2035'!Z32</f>
        <v>0</v>
      </c>
      <c r="AA67" s="45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7"/>
    </row>
  </sheetData>
  <mergeCells count="18">
    <mergeCell ref="A35:D35"/>
    <mergeCell ref="Y18:AA18"/>
    <mergeCell ref="Y1:BH1"/>
    <mergeCell ref="Y51:Z51"/>
    <mergeCell ref="Y34:Z34"/>
    <mergeCell ref="U35:X35"/>
    <mergeCell ref="Q35:T35"/>
    <mergeCell ref="Y2:AA2"/>
    <mergeCell ref="A1:X1"/>
    <mergeCell ref="U2:X2"/>
    <mergeCell ref="Q2:T2"/>
    <mergeCell ref="M2:P2"/>
    <mergeCell ref="I2:L2"/>
    <mergeCell ref="E2:H2"/>
    <mergeCell ref="A2:D2"/>
    <mergeCell ref="M35:P35"/>
    <mergeCell ref="I35:L35"/>
    <mergeCell ref="E35:H35"/>
  </mergeCells>
  <conditionalFormatting sqref="A37:D67">
    <cfRule type="expression" dxfId="581" priority="17">
      <formula>IF($B37&gt;0.01,TRUE,FALSE)</formula>
    </cfRule>
  </conditionalFormatting>
  <conditionalFormatting sqref="E37:H67">
    <cfRule type="expression" dxfId="580" priority="16">
      <formula>IF($F37&gt;0.01,TRUE,FALSE)</formula>
    </cfRule>
  </conditionalFormatting>
  <conditionalFormatting sqref="M37:P67">
    <cfRule type="expression" dxfId="579" priority="15">
      <formula>IF($N37&gt;0.01,TRUE,FALSE)</formula>
    </cfRule>
  </conditionalFormatting>
  <conditionalFormatting sqref="Q37:T67">
    <cfRule type="expression" dxfId="578" priority="14">
      <formula>IF($R37&gt;0.01,TRUE,FALSE)</formula>
    </cfRule>
  </conditionalFormatting>
  <conditionalFormatting sqref="U37:X67">
    <cfRule type="expression" dxfId="577" priority="13">
      <formula>IF($V37&gt;0.01,TRUE,FALSE)</formula>
    </cfRule>
  </conditionalFormatting>
  <conditionalFormatting sqref="A4:D34">
    <cfRule type="expression" dxfId="576" priority="12">
      <formula>IF($B4&gt;0.01,TRUE,FALSE)</formula>
    </cfRule>
  </conditionalFormatting>
  <conditionalFormatting sqref="E4:H31 F32:H34">
    <cfRule type="expression" dxfId="575" priority="11">
      <formula>IF($F4&gt;0.01,TRUE,FALSE)</formula>
    </cfRule>
  </conditionalFormatting>
  <conditionalFormatting sqref="I4:L34">
    <cfRule type="expression" dxfId="574" priority="10">
      <formula>IF($J4&gt;0.01,TRUE,FALSE)</formula>
    </cfRule>
  </conditionalFormatting>
  <conditionalFormatting sqref="M4:P34">
    <cfRule type="expression" dxfId="573" priority="9">
      <formula>IF($N4&gt;0.01,TRUE,FALSE)</formula>
    </cfRule>
  </conditionalFormatting>
  <conditionalFormatting sqref="Q4:T34">
    <cfRule type="expression" dxfId="572" priority="8">
      <formula>IF($R4&gt;0.01,TRUE,FALSE)</formula>
    </cfRule>
  </conditionalFormatting>
  <conditionalFormatting sqref="U4:X34">
    <cfRule type="expression" dxfId="571" priority="7">
      <formula>IF($V4&gt;0.01,TRUE,FALSE)</formula>
    </cfRule>
  </conditionalFormatting>
  <conditionalFormatting sqref="I37:L67">
    <cfRule type="expression" dxfId="570" priority="6">
      <formula>IF($J37&gt;0.01,TRUE,FALSE)</formula>
    </cfRule>
  </conditionalFormatting>
  <conditionalFormatting sqref="Z4:AA15 Z20:AA31">
    <cfRule type="cellIs" dxfId="569" priority="5" operator="greaterThan">
      <formula>0</formula>
    </cfRule>
  </conditionalFormatting>
  <conditionalFormatting sqref="Z36:Z50">
    <cfRule type="cellIs" dxfId="568" priority="4" operator="greaterThan">
      <formula>0</formula>
    </cfRule>
  </conditionalFormatting>
  <conditionalFormatting sqref="Z54:Z67">
    <cfRule type="cellIs" dxfId="567" priority="3" operator="greaterThan">
      <formula>0</formula>
    </cfRule>
  </conditionalFormatting>
  <conditionalFormatting sqref="Z53:Z67">
    <cfRule type="cellIs" dxfId="566" priority="2" operator="greaterThan">
      <formula>0</formula>
    </cfRule>
  </conditionalFormatting>
  <conditionalFormatting sqref="E32:E34">
    <cfRule type="expression" dxfId="565" priority="1">
      <formula>IF($F32&gt;0.01,TRUE,FALSE)</formula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97CFD-DFA0-4127-A19D-3493C8F72655}">
  <dimension ref="A1:BH72"/>
  <sheetViews>
    <sheetView zoomScale="55" zoomScaleNormal="55" workbookViewId="0">
      <pane ySplit="1" topLeftCell="A2" activePane="bottomLeft" state="frozen"/>
      <selection pane="bottomLeft" activeCell="A2" sqref="A2:D2"/>
    </sheetView>
  </sheetViews>
  <sheetFormatPr defaultColWidth="8.85546875" defaultRowHeight="15" x14ac:dyDescent="0.25"/>
  <cols>
    <col min="1" max="1" width="12.140625" style="8" bestFit="1" customWidth="1"/>
    <col min="2" max="2" width="9" style="66" bestFit="1" customWidth="1"/>
    <col min="3" max="3" width="14.42578125" style="8" bestFit="1" customWidth="1"/>
    <col min="4" max="4" width="9.42578125" style="8" bestFit="1" customWidth="1"/>
    <col min="5" max="5" width="12.28515625" style="8" bestFit="1" customWidth="1"/>
    <col min="6" max="6" width="9" style="66" bestFit="1" customWidth="1"/>
    <col min="7" max="7" width="14.42578125" style="8" bestFit="1" customWidth="1"/>
    <col min="8" max="8" width="9.42578125" style="8" bestFit="1" customWidth="1"/>
    <col min="9" max="9" width="12.28515625" style="8" bestFit="1" customWidth="1"/>
    <col min="10" max="10" width="9" style="66" bestFit="1" customWidth="1"/>
    <col min="11" max="11" width="14.42578125" style="8" bestFit="1" customWidth="1"/>
    <col min="12" max="12" width="9.42578125" style="8" bestFit="1" customWidth="1"/>
    <col min="13" max="13" width="13.140625" style="8" bestFit="1" customWidth="1"/>
    <col min="14" max="14" width="9" style="66" bestFit="1" customWidth="1"/>
    <col min="15" max="15" width="14.42578125" style="8" bestFit="1" customWidth="1"/>
    <col min="16" max="16" width="9.42578125" style="8" bestFit="1" customWidth="1"/>
    <col min="17" max="17" width="12.5703125" style="8" bestFit="1" customWidth="1"/>
    <col min="18" max="18" width="9" style="66" bestFit="1" customWidth="1"/>
    <col min="19" max="19" width="14.42578125" style="8" bestFit="1" customWidth="1"/>
    <col min="20" max="20" width="9.42578125" style="8" bestFit="1" customWidth="1"/>
    <col min="21" max="21" width="13.140625" style="8" bestFit="1" customWidth="1"/>
    <col min="22" max="22" width="9" style="66" bestFit="1" customWidth="1"/>
    <col min="23" max="23" width="14.42578125" style="8" bestFit="1" customWidth="1"/>
    <col min="24" max="24" width="9.42578125" style="8" customWidth="1"/>
    <col min="25" max="25" width="19.42578125" style="32" bestFit="1" customWidth="1"/>
    <col min="26" max="26" width="30" style="32" bestFit="1" customWidth="1"/>
    <col min="27" max="27" width="21.7109375" style="32" bestFit="1" customWidth="1"/>
    <col min="28" max="28" width="2.28515625" style="8" bestFit="1" customWidth="1"/>
    <col min="29" max="29" width="25.140625" style="8" bestFit="1" customWidth="1"/>
    <col min="30" max="30" width="27" style="8" customWidth="1"/>
    <col min="31" max="31" width="8.85546875" style="8"/>
    <col min="32" max="32" width="30.85546875" style="8" bestFit="1" customWidth="1"/>
    <col min="33" max="33" width="27" style="8" customWidth="1"/>
    <col min="34" max="16384" width="8.85546875" style="8"/>
  </cols>
  <sheetData>
    <row r="1" spans="1:60" s="6" customFormat="1" ht="23.25" customHeight="1" thickBot="1" x14ac:dyDescent="0.3">
      <c r="A1" s="86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8"/>
      <c r="Y1" s="76" t="s">
        <v>1</v>
      </c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</row>
    <row r="2" spans="1:60" ht="16.5" thickBot="1" x14ac:dyDescent="0.3">
      <c r="A2" s="80" t="s">
        <v>2</v>
      </c>
      <c r="B2" s="81"/>
      <c r="C2" s="81"/>
      <c r="D2" s="82"/>
      <c r="E2" s="80" t="s">
        <v>3</v>
      </c>
      <c r="F2" s="81"/>
      <c r="G2" s="81"/>
      <c r="H2" s="82"/>
      <c r="I2" s="80" t="s">
        <v>4</v>
      </c>
      <c r="J2" s="81"/>
      <c r="K2" s="81"/>
      <c r="L2" s="82"/>
      <c r="M2" s="80" t="s">
        <v>5</v>
      </c>
      <c r="N2" s="81"/>
      <c r="O2" s="81"/>
      <c r="P2" s="82"/>
      <c r="Q2" s="80" t="s">
        <v>6</v>
      </c>
      <c r="R2" s="81"/>
      <c r="S2" s="81"/>
      <c r="T2" s="82"/>
      <c r="U2" s="80" t="s">
        <v>7</v>
      </c>
      <c r="V2" s="81"/>
      <c r="W2" s="81"/>
      <c r="X2" s="81"/>
      <c r="Y2" s="83" t="s">
        <v>8</v>
      </c>
      <c r="Z2" s="84"/>
      <c r="AA2" s="85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3"/>
    </row>
    <row r="3" spans="1:60" ht="15.75" thickBot="1" x14ac:dyDescent="0.3">
      <c r="A3" s="9" t="s">
        <v>30</v>
      </c>
      <c r="B3" s="65" t="s">
        <v>9</v>
      </c>
      <c r="C3" s="9" t="s">
        <v>10</v>
      </c>
      <c r="D3" s="9" t="s">
        <v>29</v>
      </c>
      <c r="E3" s="9" t="s">
        <v>30</v>
      </c>
      <c r="F3" s="65" t="s">
        <v>9</v>
      </c>
      <c r="G3" s="9" t="s">
        <v>10</v>
      </c>
      <c r="H3" s="9" t="s">
        <v>29</v>
      </c>
      <c r="I3" s="9" t="s">
        <v>30</v>
      </c>
      <c r="J3" s="65" t="s">
        <v>9</v>
      </c>
      <c r="K3" s="9" t="s">
        <v>10</v>
      </c>
      <c r="L3" s="9" t="s">
        <v>29</v>
      </c>
      <c r="M3" s="9" t="s">
        <v>30</v>
      </c>
      <c r="N3" s="65" t="s">
        <v>9</v>
      </c>
      <c r="O3" s="9" t="s">
        <v>10</v>
      </c>
      <c r="P3" s="9" t="s">
        <v>29</v>
      </c>
      <c r="Q3" s="9" t="s">
        <v>30</v>
      </c>
      <c r="R3" s="65" t="s">
        <v>9</v>
      </c>
      <c r="S3" s="9" t="s">
        <v>10</v>
      </c>
      <c r="T3" s="9" t="s">
        <v>29</v>
      </c>
      <c r="U3" s="9" t="s">
        <v>30</v>
      </c>
      <c r="V3" s="65" t="s">
        <v>9</v>
      </c>
      <c r="W3" s="9" t="s">
        <v>10</v>
      </c>
      <c r="X3" s="10" t="s">
        <v>29</v>
      </c>
      <c r="Y3" s="11" t="s">
        <v>11</v>
      </c>
      <c r="Z3" s="11" t="s">
        <v>27</v>
      </c>
      <c r="AA3" s="11" t="s">
        <v>22</v>
      </c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44"/>
    </row>
    <row r="4" spans="1:60" x14ac:dyDescent="0.25">
      <c r="A4" s="12">
        <v>44562</v>
      </c>
      <c r="B4" s="15"/>
      <c r="C4" s="13"/>
      <c r="D4" s="14"/>
      <c r="E4" s="12">
        <v>44593</v>
      </c>
      <c r="F4" s="15"/>
      <c r="G4" s="15"/>
      <c r="H4" s="14"/>
      <c r="I4" s="12">
        <v>44621</v>
      </c>
      <c r="J4" s="15"/>
      <c r="K4" s="15"/>
      <c r="L4" s="14"/>
      <c r="M4" s="12">
        <v>44652</v>
      </c>
      <c r="N4" s="15"/>
      <c r="O4" s="13"/>
      <c r="P4" s="14"/>
      <c r="Q4" s="12">
        <v>44682</v>
      </c>
      <c r="R4" s="15"/>
      <c r="S4" s="15"/>
      <c r="T4" s="14"/>
      <c r="U4" s="12">
        <v>44713</v>
      </c>
      <c r="V4" s="15"/>
      <c r="W4" s="15"/>
      <c r="X4" s="16"/>
      <c r="Y4" s="17" t="s">
        <v>2</v>
      </c>
      <c r="Z4" s="29">
        <f>SUM(B4:B34)</f>
        <v>0</v>
      </c>
      <c r="AA4" s="70">
        <f>Table1496[[#This Row],[This Year]]</f>
        <v>0</v>
      </c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44"/>
    </row>
    <row r="5" spans="1:60" x14ac:dyDescent="0.25">
      <c r="A5" s="18">
        <v>44563</v>
      </c>
      <c r="B5" s="21"/>
      <c r="C5" s="19"/>
      <c r="D5" s="20"/>
      <c r="E5" s="18">
        <v>44594</v>
      </c>
      <c r="F5" s="21"/>
      <c r="G5" s="21"/>
      <c r="H5" s="20"/>
      <c r="I5" s="18">
        <v>44622</v>
      </c>
      <c r="J5" s="21"/>
      <c r="K5" s="21"/>
      <c r="L5" s="20"/>
      <c r="M5" s="18">
        <v>44653</v>
      </c>
      <c r="N5" s="21"/>
      <c r="O5" s="21"/>
      <c r="P5" s="20"/>
      <c r="Q5" s="18">
        <v>44683</v>
      </c>
      <c r="R5" s="21"/>
      <c r="S5" s="21"/>
      <c r="T5" s="20"/>
      <c r="U5" s="18">
        <v>44714</v>
      </c>
      <c r="V5" s="21"/>
      <c r="W5" s="21"/>
      <c r="X5" s="22"/>
      <c r="Y5" s="23" t="s">
        <v>12</v>
      </c>
      <c r="Z5" s="30">
        <f>SUM(F4:F31)</f>
        <v>0</v>
      </c>
      <c r="AA5" s="71">
        <f>Table1496[[#This Row],[This Year]]</f>
        <v>0</v>
      </c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44"/>
    </row>
    <row r="6" spans="1:60" x14ac:dyDescent="0.25">
      <c r="A6" s="18">
        <v>44564</v>
      </c>
      <c r="B6" s="21"/>
      <c r="C6" s="19"/>
      <c r="D6" s="20"/>
      <c r="E6" s="18">
        <v>44595</v>
      </c>
      <c r="F6" s="21"/>
      <c r="G6" s="21"/>
      <c r="H6" s="20"/>
      <c r="I6" s="18">
        <v>44623</v>
      </c>
      <c r="J6" s="21"/>
      <c r="K6" s="21"/>
      <c r="L6" s="20"/>
      <c r="M6" s="18">
        <v>44654</v>
      </c>
      <c r="N6" s="21"/>
      <c r="O6" s="21"/>
      <c r="P6" s="20"/>
      <c r="Q6" s="18">
        <v>44684</v>
      </c>
      <c r="R6" s="21"/>
      <c r="S6" s="21"/>
      <c r="T6" s="20"/>
      <c r="U6" s="18">
        <v>44715</v>
      </c>
      <c r="V6" s="21"/>
      <c r="W6" s="21"/>
      <c r="X6" s="22"/>
      <c r="Y6" s="23" t="s">
        <v>4</v>
      </c>
      <c r="Z6" s="30">
        <f>SUM(J4:J34)</f>
        <v>0</v>
      </c>
      <c r="AA6" s="71">
        <f>Table1496[[#This Row],[This Year]]</f>
        <v>0</v>
      </c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44"/>
    </row>
    <row r="7" spans="1:60" x14ac:dyDescent="0.25">
      <c r="A7" s="18">
        <v>44565</v>
      </c>
      <c r="B7" s="21"/>
      <c r="C7" s="19"/>
      <c r="D7" s="20"/>
      <c r="E7" s="18">
        <v>44596</v>
      </c>
      <c r="F7" s="21"/>
      <c r="G7" s="21"/>
      <c r="H7" s="20"/>
      <c r="I7" s="18">
        <v>44624</v>
      </c>
      <c r="J7" s="21"/>
      <c r="K7" s="21"/>
      <c r="L7" s="20"/>
      <c r="M7" s="18">
        <v>44655</v>
      </c>
      <c r="N7" s="21"/>
      <c r="O7" s="21"/>
      <c r="P7" s="20"/>
      <c r="Q7" s="18">
        <v>44685</v>
      </c>
      <c r="R7" s="21"/>
      <c r="S7" s="21"/>
      <c r="T7" s="20"/>
      <c r="U7" s="18">
        <v>44716</v>
      </c>
      <c r="V7" s="21"/>
      <c r="W7" s="21"/>
      <c r="X7" s="22"/>
      <c r="Y7" s="23" t="s">
        <v>5</v>
      </c>
      <c r="Z7" s="30">
        <f>SUM(N4:N33)</f>
        <v>0</v>
      </c>
      <c r="AA7" s="71">
        <f>Table1496[[#This Row],[This Year]]</f>
        <v>0</v>
      </c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44"/>
    </row>
    <row r="8" spans="1:60" x14ac:dyDescent="0.25">
      <c r="A8" s="18">
        <v>44566</v>
      </c>
      <c r="B8" s="21"/>
      <c r="C8" s="19"/>
      <c r="D8" s="20"/>
      <c r="E8" s="18">
        <v>44597</v>
      </c>
      <c r="F8" s="21"/>
      <c r="G8" s="21"/>
      <c r="H8" s="20"/>
      <c r="I8" s="18">
        <v>44625</v>
      </c>
      <c r="J8" s="21"/>
      <c r="K8" s="21"/>
      <c r="L8" s="20"/>
      <c r="M8" s="18">
        <v>44656</v>
      </c>
      <c r="N8" s="21"/>
      <c r="O8" s="21"/>
      <c r="P8" s="20"/>
      <c r="Q8" s="18">
        <v>44686</v>
      </c>
      <c r="R8" s="21"/>
      <c r="S8" s="21"/>
      <c r="T8" s="20"/>
      <c r="U8" s="18">
        <v>44717</v>
      </c>
      <c r="V8" s="21"/>
      <c r="W8" s="21"/>
      <c r="X8" s="22"/>
      <c r="Y8" s="23" t="s">
        <v>6</v>
      </c>
      <c r="Z8" s="30">
        <f>SUM(R4:R34)</f>
        <v>0</v>
      </c>
      <c r="AA8" s="71">
        <f>Table1496[[#This Row],[This Year]]</f>
        <v>0</v>
      </c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44"/>
    </row>
    <row r="9" spans="1:60" x14ac:dyDescent="0.25">
      <c r="A9" s="18">
        <v>44567</v>
      </c>
      <c r="B9" s="21"/>
      <c r="C9" s="19"/>
      <c r="D9" s="20"/>
      <c r="E9" s="18">
        <v>44598</v>
      </c>
      <c r="F9" s="21"/>
      <c r="G9" s="21"/>
      <c r="H9" s="20"/>
      <c r="I9" s="18">
        <v>44626</v>
      </c>
      <c r="J9" s="21"/>
      <c r="K9" s="21"/>
      <c r="L9" s="20"/>
      <c r="M9" s="18">
        <v>44657</v>
      </c>
      <c r="N9" s="21"/>
      <c r="O9" s="21"/>
      <c r="P9" s="20"/>
      <c r="Q9" s="18">
        <v>44687</v>
      </c>
      <c r="R9" s="21"/>
      <c r="S9" s="21"/>
      <c r="T9" s="20"/>
      <c r="U9" s="18">
        <v>44718</v>
      </c>
      <c r="V9" s="21"/>
      <c r="W9" s="21"/>
      <c r="X9" s="22"/>
      <c r="Y9" s="23" t="s">
        <v>7</v>
      </c>
      <c r="Z9" s="30">
        <f>SUM(V4:V33)</f>
        <v>0</v>
      </c>
      <c r="AA9" s="71">
        <f>Table1496[[#This Row],[This Year]]</f>
        <v>0</v>
      </c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44"/>
    </row>
    <row r="10" spans="1:60" x14ac:dyDescent="0.25">
      <c r="A10" s="18">
        <v>44568</v>
      </c>
      <c r="B10" s="21"/>
      <c r="C10" s="19"/>
      <c r="D10" s="20"/>
      <c r="E10" s="18">
        <v>44599</v>
      </c>
      <c r="F10" s="21"/>
      <c r="G10" s="21"/>
      <c r="H10" s="20"/>
      <c r="I10" s="18">
        <v>44627</v>
      </c>
      <c r="J10" s="21"/>
      <c r="K10" s="21"/>
      <c r="L10" s="20"/>
      <c r="M10" s="18">
        <v>44658</v>
      </c>
      <c r="N10" s="21"/>
      <c r="O10" s="21"/>
      <c r="P10" s="20"/>
      <c r="Q10" s="18">
        <v>44688</v>
      </c>
      <c r="R10" s="21"/>
      <c r="S10" s="21"/>
      <c r="T10" s="20"/>
      <c r="U10" s="18">
        <v>44719</v>
      </c>
      <c r="V10" s="21"/>
      <c r="W10" s="21"/>
      <c r="X10" s="22"/>
      <c r="Y10" s="23" t="s">
        <v>13</v>
      </c>
      <c r="Z10" s="30">
        <f>SUM(B37:B67)</f>
        <v>0</v>
      </c>
      <c r="AA10" s="71">
        <f>Table1496[[#This Row],[This Year]]</f>
        <v>0</v>
      </c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44"/>
    </row>
    <row r="11" spans="1:60" x14ac:dyDescent="0.25">
      <c r="A11" s="18">
        <v>44569</v>
      </c>
      <c r="B11" s="21"/>
      <c r="C11" s="19"/>
      <c r="D11" s="20"/>
      <c r="E11" s="18">
        <v>44600</v>
      </c>
      <c r="F11" s="21"/>
      <c r="G11" s="21"/>
      <c r="H11" s="20"/>
      <c r="I11" s="18">
        <v>44628</v>
      </c>
      <c r="J11" s="21"/>
      <c r="K11" s="21"/>
      <c r="L11" s="20"/>
      <c r="M11" s="18">
        <v>44659</v>
      </c>
      <c r="N11" s="21"/>
      <c r="O11" s="21"/>
      <c r="P11" s="20"/>
      <c r="Q11" s="18">
        <v>44689</v>
      </c>
      <c r="R11" s="21"/>
      <c r="S11" s="21"/>
      <c r="T11" s="20"/>
      <c r="U11" s="18">
        <v>44720</v>
      </c>
      <c r="V11" s="21"/>
      <c r="W11" s="21"/>
      <c r="X11" s="22"/>
      <c r="Y11" s="23" t="s">
        <v>14</v>
      </c>
      <c r="Z11" s="30">
        <f>SUM(F37:F67)</f>
        <v>0</v>
      </c>
      <c r="AA11" s="71">
        <f>Table1496[[#This Row],[This Year]]</f>
        <v>0</v>
      </c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44"/>
    </row>
    <row r="12" spans="1:60" x14ac:dyDescent="0.25">
      <c r="A12" s="18">
        <v>44570</v>
      </c>
      <c r="B12" s="21"/>
      <c r="C12" s="19"/>
      <c r="D12" s="20"/>
      <c r="E12" s="18">
        <v>44601</v>
      </c>
      <c r="F12" s="21"/>
      <c r="G12" s="21"/>
      <c r="H12" s="20"/>
      <c r="I12" s="18">
        <v>44629</v>
      </c>
      <c r="J12" s="21"/>
      <c r="K12" s="21"/>
      <c r="L12" s="20"/>
      <c r="M12" s="18">
        <v>44660</v>
      </c>
      <c r="N12" s="21"/>
      <c r="O12" s="21"/>
      <c r="P12" s="20"/>
      <c r="Q12" s="18">
        <v>44690</v>
      </c>
      <c r="R12" s="21"/>
      <c r="S12" s="21"/>
      <c r="T12" s="20"/>
      <c r="U12" s="18">
        <v>44721</v>
      </c>
      <c r="V12" s="21"/>
      <c r="W12" s="21"/>
      <c r="X12" s="22"/>
      <c r="Y12" s="23" t="s">
        <v>15</v>
      </c>
      <c r="Z12" s="30">
        <f>SUM(J37:J66)</f>
        <v>0</v>
      </c>
      <c r="AA12" s="71">
        <f>Table1496[[#This Row],[This Year]]</f>
        <v>0</v>
      </c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44"/>
    </row>
    <row r="13" spans="1:60" x14ac:dyDescent="0.25">
      <c r="A13" s="18">
        <v>44571</v>
      </c>
      <c r="B13" s="21"/>
      <c r="C13" s="19"/>
      <c r="D13" s="20"/>
      <c r="E13" s="18">
        <v>44602</v>
      </c>
      <c r="F13" s="21"/>
      <c r="G13" s="21"/>
      <c r="H13" s="20"/>
      <c r="I13" s="18">
        <v>44630</v>
      </c>
      <c r="J13" s="21"/>
      <c r="K13" s="21"/>
      <c r="L13" s="20"/>
      <c r="M13" s="18">
        <v>44661</v>
      </c>
      <c r="N13" s="21"/>
      <c r="O13" s="21"/>
      <c r="P13" s="20"/>
      <c r="Q13" s="18">
        <v>44691</v>
      </c>
      <c r="R13" s="21"/>
      <c r="S13" s="21"/>
      <c r="T13" s="20"/>
      <c r="U13" s="18">
        <v>44722</v>
      </c>
      <c r="V13" s="21"/>
      <c r="W13" s="21"/>
      <c r="X13" s="22"/>
      <c r="Y13" s="23" t="s">
        <v>16</v>
      </c>
      <c r="Z13" s="30">
        <f>SUM(N37:N67)</f>
        <v>0</v>
      </c>
      <c r="AA13" s="71">
        <f>Table1496[[#This Row],[This Year]]</f>
        <v>0</v>
      </c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44"/>
    </row>
    <row r="14" spans="1:60" x14ac:dyDescent="0.25">
      <c r="A14" s="18">
        <v>44572</v>
      </c>
      <c r="B14" s="21"/>
      <c r="C14" s="19"/>
      <c r="D14" s="20"/>
      <c r="E14" s="18">
        <v>44603</v>
      </c>
      <c r="F14" s="21"/>
      <c r="G14" s="21"/>
      <c r="H14" s="20"/>
      <c r="I14" s="18">
        <v>44631</v>
      </c>
      <c r="J14" s="21"/>
      <c r="K14" s="21"/>
      <c r="L14" s="20"/>
      <c r="M14" s="18">
        <v>44662</v>
      </c>
      <c r="N14" s="21"/>
      <c r="O14" s="21"/>
      <c r="P14" s="20"/>
      <c r="Q14" s="18">
        <v>44692</v>
      </c>
      <c r="R14" s="21"/>
      <c r="S14" s="21"/>
      <c r="T14" s="20"/>
      <c r="U14" s="18">
        <v>44723</v>
      </c>
      <c r="V14" s="21"/>
      <c r="W14" s="21"/>
      <c r="X14" s="22"/>
      <c r="Y14" s="23" t="s">
        <v>17</v>
      </c>
      <c r="Z14" s="30">
        <f>SUM(R37:R66)</f>
        <v>0</v>
      </c>
      <c r="AA14" s="71">
        <f>Table1496[[#This Row],[This Year]]</f>
        <v>0</v>
      </c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44"/>
    </row>
    <row r="15" spans="1:60" x14ac:dyDescent="0.25">
      <c r="A15" s="18">
        <v>44573</v>
      </c>
      <c r="B15" s="21"/>
      <c r="C15" s="19"/>
      <c r="D15" s="20"/>
      <c r="E15" s="18">
        <v>44604</v>
      </c>
      <c r="F15" s="21"/>
      <c r="G15" s="21"/>
      <c r="H15" s="20"/>
      <c r="I15" s="18">
        <v>44632</v>
      </c>
      <c r="J15" s="21"/>
      <c r="K15" s="21"/>
      <c r="L15" s="20"/>
      <c r="M15" s="18">
        <v>44663</v>
      </c>
      <c r="N15" s="21"/>
      <c r="O15" s="21"/>
      <c r="P15" s="20"/>
      <c r="Q15" s="18">
        <v>44693</v>
      </c>
      <c r="R15" s="21"/>
      <c r="S15" s="21"/>
      <c r="T15" s="20"/>
      <c r="U15" s="18">
        <v>44724</v>
      </c>
      <c r="V15" s="21"/>
      <c r="W15" s="21"/>
      <c r="X15" s="22"/>
      <c r="Y15" s="23" t="s">
        <v>18</v>
      </c>
      <c r="Z15" s="30">
        <f>SUM(V37:V67)</f>
        <v>0</v>
      </c>
      <c r="AA15" s="71">
        <f>Table1496[[#This Row],[This Year]]</f>
        <v>0</v>
      </c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44"/>
    </row>
    <row r="16" spans="1:60" ht="15.75" thickBot="1" x14ac:dyDescent="0.3">
      <c r="A16" s="18">
        <v>44574</v>
      </c>
      <c r="B16" s="21"/>
      <c r="C16" s="19"/>
      <c r="D16" s="20"/>
      <c r="E16" s="18">
        <v>44605</v>
      </c>
      <c r="F16" s="21"/>
      <c r="G16" s="21"/>
      <c r="H16" s="20"/>
      <c r="I16" s="18">
        <v>44633</v>
      </c>
      <c r="J16" s="21"/>
      <c r="K16" s="21"/>
      <c r="L16" s="20"/>
      <c r="M16" s="18">
        <v>44664</v>
      </c>
      <c r="N16" s="21"/>
      <c r="O16" s="21"/>
      <c r="P16" s="20"/>
      <c r="Q16" s="18">
        <v>44694</v>
      </c>
      <c r="R16" s="21"/>
      <c r="S16" s="21"/>
      <c r="T16" s="20"/>
      <c r="U16" s="18">
        <v>44725</v>
      </c>
      <c r="V16" s="21"/>
      <c r="W16" s="21"/>
      <c r="X16" s="22"/>
      <c r="Y16" s="24" t="s">
        <v>19</v>
      </c>
      <c r="Z16" s="31">
        <f>SUM(Z4:Z15)</f>
        <v>0</v>
      </c>
      <c r="AA16" s="31">
        <f>SUBTOTAL(109,Table14962[Last Year])</f>
        <v>0</v>
      </c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44"/>
    </row>
    <row r="17" spans="1:54" ht="15.75" thickBot="1" x14ac:dyDescent="0.3">
      <c r="A17" s="18">
        <v>44575</v>
      </c>
      <c r="B17" s="21"/>
      <c r="C17" s="19"/>
      <c r="D17" s="20"/>
      <c r="E17" s="18">
        <v>44606</v>
      </c>
      <c r="F17" s="21"/>
      <c r="G17" s="21"/>
      <c r="H17" s="20"/>
      <c r="I17" s="18">
        <v>44634</v>
      </c>
      <c r="J17" s="21"/>
      <c r="K17" s="21"/>
      <c r="L17" s="20"/>
      <c r="M17" s="18">
        <v>44665</v>
      </c>
      <c r="N17" s="21"/>
      <c r="O17" s="21"/>
      <c r="P17" s="20"/>
      <c r="Q17" s="18">
        <v>44695</v>
      </c>
      <c r="R17" s="21"/>
      <c r="S17" s="21"/>
      <c r="T17" s="20"/>
      <c r="U17" s="18">
        <v>44726</v>
      </c>
      <c r="V17" s="21"/>
      <c r="W17" s="21"/>
      <c r="X17" s="26"/>
      <c r="Y17" s="27"/>
      <c r="Z17" s="28"/>
      <c r="AA17" s="28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44"/>
    </row>
    <row r="18" spans="1:54" ht="15.75" thickBot="1" x14ac:dyDescent="0.3">
      <c r="A18" s="18">
        <v>44576</v>
      </c>
      <c r="B18" s="21"/>
      <c r="C18" s="19"/>
      <c r="D18" s="20"/>
      <c r="E18" s="18">
        <v>44607</v>
      </c>
      <c r="F18" s="21"/>
      <c r="G18" s="21"/>
      <c r="H18" s="20"/>
      <c r="I18" s="18">
        <v>44635</v>
      </c>
      <c r="J18" s="21"/>
      <c r="K18" s="21"/>
      <c r="L18" s="20"/>
      <c r="M18" s="18">
        <v>44666</v>
      </c>
      <c r="N18" s="21"/>
      <c r="O18" s="21"/>
      <c r="P18" s="20"/>
      <c r="Q18" s="18">
        <v>44696</v>
      </c>
      <c r="R18" s="21"/>
      <c r="S18" s="21"/>
      <c r="T18" s="20"/>
      <c r="U18" s="18">
        <v>44727</v>
      </c>
      <c r="V18" s="21"/>
      <c r="W18" s="21"/>
      <c r="X18" s="22"/>
      <c r="Y18" s="83" t="s">
        <v>20</v>
      </c>
      <c r="Z18" s="84"/>
      <c r="AA18" s="85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44"/>
    </row>
    <row r="19" spans="1:54" ht="15.75" thickBot="1" x14ac:dyDescent="0.3">
      <c r="A19" s="18">
        <v>44577</v>
      </c>
      <c r="B19" s="21"/>
      <c r="C19" s="19"/>
      <c r="D19" s="20"/>
      <c r="E19" s="18">
        <v>44608</v>
      </c>
      <c r="F19" s="21"/>
      <c r="G19" s="21"/>
      <c r="H19" s="20"/>
      <c r="I19" s="18">
        <v>44636</v>
      </c>
      <c r="J19" s="21"/>
      <c r="K19" s="21"/>
      <c r="L19" s="20"/>
      <c r="M19" s="18">
        <v>44667</v>
      </c>
      <c r="N19" s="21"/>
      <c r="O19" s="21"/>
      <c r="P19" s="20"/>
      <c r="Q19" s="18">
        <v>44697</v>
      </c>
      <c r="R19" s="21"/>
      <c r="S19" s="21"/>
      <c r="T19" s="20"/>
      <c r="U19" s="18">
        <v>44728</v>
      </c>
      <c r="V19" s="21"/>
      <c r="W19" s="21"/>
      <c r="X19" s="22"/>
      <c r="Y19" s="11" t="s">
        <v>21</v>
      </c>
      <c r="Z19" s="11" t="s">
        <v>27</v>
      </c>
      <c r="AA19" s="11" t="s">
        <v>22</v>
      </c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44"/>
    </row>
    <row r="20" spans="1:54" x14ac:dyDescent="0.25">
      <c r="A20" s="18">
        <v>44578</v>
      </c>
      <c r="B20" s="21"/>
      <c r="C20" s="19"/>
      <c r="D20" s="20"/>
      <c r="E20" s="18">
        <v>44609</v>
      </c>
      <c r="F20" s="21"/>
      <c r="G20" s="21"/>
      <c r="H20" s="20"/>
      <c r="I20" s="18">
        <v>44637</v>
      </c>
      <c r="J20" s="21"/>
      <c r="K20" s="21"/>
      <c r="L20" s="20"/>
      <c r="M20" s="18">
        <v>44668</v>
      </c>
      <c r="N20" s="21"/>
      <c r="O20" s="21"/>
      <c r="P20" s="20"/>
      <c r="Q20" s="18">
        <v>44698</v>
      </c>
      <c r="R20" s="21"/>
      <c r="S20" s="21"/>
      <c r="T20" s="20"/>
      <c r="U20" s="18">
        <v>44729</v>
      </c>
      <c r="V20" s="21"/>
      <c r="W20" s="21"/>
      <c r="X20" s="22"/>
      <c r="Y20" s="17" t="s">
        <v>2</v>
      </c>
      <c r="Z20" s="29">
        <f>SUM(C4:C34)</f>
        <v>0</v>
      </c>
      <c r="AA20" s="52">
        <f>Table251011[[#This Row],[This Year]]</f>
        <v>0</v>
      </c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44"/>
    </row>
    <row r="21" spans="1:54" x14ac:dyDescent="0.25">
      <c r="A21" s="18">
        <v>44579</v>
      </c>
      <c r="B21" s="21"/>
      <c r="C21" s="19"/>
      <c r="D21" s="20"/>
      <c r="E21" s="18">
        <v>44610</v>
      </c>
      <c r="F21" s="21"/>
      <c r="G21" s="21"/>
      <c r="H21" s="20"/>
      <c r="I21" s="18">
        <v>44638</v>
      </c>
      <c r="J21" s="21"/>
      <c r="K21" s="21"/>
      <c r="L21" s="20"/>
      <c r="M21" s="18">
        <v>44669</v>
      </c>
      <c r="N21" s="21"/>
      <c r="O21" s="21"/>
      <c r="P21" s="20"/>
      <c r="Q21" s="18">
        <v>44699</v>
      </c>
      <c r="R21" s="21"/>
      <c r="S21" s="21"/>
      <c r="T21" s="20"/>
      <c r="U21" s="18">
        <v>44730</v>
      </c>
      <c r="V21" s="21"/>
      <c r="W21" s="21"/>
      <c r="X21" s="22"/>
      <c r="Y21" s="23" t="s">
        <v>12</v>
      </c>
      <c r="Z21" s="30">
        <f>SUM(G4:G31)</f>
        <v>0</v>
      </c>
      <c r="AA21" s="53">
        <f>Table251011[[#This Row],[This Year]]</f>
        <v>0</v>
      </c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44"/>
    </row>
    <row r="22" spans="1:54" x14ac:dyDescent="0.25">
      <c r="A22" s="18">
        <v>44580</v>
      </c>
      <c r="B22" s="21"/>
      <c r="C22" s="19"/>
      <c r="D22" s="20"/>
      <c r="E22" s="18">
        <v>44611</v>
      </c>
      <c r="F22" s="21"/>
      <c r="G22" s="21"/>
      <c r="H22" s="20"/>
      <c r="I22" s="18">
        <v>44639</v>
      </c>
      <c r="J22" s="21"/>
      <c r="K22" s="21"/>
      <c r="L22" s="20"/>
      <c r="M22" s="18">
        <v>44670</v>
      </c>
      <c r="N22" s="21"/>
      <c r="O22" s="21"/>
      <c r="P22" s="20"/>
      <c r="Q22" s="18">
        <v>44700</v>
      </c>
      <c r="R22" s="21"/>
      <c r="S22" s="21"/>
      <c r="T22" s="20"/>
      <c r="U22" s="18">
        <v>44731</v>
      </c>
      <c r="V22" s="21"/>
      <c r="W22" s="21"/>
      <c r="X22" s="22"/>
      <c r="Y22" s="23" t="s">
        <v>4</v>
      </c>
      <c r="Z22" s="30">
        <f>SUM(K4:K34)</f>
        <v>0</v>
      </c>
      <c r="AA22" s="53">
        <f>Table251011[[#This Row],[This Year]]</f>
        <v>0</v>
      </c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44"/>
    </row>
    <row r="23" spans="1:54" x14ac:dyDescent="0.25">
      <c r="A23" s="18">
        <v>44581</v>
      </c>
      <c r="B23" s="21"/>
      <c r="C23" s="19"/>
      <c r="D23" s="20"/>
      <c r="E23" s="18">
        <v>44612</v>
      </c>
      <c r="F23" s="21"/>
      <c r="G23" s="21"/>
      <c r="H23" s="20"/>
      <c r="I23" s="18">
        <v>44640</v>
      </c>
      <c r="J23" s="21"/>
      <c r="K23" s="21"/>
      <c r="L23" s="20"/>
      <c r="M23" s="18">
        <v>44671</v>
      </c>
      <c r="N23" s="21"/>
      <c r="O23" s="21"/>
      <c r="P23" s="20"/>
      <c r="Q23" s="18">
        <v>44701</v>
      </c>
      <c r="R23" s="21"/>
      <c r="S23" s="21"/>
      <c r="T23" s="20"/>
      <c r="U23" s="18">
        <v>44732</v>
      </c>
      <c r="V23" s="21"/>
      <c r="W23" s="21"/>
      <c r="X23" s="22"/>
      <c r="Y23" s="23" t="s">
        <v>5</v>
      </c>
      <c r="Z23" s="30">
        <f>SUM(O4:O33)</f>
        <v>0</v>
      </c>
      <c r="AA23" s="53">
        <f>Table251011[[#This Row],[This Year]]</f>
        <v>0</v>
      </c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44"/>
    </row>
    <row r="24" spans="1:54" x14ac:dyDescent="0.25">
      <c r="A24" s="18">
        <v>44582</v>
      </c>
      <c r="B24" s="21"/>
      <c r="C24" s="19"/>
      <c r="D24" s="20"/>
      <c r="E24" s="18">
        <v>44613</v>
      </c>
      <c r="F24" s="21"/>
      <c r="G24" s="21"/>
      <c r="H24" s="20"/>
      <c r="I24" s="18">
        <v>44641</v>
      </c>
      <c r="J24" s="21"/>
      <c r="K24" s="21"/>
      <c r="L24" s="20"/>
      <c r="M24" s="18">
        <v>44672</v>
      </c>
      <c r="N24" s="21"/>
      <c r="O24" s="21"/>
      <c r="P24" s="20"/>
      <c r="Q24" s="18">
        <v>44702</v>
      </c>
      <c r="R24" s="21"/>
      <c r="S24" s="21"/>
      <c r="T24" s="20"/>
      <c r="U24" s="18">
        <v>44733</v>
      </c>
      <c r="V24" s="21"/>
      <c r="W24" s="21"/>
      <c r="X24" s="22"/>
      <c r="Y24" s="23" t="s">
        <v>6</v>
      </c>
      <c r="Z24" s="30">
        <f>SUM(S4:S34)</f>
        <v>0</v>
      </c>
      <c r="AA24" s="53">
        <f>Table251011[[#This Row],[This Year]]</f>
        <v>0</v>
      </c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44"/>
    </row>
    <row r="25" spans="1:54" x14ac:dyDescent="0.25">
      <c r="A25" s="18">
        <v>44583</v>
      </c>
      <c r="B25" s="21"/>
      <c r="C25" s="19"/>
      <c r="D25" s="20"/>
      <c r="E25" s="18">
        <v>44614</v>
      </c>
      <c r="F25" s="21"/>
      <c r="G25" s="21"/>
      <c r="H25" s="20"/>
      <c r="I25" s="18">
        <v>44642</v>
      </c>
      <c r="J25" s="21"/>
      <c r="K25" s="21"/>
      <c r="L25" s="20"/>
      <c r="M25" s="18">
        <v>44673</v>
      </c>
      <c r="N25" s="21"/>
      <c r="O25" s="21"/>
      <c r="P25" s="20"/>
      <c r="Q25" s="18">
        <v>44703</v>
      </c>
      <c r="R25" s="21"/>
      <c r="S25" s="21"/>
      <c r="T25" s="20"/>
      <c r="U25" s="18">
        <v>44734</v>
      </c>
      <c r="V25" s="21"/>
      <c r="W25" s="21"/>
      <c r="X25" s="22"/>
      <c r="Y25" s="23" t="s">
        <v>7</v>
      </c>
      <c r="Z25" s="30">
        <f>SUM(W4:W33)</f>
        <v>0</v>
      </c>
      <c r="AA25" s="53">
        <f>Table251011[[#This Row],[This Year]]</f>
        <v>0</v>
      </c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44"/>
    </row>
    <row r="26" spans="1:54" x14ac:dyDescent="0.25">
      <c r="A26" s="18">
        <v>44584</v>
      </c>
      <c r="B26" s="21"/>
      <c r="C26" s="19"/>
      <c r="D26" s="20"/>
      <c r="E26" s="18">
        <v>44615</v>
      </c>
      <c r="F26" s="21"/>
      <c r="G26" s="21"/>
      <c r="H26" s="20"/>
      <c r="I26" s="18">
        <v>44643</v>
      </c>
      <c r="J26" s="21"/>
      <c r="K26" s="21"/>
      <c r="L26" s="20"/>
      <c r="M26" s="18">
        <v>44674</v>
      </c>
      <c r="N26" s="21"/>
      <c r="O26" s="21"/>
      <c r="P26" s="20"/>
      <c r="Q26" s="18">
        <v>44704</v>
      </c>
      <c r="R26" s="21"/>
      <c r="S26" s="21"/>
      <c r="T26" s="20"/>
      <c r="U26" s="18">
        <v>44735</v>
      </c>
      <c r="V26" s="21"/>
      <c r="W26" s="21"/>
      <c r="X26" s="22"/>
      <c r="Y26" s="23" t="s">
        <v>13</v>
      </c>
      <c r="Z26" s="30">
        <f>SUM(C37:C67)</f>
        <v>0</v>
      </c>
      <c r="AA26" s="53">
        <f>Table251011[[#This Row],[This Year]]</f>
        <v>0</v>
      </c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44"/>
    </row>
    <row r="27" spans="1:54" x14ac:dyDescent="0.25">
      <c r="A27" s="18">
        <v>44585</v>
      </c>
      <c r="B27" s="21"/>
      <c r="C27" s="19"/>
      <c r="D27" s="20"/>
      <c r="E27" s="18">
        <v>44616</v>
      </c>
      <c r="F27" s="21"/>
      <c r="G27" s="21"/>
      <c r="H27" s="20"/>
      <c r="I27" s="18">
        <v>44644</v>
      </c>
      <c r="J27" s="21"/>
      <c r="K27" s="21"/>
      <c r="L27" s="20"/>
      <c r="M27" s="18">
        <v>44675</v>
      </c>
      <c r="N27" s="21"/>
      <c r="O27" s="21"/>
      <c r="P27" s="20"/>
      <c r="Q27" s="18">
        <v>44705</v>
      </c>
      <c r="R27" s="21"/>
      <c r="S27" s="21"/>
      <c r="T27" s="20"/>
      <c r="U27" s="18">
        <v>44736</v>
      </c>
      <c r="V27" s="21"/>
      <c r="W27" s="21"/>
      <c r="X27" s="22"/>
      <c r="Y27" s="23" t="s">
        <v>14</v>
      </c>
      <c r="Z27" s="30">
        <f>SUM(G37:G67)</f>
        <v>0</v>
      </c>
      <c r="AA27" s="53">
        <f>Table251011[[#This Row],[This Year]]</f>
        <v>0</v>
      </c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44"/>
    </row>
    <row r="28" spans="1:54" x14ac:dyDescent="0.25">
      <c r="A28" s="18">
        <v>44586</v>
      </c>
      <c r="B28" s="21"/>
      <c r="C28" s="19"/>
      <c r="D28" s="20"/>
      <c r="E28" s="18">
        <v>44617</v>
      </c>
      <c r="F28" s="21"/>
      <c r="G28" s="21"/>
      <c r="H28" s="20"/>
      <c r="I28" s="18">
        <v>44645</v>
      </c>
      <c r="J28" s="21"/>
      <c r="K28" s="21"/>
      <c r="L28" s="20"/>
      <c r="M28" s="18">
        <v>44676</v>
      </c>
      <c r="N28" s="21"/>
      <c r="O28" s="21"/>
      <c r="P28" s="20"/>
      <c r="Q28" s="18">
        <v>44706</v>
      </c>
      <c r="R28" s="21"/>
      <c r="S28" s="21"/>
      <c r="T28" s="20"/>
      <c r="U28" s="18">
        <v>44737</v>
      </c>
      <c r="V28" s="21"/>
      <c r="W28" s="21"/>
      <c r="X28" s="22"/>
      <c r="Y28" s="23" t="s">
        <v>15</v>
      </c>
      <c r="Z28" s="30">
        <f>SUM(K37:K66)</f>
        <v>0</v>
      </c>
      <c r="AA28" s="53">
        <f>Table251011[[#This Row],[This Year]]</f>
        <v>0</v>
      </c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44"/>
    </row>
    <row r="29" spans="1:54" x14ac:dyDescent="0.25">
      <c r="A29" s="18">
        <v>44587</v>
      </c>
      <c r="B29" s="21"/>
      <c r="C29" s="19"/>
      <c r="D29" s="20"/>
      <c r="E29" s="18">
        <v>44618</v>
      </c>
      <c r="F29" s="21"/>
      <c r="G29" s="21"/>
      <c r="H29" s="20"/>
      <c r="I29" s="18">
        <v>44646</v>
      </c>
      <c r="J29" s="21"/>
      <c r="K29" s="21"/>
      <c r="L29" s="20"/>
      <c r="M29" s="18">
        <v>44677</v>
      </c>
      <c r="N29" s="21"/>
      <c r="O29" s="21"/>
      <c r="P29" s="20"/>
      <c r="Q29" s="18">
        <v>44707</v>
      </c>
      <c r="R29" s="21"/>
      <c r="S29" s="21"/>
      <c r="T29" s="20"/>
      <c r="U29" s="18">
        <v>44738</v>
      </c>
      <c r="V29" s="21"/>
      <c r="W29" s="21"/>
      <c r="X29" s="22"/>
      <c r="Y29" s="23" t="s">
        <v>16</v>
      </c>
      <c r="Z29" s="30">
        <f>SUM(O37:O67)</f>
        <v>0</v>
      </c>
      <c r="AA29" s="53">
        <f>Table251011[[#This Row],[This Year]]</f>
        <v>0</v>
      </c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44"/>
    </row>
    <row r="30" spans="1:54" x14ac:dyDescent="0.25">
      <c r="A30" s="18">
        <v>44588</v>
      </c>
      <c r="B30" s="21"/>
      <c r="C30" s="19"/>
      <c r="D30" s="20"/>
      <c r="E30" s="18">
        <v>44619</v>
      </c>
      <c r="F30" s="21"/>
      <c r="G30" s="21"/>
      <c r="H30" s="20"/>
      <c r="I30" s="18">
        <v>44647</v>
      </c>
      <c r="J30" s="21"/>
      <c r="K30" s="21"/>
      <c r="L30" s="20"/>
      <c r="M30" s="18">
        <v>44678</v>
      </c>
      <c r="N30" s="21"/>
      <c r="O30" s="21"/>
      <c r="P30" s="20"/>
      <c r="Q30" s="18">
        <v>44708</v>
      </c>
      <c r="R30" s="21"/>
      <c r="S30" s="21"/>
      <c r="T30" s="20"/>
      <c r="U30" s="18">
        <v>44739</v>
      </c>
      <c r="V30" s="21"/>
      <c r="W30" s="21"/>
      <c r="X30" s="22"/>
      <c r="Y30" s="23" t="s">
        <v>17</v>
      </c>
      <c r="Z30" s="30">
        <f>SUM(S37:S66)</f>
        <v>0</v>
      </c>
      <c r="AA30" s="53">
        <f>Table251011[[#This Row],[This Year]]</f>
        <v>0</v>
      </c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44"/>
    </row>
    <row r="31" spans="1:54" x14ac:dyDescent="0.25">
      <c r="A31" s="18">
        <v>44589</v>
      </c>
      <c r="B31" s="21"/>
      <c r="C31" s="19"/>
      <c r="D31" s="20"/>
      <c r="E31" s="18">
        <v>44620</v>
      </c>
      <c r="F31" s="21"/>
      <c r="G31" s="21"/>
      <c r="H31" s="20"/>
      <c r="I31" s="18">
        <v>44648</v>
      </c>
      <c r="J31" s="21"/>
      <c r="K31" s="21"/>
      <c r="L31" s="20"/>
      <c r="M31" s="18">
        <v>44679</v>
      </c>
      <c r="N31" s="21"/>
      <c r="O31" s="21"/>
      <c r="P31" s="20"/>
      <c r="Q31" s="18">
        <v>44709</v>
      </c>
      <c r="R31" s="21"/>
      <c r="S31" s="21"/>
      <c r="T31" s="20"/>
      <c r="U31" s="18">
        <v>44740</v>
      </c>
      <c r="V31" s="21"/>
      <c r="W31" s="21"/>
      <c r="X31" s="22"/>
      <c r="Y31" s="23" t="s">
        <v>18</v>
      </c>
      <c r="Z31" s="30">
        <f>SUM(W37:W67)</f>
        <v>0</v>
      </c>
      <c r="AA31" s="53">
        <f>Table251011[[#This Row],[This Year]]</f>
        <v>0</v>
      </c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44"/>
    </row>
    <row r="32" spans="1:54" ht="15.75" thickBot="1" x14ac:dyDescent="0.3">
      <c r="A32" s="18">
        <v>44590</v>
      </c>
      <c r="B32" s="21"/>
      <c r="C32" s="19"/>
      <c r="D32" s="20"/>
      <c r="E32" s="18"/>
      <c r="F32" s="21"/>
      <c r="G32" s="21"/>
      <c r="H32" s="20"/>
      <c r="I32" s="18">
        <v>44649</v>
      </c>
      <c r="J32" s="21"/>
      <c r="K32" s="21"/>
      <c r="L32" s="20"/>
      <c r="M32" s="18">
        <v>44680</v>
      </c>
      <c r="N32" s="21"/>
      <c r="O32" s="21"/>
      <c r="P32" s="20"/>
      <c r="Q32" s="18">
        <v>44710</v>
      </c>
      <c r="R32" s="21"/>
      <c r="S32" s="21"/>
      <c r="T32" s="20"/>
      <c r="U32" s="18">
        <v>44741</v>
      </c>
      <c r="V32" s="21"/>
      <c r="W32" s="21"/>
      <c r="X32" s="22"/>
      <c r="Y32" s="24" t="s">
        <v>19</v>
      </c>
      <c r="Z32" s="31">
        <f>SUM(Z20:Z31)</f>
        <v>0</v>
      </c>
      <c r="AA32" s="49">
        <f>SUBTOTAL(109,Table2510113[Last Year])</f>
        <v>0</v>
      </c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44"/>
    </row>
    <row r="33" spans="1:54" ht="15.75" thickBot="1" x14ac:dyDescent="0.3">
      <c r="A33" s="18">
        <v>44591</v>
      </c>
      <c r="B33" s="21"/>
      <c r="C33" s="19"/>
      <c r="D33" s="20"/>
      <c r="E33" s="18"/>
      <c r="F33" s="21"/>
      <c r="G33" s="21"/>
      <c r="H33" s="20"/>
      <c r="I33" s="18">
        <v>44650</v>
      </c>
      <c r="J33" s="21"/>
      <c r="K33" s="21"/>
      <c r="L33" s="20"/>
      <c r="M33" s="18">
        <v>44681</v>
      </c>
      <c r="N33" s="21"/>
      <c r="O33" s="21"/>
      <c r="P33" s="20"/>
      <c r="Q33" s="18">
        <v>44711</v>
      </c>
      <c r="R33" s="21"/>
      <c r="S33" s="21"/>
      <c r="T33" s="20"/>
      <c r="U33" s="18">
        <v>44742</v>
      </c>
      <c r="V33" s="21"/>
      <c r="W33" s="21"/>
      <c r="X33" s="26"/>
      <c r="Y33" s="28"/>
      <c r="Z33" s="28"/>
      <c r="AA33" s="28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44"/>
    </row>
    <row r="34" spans="1:54" ht="15.75" thickBot="1" x14ac:dyDescent="0.3">
      <c r="A34" s="33">
        <v>44592</v>
      </c>
      <c r="B34" s="35"/>
      <c r="C34" s="34"/>
      <c r="D34" s="25"/>
      <c r="E34" s="18"/>
      <c r="F34" s="35"/>
      <c r="G34" s="35"/>
      <c r="H34" s="25"/>
      <c r="I34" s="33">
        <v>44651</v>
      </c>
      <c r="J34" s="35"/>
      <c r="K34" s="35"/>
      <c r="L34" s="25"/>
      <c r="M34" s="33"/>
      <c r="N34" s="35"/>
      <c r="O34" s="35"/>
      <c r="P34" s="25"/>
      <c r="Q34" s="33">
        <v>44712</v>
      </c>
      <c r="R34" s="35"/>
      <c r="S34" s="35"/>
      <c r="T34" s="25"/>
      <c r="U34" s="33"/>
      <c r="V34" s="35"/>
      <c r="W34" s="35"/>
      <c r="X34" s="36"/>
      <c r="Y34" s="78" t="s">
        <v>31</v>
      </c>
      <c r="Z34" s="79"/>
      <c r="AA34" s="28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44"/>
    </row>
    <row r="35" spans="1:54" ht="16.5" thickBot="1" x14ac:dyDescent="0.3">
      <c r="A35" s="80" t="s">
        <v>13</v>
      </c>
      <c r="B35" s="81"/>
      <c r="C35" s="81"/>
      <c r="D35" s="82"/>
      <c r="E35" s="80" t="s">
        <v>14</v>
      </c>
      <c r="F35" s="81"/>
      <c r="G35" s="81"/>
      <c r="H35" s="82"/>
      <c r="I35" s="80" t="s">
        <v>15</v>
      </c>
      <c r="J35" s="81"/>
      <c r="K35" s="81"/>
      <c r="L35" s="82"/>
      <c r="M35" s="80" t="s">
        <v>16</v>
      </c>
      <c r="N35" s="81"/>
      <c r="O35" s="81"/>
      <c r="P35" s="82"/>
      <c r="Q35" s="80" t="s">
        <v>17</v>
      </c>
      <c r="R35" s="81"/>
      <c r="S35" s="81"/>
      <c r="T35" s="82"/>
      <c r="U35" s="80" t="s">
        <v>18</v>
      </c>
      <c r="V35" s="81"/>
      <c r="W35" s="81"/>
      <c r="X35" s="81"/>
      <c r="Y35" s="17" t="s">
        <v>23</v>
      </c>
      <c r="Z35" s="74" t="s">
        <v>8</v>
      </c>
      <c r="AA35" s="28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44"/>
    </row>
    <row r="36" spans="1:54" ht="15.75" thickBot="1" x14ac:dyDescent="0.3">
      <c r="A36" s="9" t="s">
        <v>30</v>
      </c>
      <c r="B36" s="65" t="s">
        <v>9</v>
      </c>
      <c r="C36" s="9" t="s">
        <v>10</v>
      </c>
      <c r="D36" s="9" t="s">
        <v>29</v>
      </c>
      <c r="E36" s="9" t="s">
        <v>30</v>
      </c>
      <c r="F36" s="65" t="s">
        <v>9</v>
      </c>
      <c r="G36" s="9" t="s">
        <v>10</v>
      </c>
      <c r="H36" s="9" t="s">
        <v>29</v>
      </c>
      <c r="I36" s="9" t="s">
        <v>30</v>
      </c>
      <c r="J36" s="65" t="s">
        <v>9</v>
      </c>
      <c r="K36" s="9" t="s">
        <v>10</v>
      </c>
      <c r="L36" s="9" t="s">
        <v>29</v>
      </c>
      <c r="M36" s="9" t="s">
        <v>30</v>
      </c>
      <c r="N36" s="65" t="s">
        <v>9</v>
      </c>
      <c r="O36" s="9" t="s">
        <v>10</v>
      </c>
      <c r="P36" s="9" t="s">
        <v>29</v>
      </c>
      <c r="Q36" s="9" t="s">
        <v>30</v>
      </c>
      <c r="R36" s="65" t="s">
        <v>9</v>
      </c>
      <c r="S36" s="9" t="s">
        <v>10</v>
      </c>
      <c r="T36" s="9" t="s">
        <v>29</v>
      </c>
      <c r="U36" s="9" t="s">
        <v>30</v>
      </c>
      <c r="V36" s="65" t="s">
        <v>9</v>
      </c>
      <c r="W36" s="9" t="s">
        <v>10</v>
      </c>
      <c r="X36" s="10" t="s">
        <v>29</v>
      </c>
      <c r="Y36" s="48">
        <v>2021</v>
      </c>
      <c r="Z36" s="71">
        <f>'2021'!Z16</f>
        <v>0</v>
      </c>
      <c r="AA36" s="28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44"/>
    </row>
    <row r="37" spans="1:54" x14ac:dyDescent="0.25">
      <c r="A37" s="12">
        <v>44743</v>
      </c>
      <c r="B37" s="15"/>
      <c r="C37" s="13"/>
      <c r="D37" s="14"/>
      <c r="E37" s="12">
        <v>44774</v>
      </c>
      <c r="F37" s="15"/>
      <c r="G37" s="13"/>
      <c r="H37" s="14"/>
      <c r="I37" s="12">
        <v>44805</v>
      </c>
      <c r="J37" s="15"/>
      <c r="K37" s="13"/>
      <c r="L37" s="14"/>
      <c r="M37" s="12">
        <v>44835</v>
      </c>
      <c r="N37" s="15"/>
      <c r="O37" s="13"/>
      <c r="P37" s="14"/>
      <c r="Q37" s="12">
        <v>44866</v>
      </c>
      <c r="R37" s="15"/>
      <c r="S37" s="13"/>
      <c r="T37" s="14"/>
      <c r="U37" s="12">
        <v>44896</v>
      </c>
      <c r="V37" s="15"/>
      <c r="W37" s="13"/>
      <c r="X37" s="37"/>
      <c r="Y37" s="48">
        <v>2022</v>
      </c>
      <c r="Z37" s="71">
        <f>'2022'!Z16</f>
        <v>0</v>
      </c>
      <c r="AA37" s="28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44"/>
    </row>
    <row r="38" spans="1:54" x14ac:dyDescent="0.25">
      <c r="A38" s="18">
        <v>44744</v>
      </c>
      <c r="B38" s="21"/>
      <c r="C38" s="19"/>
      <c r="D38" s="20"/>
      <c r="E38" s="18">
        <v>44775</v>
      </c>
      <c r="F38" s="21"/>
      <c r="G38" s="19"/>
      <c r="H38" s="20"/>
      <c r="I38" s="18">
        <v>44806</v>
      </c>
      <c r="J38" s="21"/>
      <c r="K38" s="19"/>
      <c r="L38" s="20"/>
      <c r="M38" s="18">
        <v>44836</v>
      </c>
      <c r="N38" s="21"/>
      <c r="O38" s="19"/>
      <c r="P38" s="20"/>
      <c r="Q38" s="18">
        <v>44867</v>
      </c>
      <c r="R38" s="21"/>
      <c r="S38" s="19"/>
      <c r="T38" s="20"/>
      <c r="U38" s="18">
        <v>44897</v>
      </c>
      <c r="V38" s="21"/>
      <c r="W38" s="19"/>
      <c r="X38" s="26"/>
      <c r="Y38" s="48">
        <v>2023</v>
      </c>
      <c r="Z38" s="71">
        <f>'2023'!Z16</f>
        <v>0</v>
      </c>
      <c r="AA38" s="28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44"/>
    </row>
    <row r="39" spans="1:54" x14ac:dyDescent="0.25">
      <c r="A39" s="18">
        <v>44745</v>
      </c>
      <c r="B39" s="21"/>
      <c r="C39" s="19"/>
      <c r="D39" s="20"/>
      <c r="E39" s="18">
        <v>44776</v>
      </c>
      <c r="F39" s="21"/>
      <c r="G39" s="19"/>
      <c r="H39" s="20"/>
      <c r="I39" s="18">
        <v>44807</v>
      </c>
      <c r="J39" s="21"/>
      <c r="K39" s="19"/>
      <c r="L39" s="20"/>
      <c r="M39" s="18">
        <v>44837</v>
      </c>
      <c r="N39" s="21"/>
      <c r="O39" s="19"/>
      <c r="P39" s="20"/>
      <c r="Q39" s="18">
        <v>44868</v>
      </c>
      <c r="R39" s="21"/>
      <c r="S39" s="19"/>
      <c r="T39" s="20"/>
      <c r="U39" s="18">
        <v>44898</v>
      </c>
      <c r="V39" s="21"/>
      <c r="W39" s="19"/>
      <c r="X39" s="26"/>
      <c r="Y39" s="48">
        <v>2024</v>
      </c>
      <c r="Z39" s="71">
        <f>'2024'!Z16</f>
        <v>0</v>
      </c>
      <c r="AA39" s="28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44"/>
    </row>
    <row r="40" spans="1:54" x14ac:dyDescent="0.25">
      <c r="A40" s="18">
        <v>44746</v>
      </c>
      <c r="B40" s="21"/>
      <c r="C40" s="19"/>
      <c r="D40" s="20"/>
      <c r="E40" s="18">
        <v>44777</v>
      </c>
      <c r="F40" s="21"/>
      <c r="G40" s="19"/>
      <c r="H40" s="20"/>
      <c r="I40" s="18">
        <v>44808</v>
      </c>
      <c r="J40" s="21"/>
      <c r="K40" s="19"/>
      <c r="L40" s="20"/>
      <c r="M40" s="18">
        <v>44838</v>
      </c>
      <c r="N40" s="21"/>
      <c r="O40" s="19"/>
      <c r="P40" s="20"/>
      <c r="Q40" s="18">
        <v>44869</v>
      </c>
      <c r="R40" s="21"/>
      <c r="S40" s="19"/>
      <c r="T40" s="20"/>
      <c r="U40" s="18">
        <v>44899</v>
      </c>
      <c r="V40" s="21"/>
      <c r="W40" s="19"/>
      <c r="X40" s="26"/>
      <c r="Y40" s="48">
        <v>2025</v>
      </c>
      <c r="Z40" s="71">
        <f>'2025'!Z16</f>
        <v>0</v>
      </c>
      <c r="AA40" s="28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44"/>
    </row>
    <row r="41" spans="1:54" x14ac:dyDescent="0.25">
      <c r="A41" s="18">
        <v>44747</v>
      </c>
      <c r="B41" s="21"/>
      <c r="C41" s="19"/>
      <c r="D41" s="20"/>
      <c r="E41" s="18">
        <v>44778</v>
      </c>
      <c r="F41" s="21"/>
      <c r="G41" s="19"/>
      <c r="H41" s="20"/>
      <c r="I41" s="18">
        <v>44809</v>
      </c>
      <c r="J41" s="21"/>
      <c r="K41" s="19"/>
      <c r="L41" s="20"/>
      <c r="M41" s="18">
        <v>44839</v>
      </c>
      <c r="N41" s="21"/>
      <c r="O41" s="19"/>
      <c r="P41" s="20"/>
      <c r="Q41" s="18">
        <v>44870</v>
      </c>
      <c r="R41" s="21"/>
      <c r="S41" s="19"/>
      <c r="T41" s="20"/>
      <c r="U41" s="18">
        <v>44900</v>
      </c>
      <c r="V41" s="21"/>
      <c r="W41" s="19"/>
      <c r="X41" s="26"/>
      <c r="Y41" s="48">
        <v>2026</v>
      </c>
      <c r="Z41" s="71">
        <f>'2026'!Z16</f>
        <v>0</v>
      </c>
      <c r="AA41" s="28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44"/>
    </row>
    <row r="42" spans="1:54" x14ac:dyDescent="0.25">
      <c r="A42" s="18">
        <v>44748</v>
      </c>
      <c r="B42" s="21"/>
      <c r="C42" s="19"/>
      <c r="D42" s="20"/>
      <c r="E42" s="18">
        <v>44779</v>
      </c>
      <c r="F42" s="21"/>
      <c r="G42" s="19"/>
      <c r="H42" s="20"/>
      <c r="I42" s="18">
        <v>44810</v>
      </c>
      <c r="J42" s="21"/>
      <c r="K42" s="19"/>
      <c r="L42" s="20"/>
      <c r="M42" s="18">
        <v>44840</v>
      </c>
      <c r="N42" s="21"/>
      <c r="O42" s="19"/>
      <c r="P42" s="20"/>
      <c r="Q42" s="18">
        <v>44871</v>
      </c>
      <c r="R42" s="21"/>
      <c r="S42" s="19"/>
      <c r="T42" s="20"/>
      <c r="U42" s="18">
        <v>44901</v>
      </c>
      <c r="V42" s="21"/>
      <c r="W42" s="19"/>
      <c r="X42" s="26"/>
      <c r="Y42" s="48">
        <v>2027</v>
      </c>
      <c r="Z42" s="71">
        <f>'2027'!Z16</f>
        <v>0</v>
      </c>
      <c r="AA42" s="28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44"/>
    </row>
    <row r="43" spans="1:54" x14ac:dyDescent="0.25">
      <c r="A43" s="18">
        <v>44749</v>
      </c>
      <c r="B43" s="21"/>
      <c r="C43" s="19"/>
      <c r="D43" s="20"/>
      <c r="E43" s="18">
        <v>44780</v>
      </c>
      <c r="F43" s="21"/>
      <c r="G43" s="19"/>
      <c r="H43" s="20"/>
      <c r="I43" s="18">
        <v>44811</v>
      </c>
      <c r="J43" s="21"/>
      <c r="K43" s="19"/>
      <c r="L43" s="20"/>
      <c r="M43" s="18">
        <v>44841</v>
      </c>
      <c r="N43" s="21"/>
      <c r="O43" s="19"/>
      <c r="P43" s="20"/>
      <c r="Q43" s="18">
        <v>44872</v>
      </c>
      <c r="R43" s="21"/>
      <c r="S43" s="19"/>
      <c r="T43" s="20"/>
      <c r="U43" s="18">
        <v>44902</v>
      </c>
      <c r="V43" s="21"/>
      <c r="W43" s="19"/>
      <c r="X43" s="26"/>
      <c r="Y43" s="48">
        <v>2028</v>
      </c>
      <c r="Z43" s="71">
        <f>'2028'!Z16</f>
        <v>0</v>
      </c>
      <c r="AA43" s="28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44"/>
    </row>
    <row r="44" spans="1:54" x14ac:dyDescent="0.25">
      <c r="A44" s="18">
        <v>44750</v>
      </c>
      <c r="B44" s="21"/>
      <c r="C44" s="19"/>
      <c r="D44" s="20"/>
      <c r="E44" s="18">
        <v>44781</v>
      </c>
      <c r="F44" s="21"/>
      <c r="G44" s="19"/>
      <c r="H44" s="20"/>
      <c r="I44" s="18">
        <v>44812</v>
      </c>
      <c r="J44" s="21"/>
      <c r="K44" s="19"/>
      <c r="L44" s="20"/>
      <c r="M44" s="18">
        <v>44842</v>
      </c>
      <c r="N44" s="21"/>
      <c r="O44" s="19"/>
      <c r="P44" s="20"/>
      <c r="Q44" s="18">
        <v>44873</v>
      </c>
      <c r="R44" s="21"/>
      <c r="S44" s="19"/>
      <c r="T44" s="20"/>
      <c r="U44" s="18">
        <v>44903</v>
      </c>
      <c r="V44" s="21"/>
      <c r="W44" s="19"/>
      <c r="X44" s="26"/>
      <c r="Y44" s="48">
        <v>2029</v>
      </c>
      <c r="Z44" s="71">
        <f>'2029'!Z16</f>
        <v>0</v>
      </c>
      <c r="AA44" s="28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44"/>
    </row>
    <row r="45" spans="1:54" x14ac:dyDescent="0.25">
      <c r="A45" s="18">
        <v>44751</v>
      </c>
      <c r="B45" s="21"/>
      <c r="C45" s="19"/>
      <c r="D45" s="20"/>
      <c r="E45" s="18">
        <v>44782</v>
      </c>
      <c r="F45" s="21"/>
      <c r="G45" s="19"/>
      <c r="H45" s="20"/>
      <c r="I45" s="18">
        <v>44813</v>
      </c>
      <c r="J45" s="21"/>
      <c r="K45" s="19"/>
      <c r="L45" s="20"/>
      <c r="M45" s="18">
        <v>44843</v>
      </c>
      <c r="N45" s="21"/>
      <c r="O45" s="19"/>
      <c r="P45" s="20"/>
      <c r="Q45" s="18">
        <v>44874</v>
      </c>
      <c r="R45" s="21"/>
      <c r="S45" s="19"/>
      <c r="T45" s="20"/>
      <c r="U45" s="18">
        <v>44904</v>
      </c>
      <c r="V45" s="21"/>
      <c r="W45" s="19"/>
      <c r="X45" s="26"/>
      <c r="Y45" s="48">
        <v>2030</v>
      </c>
      <c r="Z45" s="71">
        <f>'2030'!Z16</f>
        <v>0</v>
      </c>
      <c r="AA45" s="28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44"/>
    </row>
    <row r="46" spans="1:54" x14ac:dyDescent="0.25">
      <c r="A46" s="18">
        <v>44752</v>
      </c>
      <c r="B46" s="21"/>
      <c r="C46" s="19"/>
      <c r="D46" s="20"/>
      <c r="E46" s="18">
        <v>44783</v>
      </c>
      <c r="F46" s="21"/>
      <c r="G46" s="19"/>
      <c r="H46" s="20"/>
      <c r="I46" s="18">
        <v>44814</v>
      </c>
      <c r="J46" s="21"/>
      <c r="K46" s="19"/>
      <c r="L46" s="20"/>
      <c r="M46" s="18">
        <v>44844</v>
      </c>
      <c r="N46" s="21"/>
      <c r="O46" s="19"/>
      <c r="P46" s="20"/>
      <c r="Q46" s="18">
        <v>44875</v>
      </c>
      <c r="R46" s="21"/>
      <c r="S46" s="19"/>
      <c r="T46" s="20"/>
      <c r="U46" s="18">
        <v>44905</v>
      </c>
      <c r="V46" s="21"/>
      <c r="W46" s="19"/>
      <c r="X46" s="26"/>
      <c r="Y46" s="48">
        <v>2031</v>
      </c>
      <c r="Z46" s="71">
        <f>'2031'!Z16</f>
        <v>0</v>
      </c>
      <c r="AA46" s="28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44"/>
    </row>
    <row r="47" spans="1:54" x14ac:dyDescent="0.25">
      <c r="A47" s="18">
        <v>44753</v>
      </c>
      <c r="B47" s="21"/>
      <c r="C47" s="19"/>
      <c r="D47" s="20"/>
      <c r="E47" s="18">
        <v>44784</v>
      </c>
      <c r="F47" s="21"/>
      <c r="G47" s="19"/>
      <c r="H47" s="20"/>
      <c r="I47" s="18">
        <v>44815</v>
      </c>
      <c r="J47" s="21"/>
      <c r="K47" s="19"/>
      <c r="L47" s="20"/>
      <c r="M47" s="18">
        <v>44845</v>
      </c>
      <c r="N47" s="21"/>
      <c r="O47" s="19"/>
      <c r="P47" s="20"/>
      <c r="Q47" s="18">
        <v>44876</v>
      </c>
      <c r="R47" s="21"/>
      <c r="S47" s="19"/>
      <c r="T47" s="20"/>
      <c r="U47" s="18">
        <v>44906</v>
      </c>
      <c r="V47" s="21"/>
      <c r="W47" s="19"/>
      <c r="X47" s="26"/>
      <c r="Y47" s="48">
        <v>2032</v>
      </c>
      <c r="Z47" s="71">
        <f>'2032'!Z16</f>
        <v>0</v>
      </c>
      <c r="AA47" s="28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44"/>
    </row>
    <row r="48" spans="1:54" x14ac:dyDescent="0.25">
      <c r="A48" s="18">
        <v>44754</v>
      </c>
      <c r="B48" s="21"/>
      <c r="C48" s="19"/>
      <c r="D48" s="20"/>
      <c r="E48" s="18">
        <v>44785</v>
      </c>
      <c r="F48" s="21"/>
      <c r="G48" s="19"/>
      <c r="H48" s="20"/>
      <c r="I48" s="18">
        <v>44816</v>
      </c>
      <c r="J48" s="21"/>
      <c r="K48" s="19"/>
      <c r="L48" s="20"/>
      <c r="M48" s="18">
        <v>44846</v>
      </c>
      <c r="N48" s="21"/>
      <c r="O48" s="19"/>
      <c r="P48" s="20"/>
      <c r="Q48" s="18">
        <v>44877</v>
      </c>
      <c r="R48" s="21"/>
      <c r="S48" s="19"/>
      <c r="T48" s="20"/>
      <c r="U48" s="18">
        <v>44907</v>
      </c>
      <c r="V48" s="21"/>
      <c r="W48" s="19"/>
      <c r="X48" s="26"/>
      <c r="Y48" s="48">
        <v>2033</v>
      </c>
      <c r="Z48" s="71">
        <f>'2033'!Z16</f>
        <v>0</v>
      </c>
      <c r="AA48" s="28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44"/>
    </row>
    <row r="49" spans="1:54" x14ac:dyDescent="0.25">
      <c r="A49" s="18">
        <v>44755</v>
      </c>
      <c r="B49" s="21"/>
      <c r="C49" s="19"/>
      <c r="D49" s="20"/>
      <c r="E49" s="18">
        <v>44786</v>
      </c>
      <c r="F49" s="21"/>
      <c r="G49" s="19"/>
      <c r="H49" s="20"/>
      <c r="I49" s="18">
        <v>44817</v>
      </c>
      <c r="J49" s="21"/>
      <c r="K49" s="19"/>
      <c r="L49" s="20"/>
      <c r="M49" s="18">
        <v>44847</v>
      </c>
      <c r="N49" s="21"/>
      <c r="O49" s="19"/>
      <c r="P49" s="20"/>
      <c r="Q49" s="18">
        <v>44878</v>
      </c>
      <c r="R49" s="21"/>
      <c r="S49" s="19"/>
      <c r="T49" s="20"/>
      <c r="U49" s="18">
        <v>44908</v>
      </c>
      <c r="V49" s="21"/>
      <c r="W49" s="19"/>
      <c r="X49" s="26"/>
      <c r="Y49" s="48">
        <v>2034</v>
      </c>
      <c r="Z49" s="71">
        <f>'2034'!Z16</f>
        <v>0</v>
      </c>
      <c r="AA49" s="28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44"/>
    </row>
    <row r="50" spans="1:54" ht="15.75" thickBot="1" x14ac:dyDescent="0.3">
      <c r="A50" s="18">
        <v>44756</v>
      </c>
      <c r="B50" s="21"/>
      <c r="C50" s="19"/>
      <c r="D50" s="20"/>
      <c r="E50" s="18">
        <v>44787</v>
      </c>
      <c r="F50" s="21"/>
      <c r="G50" s="19"/>
      <c r="H50" s="20"/>
      <c r="I50" s="18">
        <v>44818</v>
      </c>
      <c r="J50" s="21"/>
      <c r="K50" s="19"/>
      <c r="L50" s="20"/>
      <c r="M50" s="18">
        <v>44848</v>
      </c>
      <c r="N50" s="21"/>
      <c r="O50" s="19"/>
      <c r="P50" s="20"/>
      <c r="Q50" s="18">
        <v>44879</v>
      </c>
      <c r="R50" s="21"/>
      <c r="S50" s="19"/>
      <c r="T50" s="20"/>
      <c r="U50" s="18">
        <v>44909</v>
      </c>
      <c r="V50" s="21"/>
      <c r="W50" s="19"/>
      <c r="X50" s="26"/>
      <c r="Y50" s="48">
        <v>2035</v>
      </c>
      <c r="Z50" s="71">
        <f>'2035'!Z16</f>
        <v>0</v>
      </c>
      <c r="AA50" s="28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44"/>
    </row>
    <row r="51" spans="1:54" x14ac:dyDescent="0.25">
      <c r="A51" s="18">
        <v>44757</v>
      </c>
      <c r="B51" s="21"/>
      <c r="C51" s="19"/>
      <c r="D51" s="20"/>
      <c r="E51" s="18">
        <v>44788</v>
      </c>
      <c r="F51" s="21"/>
      <c r="G51" s="19"/>
      <c r="H51" s="20"/>
      <c r="I51" s="18">
        <v>44819</v>
      </c>
      <c r="J51" s="21"/>
      <c r="K51" s="19"/>
      <c r="L51" s="20"/>
      <c r="M51" s="18">
        <v>44849</v>
      </c>
      <c r="N51" s="21"/>
      <c r="O51" s="19"/>
      <c r="P51" s="20"/>
      <c r="Q51" s="18">
        <v>44880</v>
      </c>
      <c r="R51" s="21"/>
      <c r="S51" s="19"/>
      <c r="T51" s="20"/>
      <c r="U51" s="18">
        <v>44910</v>
      </c>
      <c r="V51" s="21"/>
      <c r="W51" s="19"/>
      <c r="X51" s="26"/>
      <c r="Y51" s="78" t="s">
        <v>32</v>
      </c>
      <c r="Z51" s="79"/>
      <c r="AA51" s="28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44"/>
    </row>
    <row r="52" spans="1:54" x14ac:dyDescent="0.25">
      <c r="A52" s="18">
        <v>44758</v>
      </c>
      <c r="B52" s="21"/>
      <c r="C52" s="19"/>
      <c r="D52" s="20"/>
      <c r="E52" s="18">
        <v>44789</v>
      </c>
      <c r="F52" s="21"/>
      <c r="G52" s="19"/>
      <c r="H52" s="20"/>
      <c r="I52" s="18">
        <v>44820</v>
      </c>
      <c r="J52" s="21"/>
      <c r="K52" s="19"/>
      <c r="L52" s="20"/>
      <c r="M52" s="18">
        <v>44850</v>
      </c>
      <c r="N52" s="21"/>
      <c r="O52" s="19"/>
      <c r="P52" s="20"/>
      <c r="Q52" s="18">
        <v>44881</v>
      </c>
      <c r="R52" s="21"/>
      <c r="S52" s="19"/>
      <c r="T52" s="20"/>
      <c r="U52" s="18">
        <v>44911</v>
      </c>
      <c r="V52" s="21"/>
      <c r="W52" s="19"/>
      <c r="X52" s="22"/>
      <c r="Y52" s="17" t="s">
        <v>24</v>
      </c>
      <c r="Z52" s="73" t="s">
        <v>20</v>
      </c>
      <c r="AA52" s="28"/>
      <c r="AB52" s="7"/>
      <c r="AC52" s="28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44"/>
    </row>
    <row r="53" spans="1:54" x14ac:dyDescent="0.25">
      <c r="A53" s="18">
        <v>44759</v>
      </c>
      <c r="B53" s="21"/>
      <c r="C53" s="19"/>
      <c r="D53" s="20"/>
      <c r="E53" s="18">
        <v>44790</v>
      </c>
      <c r="F53" s="21"/>
      <c r="G53" s="19"/>
      <c r="H53" s="20"/>
      <c r="I53" s="18">
        <v>44821</v>
      </c>
      <c r="J53" s="21"/>
      <c r="K53" s="19"/>
      <c r="L53" s="20"/>
      <c r="M53" s="18">
        <v>44851</v>
      </c>
      <c r="N53" s="21"/>
      <c r="O53" s="19"/>
      <c r="P53" s="20"/>
      <c r="Q53" s="18">
        <v>44882</v>
      </c>
      <c r="R53" s="21"/>
      <c r="S53" s="19"/>
      <c r="T53" s="20"/>
      <c r="U53" s="18">
        <v>44912</v>
      </c>
      <c r="V53" s="21"/>
      <c r="W53" s="19"/>
      <c r="X53" s="22"/>
      <c r="Y53" s="48">
        <v>2021</v>
      </c>
      <c r="Z53" s="71">
        <f>'2021'!Z32</f>
        <v>0</v>
      </c>
      <c r="AA53" s="28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44"/>
    </row>
    <row r="54" spans="1:54" ht="15.75" thickBot="1" x14ac:dyDescent="0.3">
      <c r="A54" s="18">
        <v>44760</v>
      </c>
      <c r="B54" s="21"/>
      <c r="C54" s="19"/>
      <c r="D54" s="20"/>
      <c r="E54" s="18">
        <v>44791</v>
      </c>
      <c r="F54" s="21"/>
      <c r="G54" s="19"/>
      <c r="H54" s="20"/>
      <c r="I54" s="18">
        <v>44822</v>
      </c>
      <c r="J54" s="21"/>
      <c r="K54" s="19"/>
      <c r="L54" s="20"/>
      <c r="M54" s="18">
        <v>44852</v>
      </c>
      <c r="N54" s="21"/>
      <c r="O54" s="19"/>
      <c r="P54" s="20"/>
      <c r="Q54" s="18">
        <v>44883</v>
      </c>
      <c r="R54" s="21"/>
      <c r="S54" s="19"/>
      <c r="T54" s="20"/>
      <c r="U54" s="18">
        <v>44913</v>
      </c>
      <c r="V54" s="21"/>
      <c r="W54" s="19"/>
      <c r="X54" s="22"/>
      <c r="Y54" s="48">
        <v>2022</v>
      </c>
      <c r="Z54" s="71">
        <f>'2022'!Z32</f>
        <v>0</v>
      </c>
      <c r="AA54" s="28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44"/>
    </row>
    <row r="55" spans="1:54" ht="15.75" thickBot="1" x14ac:dyDescent="0.3">
      <c r="A55" s="18">
        <v>44761</v>
      </c>
      <c r="B55" s="21"/>
      <c r="C55" s="19"/>
      <c r="D55" s="20"/>
      <c r="E55" s="18">
        <v>44792</v>
      </c>
      <c r="F55" s="21"/>
      <c r="G55" s="19"/>
      <c r="H55" s="20"/>
      <c r="I55" s="18">
        <v>44823</v>
      </c>
      <c r="J55" s="21"/>
      <c r="K55" s="19"/>
      <c r="L55" s="20"/>
      <c r="M55" s="18">
        <v>44853</v>
      </c>
      <c r="N55" s="21"/>
      <c r="O55" s="19"/>
      <c r="P55" s="20"/>
      <c r="Q55" s="18">
        <v>44884</v>
      </c>
      <c r="R55" s="21"/>
      <c r="S55" s="19"/>
      <c r="T55" s="20"/>
      <c r="U55" s="18">
        <v>44914</v>
      </c>
      <c r="V55" s="21"/>
      <c r="W55" s="19"/>
      <c r="X55" s="26"/>
      <c r="Y55" s="48">
        <v>2023</v>
      </c>
      <c r="Z55" s="71">
        <f>'2023'!Z32</f>
        <v>0</v>
      </c>
      <c r="AA55" s="28"/>
      <c r="AB55" s="7"/>
      <c r="AC55" s="39" t="s">
        <v>25</v>
      </c>
      <c r="AD55" s="69">
        <f>SUM(Table121247[Total Hours])</f>
        <v>0</v>
      </c>
      <c r="AE55" s="7"/>
      <c r="AF55" s="39" t="s">
        <v>26</v>
      </c>
      <c r="AG55" s="40">
        <f>SUM(Table131558[Total Salvations])</f>
        <v>0</v>
      </c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44"/>
    </row>
    <row r="56" spans="1:54" x14ac:dyDescent="0.25">
      <c r="A56" s="18">
        <v>44762</v>
      </c>
      <c r="B56" s="21"/>
      <c r="C56" s="19"/>
      <c r="D56" s="20"/>
      <c r="E56" s="18">
        <v>44793</v>
      </c>
      <c r="F56" s="21"/>
      <c r="G56" s="19"/>
      <c r="H56" s="20"/>
      <c r="I56" s="18">
        <v>44824</v>
      </c>
      <c r="J56" s="21"/>
      <c r="K56" s="19"/>
      <c r="L56" s="20"/>
      <c r="M56" s="18">
        <v>44854</v>
      </c>
      <c r="N56" s="21"/>
      <c r="O56" s="19"/>
      <c r="P56" s="20"/>
      <c r="Q56" s="18">
        <v>44885</v>
      </c>
      <c r="R56" s="21"/>
      <c r="S56" s="19"/>
      <c r="T56" s="20"/>
      <c r="U56" s="18">
        <v>44915</v>
      </c>
      <c r="V56" s="21"/>
      <c r="W56" s="19"/>
      <c r="X56" s="26"/>
      <c r="Y56" s="48">
        <v>2024</v>
      </c>
      <c r="Z56" s="71">
        <f>'2024'!Z32</f>
        <v>0</v>
      </c>
      <c r="AA56" s="28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44"/>
    </row>
    <row r="57" spans="1:54" x14ac:dyDescent="0.25">
      <c r="A57" s="18">
        <v>44763</v>
      </c>
      <c r="B57" s="21"/>
      <c r="C57" s="19"/>
      <c r="D57" s="20"/>
      <c r="E57" s="18">
        <v>44794</v>
      </c>
      <c r="F57" s="21"/>
      <c r="G57" s="19"/>
      <c r="H57" s="20"/>
      <c r="I57" s="18">
        <v>44825</v>
      </c>
      <c r="J57" s="21"/>
      <c r="K57" s="19"/>
      <c r="L57" s="20"/>
      <c r="M57" s="18">
        <v>44855</v>
      </c>
      <c r="N57" s="21"/>
      <c r="O57" s="19"/>
      <c r="P57" s="20"/>
      <c r="Q57" s="18">
        <v>44886</v>
      </c>
      <c r="R57" s="21"/>
      <c r="S57" s="19"/>
      <c r="T57" s="20"/>
      <c r="U57" s="18">
        <v>44916</v>
      </c>
      <c r="V57" s="21"/>
      <c r="W57" s="19"/>
      <c r="X57" s="26"/>
      <c r="Y57" s="48">
        <v>2025</v>
      </c>
      <c r="Z57" s="71">
        <f>'2025'!Z32</f>
        <v>0</v>
      </c>
      <c r="AA57" s="28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44"/>
    </row>
    <row r="58" spans="1:54" x14ac:dyDescent="0.25">
      <c r="A58" s="18">
        <v>44764</v>
      </c>
      <c r="B58" s="21"/>
      <c r="C58" s="19"/>
      <c r="D58" s="20"/>
      <c r="E58" s="18">
        <v>44795</v>
      </c>
      <c r="F58" s="21"/>
      <c r="G58" s="19"/>
      <c r="H58" s="20"/>
      <c r="I58" s="18">
        <v>44826</v>
      </c>
      <c r="J58" s="21"/>
      <c r="K58" s="19"/>
      <c r="L58" s="20"/>
      <c r="M58" s="18">
        <v>44856</v>
      </c>
      <c r="N58" s="21"/>
      <c r="O58" s="19"/>
      <c r="P58" s="20"/>
      <c r="Q58" s="18">
        <v>44887</v>
      </c>
      <c r="R58" s="21"/>
      <c r="S58" s="19"/>
      <c r="T58" s="20"/>
      <c r="U58" s="18">
        <v>44917</v>
      </c>
      <c r="V58" s="21"/>
      <c r="W58" s="19"/>
      <c r="X58" s="26"/>
      <c r="Y58" s="48">
        <v>2026</v>
      </c>
      <c r="Z58" s="71">
        <f>'2026'!Z32</f>
        <v>0</v>
      </c>
      <c r="AA58" s="28" t="s">
        <v>28</v>
      </c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44"/>
    </row>
    <row r="59" spans="1:54" x14ac:dyDescent="0.25">
      <c r="A59" s="18">
        <v>44765</v>
      </c>
      <c r="B59" s="21"/>
      <c r="C59" s="19"/>
      <c r="D59" s="20"/>
      <c r="E59" s="18">
        <v>44796</v>
      </c>
      <c r="F59" s="21"/>
      <c r="G59" s="19"/>
      <c r="H59" s="20"/>
      <c r="I59" s="18">
        <v>44827</v>
      </c>
      <c r="J59" s="21"/>
      <c r="K59" s="19"/>
      <c r="L59" s="20"/>
      <c r="M59" s="18">
        <v>44857</v>
      </c>
      <c r="N59" s="21"/>
      <c r="O59" s="19"/>
      <c r="P59" s="20"/>
      <c r="Q59" s="18">
        <v>44888</v>
      </c>
      <c r="R59" s="21"/>
      <c r="S59" s="19"/>
      <c r="T59" s="20"/>
      <c r="U59" s="18">
        <v>44918</v>
      </c>
      <c r="V59" s="21"/>
      <c r="W59" s="19"/>
      <c r="X59" s="26"/>
      <c r="Y59" s="48">
        <v>2027</v>
      </c>
      <c r="Z59" s="71">
        <f>'2027'!Z32</f>
        <v>0</v>
      </c>
      <c r="AA59" s="28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44"/>
    </row>
    <row r="60" spans="1:54" x14ac:dyDescent="0.25">
      <c r="A60" s="18">
        <v>44766</v>
      </c>
      <c r="B60" s="21"/>
      <c r="C60" s="19"/>
      <c r="D60" s="20"/>
      <c r="E60" s="18">
        <v>44797</v>
      </c>
      <c r="F60" s="21"/>
      <c r="G60" s="19"/>
      <c r="H60" s="20"/>
      <c r="I60" s="18">
        <v>44828</v>
      </c>
      <c r="J60" s="21"/>
      <c r="K60" s="19"/>
      <c r="L60" s="20"/>
      <c r="M60" s="18">
        <v>44858</v>
      </c>
      <c r="N60" s="21"/>
      <c r="O60" s="19"/>
      <c r="P60" s="20"/>
      <c r="Q60" s="18">
        <v>44889</v>
      </c>
      <c r="R60" s="21"/>
      <c r="S60" s="19"/>
      <c r="T60" s="20"/>
      <c r="U60" s="18">
        <v>44919</v>
      </c>
      <c r="V60" s="21"/>
      <c r="W60" s="19"/>
      <c r="X60" s="26"/>
      <c r="Y60" s="48">
        <v>2028</v>
      </c>
      <c r="Z60" s="71">
        <f>'2028'!Z32</f>
        <v>0</v>
      </c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44"/>
    </row>
    <row r="61" spans="1:54" x14ac:dyDescent="0.25">
      <c r="A61" s="18">
        <v>44767</v>
      </c>
      <c r="B61" s="21"/>
      <c r="C61" s="19"/>
      <c r="D61" s="20"/>
      <c r="E61" s="18">
        <v>44798</v>
      </c>
      <c r="F61" s="21"/>
      <c r="G61" s="19"/>
      <c r="H61" s="20"/>
      <c r="I61" s="18">
        <v>44829</v>
      </c>
      <c r="J61" s="21"/>
      <c r="K61" s="19"/>
      <c r="L61" s="20"/>
      <c r="M61" s="18">
        <v>44859</v>
      </c>
      <c r="N61" s="21"/>
      <c r="O61" s="19"/>
      <c r="P61" s="20"/>
      <c r="Q61" s="18">
        <v>44890</v>
      </c>
      <c r="R61" s="21"/>
      <c r="S61" s="19"/>
      <c r="T61" s="20"/>
      <c r="U61" s="18">
        <v>44920</v>
      </c>
      <c r="V61" s="21"/>
      <c r="W61" s="19"/>
      <c r="X61" s="26"/>
      <c r="Y61" s="48">
        <v>2029</v>
      </c>
      <c r="Z61" s="71">
        <f>'2029'!Z32</f>
        <v>0</v>
      </c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44"/>
    </row>
    <row r="62" spans="1:54" x14ac:dyDescent="0.25">
      <c r="A62" s="18">
        <v>44768</v>
      </c>
      <c r="B62" s="21"/>
      <c r="C62" s="19"/>
      <c r="D62" s="20"/>
      <c r="E62" s="18">
        <v>44799</v>
      </c>
      <c r="F62" s="21"/>
      <c r="G62" s="19"/>
      <c r="H62" s="20"/>
      <c r="I62" s="18">
        <v>44830</v>
      </c>
      <c r="J62" s="21"/>
      <c r="K62" s="19"/>
      <c r="L62" s="20"/>
      <c r="M62" s="18">
        <v>44860</v>
      </c>
      <c r="N62" s="21"/>
      <c r="O62" s="19"/>
      <c r="P62" s="20"/>
      <c r="Q62" s="18">
        <v>44891</v>
      </c>
      <c r="R62" s="21"/>
      <c r="S62" s="19"/>
      <c r="T62" s="20"/>
      <c r="U62" s="18">
        <v>44921</v>
      </c>
      <c r="V62" s="21"/>
      <c r="W62" s="19"/>
      <c r="X62" s="26"/>
      <c r="Y62" s="48">
        <v>2030</v>
      </c>
      <c r="Z62" s="71">
        <f>'2030'!Z32</f>
        <v>0</v>
      </c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44"/>
    </row>
    <row r="63" spans="1:54" x14ac:dyDescent="0.25">
      <c r="A63" s="18">
        <v>44769</v>
      </c>
      <c r="B63" s="21"/>
      <c r="C63" s="19"/>
      <c r="D63" s="20"/>
      <c r="E63" s="18">
        <v>44800</v>
      </c>
      <c r="F63" s="21"/>
      <c r="G63" s="19"/>
      <c r="H63" s="20"/>
      <c r="I63" s="18">
        <v>44831</v>
      </c>
      <c r="J63" s="21"/>
      <c r="K63" s="19"/>
      <c r="L63" s="20"/>
      <c r="M63" s="18">
        <v>44861</v>
      </c>
      <c r="N63" s="21"/>
      <c r="O63" s="19"/>
      <c r="P63" s="20"/>
      <c r="Q63" s="18">
        <v>44892</v>
      </c>
      <c r="R63" s="21"/>
      <c r="S63" s="19"/>
      <c r="T63" s="20"/>
      <c r="U63" s="18">
        <v>44922</v>
      </c>
      <c r="V63" s="21"/>
      <c r="W63" s="19"/>
      <c r="X63" s="26"/>
      <c r="Y63" s="48">
        <v>2031</v>
      </c>
      <c r="Z63" s="71">
        <f>'2031'!Z32</f>
        <v>0</v>
      </c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44"/>
    </row>
    <row r="64" spans="1:54" x14ac:dyDescent="0.25">
      <c r="A64" s="18">
        <v>44770</v>
      </c>
      <c r="B64" s="21"/>
      <c r="C64" s="19"/>
      <c r="D64" s="20"/>
      <c r="E64" s="18">
        <v>44801</v>
      </c>
      <c r="F64" s="21"/>
      <c r="G64" s="19"/>
      <c r="H64" s="20"/>
      <c r="I64" s="18">
        <v>44832</v>
      </c>
      <c r="J64" s="21"/>
      <c r="K64" s="19"/>
      <c r="L64" s="20"/>
      <c r="M64" s="18">
        <v>44862</v>
      </c>
      <c r="N64" s="21"/>
      <c r="O64" s="19"/>
      <c r="P64" s="20"/>
      <c r="Q64" s="18">
        <v>44893</v>
      </c>
      <c r="R64" s="21"/>
      <c r="S64" s="19"/>
      <c r="T64" s="20"/>
      <c r="U64" s="18">
        <v>44923</v>
      </c>
      <c r="V64" s="21"/>
      <c r="W64" s="19"/>
      <c r="X64" s="26"/>
      <c r="Y64" s="48">
        <v>2032</v>
      </c>
      <c r="Z64" s="71">
        <f>'2032'!Z32</f>
        <v>0</v>
      </c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44"/>
    </row>
    <row r="65" spans="1:54" x14ac:dyDescent="0.25">
      <c r="A65" s="18">
        <v>44771</v>
      </c>
      <c r="B65" s="21"/>
      <c r="C65" s="19"/>
      <c r="D65" s="20"/>
      <c r="E65" s="18">
        <v>44802</v>
      </c>
      <c r="F65" s="21"/>
      <c r="G65" s="19"/>
      <c r="H65" s="20"/>
      <c r="I65" s="18">
        <v>44833</v>
      </c>
      <c r="J65" s="21"/>
      <c r="K65" s="19"/>
      <c r="L65" s="20"/>
      <c r="M65" s="18">
        <v>44863</v>
      </c>
      <c r="N65" s="21"/>
      <c r="O65" s="19"/>
      <c r="P65" s="20"/>
      <c r="Q65" s="18">
        <v>44894</v>
      </c>
      <c r="R65" s="21"/>
      <c r="S65" s="19"/>
      <c r="T65" s="20"/>
      <c r="U65" s="18">
        <v>44924</v>
      </c>
      <c r="V65" s="21"/>
      <c r="W65" s="19"/>
      <c r="X65" s="26"/>
      <c r="Y65" s="48">
        <v>2033</v>
      </c>
      <c r="Z65" s="71">
        <f>'2033'!Z32</f>
        <v>0</v>
      </c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44"/>
    </row>
    <row r="66" spans="1:54" x14ac:dyDescent="0.25">
      <c r="A66" s="18">
        <v>44772</v>
      </c>
      <c r="B66" s="21"/>
      <c r="C66" s="19"/>
      <c r="D66" s="20"/>
      <c r="E66" s="18">
        <v>44803</v>
      </c>
      <c r="F66" s="21"/>
      <c r="G66" s="19"/>
      <c r="H66" s="20"/>
      <c r="I66" s="18">
        <v>44834</v>
      </c>
      <c r="J66" s="21"/>
      <c r="K66" s="19"/>
      <c r="L66" s="20"/>
      <c r="M66" s="18">
        <v>44864</v>
      </c>
      <c r="N66" s="21"/>
      <c r="O66" s="19"/>
      <c r="P66" s="20"/>
      <c r="Q66" s="18">
        <v>44895</v>
      </c>
      <c r="R66" s="21"/>
      <c r="S66" s="19"/>
      <c r="T66" s="20"/>
      <c r="U66" s="18">
        <v>44925</v>
      </c>
      <c r="V66" s="21"/>
      <c r="W66" s="19"/>
      <c r="X66" s="26"/>
      <c r="Y66" s="48">
        <v>2034</v>
      </c>
      <c r="Z66" s="71">
        <f>'2034'!Z32</f>
        <v>0</v>
      </c>
      <c r="AA66" s="28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44"/>
    </row>
    <row r="67" spans="1:54" ht="15.75" thickBot="1" x14ac:dyDescent="0.3">
      <c r="A67" s="33">
        <v>44773</v>
      </c>
      <c r="B67" s="35"/>
      <c r="C67" s="34"/>
      <c r="D67" s="25"/>
      <c r="E67" s="33">
        <v>44804</v>
      </c>
      <c r="F67" s="35"/>
      <c r="G67" s="34"/>
      <c r="H67" s="25"/>
      <c r="I67" s="33"/>
      <c r="J67" s="35"/>
      <c r="K67" s="34"/>
      <c r="L67" s="25"/>
      <c r="M67" s="33">
        <v>44865</v>
      </c>
      <c r="N67" s="35"/>
      <c r="O67" s="34"/>
      <c r="P67" s="25"/>
      <c r="Q67" s="33"/>
      <c r="R67" s="35"/>
      <c r="S67" s="34"/>
      <c r="T67" s="25"/>
      <c r="U67" s="33">
        <v>44926</v>
      </c>
      <c r="V67" s="35"/>
      <c r="W67" s="34"/>
      <c r="X67" s="41"/>
      <c r="Y67" s="38">
        <v>2035</v>
      </c>
      <c r="Z67" s="75">
        <f>'2035'!Z32</f>
        <v>0</v>
      </c>
      <c r="AA67" s="45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7"/>
    </row>
    <row r="68" spans="1:54" x14ac:dyDescent="0.25">
      <c r="Y68" s="28"/>
      <c r="Z68" s="28"/>
    </row>
    <row r="69" spans="1:54" x14ac:dyDescent="0.25">
      <c r="Y69" s="28"/>
      <c r="Z69" s="28"/>
    </row>
    <row r="70" spans="1:54" x14ac:dyDescent="0.25">
      <c r="Y70" s="28"/>
      <c r="Z70" s="28"/>
    </row>
    <row r="71" spans="1:54" x14ac:dyDescent="0.25">
      <c r="Y71" s="28"/>
      <c r="Z71" s="28"/>
    </row>
    <row r="72" spans="1:54" x14ac:dyDescent="0.25">
      <c r="Y72" s="28"/>
      <c r="Z72" s="28"/>
    </row>
  </sheetData>
  <mergeCells count="18">
    <mergeCell ref="A1:X1"/>
    <mergeCell ref="Y1:BH1"/>
    <mergeCell ref="A2:D2"/>
    <mergeCell ref="E2:H2"/>
    <mergeCell ref="I2:L2"/>
    <mergeCell ref="M2:P2"/>
    <mergeCell ref="Q2:T2"/>
    <mergeCell ref="U2:X2"/>
    <mergeCell ref="Y2:AA2"/>
    <mergeCell ref="Y51:Z51"/>
    <mergeCell ref="Y18:AA18"/>
    <mergeCell ref="Y34:Z34"/>
    <mergeCell ref="A35:D35"/>
    <mergeCell ref="E35:H35"/>
    <mergeCell ref="I35:L35"/>
    <mergeCell ref="M35:P35"/>
    <mergeCell ref="Q35:T35"/>
    <mergeCell ref="U35:X35"/>
  </mergeCells>
  <conditionalFormatting sqref="Z4:AA15 Z20:AA31">
    <cfRule type="cellIs" dxfId="542" priority="24" operator="greaterThan">
      <formula>0</formula>
    </cfRule>
  </conditionalFormatting>
  <conditionalFormatting sqref="A37:D67">
    <cfRule type="expression" dxfId="541" priority="23">
      <formula>IF($B37&gt;0.01,TRUE,FALSE)</formula>
    </cfRule>
  </conditionalFormatting>
  <conditionalFormatting sqref="E37:H67">
    <cfRule type="expression" dxfId="540" priority="22">
      <formula>IF($F37&gt;0.01,TRUE,FALSE)</formula>
    </cfRule>
  </conditionalFormatting>
  <conditionalFormatting sqref="M37:P67">
    <cfRule type="expression" dxfId="539" priority="21">
      <formula>IF($N37&gt;0.01,TRUE,FALSE)</formula>
    </cfRule>
  </conditionalFormatting>
  <conditionalFormatting sqref="Q37:T67">
    <cfRule type="expression" dxfId="538" priority="20">
      <formula>IF($R37&gt;0.01,TRUE,FALSE)</formula>
    </cfRule>
  </conditionalFormatting>
  <conditionalFormatting sqref="U37:X67">
    <cfRule type="expression" dxfId="537" priority="19">
      <formula>IF($V37&gt;0.01,TRUE,FALSE)</formula>
    </cfRule>
  </conditionalFormatting>
  <conditionalFormatting sqref="A4:D34">
    <cfRule type="expression" dxfId="536" priority="18">
      <formula>IF($B4&gt;0.01,TRUE,FALSE)</formula>
    </cfRule>
  </conditionalFormatting>
  <conditionalFormatting sqref="E4:H34">
    <cfRule type="expression" dxfId="535" priority="17">
      <formula>IF($F4&gt;0.01,TRUE,FALSE)</formula>
    </cfRule>
  </conditionalFormatting>
  <conditionalFormatting sqref="I4:L34">
    <cfRule type="expression" dxfId="534" priority="16">
      <formula>IF($J4&gt;0.01,TRUE,FALSE)</formula>
    </cfRule>
  </conditionalFormatting>
  <conditionalFormatting sqref="M4:P34">
    <cfRule type="expression" dxfId="533" priority="15">
      <formula>IF($N4&gt;0.01,TRUE,FALSE)</formula>
    </cfRule>
  </conditionalFormatting>
  <conditionalFormatting sqref="Q4:T34">
    <cfRule type="expression" dxfId="532" priority="14">
      <formula>IF($R4&gt;0.01,TRUE,FALSE)</formula>
    </cfRule>
  </conditionalFormatting>
  <conditionalFormatting sqref="U4:X34">
    <cfRule type="expression" dxfId="531" priority="13">
      <formula>IF($V4&gt;0.01,TRUE,FALSE)</formula>
    </cfRule>
  </conditionalFormatting>
  <conditionalFormatting sqref="I37:L67">
    <cfRule type="expression" dxfId="530" priority="12">
      <formula>IF($J37&gt;0.01,TRUE,FALSE)</formula>
    </cfRule>
  </conditionalFormatting>
  <conditionalFormatting sqref="Z36:Z50">
    <cfRule type="cellIs" dxfId="529" priority="3" operator="greaterThan">
      <formula>0</formula>
    </cfRule>
  </conditionalFormatting>
  <conditionalFormatting sqref="Z54:Z67">
    <cfRule type="cellIs" dxfId="528" priority="2" operator="greaterThan">
      <formula>0</formula>
    </cfRule>
  </conditionalFormatting>
  <conditionalFormatting sqref="Z53:Z67">
    <cfRule type="cellIs" dxfId="527" priority="1" operator="greaterThan">
      <formula>0</formula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4"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74E33-1A3C-456B-875A-850841BAABEA}">
  <dimension ref="A1:BH72"/>
  <sheetViews>
    <sheetView zoomScale="55" zoomScaleNormal="55" workbookViewId="0">
      <pane ySplit="1" topLeftCell="A2" activePane="bottomLeft" state="frozen"/>
      <selection pane="bottomLeft" activeCell="A2" sqref="A2:D2"/>
    </sheetView>
  </sheetViews>
  <sheetFormatPr defaultColWidth="8.85546875" defaultRowHeight="15" x14ac:dyDescent="0.25"/>
  <cols>
    <col min="1" max="1" width="12.140625" style="8" bestFit="1" customWidth="1"/>
    <col min="2" max="2" width="9" style="66" bestFit="1" customWidth="1"/>
    <col min="3" max="3" width="14.42578125" style="8" bestFit="1" customWidth="1"/>
    <col min="4" max="4" width="9.42578125" style="8" bestFit="1" customWidth="1"/>
    <col min="5" max="5" width="12.28515625" style="8" bestFit="1" customWidth="1"/>
    <col min="6" max="6" width="9" style="66" bestFit="1" customWidth="1"/>
    <col min="7" max="7" width="14.42578125" style="8" bestFit="1" customWidth="1"/>
    <col min="8" max="8" width="9.42578125" style="8" bestFit="1" customWidth="1"/>
    <col min="9" max="9" width="12.28515625" style="8" bestFit="1" customWidth="1"/>
    <col min="10" max="10" width="9" style="66" bestFit="1" customWidth="1"/>
    <col min="11" max="11" width="14.42578125" style="8" bestFit="1" customWidth="1"/>
    <col min="12" max="12" width="9.42578125" style="8" bestFit="1" customWidth="1"/>
    <col min="13" max="13" width="13.140625" style="8" bestFit="1" customWidth="1"/>
    <col min="14" max="14" width="9" style="66" bestFit="1" customWidth="1"/>
    <col min="15" max="15" width="14.42578125" style="8" bestFit="1" customWidth="1"/>
    <col min="16" max="16" width="9.42578125" style="8" bestFit="1" customWidth="1"/>
    <col min="17" max="17" width="12.5703125" style="8" bestFit="1" customWidth="1"/>
    <col min="18" max="18" width="9" style="66" bestFit="1" customWidth="1"/>
    <col min="19" max="19" width="14.42578125" style="8" bestFit="1" customWidth="1"/>
    <col min="20" max="20" width="9.42578125" style="8" bestFit="1" customWidth="1"/>
    <col min="21" max="21" width="13.140625" style="8" bestFit="1" customWidth="1"/>
    <col min="22" max="22" width="9" style="66" bestFit="1" customWidth="1"/>
    <col min="23" max="23" width="14.42578125" style="8" bestFit="1" customWidth="1"/>
    <col min="24" max="24" width="9.42578125" style="8" customWidth="1"/>
    <col min="25" max="25" width="19.42578125" style="32" bestFit="1" customWidth="1"/>
    <col min="26" max="26" width="30" style="32" bestFit="1" customWidth="1"/>
    <col min="27" max="27" width="21.7109375" style="32" bestFit="1" customWidth="1"/>
    <col min="28" max="28" width="2.28515625" style="8" bestFit="1" customWidth="1"/>
    <col min="29" max="29" width="25.140625" style="8" bestFit="1" customWidth="1"/>
    <col min="30" max="30" width="27" style="8" customWidth="1"/>
    <col min="31" max="31" width="8.85546875" style="8"/>
    <col min="32" max="32" width="30.85546875" style="8" bestFit="1" customWidth="1"/>
    <col min="33" max="33" width="27" style="8" customWidth="1"/>
    <col min="34" max="16384" width="8.85546875" style="8"/>
  </cols>
  <sheetData>
    <row r="1" spans="1:60" s="6" customFormat="1" ht="23.25" customHeight="1" thickBot="1" x14ac:dyDescent="0.3">
      <c r="A1" s="86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8"/>
      <c r="Y1" s="76" t="s">
        <v>1</v>
      </c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</row>
    <row r="2" spans="1:60" ht="16.5" thickBot="1" x14ac:dyDescent="0.3">
      <c r="A2" s="80" t="s">
        <v>2</v>
      </c>
      <c r="B2" s="81"/>
      <c r="C2" s="81"/>
      <c r="D2" s="82"/>
      <c r="E2" s="80" t="s">
        <v>3</v>
      </c>
      <c r="F2" s="81"/>
      <c r="G2" s="81"/>
      <c r="H2" s="82"/>
      <c r="I2" s="80" t="s">
        <v>4</v>
      </c>
      <c r="J2" s="81"/>
      <c r="K2" s="81"/>
      <c r="L2" s="82"/>
      <c r="M2" s="80" t="s">
        <v>5</v>
      </c>
      <c r="N2" s="81"/>
      <c r="O2" s="81"/>
      <c r="P2" s="82"/>
      <c r="Q2" s="80" t="s">
        <v>6</v>
      </c>
      <c r="R2" s="81"/>
      <c r="S2" s="81"/>
      <c r="T2" s="82"/>
      <c r="U2" s="80" t="s">
        <v>7</v>
      </c>
      <c r="V2" s="81"/>
      <c r="W2" s="81"/>
      <c r="X2" s="81"/>
      <c r="Y2" s="83" t="s">
        <v>8</v>
      </c>
      <c r="Z2" s="84"/>
      <c r="AA2" s="85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3"/>
    </row>
    <row r="3" spans="1:60" ht="15.75" thickBot="1" x14ac:dyDescent="0.3">
      <c r="A3" s="9" t="s">
        <v>30</v>
      </c>
      <c r="B3" s="65" t="s">
        <v>9</v>
      </c>
      <c r="C3" s="9" t="s">
        <v>10</v>
      </c>
      <c r="D3" s="9" t="s">
        <v>29</v>
      </c>
      <c r="E3" s="9" t="s">
        <v>30</v>
      </c>
      <c r="F3" s="65" t="s">
        <v>9</v>
      </c>
      <c r="G3" s="9" t="s">
        <v>10</v>
      </c>
      <c r="H3" s="9" t="s">
        <v>29</v>
      </c>
      <c r="I3" s="9" t="s">
        <v>30</v>
      </c>
      <c r="J3" s="65" t="s">
        <v>9</v>
      </c>
      <c r="K3" s="9" t="s">
        <v>10</v>
      </c>
      <c r="L3" s="9" t="s">
        <v>29</v>
      </c>
      <c r="M3" s="9" t="s">
        <v>30</v>
      </c>
      <c r="N3" s="65" t="s">
        <v>9</v>
      </c>
      <c r="O3" s="9" t="s">
        <v>10</v>
      </c>
      <c r="P3" s="9" t="s">
        <v>29</v>
      </c>
      <c r="Q3" s="9" t="s">
        <v>30</v>
      </c>
      <c r="R3" s="65" t="s">
        <v>9</v>
      </c>
      <c r="S3" s="9" t="s">
        <v>10</v>
      </c>
      <c r="T3" s="9" t="s">
        <v>29</v>
      </c>
      <c r="U3" s="9" t="s">
        <v>30</v>
      </c>
      <c r="V3" s="65" t="s">
        <v>9</v>
      </c>
      <c r="W3" s="9" t="s">
        <v>10</v>
      </c>
      <c r="X3" s="10" t="s">
        <v>29</v>
      </c>
      <c r="Y3" s="59" t="s">
        <v>11</v>
      </c>
      <c r="Z3" s="60" t="s">
        <v>27</v>
      </c>
      <c r="AA3" s="61" t="s">
        <v>22</v>
      </c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44"/>
    </row>
    <row r="4" spans="1:60" x14ac:dyDescent="0.25">
      <c r="A4" s="12">
        <v>44927</v>
      </c>
      <c r="B4" s="15"/>
      <c r="C4" s="13"/>
      <c r="D4" s="14"/>
      <c r="E4" s="12">
        <v>44958</v>
      </c>
      <c r="F4" s="15"/>
      <c r="G4" s="15"/>
      <c r="H4" s="14"/>
      <c r="I4" s="12">
        <v>44986</v>
      </c>
      <c r="J4" s="15"/>
      <c r="K4" s="15"/>
      <c r="L4" s="14"/>
      <c r="M4" s="12">
        <v>45017</v>
      </c>
      <c r="N4" s="15"/>
      <c r="O4" s="13"/>
      <c r="P4" s="14"/>
      <c r="Q4" s="12">
        <v>45047</v>
      </c>
      <c r="R4" s="15"/>
      <c r="S4" s="15"/>
      <c r="T4" s="14"/>
      <c r="U4" s="12">
        <v>45078</v>
      </c>
      <c r="V4" s="15"/>
      <c r="W4" s="15"/>
      <c r="X4" s="16"/>
      <c r="Y4" s="58" t="s">
        <v>2</v>
      </c>
      <c r="Z4" s="29">
        <f>SUM(B4:B34)</f>
        <v>0</v>
      </c>
      <c r="AA4" s="67">
        <f>Table14962[[#This Row],[This Year]]</f>
        <v>0</v>
      </c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44"/>
    </row>
    <row r="5" spans="1:60" x14ac:dyDescent="0.25">
      <c r="A5" s="18">
        <v>44928</v>
      </c>
      <c r="B5" s="21"/>
      <c r="C5" s="19"/>
      <c r="D5" s="20"/>
      <c r="E5" s="18">
        <v>44959</v>
      </c>
      <c r="F5" s="21"/>
      <c r="G5" s="21"/>
      <c r="H5" s="20"/>
      <c r="I5" s="18">
        <v>44987</v>
      </c>
      <c r="J5" s="21"/>
      <c r="K5" s="21"/>
      <c r="L5" s="20"/>
      <c r="M5" s="18">
        <v>45018</v>
      </c>
      <c r="N5" s="21"/>
      <c r="O5" s="21"/>
      <c r="P5" s="20"/>
      <c r="Q5" s="18">
        <v>45048</v>
      </c>
      <c r="R5" s="21"/>
      <c r="S5" s="21"/>
      <c r="T5" s="20"/>
      <c r="U5" s="18">
        <v>45079</v>
      </c>
      <c r="V5" s="21"/>
      <c r="W5" s="21"/>
      <c r="X5" s="22"/>
      <c r="Y5" s="54" t="s">
        <v>12</v>
      </c>
      <c r="Z5" s="30">
        <f>SUM(F4:F31)</f>
        <v>0</v>
      </c>
      <c r="AA5" s="68">
        <f>Table14962[[#This Row],[This Year]]</f>
        <v>0</v>
      </c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44"/>
    </row>
    <row r="6" spans="1:60" x14ac:dyDescent="0.25">
      <c r="A6" s="18">
        <v>44929</v>
      </c>
      <c r="B6" s="21"/>
      <c r="C6" s="19"/>
      <c r="D6" s="20"/>
      <c r="E6" s="18">
        <v>44960</v>
      </c>
      <c r="F6" s="21"/>
      <c r="G6" s="21"/>
      <c r="H6" s="20"/>
      <c r="I6" s="18">
        <v>44988</v>
      </c>
      <c r="J6" s="21"/>
      <c r="K6" s="21"/>
      <c r="L6" s="20"/>
      <c r="M6" s="18">
        <v>45019</v>
      </c>
      <c r="N6" s="21"/>
      <c r="O6" s="21"/>
      <c r="P6" s="20"/>
      <c r="Q6" s="18">
        <v>45049</v>
      </c>
      <c r="R6" s="21"/>
      <c r="S6" s="21"/>
      <c r="T6" s="20"/>
      <c r="U6" s="18">
        <v>45080</v>
      </c>
      <c r="V6" s="21"/>
      <c r="W6" s="21"/>
      <c r="X6" s="22"/>
      <c r="Y6" s="54" t="s">
        <v>4</v>
      </c>
      <c r="Z6" s="30">
        <f>SUM(J4:J34)</f>
        <v>0</v>
      </c>
      <c r="AA6" s="68">
        <f>Table14962[[#This Row],[This Year]]</f>
        <v>0</v>
      </c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44"/>
    </row>
    <row r="7" spans="1:60" x14ac:dyDescent="0.25">
      <c r="A7" s="18">
        <v>44930</v>
      </c>
      <c r="B7" s="21"/>
      <c r="C7" s="19"/>
      <c r="D7" s="20"/>
      <c r="E7" s="18">
        <v>44961</v>
      </c>
      <c r="F7" s="21"/>
      <c r="G7" s="21"/>
      <c r="H7" s="20"/>
      <c r="I7" s="18">
        <v>44989</v>
      </c>
      <c r="J7" s="21"/>
      <c r="K7" s="21"/>
      <c r="L7" s="20"/>
      <c r="M7" s="18">
        <v>45020</v>
      </c>
      <c r="N7" s="21"/>
      <c r="O7" s="21"/>
      <c r="P7" s="20"/>
      <c r="Q7" s="18">
        <v>45050</v>
      </c>
      <c r="R7" s="21"/>
      <c r="S7" s="21"/>
      <c r="T7" s="20"/>
      <c r="U7" s="18">
        <v>45081</v>
      </c>
      <c r="V7" s="21"/>
      <c r="W7" s="21"/>
      <c r="X7" s="22"/>
      <c r="Y7" s="54" t="s">
        <v>5</v>
      </c>
      <c r="Z7" s="30">
        <f>SUM(N4:N33)</f>
        <v>0</v>
      </c>
      <c r="AA7" s="68">
        <f>Table14962[[#This Row],[This Year]]</f>
        <v>0</v>
      </c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44"/>
    </row>
    <row r="8" spans="1:60" x14ac:dyDescent="0.25">
      <c r="A8" s="18">
        <v>44931</v>
      </c>
      <c r="B8" s="21"/>
      <c r="C8" s="19"/>
      <c r="D8" s="20"/>
      <c r="E8" s="18">
        <v>44962</v>
      </c>
      <c r="F8" s="21"/>
      <c r="G8" s="21"/>
      <c r="H8" s="20"/>
      <c r="I8" s="18">
        <v>44990</v>
      </c>
      <c r="J8" s="21"/>
      <c r="K8" s="21"/>
      <c r="L8" s="20"/>
      <c r="M8" s="18">
        <v>45021</v>
      </c>
      <c r="N8" s="21"/>
      <c r="O8" s="21"/>
      <c r="P8" s="20"/>
      <c r="Q8" s="18">
        <v>45051</v>
      </c>
      <c r="R8" s="21"/>
      <c r="S8" s="21"/>
      <c r="T8" s="20"/>
      <c r="U8" s="18">
        <v>45082</v>
      </c>
      <c r="V8" s="21"/>
      <c r="W8" s="21"/>
      <c r="X8" s="22"/>
      <c r="Y8" s="54" t="s">
        <v>6</v>
      </c>
      <c r="Z8" s="30">
        <f>SUM(R4:R34)</f>
        <v>0</v>
      </c>
      <c r="AA8" s="68">
        <f>Table14962[[#This Row],[This Year]]</f>
        <v>0</v>
      </c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44"/>
    </row>
    <row r="9" spans="1:60" x14ac:dyDescent="0.25">
      <c r="A9" s="18">
        <v>44932</v>
      </c>
      <c r="B9" s="21"/>
      <c r="C9" s="19"/>
      <c r="D9" s="20"/>
      <c r="E9" s="18">
        <v>44963</v>
      </c>
      <c r="F9" s="21"/>
      <c r="G9" s="21"/>
      <c r="H9" s="20"/>
      <c r="I9" s="18">
        <v>44991</v>
      </c>
      <c r="J9" s="21"/>
      <c r="K9" s="21"/>
      <c r="L9" s="20"/>
      <c r="M9" s="18">
        <v>45022</v>
      </c>
      <c r="N9" s="21"/>
      <c r="O9" s="21"/>
      <c r="P9" s="20"/>
      <c r="Q9" s="18">
        <v>45052</v>
      </c>
      <c r="R9" s="21"/>
      <c r="S9" s="21"/>
      <c r="T9" s="20"/>
      <c r="U9" s="18">
        <v>45083</v>
      </c>
      <c r="V9" s="21"/>
      <c r="W9" s="21"/>
      <c r="X9" s="22"/>
      <c r="Y9" s="54" t="s">
        <v>7</v>
      </c>
      <c r="Z9" s="30">
        <f>SUM(V4:V33)</f>
        <v>0</v>
      </c>
      <c r="AA9" s="68">
        <f>Table14962[[#This Row],[This Year]]</f>
        <v>0</v>
      </c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44"/>
    </row>
    <row r="10" spans="1:60" x14ac:dyDescent="0.25">
      <c r="A10" s="18">
        <v>44933</v>
      </c>
      <c r="B10" s="21"/>
      <c r="C10" s="19"/>
      <c r="D10" s="20"/>
      <c r="E10" s="18">
        <v>44964</v>
      </c>
      <c r="F10" s="21"/>
      <c r="G10" s="21"/>
      <c r="H10" s="20"/>
      <c r="I10" s="18">
        <v>44992</v>
      </c>
      <c r="J10" s="21"/>
      <c r="K10" s="21"/>
      <c r="L10" s="20"/>
      <c r="M10" s="18">
        <v>45023</v>
      </c>
      <c r="N10" s="21"/>
      <c r="O10" s="21"/>
      <c r="P10" s="20"/>
      <c r="Q10" s="18">
        <v>45053</v>
      </c>
      <c r="R10" s="21"/>
      <c r="S10" s="21"/>
      <c r="T10" s="20"/>
      <c r="U10" s="18">
        <v>45084</v>
      </c>
      <c r="V10" s="21"/>
      <c r="W10" s="21"/>
      <c r="X10" s="22"/>
      <c r="Y10" s="54" t="s">
        <v>13</v>
      </c>
      <c r="Z10" s="30">
        <f>SUM(B37:B67)</f>
        <v>0</v>
      </c>
      <c r="AA10" s="68">
        <f>Table14962[[#This Row],[This Year]]</f>
        <v>0</v>
      </c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44"/>
    </row>
    <row r="11" spans="1:60" x14ac:dyDescent="0.25">
      <c r="A11" s="18">
        <v>44934</v>
      </c>
      <c r="B11" s="21"/>
      <c r="C11" s="19"/>
      <c r="D11" s="20"/>
      <c r="E11" s="18">
        <v>44965</v>
      </c>
      <c r="F11" s="21"/>
      <c r="G11" s="21"/>
      <c r="H11" s="20"/>
      <c r="I11" s="18">
        <v>44993</v>
      </c>
      <c r="J11" s="21"/>
      <c r="K11" s="21"/>
      <c r="L11" s="20"/>
      <c r="M11" s="18">
        <v>45024</v>
      </c>
      <c r="N11" s="21"/>
      <c r="O11" s="21"/>
      <c r="P11" s="20"/>
      <c r="Q11" s="18">
        <v>45054</v>
      </c>
      <c r="R11" s="21"/>
      <c r="S11" s="21"/>
      <c r="T11" s="20"/>
      <c r="U11" s="18">
        <v>45085</v>
      </c>
      <c r="V11" s="21"/>
      <c r="W11" s="21"/>
      <c r="X11" s="22"/>
      <c r="Y11" s="54" t="s">
        <v>14</v>
      </c>
      <c r="Z11" s="30">
        <f>SUM(F37:F67)</f>
        <v>0</v>
      </c>
      <c r="AA11" s="68">
        <f>Table14962[[#This Row],[This Year]]</f>
        <v>0</v>
      </c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44"/>
    </row>
    <row r="12" spans="1:60" x14ac:dyDescent="0.25">
      <c r="A12" s="18">
        <v>44935</v>
      </c>
      <c r="B12" s="21"/>
      <c r="C12" s="19"/>
      <c r="D12" s="20"/>
      <c r="E12" s="18">
        <v>44966</v>
      </c>
      <c r="F12" s="21"/>
      <c r="G12" s="21"/>
      <c r="H12" s="20"/>
      <c r="I12" s="18">
        <v>44994</v>
      </c>
      <c r="J12" s="21"/>
      <c r="K12" s="21"/>
      <c r="L12" s="20"/>
      <c r="M12" s="18">
        <v>45025</v>
      </c>
      <c r="N12" s="21"/>
      <c r="O12" s="21"/>
      <c r="P12" s="20"/>
      <c r="Q12" s="18">
        <v>45055</v>
      </c>
      <c r="R12" s="21"/>
      <c r="S12" s="21"/>
      <c r="T12" s="20"/>
      <c r="U12" s="18">
        <v>45086</v>
      </c>
      <c r="V12" s="21"/>
      <c r="W12" s="21"/>
      <c r="X12" s="22"/>
      <c r="Y12" s="54" t="s">
        <v>15</v>
      </c>
      <c r="Z12" s="30">
        <f>SUM(J37:J66)</f>
        <v>0</v>
      </c>
      <c r="AA12" s="68">
        <f>Table14962[[#This Row],[This Year]]</f>
        <v>0</v>
      </c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44"/>
    </row>
    <row r="13" spans="1:60" x14ac:dyDescent="0.25">
      <c r="A13" s="18">
        <v>44936</v>
      </c>
      <c r="B13" s="21"/>
      <c r="C13" s="19"/>
      <c r="D13" s="20"/>
      <c r="E13" s="18">
        <v>44967</v>
      </c>
      <c r="F13" s="21"/>
      <c r="G13" s="21"/>
      <c r="H13" s="20"/>
      <c r="I13" s="18">
        <v>44995</v>
      </c>
      <c r="J13" s="21"/>
      <c r="K13" s="21"/>
      <c r="L13" s="20"/>
      <c r="M13" s="18">
        <v>45026</v>
      </c>
      <c r="N13" s="21"/>
      <c r="O13" s="21"/>
      <c r="P13" s="20"/>
      <c r="Q13" s="18">
        <v>45056</v>
      </c>
      <c r="R13" s="21"/>
      <c r="S13" s="21"/>
      <c r="T13" s="20"/>
      <c r="U13" s="18">
        <v>45087</v>
      </c>
      <c r="V13" s="21"/>
      <c r="W13" s="21"/>
      <c r="X13" s="22"/>
      <c r="Y13" s="54" t="s">
        <v>16</v>
      </c>
      <c r="Z13" s="30">
        <f>SUM(N37:N67)</f>
        <v>0</v>
      </c>
      <c r="AA13" s="68">
        <f>Table14962[[#This Row],[This Year]]</f>
        <v>0</v>
      </c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44"/>
    </row>
    <row r="14" spans="1:60" x14ac:dyDescent="0.25">
      <c r="A14" s="18">
        <v>44937</v>
      </c>
      <c r="B14" s="21"/>
      <c r="C14" s="19"/>
      <c r="D14" s="20"/>
      <c r="E14" s="18">
        <v>44968</v>
      </c>
      <c r="F14" s="21"/>
      <c r="G14" s="21"/>
      <c r="H14" s="20"/>
      <c r="I14" s="18">
        <v>44996</v>
      </c>
      <c r="J14" s="21"/>
      <c r="K14" s="21"/>
      <c r="L14" s="20"/>
      <c r="M14" s="18">
        <v>45027</v>
      </c>
      <c r="N14" s="21"/>
      <c r="O14" s="21"/>
      <c r="P14" s="20"/>
      <c r="Q14" s="18">
        <v>45057</v>
      </c>
      <c r="R14" s="21"/>
      <c r="S14" s="21"/>
      <c r="T14" s="20"/>
      <c r="U14" s="18">
        <v>45088</v>
      </c>
      <c r="V14" s="21"/>
      <c r="W14" s="21"/>
      <c r="X14" s="22"/>
      <c r="Y14" s="54" t="s">
        <v>17</v>
      </c>
      <c r="Z14" s="30">
        <f>SUM(R37:R66)</f>
        <v>0</v>
      </c>
      <c r="AA14" s="68">
        <f>Table14962[[#This Row],[This Year]]</f>
        <v>0</v>
      </c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44"/>
    </row>
    <row r="15" spans="1:60" x14ac:dyDescent="0.25">
      <c r="A15" s="18">
        <v>44938</v>
      </c>
      <c r="B15" s="21"/>
      <c r="C15" s="19"/>
      <c r="D15" s="20"/>
      <c r="E15" s="18">
        <v>44969</v>
      </c>
      <c r="F15" s="21"/>
      <c r="G15" s="21"/>
      <c r="H15" s="20"/>
      <c r="I15" s="18">
        <v>44997</v>
      </c>
      <c r="J15" s="21"/>
      <c r="K15" s="21"/>
      <c r="L15" s="20"/>
      <c r="M15" s="18">
        <v>45028</v>
      </c>
      <c r="N15" s="21"/>
      <c r="O15" s="21"/>
      <c r="P15" s="20"/>
      <c r="Q15" s="18">
        <v>45058</v>
      </c>
      <c r="R15" s="21"/>
      <c r="S15" s="21"/>
      <c r="T15" s="20"/>
      <c r="U15" s="18">
        <v>45089</v>
      </c>
      <c r="V15" s="21"/>
      <c r="W15" s="21"/>
      <c r="X15" s="22"/>
      <c r="Y15" s="55" t="s">
        <v>18</v>
      </c>
      <c r="Z15" s="62">
        <f>SUM(V37:V67)</f>
        <v>0</v>
      </c>
      <c r="AA15" s="72">
        <f>Table14962[[#This Row],[This Year]]</f>
        <v>0</v>
      </c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44"/>
    </row>
    <row r="16" spans="1:60" ht="15.75" thickBot="1" x14ac:dyDescent="0.3">
      <c r="A16" s="18">
        <v>44939</v>
      </c>
      <c r="B16" s="21"/>
      <c r="C16" s="19"/>
      <c r="D16" s="20"/>
      <c r="E16" s="18">
        <v>44970</v>
      </c>
      <c r="F16" s="21"/>
      <c r="G16" s="21"/>
      <c r="H16" s="20"/>
      <c r="I16" s="18">
        <v>44998</v>
      </c>
      <c r="J16" s="21"/>
      <c r="K16" s="21"/>
      <c r="L16" s="20"/>
      <c r="M16" s="18">
        <v>45029</v>
      </c>
      <c r="N16" s="21"/>
      <c r="O16" s="21"/>
      <c r="P16" s="20"/>
      <c r="Q16" s="18">
        <v>45059</v>
      </c>
      <c r="R16" s="21"/>
      <c r="S16" s="21"/>
      <c r="T16" s="20"/>
      <c r="U16" s="18">
        <v>45090</v>
      </c>
      <c r="V16" s="21"/>
      <c r="W16" s="21"/>
      <c r="X16" s="22"/>
      <c r="Y16" s="24" t="s">
        <v>19</v>
      </c>
      <c r="Z16" s="31">
        <f>SUM(Z4:Z15)</f>
        <v>0</v>
      </c>
      <c r="AA16" s="31">
        <f>SUBTOTAL(109,Table149629[Last Year])</f>
        <v>0</v>
      </c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44"/>
    </row>
    <row r="17" spans="1:54" ht="15.75" thickBot="1" x14ac:dyDescent="0.3">
      <c r="A17" s="18">
        <v>44940</v>
      </c>
      <c r="B17" s="21"/>
      <c r="C17" s="19"/>
      <c r="D17" s="20"/>
      <c r="E17" s="18">
        <v>44971</v>
      </c>
      <c r="F17" s="21"/>
      <c r="G17" s="21"/>
      <c r="H17" s="20"/>
      <c r="I17" s="18">
        <v>44999</v>
      </c>
      <c r="J17" s="21"/>
      <c r="K17" s="21"/>
      <c r="L17" s="20"/>
      <c r="M17" s="18">
        <v>45030</v>
      </c>
      <c r="N17" s="21"/>
      <c r="O17" s="21"/>
      <c r="P17" s="20"/>
      <c r="Q17" s="18">
        <v>45060</v>
      </c>
      <c r="R17" s="21"/>
      <c r="S17" s="21"/>
      <c r="T17" s="20"/>
      <c r="U17" s="18">
        <v>45091</v>
      </c>
      <c r="V17" s="21"/>
      <c r="W17" s="21"/>
      <c r="X17" s="26"/>
      <c r="Y17" s="27"/>
      <c r="Z17" s="28"/>
      <c r="AA17" s="28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44"/>
    </row>
    <row r="18" spans="1:54" ht="15.75" thickBot="1" x14ac:dyDescent="0.3">
      <c r="A18" s="18">
        <v>44941</v>
      </c>
      <c r="B18" s="21"/>
      <c r="C18" s="19"/>
      <c r="D18" s="20"/>
      <c r="E18" s="18">
        <v>44972</v>
      </c>
      <c r="F18" s="21"/>
      <c r="G18" s="21"/>
      <c r="H18" s="20"/>
      <c r="I18" s="18">
        <v>45000</v>
      </c>
      <c r="J18" s="21"/>
      <c r="K18" s="21"/>
      <c r="L18" s="20"/>
      <c r="M18" s="18">
        <v>45031</v>
      </c>
      <c r="N18" s="21"/>
      <c r="O18" s="21"/>
      <c r="P18" s="20"/>
      <c r="Q18" s="18">
        <v>45061</v>
      </c>
      <c r="R18" s="21"/>
      <c r="S18" s="21"/>
      <c r="T18" s="20"/>
      <c r="U18" s="18">
        <v>45092</v>
      </c>
      <c r="V18" s="21"/>
      <c r="W18" s="21"/>
      <c r="X18" s="22"/>
      <c r="Y18" s="83" t="s">
        <v>20</v>
      </c>
      <c r="Z18" s="84"/>
      <c r="AA18" s="85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44"/>
    </row>
    <row r="19" spans="1:54" ht="15.75" thickBot="1" x14ac:dyDescent="0.3">
      <c r="A19" s="18">
        <v>44942</v>
      </c>
      <c r="B19" s="21"/>
      <c r="C19" s="19"/>
      <c r="D19" s="20"/>
      <c r="E19" s="18">
        <v>44973</v>
      </c>
      <c r="F19" s="21"/>
      <c r="G19" s="21"/>
      <c r="H19" s="20"/>
      <c r="I19" s="18">
        <v>45001</v>
      </c>
      <c r="J19" s="21"/>
      <c r="K19" s="21"/>
      <c r="L19" s="20"/>
      <c r="M19" s="18">
        <v>45032</v>
      </c>
      <c r="N19" s="21"/>
      <c r="O19" s="21"/>
      <c r="P19" s="20"/>
      <c r="Q19" s="18">
        <v>45062</v>
      </c>
      <c r="R19" s="21"/>
      <c r="S19" s="21"/>
      <c r="T19" s="20"/>
      <c r="U19" s="18">
        <v>45093</v>
      </c>
      <c r="V19" s="21"/>
      <c r="W19" s="21"/>
      <c r="X19" s="22"/>
      <c r="Y19" s="59" t="s">
        <v>21</v>
      </c>
      <c r="Z19" s="60" t="s">
        <v>27</v>
      </c>
      <c r="AA19" s="61" t="s">
        <v>22</v>
      </c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44"/>
    </row>
    <row r="20" spans="1:54" x14ac:dyDescent="0.25">
      <c r="A20" s="18">
        <v>44943</v>
      </c>
      <c r="B20" s="21"/>
      <c r="C20" s="19"/>
      <c r="D20" s="20"/>
      <c r="E20" s="18">
        <v>44974</v>
      </c>
      <c r="F20" s="21"/>
      <c r="G20" s="21"/>
      <c r="H20" s="20"/>
      <c r="I20" s="18">
        <v>45002</v>
      </c>
      <c r="J20" s="21"/>
      <c r="K20" s="21"/>
      <c r="L20" s="20"/>
      <c r="M20" s="18">
        <v>45033</v>
      </c>
      <c r="N20" s="21"/>
      <c r="O20" s="21"/>
      <c r="P20" s="20"/>
      <c r="Q20" s="18">
        <v>45063</v>
      </c>
      <c r="R20" s="21"/>
      <c r="S20" s="21"/>
      <c r="T20" s="20"/>
      <c r="U20" s="18">
        <v>45094</v>
      </c>
      <c r="V20" s="21"/>
      <c r="W20" s="21"/>
      <c r="X20" s="22"/>
      <c r="Y20" s="58" t="s">
        <v>2</v>
      </c>
      <c r="Z20" s="29">
        <f>SUM(C4:C34)</f>
        <v>0</v>
      </c>
      <c r="AA20" s="56">
        <f>Table2510113[[#This Row],[This Year]]</f>
        <v>0</v>
      </c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44"/>
    </row>
    <row r="21" spans="1:54" x14ac:dyDescent="0.25">
      <c r="A21" s="18">
        <v>44944</v>
      </c>
      <c r="B21" s="21"/>
      <c r="C21" s="19"/>
      <c r="D21" s="20"/>
      <c r="E21" s="18">
        <v>44975</v>
      </c>
      <c r="F21" s="21"/>
      <c r="G21" s="21"/>
      <c r="H21" s="20"/>
      <c r="I21" s="18">
        <v>45003</v>
      </c>
      <c r="J21" s="21"/>
      <c r="K21" s="21"/>
      <c r="L21" s="20"/>
      <c r="M21" s="18">
        <v>45034</v>
      </c>
      <c r="N21" s="21"/>
      <c r="O21" s="21"/>
      <c r="P21" s="20"/>
      <c r="Q21" s="18">
        <v>45064</v>
      </c>
      <c r="R21" s="21"/>
      <c r="S21" s="21"/>
      <c r="T21" s="20"/>
      <c r="U21" s="18">
        <v>45095</v>
      </c>
      <c r="V21" s="21"/>
      <c r="W21" s="21"/>
      <c r="X21" s="22"/>
      <c r="Y21" s="54" t="s">
        <v>12</v>
      </c>
      <c r="Z21" s="30">
        <f>SUM(G4:G31)</f>
        <v>0</v>
      </c>
      <c r="AA21" s="57">
        <f>Table2510113[[#This Row],[This Year]]</f>
        <v>0</v>
      </c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44"/>
    </row>
    <row r="22" spans="1:54" x14ac:dyDescent="0.25">
      <c r="A22" s="18">
        <v>44945</v>
      </c>
      <c r="B22" s="21"/>
      <c r="C22" s="19"/>
      <c r="D22" s="20"/>
      <c r="E22" s="18">
        <v>44976</v>
      </c>
      <c r="F22" s="21"/>
      <c r="G22" s="21"/>
      <c r="H22" s="20"/>
      <c r="I22" s="18">
        <v>45004</v>
      </c>
      <c r="J22" s="21"/>
      <c r="K22" s="21"/>
      <c r="L22" s="20"/>
      <c r="M22" s="18">
        <v>45035</v>
      </c>
      <c r="N22" s="21"/>
      <c r="O22" s="21"/>
      <c r="P22" s="20"/>
      <c r="Q22" s="18">
        <v>45065</v>
      </c>
      <c r="R22" s="21"/>
      <c r="S22" s="21"/>
      <c r="T22" s="20"/>
      <c r="U22" s="18">
        <v>45096</v>
      </c>
      <c r="V22" s="21"/>
      <c r="W22" s="21"/>
      <c r="X22" s="22"/>
      <c r="Y22" s="54" t="s">
        <v>4</v>
      </c>
      <c r="Z22" s="30">
        <f>SUM(K4:K34)</f>
        <v>0</v>
      </c>
      <c r="AA22" s="57">
        <f>Table2510113[[#This Row],[This Year]]</f>
        <v>0</v>
      </c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44"/>
    </row>
    <row r="23" spans="1:54" x14ac:dyDescent="0.25">
      <c r="A23" s="18">
        <v>44946</v>
      </c>
      <c r="B23" s="21"/>
      <c r="C23" s="19"/>
      <c r="D23" s="20"/>
      <c r="E23" s="18">
        <v>44977</v>
      </c>
      <c r="F23" s="21"/>
      <c r="G23" s="21"/>
      <c r="H23" s="20"/>
      <c r="I23" s="18">
        <v>45005</v>
      </c>
      <c r="J23" s="21"/>
      <c r="K23" s="21"/>
      <c r="L23" s="20"/>
      <c r="M23" s="18">
        <v>45036</v>
      </c>
      <c r="N23" s="21"/>
      <c r="O23" s="21"/>
      <c r="P23" s="20"/>
      <c r="Q23" s="18">
        <v>45066</v>
      </c>
      <c r="R23" s="21"/>
      <c r="S23" s="21"/>
      <c r="T23" s="20"/>
      <c r="U23" s="18">
        <v>45097</v>
      </c>
      <c r="V23" s="21"/>
      <c r="W23" s="21"/>
      <c r="X23" s="22"/>
      <c r="Y23" s="54" t="s">
        <v>5</v>
      </c>
      <c r="Z23" s="30">
        <f>SUM(O4:O33)</f>
        <v>0</v>
      </c>
      <c r="AA23" s="57">
        <f>Table2510113[[#This Row],[This Year]]</f>
        <v>0</v>
      </c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44"/>
    </row>
    <row r="24" spans="1:54" x14ac:dyDescent="0.25">
      <c r="A24" s="18">
        <v>44947</v>
      </c>
      <c r="B24" s="21"/>
      <c r="C24" s="19"/>
      <c r="D24" s="20"/>
      <c r="E24" s="18">
        <v>44978</v>
      </c>
      <c r="F24" s="21"/>
      <c r="G24" s="21"/>
      <c r="H24" s="20"/>
      <c r="I24" s="18">
        <v>45006</v>
      </c>
      <c r="J24" s="21"/>
      <c r="K24" s="21"/>
      <c r="L24" s="20"/>
      <c r="M24" s="18">
        <v>45037</v>
      </c>
      <c r="N24" s="21"/>
      <c r="O24" s="21"/>
      <c r="P24" s="20"/>
      <c r="Q24" s="18">
        <v>45067</v>
      </c>
      <c r="R24" s="21"/>
      <c r="S24" s="21"/>
      <c r="T24" s="20"/>
      <c r="U24" s="18">
        <v>45098</v>
      </c>
      <c r="V24" s="21"/>
      <c r="W24" s="21"/>
      <c r="X24" s="22"/>
      <c r="Y24" s="54" t="s">
        <v>6</v>
      </c>
      <c r="Z24" s="30">
        <f>SUM(S4:S34)</f>
        <v>0</v>
      </c>
      <c r="AA24" s="57">
        <f>Table2510113[[#This Row],[This Year]]</f>
        <v>0</v>
      </c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44"/>
    </row>
    <row r="25" spans="1:54" x14ac:dyDescent="0.25">
      <c r="A25" s="18">
        <v>44948</v>
      </c>
      <c r="B25" s="21"/>
      <c r="C25" s="19"/>
      <c r="D25" s="20"/>
      <c r="E25" s="18">
        <v>44979</v>
      </c>
      <c r="F25" s="21"/>
      <c r="G25" s="21"/>
      <c r="H25" s="20"/>
      <c r="I25" s="18">
        <v>45007</v>
      </c>
      <c r="J25" s="21"/>
      <c r="K25" s="21"/>
      <c r="L25" s="20"/>
      <c r="M25" s="18">
        <v>45038</v>
      </c>
      <c r="N25" s="21"/>
      <c r="O25" s="21"/>
      <c r="P25" s="20"/>
      <c r="Q25" s="18">
        <v>45068</v>
      </c>
      <c r="R25" s="21"/>
      <c r="S25" s="21"/>
      <c r="T25" s="20"/>
      <c r="U25" s="18">
        <v>45099</v>
      </c>
      <c r="V25" s="21"/>
      <c r="W25" s="21"/>
      <c r="X25" s="22"/>
      <c r="Y25" s="54" t="s">
        <v>7</v>
      </c>
      <c r="Z25" s="30">
        <f>SUM(W4:W33)</f>
        <v>0</v>
      </c>
      <c r="AA25" s="57">
        <f>Table2510113[[#This Row],[This Year]]</f>
        <v>0</v>
      </c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44"/>
    </row>
    <row r="26" spans="1:54" x14ac:dyDescent="0.25">
      <c r="A26" s="18">
        <v>44949</v>
      </c>
      <c r="B26" s="21"/>
      <c r="C26" s="19"/>
      <c r="D26" s="20"/>
      <c r="E26" s="18">
        <v>44980</v>
      </c>
      <c r="F26" s="21"/>
      <c r="G26" s="21"/>
      <c r="H26" s="20"/>
      <c r="I26" s="18">
        <v>45008</v>
      </c>
      <c r="J26" s="21"/>
      <c r="K26" s="21"/>
      <c r="L26" s="20"/>
      <c r="M26" s="18">
        <v>45039</v>
      </c>
      <c r="N26" s="21"/>
      <c r="O26" s="21"/>
      <c r="P26" s="20"/>
      <c r="Q26" s="18">
        <v>45069</v>
      </c>
      <c r="R26" s="21"/>
      <c r="S26" s="21"/>
      <c r="T26" s="20"/>
      <c r="U26" s="18">
        <v>45100</v>
      </c>
      <c r="V26" s="21"/>
      <c r="W26" s="21"/>
      <c r="X26" s="22"/>
      <c r="Y26" s="54" t="s">
        <v>13</v>
      </c>
      <c r="Z26" s="30">
        <f>SUM(C37:C67)</f>
        <v>0</v>
      </c>
      <c r="AA26" s="57">
        <f>Table2510113[[#This Row],[This Year]]</f>
        <v>0</v>
      </c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44"/>
    </row>
    <row r="27" spans="1:54" x14ac:dyDescent="0.25">
      <c r="A27" s="18">
        <v>44950</v>
      </c>
      <c r="B27" s="21"/>
      <c r="C27" s="19"/>
      <c r="D27" s="20"/>
      <c r="E27" s="18">
        <v>44981</v>
      </c>
      <c r="F27" s="21"/>
      <c r="G27" s="21"/>
      <c r="H27" s="20"/>
      <c r="I27" s="18">
        <v>45009</v>
      </c>
      <c r="J27" s="21"/>
      <c r="K27" s="21"/>
      <c r="L27" s="20"/>
      <c r="M27" s="18">
        <v>45040</v>
      </c>
      <c r="N27" s="21"/>
      <c r="O27" s="21"/>
      <c r="P27" s="20"/>
      <c r="Q27" s="18">
        <v>45070</v>
      </c>
      <c r="R27" s="21"/>
      <c r="S27" s="21"/>
      <c r="T27" s="20"/>
      <c r="U27" s="18">
        <v>45101</v>
      </c>
      <c r="V27" s="21"/>
      <c r="W27" s="21"/>
      <c r="X27" s="22"/>
      <c r="Y27" s="54" t="s">
        <v>14</v>
      </c>
      <c r="Z27" s="30">
        <f>SUM(G37:G67)</f>
        <v>0</v>
      </c>
      <c r="AA27" s="57">
        <f>Table2510113[[#This Row],[This Year]]</f>
        <v>0</v>
      </c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44"/>
    </row>
    <row r="28" spans="1:54" x14ac:dyDescent="0.25">
      <c r="A28" s="18">
        <v>44951</v>
      </c>
      <c r="B28" s="21"/>
      <c r="C28" s="19"/>
      <c r="D28" s="20"/>
      <c r="E28" s="18">
        <v>44982</v>
      </c>
      <c r="F28" s="21"/>
      <c r="G28" s="21"/>
      <c r="H28" s="20"/>
      <c r="I28" s="18">
        <v>45010</v>
      </c>
      <c r="J28" s="21"/>
      <c r="K28" s="21"/>
      <c r="L28" s="20"/>
      <c r="M28" s="18">
        <v>45041</v>
      </c>
      <c r="N28" s="21"/>
      <c r="O28" s="21"/>
      <c r="P28" s="20"/>
      <c r="Q28" s="18">
        <v>45071</v>
      </c>
      <c r="R28" s="21"/>
      <c r="S28" s="21"/>
      <c r="T28" s="20"/>
      <c r="U28" s="18">
        <v>45102</v>
      </c>
      <c r="V28" s="21"/>
      <c r="W28" s="21"/>
      <c r="X28" s="22"/>
      <c r="Y28" s="54" t="s">
        <v>15</v>
      </c>
      <c r="Z28" s="30">
        <f>SUM(K37:K66)</f>
        <v>0</v>
      </c>
      <c r="AA28" s="57">
        <f>Table2510113[[#This Row],[This Year]]</f>
        <v>0</v>
      </c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44"/>
    </row>
    <row r="29" spans="1:54" x14ac:dyDescent="0.25">
      <c r="A29" s="18">
        <v>44952</v>
      </c>
      <c r="B29" s="21"/>
      <c r="C29" s="19"/>
      <c r="D29" s="20"/>
      <c r="E29" s="18">
        <v>44983</v>
      </c>
      <c r="F29" s="21"/>
      <c r="G29" s="21"/>
      <c r="H29" s="20"/>
      <c r="I29" s="18">
        <v>45011</v>
      </c>
      <c r="J29" s="21"/>
      <c r="K29" s="21"/>
      <c r="L29" s="20"/>
      <c r="M29" s="18">
        <v>45042</v>
      </c>
      <c r="N29" s="21"/>
      <c r="O29" s="21"/>
      <c r="P29" s="20"/>
      <c r="Q29" s="18">
        <v>45072</v>
      </c>
      <c r="R29" s="21"/>
      <c r="S29" s="21"/>
      <c r="T29" s="20"/>
      <c r="U29" s="18">
        <v>45103</v>
      </c>
      <c r="V29" s="21"/>
      <c r="W29" s="21"/>
      <c r="X29" s="22"/>
      <c r="Y29" s="54" t="s">
        <v>16</v>
      </c>
      <c r="Z29" s="30">
        <f>SUM(O37:O67)</f>
        <v>0</v>
      </c>
      <c r="AA29" s="57">
        <f>Table2510113[[#This Row],[This Year]]</f>
        <v>0</v>
      </c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44"/>
    </row>
    <row r="30" spans="1:54" x14ac:dyDescent="0.25">
      <c r="A30" s="18">
        <v>44953</v>
      </c>
      <c r="B30" s="21"/>
      <c r="C30" s="19"/>
      <c r="D30" s="20"/>
      <c r="E30" s="18">
        <v>44984</v>
      </c>
      <c r="F30" s="21"/>
      <c r="G30" s="21"/>
      <c r="H30" s="20"/>
      <c r="I30" s="18">
        <v>45012</v>
      </c>
      <c r="J30" s="21"/>
      <c r="K30" s="21"/>
      <c r="L30" s="20"/>
      <c r="M30" s="18">
        <v>45043</v>
      </c>
      <c r="N30" s="21"/>
      <c r="O30" s="21"/>
      <c r="P30" s="20"/>
      <c r="Q30" s="18">
        <v>45073</v>
      </c>
      <c r="R30" s="21"/>
      <c r="S30" s="21"/>
      <c r="T30" s="20"/>
      <c r="U30" s="18">
        <v>45104</v>
      </c>
      <c r="V30" s="21"/>
      <c r="W30" s="21"/>
      <c r="X30" s="22"/>
      <c r="Y30" s="54" t="s">
        <v>17</v>
      </c>
      <c r="Z30" s="30">
        <f>SUM(S37:S66)</f>
        <v>0</v>
      </c>
      <c r="AA30" s="57">
        <f>Table2510113[[#This Row],[This Year]]</f>
        <v>0</v>
      </c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44"/>
    </row>
    <row r="31" spans="1:54" x14ac:dyDescent="0.25">
      <c r="A31" s="18">
        <v>44954</v>
      </c>
      <c r="B31" s="21"/>
      <c r="C31" s="19"/>
      <c r="D31" s="20"/>
      <c r="E31" s="18">
        <v>44985</v>
      </c>
      <c r="F31" s="21"/>
      <c r="G31" s="21"/>
      <c r="H31" s="20"/>
      <c r="I31" s="18">
        <v>45013</v>
      </c>
      <c r="J31" s="21"/>
      <c r="K31" s="21"/>
      <c r="L31" s="20"/>
      <c r="M31" s="18">
        <v>45044</v>
      </c>
      <c r="N31" s="21"/>
      <c r="O31" s="21"/>
      <c r="P31" s="20"/>
      <c r="Q31" s="18">
        <v>45074</v>
      </c>
      <c r="R31" s="21"/>
      <c r="S31" s="21"/>
      <c r="T31" s="20"/>
      <c r="U31" s="18">
        <v>45105</v>
      </c>
      <c r="V31" s="21"/>
      <c r="W31" s="21"/>
      <c r="X31" s="22"/>
      <c r="Y31" s="55" t="s">
        <v>18</v>
      </c>
      <c r="Z31" s="62">
        <f>SUM(W37:W67)</f>
        <v>0</v>
      </c>
      <c r="AA31" s="63">
        <f>Table2510113[[#This Row],[This Year]]</f>
        <v>0</v>
      </c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44"/>
    </row>
    <row r="32" spans="1:54" ht="15.75" thickBot="1" x14ac:dyDescent="0.3">
      <c r="A32" s="18">
        <v>44955</v>
      </c>
      <c r="B32" s="21"/>
      <c r="C32" s="19"/>
      <c r="D32" s="20"/>
      <c r="E32" s="18"/>
      <c r="F32" s="21"/>
      <c r="G32" s="21"/>
      <c r="H32" s="20"/>
      <c r="I32" s="18">
        <v>45014</v>
      </c>
      <c r="J32" s="21"/>
      <c r="K32" s="21"/>
      <c r="L32" s="20"/>
      <c r="M32" s="18">
        <v>45045</v>
      </c>
      <c r="N32" s="21"/>
      <c r="O32" s="21"/>
      <c r="P32" s="20"/>
      <c r="Q32" s="18">
        <v>45075</v>
      </c>
      <c r="R32" s="21"/>
      <c r="S32" s="21"/>
      <c r="T32" s="20"/>
      <c r="U32" s="18">
        <v>45106</v>
      </c>
      <c r="V32" s="21"/>
      <c r="W32" s="21"/>
      <c r="X32" s="22"/>
      <c r="Y32" s="24" t="s">
        <v>19</v>
      </c>
      <c r="Z32" s="31">
        <f>SUM(Z20:Z31)</f>
        <v>0</v>
      </c>
      <c r="AA32" s="49">
        <f>SUBTOTAL(109,Table251011310[Last Year])</f>
        <v>0</v>
      </c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44"/>
    </row>
    <row r="33" spans="1:54" ht="15.75" thickBot="1" x14ac:dyDescent="0.3">
      <c r="A33" s="18">
        <v>44956</v>
      </c>
      <c r="B33" s="21"/>
      <c r="C33" s="19"/>
      <c r="D33" s="20"/>
      <c r="E33" s="18"/>
      <c r="F33" s="21"/>
      <c r="G33" s="21"/>
      <c r="H33" s="20"/>
      <c r="I33" s="18">
        <v>45015</v>
      </c>
      <c r="J33" s="21"/>
      <c r="K33" s="21"/>
      <c r="L33" s="20"/>
      <c r="M33" s="18">
        <v>45046</v>
      </c>
      <c r="N33" s="21"/>
      <c r="O33" s="21"/>
      <c r="P33" s="20"/>
      <c r="Q33" s="18">
        <v>45076</v>
      </c>
      <c r="R33" s="21"/>
      <c r="S33" s="21"/>
      <c r="T33" s="20"/>
      <c r="U33" s="18">
        <v>45107</v>
      </c>
      <c r="V33" s="21"/>
      <c r="W33" s="21"/>
      <c r="X33" s="26"/>
      <c r="Y33" s="28"/>
      <c r="Z33" s="28"/>
      <c r="AA33" s="28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44"/>
    </row>
    <row r="34" spans="1:54" ht="15.75" thickBot="1" x14ac:dyDescent="0.3">
      <c r="A34" s="33">
        <v>44957</v>
      </c>
      <c r="B34" s="35"/>
      <c r="C34" s="34"/>
      <c r="D34" s="25"/>
      <c r="E34" s="18"/>
      <c r="F34" s="35"/>
      <c r="G34" s="35"/>
      <c r="H34" s="25"/>
      <c r="I34" s="33">
        <v>45016</v>
      </c>
      <c r="J34" s="35"/>
      <c r="K34" s="35"/>
      <c r="L34" s="25"/>
      <c r="M34" s="33"/>
      <c r="N34" s="35"/>
      <c r="O34" s="35"/>
      <c r="P34" s="25"/>
      <c r="Q34" s="33">
        <v>45077</v>
      </c>
      <c r="R34" s="35"/>
      <c r="S34" s="35"/>
      <c r="T34" s="25"/>
      <c r="U34" s="33"/>
      <c r="V34" s="35"/>
      <c r="W34" s="35"/>
      <c r="X34" s="36"/>
      <c r="Y34" s="78" t="s">
        <v>31</v>
      </c>
      <c r="Z34" s="79"/>
      <c r="AA34" s="28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44"/>
    </row>
    <row r="35" spans="1:54" ht="16.5" thickBot="1" x14ac:dyDescent="0.3">
      <c r="A35" s="80" t="s">
        <v>13</v>
      </c>
      <c r="B35" s="81"/>
      <c r="C35" s="81"/>
      <c r="D35" s="82"/>
      <c r="E35" s="80" t="s">
        <v>14</v>
      </c>
      <c r="F35" s="81"/>
      <c r="G35" s="81"/>
      <c r="H35" s="82"/>
      <c r="I35" s="80" t="s">
        <v>15</v>
      </c>
      <c r="J35" s="81"/>
      <c r="K35" s="81"/>
      <c r="L35" s="82"/>
      <c r="M35" s="80" t="s">
        <v>16</v>
      </c>
      <c r="N35" s="81"/>
      <c r="O35" s="81"/>
      <c r="P35" s="82"/>
      <c r="Q35" s="80" t="s">
        <v>17</v>
      </c>
      <c r="R35" s="81"/>
      <c r="S35" s="81"/>
      <c r="T35" s="82"/>
      <c r="U35" s="80" t="s">
        <v>18</v>
      </c>
      <c r="V35" s="81"/>
      <c r="W35" s="81"/>
      <c r="X35" s="81"/>
      <c r="Y35" s="17" t="s">
        <v>23</v>
      </c>
      <c r="Z35" s="74" t="s">
        <v>8</v>
      </c>
      <c r="AA35" s="28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44"/>
    </row>
    <row r="36" spans="1:54" ht="15.75" thickBot="1" x14ac:dyDescent="0.3">
      <c r="A36" s="9" t="s">
        <v>30</v>
      </c>
      <c r="B36" s="65" t="s">
        <v>9</v>
      </c>
      <c r="C36" s="9" t="s">
        <v>10</v>
      </c>
      <c r="D36" s="9" t="s">
        <v>29</v>
      </c>
      <c r="E36" s="9" t="s">
        <v>30</v>
      </c>
      <c r="F36" s="65" t="s">
        <v>9</v>
      </c>
      <c r="G36" s="9" t="s">
        <v>10</v>
      </c>
      <c r="H36" s="9" t="s">
        <v>29</v>
      </c>
      <c r="I36" s="9" t="s">
        <v>30</v>
      </c>
      <c r="J36" s="65" t="s">
        <v>9</v>
      </c>
      <c r="K36" s="9" t="s">
        <v>10</v>
      </c>
      <c r="L36" s="9" t="s">
        <v>29</v>
      </c>
      <c r="M36" s="9" t="s">
        <v>30</v>
      </c>
      <c r="N36" s="65" t="s">
        <v>9</v>
      </c>
      <c r="O36" s="9" t="s">
        <v>10</v>
      </c>
      <c r="P36" s="9" t="s">
        <v>29</v>
      </c>
      <c r="Q36" s="9" t="s">
        <v>30</v>
      </c>
      <c r="R36" s="65" t="s">
        <v>9</v>
      </c>
      <c r="S36" s="9" t="s">
        <v>10</v>
      </c>
      <c r="T36" s="9" t="s">
        <v>29</v>
      </c>
      <c r="U36" s="9" t="s">
        <v>30</v>
      </c>
      <c r="V36" s="65" t="s">
        <v>9</v>
      </c>
      <c r="W36" s="9" t="s">
        <v>10</v>
      </c>
      <c r="X36" s="10" t="s">
        <v>29</v>
      </c>
      <c r="Y36" s="48">
        <v>2021</v>
      </c>
      <c r="Z36" s="71">
        <f>'2021'!Z16</f>
        <v>0</v>
      </c>
      <c r="AA36" s="28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44"/>
    </row>
    <row r="37" spans="1:54" x14ac:dyDescent="0.25">
      <c r="A37" s="12">
        <v>45108</v>
      </c>
      <c r="B37" s="15"/>
      <c r="C37" s="13"/>
      <c r="D37" s="14"/>
      <c r="E37" s="12">
        <v>45139</v>
      </c>
      <c r="F37" s="15"/>
      <c r="G37" s="13"/>
      <c r="H37" s="14"/>
      <c r="I37" s="12">
        <v>45170</v>
      </c>
      <c r="J37" s="15"/>
      <c r="K37" s="13"/>
      <c r="L37" s="14"/>
      <c r="M37" s="12">
        <v>45200</v>
      </c>
      <c r="N37" s="15"/>
      <c r="O37" s="13"/>
      <c r="P37" s="14"/>
      <c r="Q37" s="12">
        <v>45231</v>
      </c>
      <c r="R37" s="15"/>
      <c r="S37" s="13"/>
      <c r="T37" s="14"/>
      <c r="U37" s="12">
        <v>45261</v>
      </c>
      <c r="V37" s="15"/>
      <c r="W37" s="13"/>
      <c r="X37" s="37"/>
      <c r="Y37" s="48">
        <v>2022</v>
      </c>
      <c r="Z37" s="71">
        <f>'2022'!Z16</f>
        <v>0</v>
      </c>
      <c r="AA37" s="28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44"/>
    </row>
    <row r="38" spans="1:54" x14ac:dyDescent="0.25">
      <c r="A38" s="18">
        <v>45109</v>
      </c>
      <c r="B38" s="21"/>
      <c r="C38" s="19"/>
      <c r="D38" s="20"/>
      <c r="E38" s="18">
        <v>45140</v>
      </c>
      <c r="F38" s="21"/>
      <c r="G38" s="19"/>
      <c r="H38" s="20"/>
      <c r="I38" s="18">
        <v>45171</v>
      </c>
      <c r="J38" s="21"/>
      <c r="K38" s="19"/>
      <c r="L38" s="20"/>
      <c r="M38" s="18">
        <v>45201</v>
      </c>
      <c r="N38" s="21"/>
      <c r="O38" s="19"/>
      <c r="P38" s="20"/>
      <c r="Q38" s="18">
        <v>45232</v>
      </c>
      <c r="R38" s="21"/>
      <c r="S38" s="19"/>
      <c r="T38" s="20"/>
      <c r="U38" s="18">
        <v>45262</v>
      </c>
      <c r="V38" s="21"/>
      <c r="W38" s="19"/>
      <c r="X38" s="26"/>
      <c r="Y38" s="48">
        <v>2023</v>
      </c>
      <c r="Z38" s="71">
        <f>'2023'!Z16</f>
        <v>0</v>
      </c>
      <c r="AA38" s="28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44"/>
    </row>
    <row r="39" spans="1:54" x14ac:dyDescent="0.25">
      <c r="A39" s="18">
        <v>45110</v>
      </c>
      <c r="B39" s="21"/>
      <c r="C39" s="19"/>
      <c r="D39" s="20"/>
      <c r="E39" s="18">
        <v>45141</v>
      </c>
      <c r="F39" s="21"/>
      <c r="G39" s="19"/>
      <c r="H39" s="20"/>
      <c r="I39" s="18">
        <v>45172</v>
      </c>
      <c r="J39" s="21"/>
      <c r="K39" s="19"/>
      <c r="L39" s="20"/>
      <c r="M39" s="18">
        <v>45202</v>
      </c>
      <c r="N39" s="21"/>
      <c r="O39" s="19"/>
      <c r="P39" s="20"/>
      <c r="Q39" s="18">
        <v>45233</v>
      </c>
      <c r="R39" s="21"/>
      <c r="S39" s="19"/>
      <c r="T39" s="20"/>
      <c r="U39" s="18">
        <v>45263</v>
      </c>
      <c r="V39" s="21"/>
      <c r="W39" s="19"/>
      <c r="X39" s="26"/>
      <c r="Y39" s="48">
        <v>2024</v>
      </c>
      <c r="Z39" s="71">
        <f>'2024'!Z16</f>
        <v>0</v>
      </c>
      <c r="AA39" s="28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44"/>
    </row>
    <row r="40" spans="1:54" x14ac:dyDescent="0.25">
      <c r="A40" s="18">
        <v>45111</v>
      </c>
      <c r="B40" s="21"/>
      <c r="C40" s="19"/>
      <c r="D40" s="20"/>
      <c r="E40" s="18">
        <v>45142</v>
      </c>
      <c r="F40" s="21"/>
      <c r="G40" s="19"/>
      <c r="H40" s="20"/>
      <c r="I40" s="18">
        <v>45173</v>
      </c>
      <c r="J40" s="21"/>
      <c r="K40" s="19"/>
      <c r="L40" s="20"/>
      <c r="M40" s="18">
        <v>45203</v>
      </c>
      <c r="N40" s="21"/>
      <c r="O40" s="19"/>
      <c r="P40" s="20"/>
      <c r="Q40" s="18">
        <v>45234</v>
      </c>
      <c r="R40" s="21"/>
      <c r="S40" s="19"/>
      <c r="T40" s="20"/>
      <c r="U40" s="18">
        <v>45264</v>
      </c>
      <c r="V40" s="21"/>
      <c r="W40" s="19"/>
      <c r="X40" s="26"/>
      <c r="Y40" s="48">
        <v>2025</v>
      </c>
      <c r="Z40" s="71">
        <f>'2025'!Z16</f>
        <v>0</v>
      </c>
      <c r="AA40" s="28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44"/>
    </row>
    <row r="41" spans="1:54" x14ac:dyDescent="0.25">
      <c r="A41" s="18">
        <v>45112</v>
      </c>
      <c r="B41" s="21"/>
      <c r="C41" s="19"/>
      <c r="D41" s="20"/>
      <c r="E41" s="18">
        <v>45143</v>
      </c>
      <c r="F41" s="21"/>
      <c r="G41" s="19"/>
      <c r="H41" s="20"/>
      <c r="I41" s="18">
        <v>45174</v>
      </c>
      <c r="J41" s="21"/>
      <c r="K41" s="19"/>
      <c r="L41" s="20"/>
      <c r="M41" s="18">
        <v>45204</v>
      </c>
      <c r="N41" s="21"/>
      <c r="O41" s="19"/>
      <c r="P41" s="20"/>
      <c r="Q41" s="18">
        <v>45235</v>
      </c>
      <c r="R41" s="21"/>
      <c r="S41" s="19"/>
      <c r="T41" s="20"/>
      <c r="U41" s="18">
        <v>45265</v>
      </c>
      <c r="V41" s="21"/>
      <c r="W41" s="19"/>
      <c r="X41" s="26"/>
      <c r="Y41" s="48">
        <v>2026</v>
      </c>
      <c r="Z41" s="71">
        <f>'2026'!Z16</f>
        <v>0</v>
      </c>
      <c r="AA41" s="28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44"/>
    </row>
    <row r="42" spans="1:54" x14ac:dyDescent="0.25">
      <c r="A42" s="18">
        <v>45113</v>
      </c>
      <c r="B42" s="21"/>
      <c r="C42" s="19"/>
      <c r="D42" s="20"/>
      <c r="E42" s="18">
        <v>45144</v>
      </c>
      <c r="F42" s="21"/>
      <c r="G42" s="19"/>
      <c r="H42" s="20"/>
      <c r="I42" s="18">
        <v>45175</v>
      </c>
      <c r="J42" s="21"/>
      <c r="K42" s="19"/>
      <c r="L42" s="20"/>
      <c r="M42" s="18">
        <v>45205</v>
      </c>
      <c r="N42" s="21"/>
      <c r="O42" s="19"/>
      <c r="P42" s="20"/>
      <c r="Q42" s="18">
        <v>45236</v>
      </c>
      <c r="R42" s="21"/>
      <c r="S42" s="19"/>
      <c r="T42" s="20"/>
      <c r="U42" s="18">
        <v>45266</v>
      </c>
      <c r="V42" s="21"/>
      <c r="W42" s="19"/>
      <c r="X42" s="26"/>
      <c r="Y42" s="48">
        <v>2027</v>
      </c>
      <c r="Z42" s="71">
        <f>'2027'!Z16</f>
        <v>0</v>
      </c>
      <c r="AA42" s="28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44"/>
    </row>
    <row r="43" spans="1:54" x14ac:dyDescent="0.25">
      <c r="A43" s="18">
        <v>45114</v>
      </c>
      <c r="B43" s="21"/>
      <c r="C43" s="19"/>
      <c r="D43" s="20"/>
      <c r="E43" s="18">
        <v>45145</v>
      </c>
      <c r="F43" s="21"/>
      <c r="G43" s="19"/>
      <c r="H43" s="20"/>
      <c r="I43" s="18">
        <v>45176</v>
      </c>
      <c r="J43" s="21"/>
      <c r="K43" s="19"/>
      <c r="L43" s="20"/>
      <c r="M43" s="18">
        <v>45206</v>
      </c>
      <c r="N43" s="21"/>
      <c r="O43" s="19"/>
      <c r="P43" s="20"/>
      <c r="Q43" s="18">
        <v>45237</v>
      </c>
      <c r="R43" s="21"/>
      <c r="S43" s="19"/>
      <c r="T43" s="20"/>
      <c r="U43" s="18">
        <v>45267</v>
      </c>
      <c r="V43" s="21"/>
      <c r="W43" s="19"/>
      <c r="X43" s="26"/>
      <c r="Y43" s="48">
        <v>2028</v>
      </c>
      <c r="Z43" s="71">
        <f>'2028'!Z16</f>
        <v>0</v>
      </c>
      <c r="AA43" s="28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44"/>
    </row>
    <row r="44" spans="1:54" x14ac:dyDescent="0.25">
      <c r="A44" s="18">
        <v>45115</v>
      </c>
      <c r="B44" s="21"/>
      <c r="C44" s="19"/>
      <c r="D44" s="20"/>
      <c r="E44" s="18">
        <v>45146</v>
      </c>
      <c r="F44" s="21"/>
      <c r="G44" s="19"/>
      <c r="H44" s="20"/>
      <c r="I44" s="18">
        <v>45177</v>
      </c>
      <c r="J44" s="21"/>
      <c r="K44" s="19"/>
      <c r="L44" s="20"/>
      <c r="M44" s="18">
        <v>45207</v>
      </c>
      <c r="N44" s="21"/>
      <c r="O44" s="19"/>
      <c r="P44" s="20"/>
      <c r="Q44" s="18">
        <v>45238</v>
      </c>
      <c r="R44" s="21"/>
      <c r="S44" s="19"/>
      <c r="T44" s="20"/>
      <c r="U44" s="18">
        <v>45268</v>
      </c>
      <c r="V44" s="21"/>
      <c r="W44" s="19"/>
      <c r="X44" s="26"/>
      <c r="Y44" s="48">
        <v>2029</v>
      </c>
      <c r="Z44" s="71">
        <f>'2029'!Z16</f>
        <v>0</v>
      </c>
      <c r="AA44" s="28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44"/>
    </row>
    <row r="45" spans="1:54" x14ac:dyDescent="0.25">
      <c r="A45" s="18">
        <v>45116</v>
      </c>
      <c r="B45" s="21"/>
      <c r="C45" s="19"/>
      <c r="D45" s="20"/>
      <c r="E45" s="18">
        <v>45147</v>
      </c>
      <c r="F45" s="21"/>
      <c r="G45" s="19"/>
      <c r="H45" s="20"/>
      <c r="I45" s="18">
        <v>45178</v>
      </c>
      <c r="J45" s="21"/>
      <c r="K45" s="19"/>
      <c r="L45" s="20"/>
      <c r="M45" s="18">
        <v>45208</v>
      </c>
      <c r="N45" s="21"/>
      <c r="O45" s="19"/>
      <c r="P45" s="20"/>
      <c r="Q45" s="18">
        <v>45239</v>
      </c>
      <c r="R45" s="21"/>
      <c r="S45" s="19"/>
      <c r="T45" s="20"/>
      <c r="U45" s="18">
        <v>45269</v>
      </c>
      <c r="V45" s="21"/>
      <c r="W45" s="19"/>
      <c r="X45" s="26"/>
      <c r="Y45" s="48">
        <v>2030</v>
      </c>
      <c r="Z45" s="71">
        <f>'2030'!Z16</f>
        <v>0</v>
      </c>
      <c r="AA45" s="28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44"/>
    </row>
    <row r="46" spans="1:54" x14ac:dyDescent="0.25">
      <c r="A46" s="18">
        <v>45117</v>
      </c>
      <c r="B46" s="21"/>
      <c r="C46" s="19"/>
      <c r="D46" s="20"/>
      <c r="E46" s="18">
        <v>45148</v>
      </c>
      <c r="F46" s="21"/>
      <c r="G46" s="19"/>
      <c r="H46" s="20"/>
      <c r="I46" s="18">
        <v>45179</v>
      </c>
      <c r="J46" s="21"/>
      <c r="K46" s="19"/>
      <c r="L46" s="20"/>
      <c r="M46" s="18">
        <v>45209</v>
      </c>
      <c r="N46" s="21"/>
      <c r="O46" s="19"/>
      <c r="P46" s="20"/>
      <c r="Q46" s="18">
        <v>45240</v>
      </c>
      <c r="R46" s="21"/>
      <c r="S46" s="19"/>
      <c r="T46" s="20"/>
      <c r="U46" s="18">
        <v>45270</v>
      </c>
      <c r="V46" s="21"/>
      <c r="W46" s="19"/>
      <c r="X46" s="26"/>
      <c r="Y46" s="48">
        <v>2031</v>
      </c>
      <c r="Z46" s="71">
        <f>'2031'!Z16</f>
        <v>0</v>
      </c>
      <c r="AA46" s="28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44"/>
    </row>
    <row r="47" spans="1:54" x14ac:dyDescent="0.25">
      <c r="A47" s="18">
        <v>45118</v>
      </c>
      <c r="B47" s="21"/>
      <c r="C47" s="19"/>
      <c r="D47" s="20"/>
      <c r="E47" s="18">
        <v>45149</v>
      </c>
      <c r="F47" s="21"/>
      <c r="G47" s="19"/>
      <c r="H47" s="20"/>
      <c r="I47" s="18">
        <v>45180</v>
      </c>
      <c r="J47" s="21"/>
      <c r="K47" s="19"/>
      <c r="L47" s="20"/>
      <c r="M47" s="18">
        <v>45210</v>
      </c>
      <c r="N47" s="21"/>
      <c r="O47" s="19"/>
      <c r="P47" s="20"/>
      <c r="Q47" s="18">
        <v>45241</v>
      </c>
      <c r="R47" s="21"/>
      <c r="S47" s="19"/>
      <c r="T47" s="20"/>
      <c r="U47" s="18">
        <v>45271</v>
      </c>
      <c r="V47" s="21"/>
      <c r="W47" s="19"/>
      <c r="X47" s="26"/>
      <c r="Y47" s="48">
        <v>2032</v>
      </c>
      <c r="Z47" s="71">
        <f>'2032'!Z16</f>
        <v>0</v>
      </c>
      <c r="AA47" s="28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44"/>
    </row>
    <row r="48" spans="1:54" x14ac:dyDescent="0.25">
      <c r="A48" s="18">
        <v>45119</v>
      </c>
      <c r="B48" s="21"/>
      <c r="C48" s="19"/>
      <c r="D48" s="20"/>
      <c r="E48" s="18">
        <v>45150</v>
      </c>
      <c r="F48" s="21"/>
      <c r="G48" s="19"/>
      <c r="H48" s="20"/>
      <c r="I48" s="18">
        <v>45181</v>
      </c>
      <c r="J48" s="21"/>
      <c r="K48" s="19"/>
      <c r="L48" s="20"/>
      <c r="M48" s="18">
        <v>45211</v>
      </c>
      <c r="N48" s="21"/>
      <c r="O48" s="19"/>
      <c r="P48" s="20"/>
      <c r="Q48" s="18">
        <v>45242</v>
      </c>
      <c r="R48" s="21"/>
      <c r="S48" s="19"/>
      <c r="T48" s="20"/>
      <c r="U48" s="18">
        <v>45272</v>
      </c>
      <c r="V48" s="21"/>
      <c r="W48" s="19"/>
      <c r="X48" s="26"/>
      <c r="Y48" s="48">
        <v>2033</v>
      </c>
      <c r="Z48" s="71">
        <f>'2033'!Z16</f>
        <v>0</v>
      </c>
      <c r="AA48" s="28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44"/>
    </row>
    <row r="49" spans="1:54" x14ac:dyDescent="0.25">
      <c r="A49" s="18">
        <v>45120</v>
      </c>
      <c r="B49" s="21"/>
      <c r="C49" s="19"/>
      <c r="D49" s="20"/>
      <c r="E49" s="18">
        <v>45151</v>
      </c>
      <c r="F49" s="21"/>
      <c r="G49" s="19"/>
      <c r="H49" s="20"/>
      <c r="I49" s="18">
        <v>45182</v>
      </c>
      <c r="J49" s="21"/>
      <c r="K49" s="19"/>
      <c r="L49" s="20"/>
      <c r="M49" s="18">
        <v>45212</v>
      </c>
      <c r="N49" s="21"/>
      <c r="O49" s="19"/>
      <c r="P49" s="20"/>
      <c r="Q49" s="18">
        <v>45243</v>
      </c>
      <c r="R49" s="21"/>
      <c r="S49" s="19"/>
      <c r="T49" s="20"/>
      <c r="U49" s="18">
        <v>45273</v>
      </c>
      <c r="V49" s="21"/>
      <c r="W49" s="19"/>
      <c r="X49" s="26"/>
      <c r="Y49" s="48">
        <v>2034</v>
      </c>
      <c r="Z49" s="71">
        <f>'2034'!Z16</f>
        <v>0</v>
      </c>
      <c r="AA49" s="28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44"/>
    </row>
    <row r="50" spans="1:54" ht="15.75" thickBot="1" x14ac:dyDescent="0.3">
      <c r="A50" s="18">
        <v>45121</v>
      </c>
      <c r="B50" s="21"/>
      <c r="C50" s="19"/>
      <c r="D50" s="20"/>
      <c r="E50" s="18">
        <v>45152</v>
      </c>
      <c r="F50" s="21"/>
      <c r="G50" s="19"/>
      <c r="H50" s="20"/>
      <c r="I50" s="18">
        <v>45183</v>
      </c>
      <c r="J50" s="21"/>
      <c r="K50" s="19"/>
      <c r="L50" s="20"/>
      <c r="M50" s="18">
        <v>45213</v>
      </c>
      <c r="N50" s="21"/>
      <c r="O50" s="19"/>
      <c r="P50" s="20"/>
      <c r="Q50" s="18">
        <v>45244</v>
      </c>
      <c r="R50" s="21"/>
      <c r="S50" s="19"/>
      <c r="T50" s="20"/>
      <c r="U50" s="18">
        <v>45274</v>
      </c>
      <c r="V50" s="21"/>
      <c r="W50" s="19"/>
      <c r="X50" s="26"/>
      <c r="Y50" s="48">
        <v>2035</v>
      </c>
      <c r="Z50" s="71">
        <f>'2035'!Z16</f>
        <v>0</v>
      </c>
      <c r="AA50" s="28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44"/>
    </row>
    <row r="51" spans="1:54" x14ac:dyDescent="0.25">
      <c r="A51" s="18">
        <v>45122</v>
      </c>
      <c r="B51" s="21"/>
      <c r="C51" s="19"/>
      <c r="D51" s="20"/>
      <c r="E51" s="18">
        <v>45153</v>
      </c>
      <c r="F51" s="21"/>
      <c r="G51" s="19"/>
      <c r="H51" s="20"/>
      <c r="I51" s="18">
        <v>45184</v>
      </c>
      <c r="J51" s="21"/>
      <c r="K51" s="19"/>
      <c r="L51" s="20"/>
      <c r="M51" s="18">
        <v>45214</v>
      </c>
      <c r="N51" s="21"/>
      <c r="O51" s="19"/>
      <c r="P51" s="20"/>
      <c r="Q51" s="18">
        <v>45245</v>
      </c>
      <c r="R51" s="21"/>
      <c r="S51" s="19"/>
      <c r="T51" s="20"/>
      <c r="U51" s="18">
        <v>45275</v>
      </c>
      <c r="V51" s="21"/>
      <c r="W51" s="19"/>
      <c r="X51" s="22"/>
      <c r="Y51" s="78" t="s">
        <v>32</v>
      </c>
      <c r="Z51" s="79"/>
      <c r="AA51" s="28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44"/>
    </row>
    <row r="52" spans="1:54" x14ac:dyDescent="0.25">
      <c r="A52" s="18">
        <v>45123</v>
      </c>
      <c r="B52" s="21"/>
      <c r="C52" s="19"/>
      <c r="D52" s="20"/>
      <c r="E52" s="18">
        <v>45154</v>
      </c>
      <c r="F52" s="21"/>
      <c r="G52" s="19"/>
      <c r="H52" s="20"/>
      <c r="I52" s="18">
        <v>45185</v>
      </c>
      <c r="J52" s="21"/>
      <c r="K52" s="19"/>
      <c r="L52" s="20"/>
      <c r="M52" s="18">
        <v>45215</v>
      </c>
      <c r="N52" s="21"/>
      <c r="O52" s="19"/>
      <c r="P52" s="20"/>
      <c r="Q52" s="18">
        <v>45246</v>
      </c>
      <c r="R52" s="21"/>
      <c r="S52" s="19"/>
      <c r="T52" s="20"/>
      <c r="U52" s="18">
        <v>45276</v>
      </c>
      <c r="V52" s="21"/>
      <c r="W52" s="19"/>
      <c r="X52" s="22"/>
      <c r="Y52" s="17" t="s">
        <v>24</v>
      </c>
      <c r="Z52" s="73" t="s">
        <v>20</v>
      </c>
      <c r="AA52" s="28"/>
      <c r="AB52" s="7"/>
      <c r="AC52" s="28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44"/>
    </row>
    <row r="53" spans="1:54" x14ac:dyDescent="0.25">
      <c r="A53" s="18">
        <v>45124</v>
      </c>
      <c r="B53" s="21"/>
      <c r="C53" s="19"/>
      <c r="D53" s="20"/>
      <c r="E53" s="18">
        <v>45155</v>
      </c>
      <c r="F53" s="21"/>
      <c r="G53" s="19"/>
      <c r="H53" s="20"/>
      <c r="I53" s="18">
        <v>45186</v>
      </c>
      <c r="J53" s="21"/>
      <c r="K53" s="19"/>
      <c r="L53" s="20"/>
      <c r="M53" s="18">
        <v>45216</v>
      </c>
      <c r="N53" s="21"/>
      <c r="O53" s="19"/>
      <c r="P53" s="20"/>
      <c r="Q53" s="18">
        <v>45247</v>
      </c>
      <c r="R53" s="21"/>
      <c r="S53" s="19"/>
      <c r="T53" s="20"/>
      <c r="U53" s="18">
        <v>45277</v>
      </c>
      <c r="V53" s="21"/>
      <c r="W53" s="19"/>
      <c r="X53" s="22"/>
      <c r="Y53" s="48">
        <v>2021</v>
      </c>
      <c r="Z53" s="71">
        <f>'2021'!Z32</f>
        <v>0</v>
      </c>
      <c r="AA53" s="28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44"/>
    </row>
    <row r="54" spans="1:54" ht="15.75" thickBot="1" x14ac:dyDescent="0.3">
      <c r="A54" s="18">
        <v>45125</v>
      </c>
      <c r="B54" s="21"/>
      <c r="C54" s="19"/>
      <c r="D54" s="20"/>
      <c r="E54" s="18">
        <v>45156</v>
      </c>
      <c r="F54" s="21"/>
      <c r="G54" s="19"/>
      <c r="H54" s="20"/>
      <c r="I54" s="18">
        <v>45187</v>
      </c>
      <c r="J54" s="21"/>
      <c r="K54" s="19"/>
      <c r="L54" s="20"/>
      <c r="M54" s="18">
        <v>45217</v>
      </c>
      <c r="N54" s="21"/>
      <c r="O54" s="19"/>
      <c r="P54" s="20"/>
      <c r="Q54" s="18">
        <v>45248</v>
      </c>
      <c r="R54" s="21"/>
      <c r="S54" s="19"/>
      <c r="T54" s="20"/>
      <c r="U54" s="18">
        <v>45278</v>
      </c>
      <c r="V54" s="21"/>
      <c r="W54" s="19"/>
      <c r="X54" s="22"/>
      <c r="Y54" s="48">
        <v>2022</v>
      </c>
      <c r="Z54" s="71">
        <f>'2022'!Z32</f>
        <v>0</v>
      </c>
      <c r="AA54" s="28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44"/>
    </row>
    <row r="55" spans="1:54" ht="15.75" thickBot="1" x14ac:dyDescent="0.3">
      <c r="A55" s="18">
        <v>45126</v>
      </c>
      <c r="B55" s="21"/>
      <c r="C55" s="19"/>
      <c r="D55" s="20"/>
      <c r="E55" s="18">
        <v>45157</v>
      </c>
      <c r="F55" s="21"/>
      <c r="G55" s="19"/>
      <c r="H55" s="20"/>
      <c r="I55" s="18">
        <v>45188</v>
      </c>
      <c r="J55" s="21"/>
      <c r="K55" s="19"/>
      <c r="L55" s="20"/>
      <c r="M55" s="18">
        <v>45218</v>
      </c>
      <c r="N55" s="21"/>
      <c r="O55" s="19"/>
      <c r="P55" s="20"/>
      <c r="Q55" s="18">
        <v>45249</v>
      </c>
      <c r="R55" s="21"/>
      <c r="S55" s="19"/>
      <c r="T55" s="20"/>
      <c r="U55" s="18">
        <v>45279</v>
      </c>
      <c r="V55" s="21"/>
      <c r="W55" s="19"/>
      <c r="X55" s="22"/>
      <c r="Y55" s="48">
        <v>2023</v>
      </c>
      <c r="Z55" s="71">
        <f>'2023'!Z32</f>
        <v>0</v>
      </c>
      <c r="AA55" s="28"/>
      <c r="AB55" s="7"/>
      <c r="AC55" s="39" t="s">
        <v>25</v>
      </c>
      <c r="AD55" s="69">
        <f>SUM(Table121247[Total Hours])</f>
        <v>0</v>
      </c>
      <c r="AE55" s="7"/>
      <c r="AF55" s="39" t="s">
        <v>26</v>
      </c>
      <c r="AG55" s="40">
        <f>SUM(Table131558[Total Salvations])</f>
        <v>0</v>
      </c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44"/>
    </row>
    <row r="56" spans="1:54" x14ac:dyDescent="0.25">
      <c r="A56" s="18">
        <v>45127</v>
      </c>
      <c r="B56" s="21"/>
      <c r="C56" s="19"/>
      <c r="D56" s="20"/>
      <c r="E56" s="18">
        <v>45158</v>
      </c>
      <c r="F56" s="21"/>
      <c r="G56" s="19"/>
      <c r="H56" s="20"/>
      <c r="I56" s="18">
        <v>45189</v>
      </c>
      <c r="J56" s="21"/>
      <c r="K56" s="19"/>
      <c r="L56" s="20"/>
      <c r="M56" s="18">
        <v>45219</v>
      </c>
      <c r="N56" s="21"/>
      <c r="O56" s="19"/>
      <c r="P56" s="20"/>
      <c r="Q56" s="18">
        <v>45250</v>
      </c>
      <c r="R56" s="21"/>
      <c r="S56" s="19"/>
      <c r="T56" s="20"/>
      <c r="U56" s="18">
        <v>45280</v>
      </c>
      <c r="V56" s="21"/>
      <c r="W56" s="19"/>
      <c r="X56" s="22"/>
      <c r="Y56" s="48">
        <v>2024</v>
      </c>
      <c r="Z56" s="71">
        <f>'2024'!Z32</f>
        <v>0</v>
      </c>
      <c r="AA56" s="28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44"/>
    </row>
    <row r="57" spans="1:54" x14ac:dyDescent="0.25">
      <c r="A57" s="18">
        <v>45128</v>
      </c>
      <c r="B57" s="21"/>
      <c r="C57" s="19"/>
      <c r="D57" s="20"/>
      <c r="E57" s="18">
        <v>45159</v>
      </c>
      <c r="F57" s="21"/>
      <c r="G57" s="19"/>
      <c r="H57" s="20"/>
      <c r="I57" s="18">
        <v>45190</v>
      </c>
      <c r="J57" s="21"/>
      <c r="K57" s="19"/>
      <c r="L57" s="20"/>
      <c r="M57" s="18">
        <v>45220</v>
      </c>
      <c r="N57" s="21"/>
      <c r="O57" s="19"/>
      <c r="P57" s="20"/>
      <c r="Q57" s="18">
        <v>45251</v>
      </c>
      <c r="R57" s="21"/>
      <c r="S57" s="19"/>
      <c r="T57" s="20"/>
      <c r="U57" s="18">
        <v>45281</v>
      </c>
      <c r="V57" s="21"/>
      <c r="W57" s="19"/>
      <c r="X57" s="22"/>
      <c r="Y57" s="48">
        <v>2025</v>
      </c>
      <c r="Z57" s="71">
        <f>'2025'!Z32</f>
        <v>0</v>
      </c>
      <c r="AA57" s="28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44"/>
    </row>
    <row r="58" spans="1:54" x14ac:dyDescent="0.25">
      <c r="A58" s="18">
        <v>45129</v>
      </c>
      <c r="B58" s="21"/>
      <c r="C58" s="19"/>
      <c r="D58" s="20"/>
      <c r="E58" s="18">
        <v>45160</v>
      </c>
      <c r="F58" s="21"/>
      <c r="G58" s="19"/>
      <c r="H58" s="20"/>
      <c r="I58" s="18">
        <v>45191</v>
      </c>
      <c r="J58" s="21"/>
      <c r="K58" s="19"/>
      <c r="L58" s="20"/>
      <c r="M58" s="18">
        <v>45221</v>
      </c>
      <c r="N58" s="21"/>
      <c r="O58" s="19"/>
      <c r="P58" s="20"/>
      <c r="Q58" s="18">
        <v>45252</v>
      </c>
      <c r="R58" s="21"/>
      <c r="S58" s="19"/>
      <c r="T58" s="20"/>
      <c r="U58" s="18">
        <v>45282</v>
      </c>
      <c r="V58" s="21"/>
      <c r="W58" s="19"/>
      <c r="X58" s="22"/>
      <c r="Y58" s="48">
        <v>2026</v>
      </c>
      <c r="Z58" s="71">
        <f>'2026'!Z32</f>
        <v>0</v>
      </c>
      <c r="AA58" s="28" t="s">
        <v>28</v>
      </c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44"/>
    </row>
    <row r="59" spans="1:54" x14ac:dyDescent="0.25">
      <c r="A59" s="18">
        <v>45130</v>
      </c>
      <c r="B59" s="21"/>
      <c r="C59" s="19"/>
      <c r="D59" s="20"/>
      <c r="E59" s="18">
        <v>45161</v>
      </c>
      <c r="F59" s="21"/>
      <c r="G59" s="19"/>
      <c r="H59" s="20"/>
      <c r="I59" s="18">
        <v>45192</v>
      </c>
      <c r="J59" s="21"/>
      <c r="K59" s="19"/>
      <c r="L59" s="20"/>
      <c r="M59" s="18">
        <v>45222</v>
      </c>
      <c r="N59" s="21"/>
      <c r="O59" s="19"/>
      <c r="P59" s="20"/>
      <c r="Q59" s="18">
        <v>45253</v>
      </c>
      <c r="R59" s="21"/>
      <c r="S59" s="19"/>
      <c r="T59" s="20"/>
      <c r="U59" s="18">
        <v>45283</v>
      </c>
      <c r="V59" s="21"/>
      <c r="W59" s="19"/>
      <c r="X59" s="22"/>
      <c r="Y59" s="48">
        <v>2027</v>
      </c>
      <c r="Z59" s="71">
        <f>'2027'!Z32</f>
        <v>0</v>
      </c>
      <c r="AA59" s="28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44"/>
    </row>
    <row r="60" spans="1:54" x14ac:dyDescent="0.25">
      <c r="A60" s="18">
        <v>45131</v>
      </c>
      <c r="B60" s="21"/>
      <c r="C60" s="19"/>
      <c r="D60" s="20"/>
      <c r="E60" s="18">
        <v>45162</v>
      </c>
      <c r="F60" s="21"/>
      <c r="G60" s="19"/>
      <c r="H60" s="20"/>
      <c r="I60" s="18">
        <v>45193</v>
      </c>
      <c r="J60" s="21"/>
      <c r="K60" s="19"/>
      <c r="L60" s="20"/>
      <c r="M60" s="18">
        <v>45223</v>
      </c>
      <c r="N60" s="21"/>
      <c r="O60" s="19"/>
      <c r="P60" s="20"/>
      <c r="Q60" s="18">
        <v>45254</v>
      </c>
      <c r="R60" s="21"/>
      <c r="S60" s="19"/>
      <c r="T60" s="20"/>
      <c r="U60" s="18">
        <v>45284</v>
      </c>
      <c r="V60" s="21"/>
      <c r="W60" s="19"/>
      <c r="X60" s="22"/>
      <c r="Y60" s="48">
        <v>2028</v>
      </c>
      <c r="Z60" s="71">
        <f>'2028'!Z32</f>
        <v>0</v>
      </c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44"/>
    </row>
    <row r="61" spans="1:54" x14ac:dyDescent="0.25">
      <c r="A61" s="18">
        <v>45132</v>
      </c>
      <c r="B61" s="21"/>
      <c r="C61" s="19"/>
      <c r="D61" s="20"/>
      <c r="E61" s="18">
        <v>45163</v>
      </c>
      <c r="F61" s="21"/>
      <c r="G61" s="19"/>
      <c r="H61" s="20"/>
      <c r="I61" s="18">
        <v>45194</v>
      </c>
      <c r="J61" s="21"/>
      <c r="K61" s="19"/>
      <c r="L61" s="20"/>
      <c r="M61" s="18">
        <v>45224</v>
      </c>
      <c r="N61" s="21"/>
      <c r="O61" s="19"/>
      <c r="P61" s="20"/>
      <c r="Q61" s="18">
        <v>45255</v>
      </c>
      <c r="R61" s="21"/>
      <c r="S61" s="19"/>
      <c r="T61" s="20"/>
      <c r="U61" s="18">
        <v>45285</v>
      </c>
      <c r="V61" s="21"/>
      <c r="W61" s="19"/>
      <c r="X61" s="22"/>
      <c r="Y61" s="48">
        <v>2029</v>
      </c>
      <c r="Z61" s="71">
        <f>'2029'!Z32</f>
        <v>0</v>
      </c>
      <c r="AC61" s="64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44"/>
    </row>
    <row r="62" spans="1:54" x14ac:dyDescent="0.25">
      <c r="A62" s="18">
        <v>45133</v>
      </c>
      <c r="B62" s="21"/>
      <c r="C62" s="19"/>
      <c r="D62" s="20"/>
      <c r="E62" s="18">
        <v>45164</v>
      </c>
      <c r="F62" s="21"/>
      <c r="G62" s="19"/>
      <c r="H62" s="20"/>
      <c r="I62" s="18">
        <v>45195</v>
      </c>
      <c r="J62" s="21"/>
      <c r="K62" s="19"/>
      <c r="L62" s="20"/>
      <c r="M62" s="18">
        <v>45225</v>
      </c>
      <c r="N62" s="21"/>
      <c r="O62" s="19"/>
      <c r="P62" s="20"/>
      <c r="Q62" s="18">
        <v>45256</v>
      </c>
      <c r="R62" s="21"/>
      <c r="S62" s="19"/>
      <c r="T62" s="20"/>
      <c r="U62" s="18">
        <v>45286</v>
      </c>
      <c r="V62" s="21"/>
      <c r="W62" s="19"/>
      <c r="X62" s="22"/>
      <c r="Y62" s="48">
        <v>2030</v>
      </c>
      <c r="Z62" s="71">
        <f>'2030'!Z32</f>
        <v>0</v>
      </c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44"/>
    </row>
    <row r="63" spans="1:54" x14ac:dyDescent="0.25">
      <c r="A63" s="18">
        <v>45134</v>
      </c>
      <c r="B63" s="21"/>
      <c r="C63" s="19"/>
      <c r="D63" s="20"/>
      <c r="E63" s="18">
        <v>45165</v>
      </c>
      <c r="F63" s="21"/>
      <c r="G63" s="19"/>
      <c r="H63" s="20"/>
      <c r="I63" s="18">
        <v>45196</v>
      </c>
      <c r="J63" s="21"/>
      <c r="K63" s="19"/>
      <c r="L63" s="20"/>
      <c r="M63" s="18">
        <v>45226</v>
      </c>
      <c r="N63" s="21"/>
      <c r="O63" s="19"/>
      <c r="P63" s="20"/>
      <c r="Q63" s="18">
        <v>45257</v>
      </c>
      <c r="R63" s="21"/>
      <c r="S63" s="19"/>
      <c r="T63" s="20"/>
      <c r="U63" s="18">
        <v>45287</v>
      </c>
      <c r="V63" s="21"/>
      <c r="W63" s="19"/>
      <c r="X63" s="22"/>
      <c r="Y63" s="48">
        <v>2031</v>
      </c>
      <c r="Z63" s="71">
        <f>'2031'!Z32</f>
        <v>0</v>
      </c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44"/>
    </row>
    <row r="64" spans="1:54" x14ac:dyDescent="0.25">
      <c r="A64" s="18">
        <v>45135</v>
      </c>
      <c r="B64" s="21"/>
      <c r="C64" s="19"/>
      <c r="D64" s="20"/>
      <c r="E64" s="18">
        <v>45166</v>
      </c>
      <c r="F64" s="21"/>
      <c r="G64" s="19"/>
      <c r="H64" s="20"/>
      <c r="I64" s="18">
        <v>45197</v>
      </c>
      <c r="J64" s="21"/>
      <c r="K64" s="19"/>
      <c r="L64" s="20"/>
      <c r="M64" s="18">
        <v>45227</v>
      </c>
      <c r="N64" s="21"/>
      <c r="O64" s="19"/>
      <c r="P64" s="20"/>
      <c r="Q64" s="18">
        <v>45258</v>
      </c>
      <c r="R64" s="21"/>
      <c r="S64" s="19"/>
      <c r="T64" s="20"/>
      <c r="U64" s="18">
        <v>45288</v>
      </c>
      <c r="V64" s="21"/>
      <c r="W64" s="19"/>
      <c r="X64" s="22"/>
      <c r="Y64" s="48">
        <v>2032</v>
      </c>
      <c r="Z64" s="71">
        <f>'2032'!Z32</f>
        <v>0</v>
      </c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44"/>
    </row>
    <row r="65" spans="1:54" x14ac:dyDescent="0.25">
      <c r="A65" s="18">
        <v>45136</v>
      </c>
      <c r="B65" s="21"/>
      <c r="C65" s="19"/>
      <c r="D65" s="20"/>
      <c r="E65" s="18">
        <v>45167</v>
      </c>
      <c r="F65" s="21"/>
      <c r="G65" s="19"/>
      <c r="H65" s="20"/>
      <c r="I65" s="18">
        <v>45198</v>
      </c>
      <c r="J65" s="21"/>
      <c r="K65" s="19"/>
      <c r="L65" s="20"/>
      <c r="M65" s="18">
        <v>45228</v>
      </c>
      <c r="N65" s="21"/>
      <c r="O65" s="19"/>
      <c r="P65" s="20"/>
      <c r="Q65" s="18">
        <v>45259</v>
      </c>
      <c r="R65" s="21"/>
      <c r="S65" s="19"/>
      <c r="T65" s="20"/>
      <c r="U65" s="18">
        <v>45289</v>
      </c>
      <c r="V65" s="21"/>
      <c r="W65" s="19"/>
      <c r="X65" s="22"/>
      <c r="Y65" s="48">
        <v>2033</v>
      </c>
      <c r="Z65" s="71">
        <f>'2033'!Z32</f>
        <v>0</v>
      </c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44"/>
    </row>
    <row r="66" spans="1:54" x14ac:dyDescent="0.25">
      <c r="A66" s="18">
        <v>45137</v>
      </c>
      <c r="B66" s="21"/>
      <c r="C66" s="19"/>
      <c r="D66" s="20"/>
      <c r="E66" s="18">
        <v>45168</v>
      </c>
      <c r="F66" s="21"/>
      <c r="G66" s="19"/>
      <c r="H66" s="20"/>
      <c r="I66" s="18">
        <v>45199</v>
      </c>
      <c r="J66" s="21"/>
      <c r="K66" s="19"/>
      <c r="L66" s="20"/>
      <c r="M66" s="18">
        <v>45229</v>
      </c>
      <c r="N66" s="21"/>
      <c r="O66" s="19"/>
      <c r="P66" s="20"/>
      <c r="Q66" s="18">
        <v>45260</v>
      </c>
      <c r="R66" s="21"/>
      <c r="S66" s="19"/>
      <c r="T66" s="20"/>
      <c r="U66" s="18">
        <v>45290</v>
      </c>
      <c r="V66" s="21"/>
      <c r="W66" s="19"/>
      <c r="X66" s="22"/>
      <c r="Y66" s="48">
        <v>2034</v>
      </c>
      <c r="Z66" s="71">
        <f>'2034'!Z32</f>
        <v>0</v>
      </c>
      <c r="AA66" s="28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44"/>
    </row>
    <row r="67" spans="1:54" ht="15.75" thickBot="1" x14ac:dyDescent="0.3">
      <c r="A67" s="33">
        <v>45138</v>
      </c>
      <c r="B67" s="35"/>
      <c r="C67" s="34"/>
      <c r="D67" s="25"/>
      <c r="E67" s="33">
        <v>45169</v>
      </c>
      <c r="F67" s="35"/>
      <c r="G67" s="34"/>
      <c r="H67" s="25"/>
      <c r="I67" s="33"/>
      <c r="J67" s="35"/>
      <c r="K67" s="34"/>
      <c r="L67" s="25"/>
      <c r="M67" s="33">
        <v>45230</v>
      </c>
      <c r="N67" s="35"/>
      <c r="O67" s="34"/>
      <c r="P67" s="25"/>
      <c r="Q67" s="33"/>
      <c r="R67" s="35"/>
      <c r="S67" s="34"/>
      <c r="T67" s="25"/>
      <c r="U67" s="33">
        <v>45291</v>
      </c>
      <c r="V67" s="35"/>
      <c r="W67" s="34"/>
      <c r="X67" s="36"/>
      <c r="Y67" s="38">
        <v>2035</v>
      </c>
      <c r="Z67" s="75">
        <f>'2035'!Z32</f>
        <v>0</v>
      </c>
      <c r="AA67" s="45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7"/>
    </row>
    <row r="68" spans="1:54" x14ac:dyDescent="0.25">
      <c r="Y68" s="28"/>
      <c r="Z68" s="28"/>
    </row>
    <row r="69" spans="1:54" x14ac:dyDescent="0.25">
      <c r="Y69" s="28"/>
      <c r="Z69" s="28"/>
    </row>
    <row r="70" spans="1:54" x14ac:dyDescent="0.25">
      <c r="Y70" s="28"/>
      <c r="Z70" s="28"/>
    </row>
    <row r="71" spans="1:54" x14ac:dyDescent="0.25">
      <c r="Y71" s="28"/>
      <c r="Z71" s="28"/>
    </row>
    <row r="72" spans="1:54" x14ac:dyDescent="0.25">
      <c r="Y72" s="28"/>
      <c r="Z72" s="28"/>
    </row>
  </sheetData>
  <mergeCells count="18">
    <mergeCell ref="A1:X1"/>
    <mergeCell ref="Y1:BH1"/>
    <mergeCell ref="A2:D2"/>
    <mergeCell ref="E2:H2"/>
    <mergeCell ref="I2:L2"/>
    <mergeCell ref="M2:P2"/>
    <mergeCell ref="Q2:T2"/>
    <mergeCell ref="U2:X2"/>
    <mergeCell ref="Y2:AA2"/>
    <mergeCell ref="Y51:Z51"/>
    <mergeCell ref="Y18:AA18"/>
    <mergeCell ref="Y34:Z34"/>
    <mergeCell ref="A35:D35"/>
    <mergeCell ref="E35:H35"/>
    <mergeCell ref="I35:L35"/>
    <mergeCell ref="M35:P35"/>
    <mergeCell ref="Q35:T35"/>
    <mergeCell ref="U35:X35"/>
  </mergeCells>
  <conditionalFormatting sqref="A37:D67">
    <cfRule type="expression" dxfId="506" priority="29">
      <formula>IF($B37&gt;0.01,TRUE,FALSE)</formula>
    </cfRule>
  </conditionalFormatting>
  <conditionalFormatting sqref="E37:H67">
    <cfRule type="expression" dxfId="505" priority="28">
      <formula>IF($F37&gt;0.01,TRUE,FALSE)</formula>
    </cfRule>
  </conditionalFormatting>
  <conditionalFormatting sqref="M37:P67">
    <cfRule type="expression" dxfId="504" priority="26">
      <formula>IF($N37&gt;0.01,TRUE,FALSE)</formula>
    </cfRule>
  </conditionalFormatting>
  <conditionalFormatting sqref="Q37:T67">
    <cfRule type="expression" dxfId="503" priority="25">
      <formula>IF($R37&gt;0.01,TRUE,FALSE)</formula>
    </cfRule>
  </conditionalFormatting>
  <conditionalFormatting sqref="U37:X67">
    <cfRule type="expression" dxfId="502" priority="24">
      <formula>IF($V37&gt;0.01,TRUE,FALSE)</formula>
    </cfRule>
  </conditionalFormatting>
  <conditionalFormatting sqref="A4:D34">
    <cfRule type="expression" dxfId="501" priority="21">
      <formula>IF($B4&gt;0.01,TRUE,FALSE)</formula>
    </cfRule>
  </conditionalFormatting>
  <conditionalFormatting sqref="E4:H31 F32:H34">
    <cfRule type="expression" dxfId="500" priority="20">
      <formula>IF($F4&gt;0.01,TRUE,FALSE)</formula>
    </cfRule>
  </conditionalFormatting>
  <conditionalFormatting sqref="I4:L34">
    <cfRule type="expression" dxfId="499" priority="19">
      <formula>IF($J4&gt;0.01,TRUE,FALSE)</formula>
    </cfRule>
  </conditionalFormatting>
  <conditionalFormatting sqref="M4:P34">
    <cfRule type="expression" dxfId="498" priority="18">
      <formula>IF($N4&gt;0.01,TRUE,FALSE)</formula>
    </cfRule>
  </conditionalFormatting>
  <conditionalFormatting sqref="Q4:T34">
    <cfRule type="expression" dxfId="497" priority="17">
      <formula>IF($R4&gt;0.01,TRUE,FALSE)</formula>
    </cfRule>
  </conditionalFormatting>
  <conditionalFormatting sqref="U4:X34">
    <cfRule type="expression" dxfId="496" priority="16">
      <formula>IF($V4&gt;0.01,TRUE,FALSE)</formula>
    </cfRule>
  </conditionalFormatting>
  <conditionalFormatting sqref="I37:L67">
    <cfRule type="expression" dxfId="495" priority="14">
      <formula>IF($J37&gt;0.01,TRUE,FALSE)</formula>
    </cfRule>
  </conditionalFormatting>
  <conditionalFormatting sqref="Z4:AA15 Z20:AA31">
    <cfRule type="cellIs" dxfId="494" priority="13" operator="greaterThan">
      <formula>0</formula>
    </cfRule>
  </conditionalFormatting>
  <conditionalFormatting sqref="E32:E34">
    <cfRule type="expression" dxfId="493" priority="4">
      <formula>IF($F32&gt;0.01,TRUE,FALSE)</formula>
    </cfRule>
  </conditionalFormatting>
  <conditionalFormatting sqref="Z36:Z50">
    <cfRule type="cellIs" dxfId="492" priority="3" operator="greaterThan">
      <formula>0</formula>
    </cfRule>
  </conditionalFormatting>
  <conditionalFormatting sqref="Z54:Z67">
    <cfRule type="cellIs" dxfId="491" priority="2" operator="greaterThan">
      <formula>0</formula>
    </cfRule>
  </conditionalFormatting>
  <conditionalFormatting sqref="Z53:Z67">
    <cfRule type="cellIs" dxfId="490" priority="1" operator="greaterThan">
      <formula>0</formula>
    </cfRule>
  </conditionalFormatting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A9AE-C21D-4C2E-AAE8-89892759FF33}">
  <dimension ref="A1:BH72"/>
  <sheetViews>
    <sheetView zoomScale="55" zoomScaleNormal="55" workbookViewId="0">
      <pane ySplit="1" topLeftCell="A2" activePane="bottomLeft" state="frozen"/>
      <selection pane="bottomLeft" activeCell="A2" sqref="A2:D2"/>
    </sheetView>
  </sheetViews>
  <sheetFormatPr defaultColWidth="8.85546875" defaultRowHeight="15" x14ac:dyDescent="0.25"/>
  <cols>
    <col min="1" max="1" width="12.140625" style="8" bestFit="1" customWidth="1"/>
    <col min="2" max="2" width="9" style="66" bestFit="1" customWidth="1"/>
    <col min="3" max="3" width="14.42578125" style="8" bestFit="1" customWidth="1"/>
    <col min="4" max="4" width="9.42578125" style="8" bestFit="1" customWidth="1"/>
    <col min="5" max="5" width="12.28515625" style="8" bestFit="1" customWidth="1"/>
    <col min="6" max="6" width="9" style="66" bestFit="1" customWidth="1"/>
    <col min="7" max="7" width="14.42578125" style="8" bestFit="1" customWidth="1"/>
    <col min="8" max="8" width="9.42578125" style="8" bestFit="1" customWidth="1"/>
    <col min="9" max="9" width="12.28515625" style="8" bestFit="1" customWidth="1"/>
    <col min="10" max="10" width="9" style="66" bestFit="1" customWidth="1"/>
    <col min="11" max="11" width="14.42578125" style="8" bestFit="1" customWidth="1"/>
    <col min="12" max="12" width="9.42578125" style="8" bestFit="1" customWidth="1"/>
    <col min="13" max="13" width="13.140625" style="8" bestFit="1" customWidth="1"/>
    <col min="14" max="14" width="9" style="66" bestFit="1" customWidth="1"/>
    <col min="15" max="15" width="14.42578125" style="8" bestFit="1" customWidth="1"/>
    <col min="16" max="16" width="9.42578125" style="8" bestFit="1" customWidth="1"/>
    <col min="17" max="17" width="12.5703125" style="8" bestFit="1" customWidth="1"/>
    <col min="18" max="18" width="9" style="66" bestFit="1" customWidth="1"/>
    <col min="19" max="19" width="14.42578125" style="8" bestFit="1" customWidth="1"/>
    <col min="20" max="20" width="9.42578125" style="8" bestFit="1" customWidth="1"/>
    <col min="21" max="21" width="13.140625" style="8" bestFit="1" customWidth="1"/>
    <col min="22" max="22" width="9" style="66" bestFit="1" customWidth="1"/>
    <col min="23" max="23" width="14.42578125" style="8" bestFit="1" customWidth="1"/>
    <col min="24" max="24" width="9.42578125" style="8" customWidth="1"/>
    <col min="25" max="25" width="19.42578125" style="32" bestFit="1" customWidth="1"/>
    <col min="26" max="26" width="30" style="32" bestFit="1" customWidth="1"/>
    <col min="27" max="27" width="21.7109375" style="32" bestFit="1" customWidth="1"/>
    <col min="28" max="28" width="2.28515625" style="8" bestFit="1" customWidth="1"/>
    <col min="29" max="29" width="25.140625" style="8" bestFit="1" customWidth="1"/>
    <col min="30" max="30" width="27" style="8" customWidth="1"/>
    <col min="31" max="31" width="8.85546875" style="8"/>
    <col min="32" max="32" width="30.85546875" style="8" bestFit="1" customWidth="1"/>
    <col min="33" max="33" width="27" style="8" customWidth="1"/>
    <col min="34" max="16384" width="8.85546875" style="8"/>
  </cols>
  <sheetData>
    <row r="1" spans="1:60" s="6" customFormat="1" ht="23.25" customHeight="1" thickBot="1" x14ac:dyDescent="0.3">
      <c r="A1" s="86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8"/>
      <c r="Y1" s="76" t="s">
        <v>1</v>
      </c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</row>
    <row r="2" spans="1:60" ht="16.5" thickBot="1" x14ac:dyDescent="0.3">
      <c r="A2" s="80" t="s">
        <v>2</v>
      </c>
      <c r="B2" s="81"/>
      <c r="C2" s="81"/>
      <c r="D2" s="82"/>
      <c r="E2" s="80" t="s">
        <v>3</v>
      </c>
      <c r="F2" s="81"/>
      <c r="G2" s="81"/>
      <c r="H2" s="82"/>
      <c r="I2" s="80" t="s">
        <v>4</v>
      </c>
      <c r="J2" s="81"/>
      <c r="K2" s="81"/>
      <c r="L2" s="82"/>
      <c r="M2" s="80" t="s">
        <v>5</v>
      </c>
      <c r="N2" s="81"/>
      <c r="O2" s="81"/>
      <c r="P2" s="82"/>
      <c r="Q2" s="80" t="s">
        <v>6</v>
      </c>
      <c r="R2" s="81"/>
      <c r="S2" s="81"/>
      <c r="T2" s="82"/>
      <c r="U2" s="80" t="s">
        <v>7</v>
      </c>
      <c r="V2" s="81"/>
      <c r="W2" s="81"/>
      <c r="X2" s="81"/>
      <c r="Y2" s="83" t="s">
        <v>8</v>
      </c>
      <c r="Z2" s="84"/>
      <c r="AA2" s="85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3"/>
    </row>
    <row r="3" spans="1:60" ht="15.75" thickBot="1" x14ac:dyDescent="0.3">
      <c r="A3" s="9" t="s">
        <v>30</v>
      </c>
      <c r="B3" s="65" t="s">
        <v>9</v>
      </c>
      <c r="C3" s="9" t="s">
        <v>10</v>
      </c>
      <c r="D3" s="9" t="s">
        <v>29</v>
      </c>
      <c r="E3" s="9" t="s">
        <v>30</v>
      </c>
      <c r="F3" s="65" t="s">
        <v>9</v>
      </c>
      <c r="G3" s="9" t="s">
        <v>10</v>
      </c>
      <c r="H3" s="9" t="s">
        <v>29</v>
      </c>
      <c r="I3" s="9" t="s">
        <v>30</v>
      </c>
      <c r="J3" s="65" t="s">
        <v>9</v>
      </c>
      <c r="K3" s="9" t="s">
        <v>10</v>
      </c>
      <c r="L3" s="9" t="s">
        <v>29</v>
      </c>
      <c r="M3" s="9" t="s">
        <v>30</v>
      </c>
      <c r="N3" s="65" t="s">
        <v>9</v>
      </c>
      <c r="O3" s="9" t="s">
        <v>10</v>
      </c>
      <c r="P3" s="9" t="s">
        <v>29</v>
      </c>
      <c r="Q3" s="9" t="s">
        <v>30</v>
      </c>
      <c r="R3" s="65" t="s">
        <v>9</v>
      </c>
      <c r="S3" s="9" t="s">
        <v>10</v>
      </c>
      <c r="T3" s="9" t="s">
        <v>29</v>
      </c>
      <c r="U3" s="9" t="s">
        <v>30</v>
      </c>
      <c r="V3" s="65" t="s">
        <v>9</v>
      </c>
      <c r="W3" s="9" t="s">
        <v>10</v>
      </c>
      <c r="X3" s="10" t="s">
        <v>29</v>
      </c>
      <c r="Y3" s="59" t="s">
        <v>11</v>
      </c>
      <c r="Z3" s="60" t="s">
        <v>27</v>
      </c>
      <c r="AA3" s="61" t="s">
        <v>22</v>
      </c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44"/>
    </row>
    <row r="4" spans="1:60" x14ac:dyDescent="0.25">
      <c r="A4" s="12">
        <v>45292</v>
      </c>
      <c r="B4" s="15"/>
      <c r="C4" s="13"/>
      <c r="D4" s="14"/>
      <c r="E4" s="12">
        <v>45323</v>
      </c>
      <c r="F4" s="15"/>
      <c r="G4" s="15"/>
      <c r="H4" s="14"/>
      <c r="I4" s="12">
        <v>45352</v>
      </c>
      <c r="J4" s="15"/>
      <c r="K4" s="15"/>
      <c r="L4" s="14"/>
      <c r="M4" s="12">
        <v>45383</v>
      </c>
      <c r="N4" s="15"/>
      <c r="O4" s="13"/>
      <c r="P4" s="14"/>
      <c r="Q4" s="12">
        <v>45413</v>
      </c>
      <c r="R4" s="15"/>
      <c r="S4" s="15"/>
      <c r="T4" s="14"/>
      <c r="U4" s="12">
        <v>45444</v>
      </c>
      <c r="V4" s="15"/>
      <c r="W4" s="15"/>
      <c r="X4" s="16"/>
      <c r="Y4" s="58" t="s">
        <v>2</v>
      </c>
      <c r="Z4" s="29">
        <f>SUM(B4:B34)</f>
        <v>0</v>
      </c>
      <c r="AA4" s="67">
        <f>Table149629[[#This Row],[This Year]]</f>
        <v>0</v>
      </c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44"/>
    </row>
    <row r="5" spans="1:60" x14ac:dyDescent="0.25">
      <c r="A5" s="18">
        <v>45293</v>
      </c>
      <c r="B5" s="21"/>
      <c r="C5" s="19"/>
      <c r="D5" s="20"/>
      <c r="E5" s="18">
        <v>45324</v>
      </c>
      <c r="F5" s="21"/>
      <c r="G5" s="21"/>
      <c r="H5" s="20"/>
      <c r="I5" s="18">
        <v>45353</v>
      </c>
      <c r="J5" s="21"/>
      <c r="K5" s="21"/>
      <c r="L5" s="20"/>
      <c r="M5" s="18">
        <v>45384</v>
      </c>
      <c r="N5" s="21"/>
      <c r="O5" s="21"/>
      <c r="P5" s="20"/>
      <c r="Q5" s="18">
        <v>45414</v>
      </c>
      <c r="R5" s="21"/>
      <c r="S5" s="21"/>
      <c r="T5" s="20"/>
      <c r="U5" s="18">
        <v>45445</v>
      </c>
      <c r="V5" s="21"/>
      <c r="W5" s="21"/>
      <c r="X5" s="22"/>
      <c r="Y5" s="54" t="s">
        <v>12</v>
      </c>
      <c r="Z5" s="30">
        <f>SUM(F4:F31)</f>
        <v>0</v>
      </c>
      <c r="AA5" s="68">
        <f>Table149629[[#This Row],[This Year]]</f>
        <v>0</v>
      </c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44"/>
    </row>
    <row r="6" spans="1:60" x14ac:dyDescent="0.25">
      <c r="A6" s="18">
        <v>45294</v>
      </c>
      <c r="B6" s="21"/>
      <c r="C6" s="19"/>
      <c r="D6" s="20"/>
      <c r="E6" s="18">
        <v>45325</v>
      </c>
      <c r="F6" s="21"/>
      <c r="G6" s="21"/>
      <c r="H6" s="20"/>
      <c r="I6" s="18">
        <v>45354</v>
      </c>
      <c r="J6" s="21"/>
      <c r="K6" s="21"/>
      <c r="L6" s="20"/>
      <c r="M6" s="18">
        <v>45385</v>
      </c>
      <c r="N6" s="21"/>
      <c r="O6" s="21"/>
      <c r="P6" s="20"/>
      <c r="Q6" s="18">
        <v>45415</v>
      </c>
      <c r="R6" s="21"/>
      <c r="S6" s="21"/>
      <c r="T6" s="20"/>
      <c r="U6" s="18">
        <v>45446</v>
      </c>
      <c r="V6" s="21"/>
      <c r="W6" s="21"/>
      <c r="X6" s="22"/>
      <c r="Y6" s="54" t="s">
        <v>4</v>
      </c>
      <c r="Z6" s="30">
        <f>SUM(J4:J34)</f>
        <v>0</v>
      </c>
      <c r="AA6" s="68">
        <f>Table149629[[#This Row],[This Year]]</f>
        <v>0</v>
      </c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44"/>
    </row>
    <row r="7" spans="1:60" x14ac:dyDescent="0.25">
      <c r="A7" s="18">
        <v>45295</v>
      </c>
      <c r="B7" s="21"/>
      <c r="C7" s="19"/>
      <c r="D7" s="20"/>
      <c r="E7" s="18">
        <v>45326</v>
      </c>
      <c r="F7" s="21"/>
      <c r="G7" s="21"/>
      <c r="H7" s="20"/>
      <c r="I7" s="18">
        <v>45355</v>
      </c>
      <c r="J7" s="21"/>
      <c r="K7" s="21"/>
      <c r="L7" s="20"/>
      <c r="M7" s="18">
        <v>45386</v>
      </c>
      <c r="N7" s="21"/>
      <c r="O7" s="21"/>
      <c r="P7" s="20"/>
      <c r="Q7" s="18">
        <v>45416</v>
      </c>
      <c r="R7" s="21"/>
      <c r="S7" s="21"/>
      <c r="T7" s="20"/>
      <c r="U7" s="18">
        <v>45447</v>
      </c>
      <c r="V7" s="21"/>
      <c r="W7" s="21"/>
      <c r="X7" s="22"/>
      <c r="Y7" s="54" t="s">
        <v>5</v>
      </c>
      <c r="Z7" s="30">
        <f>SUM(N4:N33)</f>
        <v>0</v>
      </c>
      <c r="AA7" s="68">
        <f>Table149629[[#This Row],[This Year]]</f>
        <v>0</v>
      </c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44"/>
    </row>
    <row r="8" spans="1:60" x14ac:dyDescent="0.25">
      <c r="A8" s="18">
        <v>45296</v>
      </c>
      <c r="B8" s="21"/>
      <c r="C8" s="19"/>
      <c r="D8" s="20"/>
      <c r="E8" s="18">
        <v>45327</v>
      </c>
      <c r="F8" s="21"/>
      <c r="G8" s="21"/>
      <c r="H8" s="20"/>
      <c r="I8" s="18">
        <v>45356</v>
      </c>
      <c r="J8" s="21"/>
      <c r="K8" s="21"/>
      <c r="L8" s="20"/>
      <c r="M8" s="18">
        <v>45387</v>
      </c>
      <c r="N8" s="21"/>
      <c r="O8" s="21"/>
      <c r="P8" s="20"/>
      <c r="Q8" s="18">
        <v>45417</v>
      </c>
      <c r="R8" s="21"/>
      <c r="S8" s="21"/>
      <c r="T8" s="20"/>
      <c r="U8" s="18">
        <v>45448</v>
      </c>
      <c r="V8" s="21"/>
      <c r="W8" s="21"/>
      <c r="X8" s="22"/>
      <c r="Y8" s="54" t="s">
        <v>6</v>
      </c>
      <c r="Z8" s="30">
        <f>SUM(R4:R34)</f>
        <v>0</v>
      </c>
      <c r="AA8" s="68">
        <f>Table149629[[#This Row],[This Year]]</f>
        <v>0</v>
      </c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44"/>
    </row>
    <row r="9" spans="1:60" x14ac:dyDescent="0.25">
      <c r="A9" s="18">
        <v>45297</v>
      </c>
      <c r="B9" s="21"/>
      <c r="C9" s="19"/>
      <c r="D9" s="20"/>
      <c r="E9" s="18">
        <v>45328</v>
      </c>
      <c r="F9" s="21"/>
      <c r="G9" s="21"/>
      <c r="H9" s="20"/>
      <c r="I9" s="18">
        <v>45357</v>
      </c>
      <c r="J9" s="21"/>
      <c r="K9" s="21"/>
      <c r="L9" s="20"/>
      <c r="M9" s="18">
        <v>45388</v>
      </c>
      <c r="N9" s="21"/>
      <c r="O9" s="21"/>
      <c r="P9" s="20"/>
      <c r="Q9" s="18">
        <v>45418</v>
      </c>
      <c r="R9" s="21"/>
      <c r="S9" s="21"/>
      <c r="T9" s="20"/>
      <c r="U9" s="18">
        <v>45449</v>
      </c>
      <c r="V9" s="21"/>
      <c r="W9" s="21"/>
      <c r="X9" s="22"/>
      <c r="Y9" s="54" t="s">
        <v>7</v>
      </c>
      <c r="Z9" s="30">
        <f>SUM(V4:V33)</f>
        <v>0</v>
      </c>
      <c r="AA9" s="68">
        <f>Table149629[[#This Row],[This Year]]</f>
        <v>0</v>
      </c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44"/>
    </row>
    <row r="10" spans="1:60" x14ac:dyDescent="0.25">
      <c r="A10" s="18">
        <v>45298</v>
      </c>
      <c r="B10" s="21"/>
      <c r="C10" s="19"/>
      <c r="D10" s="20"/>
      <c r="E10" s="18">
        <v>45329</v>
      </c>
      <c r="F10" s="21"/>
      <c r="G10" s="21"/>
      <c r="H10" s="20"/>
      <c r="I10" s="18">
        <v>45358</v>
      </c>
      <c r="J10" s="21"/>
      <c r="K10" s="21"/>
      <c r="L10" s="20"/>
      <c r="M10" s="18">
        <v>45389</v>
      </c>
      <c r="N10" s="21"/>
      <c r="O10" s="21"/>
      <c r="P10" s="20"/>
      <c r="Q10" s="18">
        <v>45419</v>
      </c>
      <c r="R10" s="21"/>
      <c r="S10" s="21"/>
      <c r="T10" s="20"/>
      <c r="U10" s="18">
        <v>45450</v>
      </c>
      <c r="V10" s="21"/>
      <c r="W10" s="21"/>
      <c r="X10" s="22"/>
      <c r="Y10" s="54" t="s">
        <v>13</v>
      </c>
      <c r="Z10" s="30">
        <f>SUM(B37:B67)</f>
        <v>0</v>
      </c>
      <c r="AA10" s="68">
        <f>Table149629[[#This Row],[This Year]]</f>
        <v>0</v>
      </c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44"/>
    </row>
    <row r="11" spans="1:60" x14ac:dyDescent="0.25">
      <c r="A11" s="18">
        <v>45299</v>
      </c>
      <c r="B11" s="21"/>
      <c r="C11" s="19"/>
      <c r="D11" s="20"/>
      <c r="E11" s="18">
        <v>45330</v>
      </c>
      <c r="F11" s="21"/>
      <c r="G11" s="21"/>
      <c r="H11" s="20"/>
      <c r="I11" s="18">
        <v>45359</v>
      </c>
      <c r="J11" s="21"/>
      <c r="K11" s="21"/>
      <c r="L11" s="20"/>
      <c r="M11" s="18">
        <v>45390</v>
      </c>
      <c r="N11" s="21"/>
      <c r="O11" s="21"/>
      <c r="P11" s="20"/>
      <c r="Q11" s="18">
        <v>45420</v>
      </c>
      <c r="R11" s="21"/>
      <c r="S11" s="21"/>
      <c r="T11" s="20"/>
      <c r="U11" s="18">
        <v>45451</v>
      </c>
      <c r="V11" s="21"/>
      <c r="W11" s="21"/>
      <c r="X11" s="22"/>
      <c r="Y11" s="54" t="s">
        <v>14</v>
      </c>
      <c r="Z11" s="30">
        <f>SUM(F37:F67)</f>
        <v>0</v>
      </c>
      <c r="AA11" s="68">
        <f>Table149629[[#This Row],[This Year]]</f>
        <v>0</v>
      </c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44"/>
    </row>
    <row r="12" spans="1:60" x14ac:dyDescent="0.25">
      <c r="A12" s="18">
        <v>45300</v>
      </c>
      <c r="B12" s="21"/>
      <c r="C12" s="19"/>
      <c r="D12" s="20"/>
      <c r="E12" s="18">
        <v>45331</v>
      </c>
      <c r="F12" s="21"/>
      <c r="G12" s="21"/>
      <c r="H12" s="20"/>
      <c r="I12" s="18">
        <v>45360</v>
      </c>
      <c r="J12" s="21"/>
      <c r="K12" s="21"/>
      <c r="L12" s="20"/>
      <c r="M12" s="18">
        <v>45391</v>
      </c>
      <c r="N12" s="21"/>
      <c r="O12" s="21"/>
      <c r="P12" s="20"/>
      <c r="Q12" s="18">
        <v>45421</v>
      </c>
      <c r="R12" s="21"/>
      <c r="S12" s="21"/>
      <c r="T12" s="20"/>
      <c r="U12" s="18">
        <v>45452</v>
      </c>
      <c r="V12" s="21"/>
      <c r="W12" s="21"/>
      <c r="X12" s="22"/>
      <c r="Y12" s="54" t="s">
        <v>15</v>
      </c>
      <c r="Z12" s="30">
        <f>SUM(J37:J66)</f>
        <v>0</v>
      </c>
      <c r="AA12" s="68">
        <f>Table149629[[#This Row],[This Year]]</f>
        <v>0</v>
      </c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44"/>
    </row>
    <row r="13" spans="1:60" x14ac:dyDescent="0.25">
      <c r="A13" s="18">
        <v>45301</v>
      </c>
      <c r="B13" s="21"/>
      <c r="C13" s="19"/>
      <c r="D13" s="20"/>
      <c r="E13" s="18">
        <v>45332</v>
      </c>
      <c r="F13" s="21"/>
      <c r="G13" s="21"/>
      <c r="H13" s="20"/>
      <c r="I13" s="18">
        <v>45361</v>
      </c>
      <c r="J13" s="21"/>
      <c r="K13" s="21"/>
      <c r="L13" s="20"/>
      <c r="M13" s="18">
        <v>45392</v>
      </c>
      <c r="N13" s="21"/>
      <c r="O13" s="21"/>
      <c r="P13" s="20"/>
      <c r="Q13" s="18">
        <v>45422</v>
      </c>
      <c r="R13" s="21"/>
      <c r="S13" s="21"/>
      <c r="T13" s="20"/>
      <c r="U13" s="18">
        <v>45453</v>
      </c>
      <c r="V13" s="21"/>
      <c r="W13" s="21"/>
      <c r="X13" s="22"/>
      <c r="Y13" s="54" t="s">
        <v>16</v>
      </c>
      <c r="Z13" s="30">
        <f>SUM(N37:N67)</f>
        <v>0</v>
      </c>
      <c r="AA13" s="68">
        <f>Table149629[[#This Row],[This Year]]</f>
        <v>0</v>
      </c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44"/>
    </row>
    <row r="14" spans="1:60" x14ac:dyDescent="0.25">
      <c r="A14" s="18">
        <v>45302</v>
      </c>
      <c r="B14" s="21"/>
      <c r="C14" s="19"/>
      <c r="D14" s="20"/>
      <c r="E14" s="18">
        <v>45333</v>
      </c>
      <c r="F14" s="21"/>
      <c r="G14" s="21"/>
      <c r="H14" s="20"/>
      <c r="I14" s="18">
        <v>45362</v>
      </c>
      <c r="J14" s="21"/>
      <c r="K14" s="21"/>
      <c r="L14" s="20"/>
      <c r="M14" s="18">
        <v>45393</v>
      </c>
      <c r="N14" s="21"/>
      <c r="O14" s="21"/>
      <c r="P14" s="20"/>
      <c r="Q14" s="18">
        <v>45423</v>
      </c>
      <c r="R14" s="21"/>
      <c r="S14" s="21"/>
      <c r="T14" s="20"/>
      <c r="U14" s="18">
        <v>45454</v>
      </c>
      <c r="V14" s="21"/>
      <c r="W14" s="21"/>
      <c r="X14" s="22"/>
      <c r="Y14" s="54" t="s">
        <v>17</v>
      </c>
      <c r="Z14" s="30">
        <f>SUM(R37:R66)</f>
        <v>0</v>
      </c>
      <c r="AA14" s="68">
        <f>Table149629[[#This Row],[This Year]]</f>
        <v>0</v>
      </c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44"/>
    </row>
    <row r="15" spans="1:60" x14ac:dyDescent="0.25">
      <c r="A15" s="18">
        <v>45303</v>
      </c>
      <c r="B15" s="21"/>
      <c r="C15" s="19"/>
      <c r="D15" s="20"/>
      <c r="E15" s="18">
        <v>45334</v>
      </c>
      <c r="F15" s="21"/>
      <c r="G15" s="21"/>
      <c r="H15" s="20"/>
      <c r="I15" s="18">
        <v>45363</v>
      </c>
      <c r="J15" s="21"/>
      <c r="K15" s="21"/>
      <c r="L15" s="20"/>
      <c r="M15" s="18">
        <v>45394</v>
      </c>
      <c r="N15" s="21"/>
      <c r="O15" s="21"/>
      <c r="P15" s="20"/>
      <c r="Q15" s="18">
        <v>45424</v>
      </c>
      <c r="R15" s="21"/>
      <c r="S15" s="21"/>
      <c r="T15" s="20"/>
      <c r="U15" s="18">
        <v>45455</v>
      </c>
      <c r="V15" s="21"/>
      <c r="W15" s="21"/>
      <c r="X15" s="22"/>
      <c r="Y15" s="55" t="s">
        <v>18</v>
      </c>
      <c r="Z15" s="62">
        <f>SUM(V37:V67)</f>
        <v>0</v>
      </c>
      <c r="AA15" s="72">
        <f>Table149629[[#This Row],[This Year]]</f>
        <v>0</v>
      </c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44"/>
    </row>
    <row r="16" spans="1:60" ht="15.75" thickBot="1" x14ac:dyDescent="0.3">
      <c r="A16" s="18">
        <v>45304</v>
      </c>
      <c r="B16" s="21"/>
      <c r="C16" s="19"/>
      <c r="D16" s="20"/>
      <c r="E16" s="18">
        <v>45335</v>
      </c>
      <c r="F16" s="21"/>
      <c r="G16" s="21"/>
      <c r="H16" s="20"/>
      <c r="I16" s="18">
        <v>45364</v>
      </c>
      <c r="J16" s="21"/>
      <c r="K16" s="21"/>
      <c r="L16" s="20"/>
      <c r="M16" s="18">
        <v>45395</v>
      </c>
      <c r="N16" s="21"/>
      <c r="O16" s="21"/>
      <c r="P16" s="20"/>
      <c r="Q16" s="18">
        <v>45425</v>
      </c>
      <c r="R16" s="21"/>
      <c r="S16" s="21"/>
      <c r="T16" s="20"/>
      <c r="U16" s="18">
        <v>45456</v>
      </c>
      <c r="V16" s="21"/>
      <c r="W16" s="21"/>
      <c r="X16" s="22"/>
      <c r="Y16" s="24" t="s">
        <v>19</v>
      </c>
      <c r="Z16" s="31">
        <f>SUM(Z4:Z15)</f>
        <v>0</v>
      </c>
      <c r="AA16" s="31">
        <f>SUBTOTAL(109,Table14962914[Last Year])</f>
        <v>0</v>
      </c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44"/>
    </row>
    <row r="17" spans="1:54" ht="15.75" thickBot="1" x14ac:dyDescent="0.3">
      <c r="A17" s="18">
        <v>45305</v>
      </c>
      <c r="B17" s="21"/>
      <c r="C17" s="19"/>
      <c r="D17" s="20"/>
      <c r="E17" s="18">
        <v>45336</v>
      </c>
      <c r="F17" s="21"/>
      <c r="G17" s="21"/>
      <c r="H17" s="20"/>
      <c r="I17" s="18">
        <v>45365</v>
      </c>
      <c r="J17" s="21"/>
      <c r="K17" s="21"/>
      <c r="L17" s="20"/>
      <c r="M17" s="18">
        <v>45396</v>
      </c>
      <c r="N17" s="21"/>
      <c r="O17" s="21"/>
      <c r="P17" s="20"/>
      <c r="Q17" s="18">
        <v>45426</v>
      </c>
      <c r="R17" s="21"/>
      <c r="S17" s="21"/>
      <c r="T17" s="20"/>
      <c r="U17" s="18">
        <v>45457</v>
      </c>
      <c r="V17" s="21"/>
      <c r="W17" s="21"/>
      <c r="X17" s="26"/>
      <c r="Y17" s="27"/>
      <c r="Z17" s="28"/>
      <c r="AA17" s="28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44"/>
    </row>
    <row r="18" spans="1:54" ht="15.75" thickBot="1" x14ac:dyDescent="0.3">
      <c r="A18" s="18">
        <v>45306</v>
      </c>
      <c r="B18" s="21"/>
      <c r="C18" s="19"/>
      <c r="D18" s="20"/>
      <c r="E18" s="18">
        <v>45337</v>
      </c>
      <c r="F18" s="21"/>
      <c r="G18" s="21"/>
      <c r="H18" s="20"/>
      <c r="I18" s="18">
        <v>45366</v>
      </c>
      <c r="J18" s="21"/>
      <c r="K18" s="21"/>
      <c r="L18" s="20"/>
      <c r="M18" s="18">
        <v>45397</v>
      </c>
      <c r="N18" s="21"/>
      <c r="O18" s="21"/>
      <c r="P18" s="20"/>
      <c r="Q18" s="18">
        <v>45427</v>
      </c>
      <c r="R18" s="21"/>
      <c r="S18" s="21"/>
      <c r="T18" s="20"/>
      <c r="U18" s="18">
        <v>45458</v>
      </c>
      <c r="V18" s="21"/>
      <c r="W18" s="21"/>
      <c r="X18" s="22"/>
      <c r="Y18" s="83" t="s">
        <v>20</v>
      </c>
      <c r="Z18" s="84"/>
      <c r="AA18" s="85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44"/>
    </row>
    <row r="19" spans="1:54" ht="15.75" thickBot="1" x14ac:dyDescent="0.3">
      <c r="A19" s="18">
        <v>45307</v>
      </c>
      <c r="B19" s="21"/>
      <c r="C19" s="19"/>
      <c r="D19" s="20"/>
      <c r="E19" s="18">
        <v>45338</v>
      </c>
      <c r="F19" s="21"/>
      <c r="G19" s="21"/>
      <c r="H19" s="20"/>
      <c r="I19" s="18">
        <v>45367</v>
      </c>
      <c r="J19" s="21"/>
      <c r="K19" s="21"/>
      <c r="L19" s="20"/>
      <c r="M19" s="18">
        <v>45398</v>
      </c>
      <c r="N19" s="21"/>
      <c r="O19" s="21"/>
      <c r="P19" s="20"/>
      <c r="Q19" s="18">
        <v>45428</v>
      </c>
      <c r="R19" s="21"/>
      <c r="S19" s="21"/>
      <c r="T19" s="20"/>
      <c r="U19" s="18">
        <v>45459</v>
      </c>
      <c r="V19" s="21"/>
      <c r="W19" s="21"/>
      <c r="X19" s="22"/>
      <c r="Y19" s="59" t="s">
        <v>21</v>
      </c>
      <c r="Z19" s="60" t="s">
        <v>27</v>
      </c>
      <c r="AA19" s="61" t="s">
        <v>22</v>
      </c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44"/>
    </row>
    <row r="20" spans="1:54" x14ac:dyDescent="0.25">
      <c r="A20" s="18">
        <v>45308</v>
      </c>
      <c r="B20" s="21"/>
      <c r="C20" s="19"/>
      <c r="D20" s="20"/>
      <c r="E20" s="18">
        <v>45339</v>
      </c>
      <c r="F20" s="21"/>
      <c r="G20" s="21"/>
      <c r="H20" s="20"/>
      <c r="I20" s="18">
        <v>45368</v>
      </c>
      <c r="J20" s="21"/>
      <c r="K20" s="21"/>
      <c r="L20" s="20"/>
      <c r="M20" s="18">
        <v>45399</v>
      </c>
      <c r="N20" s="21"/>
      <c r="O20" s="21"/>
      <c r="P20" s="20"/>
      <c r="Q20" s="18">
        <v>45429</v>
      </c>
      <c r="R20" s="21"/>
      <c r="S20" s="21"/>
      <c r="T20" s="20"/>
      <c r="U20" s="18">
        <v>45460</v>
      </c>
      <c r="V20" s="21"/>
      <c r="W20" s="21"/>
      <c r="X20" s="22"/>
      <c r="Y20" s="58" t="s">
        <v>2</v>
      </c>
      <c r="Z20" s="29">
        <f>SUM(C4:C34)</f>
        <v>0</v>
      </c>
      <c r="AA20" s="56">
        <f>Table251011310[[#This Row],[This Year]]</f>
        <v>0</v>
      </c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44"/>
    </row>
    <row r="21" spans="1:54" x14ac:dyDescent="0.25">
      <c r="A21" s="18">
        <v>45309</v>
      </c>
      <c r="B21" s="21"/>
      <c r="C21" s="19"/>
      <c r="D21" s="20"/>
      <c r="E21" s="18">
        <v>45340</v>
      </c>
      <c r="F21" s="21"/>
      <c r="G21" s="21"/>
      <c r="H21" s="20"/>
      <c r="I21" s="18">
        <v>45369</v>
      </c>
      <c r="J21" s="21"/>
      <c r="K21" s="21"/>
      <c r="L21" s="20"/>
      <c r="M21" s="18">
        <v>45400</v>
      </c>
      <c r="N21" s="21"/>
      <c r="O21" s="21"/>
      <c r="P21" s="20"/>
      <c r="Q21" s="18">
        <v>45430</v>
      </c>
      <c r="R21" s="21"/>
      <c r="S21" s="21"/>
      <c r="T21" s="20"/>
      <c r="U21" s="18">
        <v>45461</v>
      </c>
      <c r="V21" s="21"/>
      <c r="W21" s="21"/>
      <c r="X21" s="22"/>
      <c r="Y21" s="54" t="s">
        <v>12</v>
      </c>
      <c r="Z21" s="30">
        <f>SUM(G4:G31)</f>
        <v>0</v>
      </c>
      <c r="AA21" s="56">
        <f>Table251011310[[#This Row],[This Year]]</f>
        <v>0</v>
      </c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44"/>
    </row>
    <row r="22" spans="1:54" x14ac:dyDescent="0.25">
      <c r="A22" s="18">
        <v>45310</v>
      </c>
      <c r="B22" s="21"/>
      <c r="C22" s="19"/>
      <c r="D22" s="20"/>
      <c r="E22" s="18">
        <v>45341</v>
      </c>
      <c r="F22" s="21"/>
      <c r="G22" s="21"/>
      <c r="H22" s="20"/>
      <c r="I22" s="18">
        <v>45370</v>
      </c>
      <c r="J22" s="21"/>
      <c r="K22" s="21"/>
      <c r="L22" s="20"/>
      <c r="M22" s="18">
        <v>45401</v>
      </c>
      <c r="N22" s="21"/>
      <c r="O22" s="21"/>
      <c r="P22" s="20"/>
      <c r="Q22" s="18">
        <v>45431</v>
      </c>
      <c r="R22" s="21"/>
      <c r="S22" s="21"/>
      <c r="T22" s="20"/>
      <c r="U22" s="18">
        <v>45462</v>
      </c>
      <c r="V22" s="21"/>
      <c r="W22" s="21"/>
      <c r="X22" s="22"/>
      <c r="Y22" s="54" t="s">
        <v>4</v>
      </c>
      <c r="Z22" s="30">
        <f>SUM(K4:K34)</f>
        <v>0</v>
      </c>
      <c r="AA22" s="56">
        <f>Table251011310[[#This Row],[This Year]]</f>
        <v>0</v>
      </c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44"/>
    </row>
    <row r="23" spans="1:54" x14ac:dyDescent="0.25">
      <c r="A23" s="18">
        <v>45311</v>
      </c>
      <c r="B23" s="21"/>
      <c r="C23" s="19"/>
      <c r="D23" s="20"/>
      <c r="E23" s="18">
        <v>45342</v>
      </c>
      <c r="F23" s="21"/>
      <c r="G23" s="21"/>
      <c r="H23" s="20"/>
      <c r="I23" s="18">
        <v>45371</v>
      </c>
      <c r="J23" s="21"/>
      <c r="K23" s="21"/>
      <c r="L23" s="20"/>
      <c r="M23" s="18">
        <v>45402</v>
      </c>
      <c r="N23" s="21"/>
      <c r="O23" s="21"/>
      <c r="P23" s="20"/>
      <c r="Q23" s="18">
        <v>45432</v>
      </c>
      <c r="R23" s="21"/>
      <c r="S23" s="21"/>
      <c r="T23" s="20"/>
      <c r="U23" s="18">
        <v>45463</v>
      </c>
      <c r="V23" s="21"/>
      <c r="W23" s="21"/>
      <c r="X23" s="22"/>
      <c r="Y23" s="54" t="s">
        <v>5</v>
      </c>
      <c r="Z23" s="30">
        <f>SUM(O4:O33)</f>
        <v>0</v>
      </c>
      <c r="AA23" s="56">
        <f>Table251011310[[#This Row],[This Year]]</f>
        <v>0</v>
      </c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44"/>
    </row>
    <row r="24" spans="1:54" x14ac:dyDescent="0.25">
      <c r="A24" s="18">
        <v>45312</v>
      </c>
      <c r="B24" s="21"/>
      <c r="C24" s="19"/>
      <c r="D24" s="20"/>
      <c r="E24" s="18">
        <v>45343</v>
      </c>
      <c r="F24" s="21"/>
      <c r="G24" s="21"/>
      <c r="H24" s="20"/>
      <c r="I24" s="18">
        <v>45372</v>
      </c>
      <c r="J24" s="21"/>
      <c r="K24" s="21"/>
      <c r="L24" s="20"/>
      <c r="M24" s="18">
        <v>45403</v>
      </c>
      <c r="N24" s="21"/>
      <c r="O24" s="21"/>
      <c r="P24" s="20"/>
      <c r="Q24" s="18">
        <v>45433</v>
      </c>
      <c r="R24" s="21"/>
      <c r="S24" s="21"/>
      <c r="T24" s="20"/>
      <c r="U24" s="18">
        <v>45464</v>
      </c>
      <c r="V24" s="21"/>
      <c r="W24" s="21"/>
      <c r="X24" s="22"/>
      <c r="Y24" s="54" t="s">
        <v>6</v>
      </c>
      <c r="Z24" s="30">
        <f>SUM(S4:S34)</f>
        <v>0</v>
      </c>
      <c r="AA24" s="56">
        <f>Table251011310[[#This Row],[This Year]]</f>
        <v>0</v>
      </c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44"/>
    </row>
    <row r="25" spans="1:54" x14ac:dyDescent="0.25">
      <c r="A25" s="18">
        <v>45313</v>
      </c>
      <c r="B25" s="21"/>
      <c r="C25" s="19"/>
      <c r="D25" s="20"/>
      <c r="E25" s="18">
        <v>45344</v>
      </c>
      <c r="F25" s="21"/>
      <c r="G25" s="21"/>
      <c r="H25" s="20"/>
      <c r="I25" s="18">
        <v>45373</v>
      </c>
      <c r="J25" s="21"/>
      <c r="K25" s="21"/>
      <c r="L25" s="20"/>
      <c r="M25" s="18">
        <v>45404</v>
      </c>
      <c r="N25" s="21"/>
      <c r="O25" s="21"/>
      <c r="P25" s="20"/>
      <c r="Q25" s="18">
        <v>45434</v>
      </c>
      <c r="R25" s="21"/>
      <c r="S25" s="21"/>
      <c r="T25" s="20"/>
      <c r="U25" s="18">
        <v>45465</v>
      </c>
      <c r="V25" s="21"/>
      <c r="W25" s="21"/>
      <c r="X25" s="22"/>
      <c r="Y25" s="54" t="s">
        <v>7</v>
      </c>
      <c r="Z25" s="30">
        <f>SUM(W4:W33)</f>
        <v>0</v>
      </c>
      <c r="AA25" s="56">
        <f>Table251011310[[#This Row],[This Year]]</f>
        <v>0</v>
      </c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44"/>
    </row>
    <row r="26" spans="1:54" x14ac:dyDescent="0.25">
      <c r="A26" s="18">
        <v>45314</v>
      </c>
      <c r="B26" s="21"/>
      <c r="C26" s="19"/>
      <c r="D26" s="20"/>
      <c r="E26" s="18">
        <v>45345</v>
      </c>
      <c r="F26" s="21"/>
      <c r="G26" s="21"/>
      <c r="H26" s="20"/>
      <c r="I26" s="18">
        <v>45374</v>
      </c>
      <c r="J26" s="21"/>
      <c r="K26" s="21"/>
      <c r="L26" s="20"/>
      <c r="M26" s="18">
        <v>45405</v>
      </c>
      <c r="N26" s="21"/>
      <c r="O26" s="21"/>
      <c r="P26" s="20"/>
      <c r="Q26" s="18">
        <v>45435</v>
      </c>
      <c r="R26" s="21"/>
      <c r="S26" s="21"/>
      <c r="T26" s="20"/>
      <c r="U26" s="18">
        <v>45466</v>
      </c>
      <c r="V26" s="21"/>
      <c r="W26" s="21"/>
      <c r="X26" s="22"/>
      <c r="Y26" s="54" t="s">
        <v>13</v>
      </c>
      <c r="Z26" s="30">
        <f>SUM(C37:C67)</f>
        <v>0</v>
      </c>
      <c r="AA26" s="56">
        <f>Table251011310[[#This Row],[This Year]]</f>
        <v>0</v>
      </c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44"/>
    </row>
    <row r="27" spans="1:54" x14ac:dyDescent="0.25">
      <c r="A27" s="18">
        <v>45315</v>
      </c>
      <c r="B27" s="21"/>
      <c r="C27" s="19"/>
      <c r="D27" s="20"/>
      <c r="E27" s="18">
        <v>45346</v>
      </c>
      <c r="F27" s="21"/>
      <c r="G27" s="21"/>
      <c r="H27" s="20"/>
      <c r="I27" s="18">
        <v>45375</v>
      </c>
      <c r="J27" s="21"/>
      <c r="K27" s="21"/>
      <c r="L27" s="20"/>
      <c r="M27" s="18">
        <v>45406</v>
      </c>
      <c r="N27" s="21"/>
      <c r="O27" s="21"/>
      <c r="P27" s="20"/>
      <c r="Q27" s="18">
        <v>45436</v>
      </c>
      <c r="R27" s="21"/>
      <c r="S27" s="21"/>
      <c r="T27" s="20"/>
      <c r="U27" s="18">
        <v>45467</v>
      </c>
      <c r="V27" s="21"/>
      <c r="W27" s="21"/>
      <c r="X27" s="22"/>
      <c r="Y27" s="54" t="s">
        <v>14</v>
      </c>
      <c r="Z27" s="30">
        <f>SUM(G37:G67)</f>
        <v>0</v>
      </c>
      <c r="AA27" s="56">
        <f>Table251011310[[#This Row],[This Year]]</f>
        <v>0</v>
      </c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44"/>
    </row>
    <row r="28" spans="1:54" x14ac:dyDescent="0.25">
      <c r="A28" s="18">
        <v>45316</v>
      </c>
      <c r="B28" s="21"/>
      <c r="C28" s="19"/>
      <c r="D28" s="20"/>
      <c r="E28" s="18">
        <v>45347</v>
      </c>
      <c r="F28" s="21"/>
      <c r="G28" s="21"/>
      <c r="H28" s="20"/>
      <c r="I28" s="18">
        <v>45376</v>
      </c>
      <c r="J28" s="21"/>
      <c r="K28" s="21"/>
      <c r="L28" s="20"/>
      <c r="M28" s="18">
        <v>45407</v>
      </c>
      <c r="N28" s="21"/>
      <c r="O28" s="21"/>
      <c r="P28" s="20"/>
      <c r="Q28" s="18">
        <v>45437</v>
      </c>
      <c r="R28" s="21"/>
      <c r="S28" s="21"/>
      <c r="T28" s="20"/>
      <c r="U28" s="18">
        <v>45468</v>
      </c>
      <c r="V28" s="21"/>
      <c r="W28" s="21"/>
      <c r="X28" s="22"/>
      <c r="Y28" s="54" t="s">
        <v>15</v>
      </c>
      <c r="Z28" s="30">
        <f>SUM(K37:K66)</f>
        <v>0</v>
      </c>
      <c r="AA28" s="56">
        <f>Table251011310[[#This Row],[This Year]]</f>
        <v>0</v>
      </c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44"/>
    </row>
    <row r="29" spans="1:54" x14ac:dyDescent="0.25">
      <c r="A29" s="18">
        <v>45317</v>
      </c>
      <c r="B29" s="21"/>
      <c r="C29" s="19"/>
      <c r="D29" s="20"/>
      <c r="E29" s="18">
        <v>45348</v>
      </c>
      <c r="F29" s="21"/>
      <c r="G29" s="21"/>
      <c r="H29" s="20"/>
      <c r="I29" s="18">
        <v>45377</v>
      </c>
      <c r="J29" s="21"/>
      <c r="K29" s="21"/>
      <c r="L29" s="20"/>
      <c r="M29" s="18">
        <v>45408</v>
      </c>
      <c r="N29" s="21"/>
      <c r="O29" s="21"/>
      <c r="P29" s="20"/>
      <c r="Q29" s="18">
        <v>45438</v>
      </c>
      <c r="R29" s="21"/>
      <c r="S29" s="21"/>
      <c r="T29" s="20"/>
      <c r="U29" s="18">
        <v>45469</v>
      </c>
      <c r="V29" s="21"/>
      <c r="W29" s="21"/>
      <c r="X29" s="22"/>
      <c r="Y29" s="54" t="s">
        <v>16</v>
      </c>
      <c r="Z29" s="30">
        <f>SUM(O37:O67)</f>
        <v>0</v>
      </c>
      <c r="AA29" s="56">
        <f>Table251011310[[#This Row],[This Year]]</f>
        <v>0</v>
      </c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44"/>
    </row>
    <row r="30" spans="1:54" x14ac:dyDescent="0.25">
      <c r="A30" s="18">
        <v>45318</v>
      </c>
      <c r="B30" s="21"/>
      <c r="C30" s="19"/>
      <c r="D30" s="20"/>
      <c r="E30" s="18">
        <v>45349</v>
      </c>
      <c r="F30" s="21"/>
      <c r="G30" s="21"/>
      <c r="H30" s="20"/>
      <c r="I30" s="18">
        <v>45378</v>
      </c>
      <c r="J30" s="21"/>
      <c r="K30" s="21"/>
      <c r="L30" s="20"/>
      <c r="M30" s="18">
        <v>45409</v>
      </c>
      <c r="N30" s="21"/>
      <c r="O30" s="21"/>
      <c r="P30" s="20"/>
      <c r="Q30" s="18">
        <v>45439</v>
      </c>
      <c r="R30" s="21"/>
      <c r="S30" s="21"/>
      <c r="T30" s="20"/>
      <c r="U30" s="18">
        <v>45470</v>
      </c>
      <c r="V30" s="21"/>
      <c r="W30" s="21"/>
      <c r="X30" s="22"/>
      <c r="Y30" s="54" t="s">
        <v>17</v>
      </c>
      <c r="Z30" s="30">
        <f>SUM(S37:S66)</f>
        <v>0</v>
      </c>
      <c r="AA30" s="56">
        <f>Table251011310[[#This Row],[This Year]]</f>
        <v>0</v>
      </c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44"/>
    </row>
    <row r="31" spans="1:54" x14ac:dyDescent="0.25">
      <c r="A31" s="18">
        <v>45319</v>
      </c>
      <c r="B31" s="21"/>
      <c r="C31" s="19"/>
      <c r="D31" s="20"/>
      <c r="E31" s="18">
        <v>45350</v>
      </c>
      <c r="F31" s="21"/>
      <c r="G31" s="21"/>
      <c r="H31" s="20"/>
      <c r="I31" s="18">
        <v>45379</v>
      </c>
      <c r="J31" s="21"/>
      <c r="K31" s="21"/>
      <c r="L31" s="20"/>
      <c r="M31" s="18">
        <v>45410</v>
      </c>
      <c r="N31" s="21"/>
      <c r="O31" s="21"/>
      <c r="P31" s="20"/>
      <c r="Q31" s="18">
        <v>45440</v>
      </c>
      <c r="R31" s="21"/>
      <c r="S31" s="21"/>
      <c r="T31" s="20"/>
      <c r="U31" s="18">
        <v>45471</v>
      </c>
      <c r="V31" s="21"/>
      <c r="W31" s="21"/>
      <c r="X31" s="22"/>
      <c r="Y31" s="55" t="s">
        <v>18</v>
      </c>
      <c r="Z31" s="62">
        <f>SUM(W37:W67)</f>
        <v>0</v>
      </c>
      <c r="AA31" s="56">
        <f>Table251011310[[#This Row],[This Year]]</f>
        <v>0</v>
      </c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44"/>
    </row>
    <row r="32" spans="1:54" ht="15.75" thickBot="1" x14ac:dyDescent="0.3">
      <c r="A32" s="18">
        <v>45320</v>
      </c>
      <c r="B32" s="21"/>
      <c r="C32" s="19"/>
      <c r="D32" s="20"/>
      <c r="E32" s="18">
        <v>45351</v>
      </c>
      <c r="F32" s="21"/>
      <c r="G32" s="21"/>
      <c r="H32" s="20"/>
      <c r="I32" s="18">
        <v>45380</v>
      </c>
      <c r="J32" s="21"/>
      <c r="K32" s="21"/>
      <c r="L32" s="20"/>
      <c r="M32" s="18">
        <v>45411</v>
      </c>
      <c r="N32" s="21"/>
      <c r="O32" s="21"/>
      <c r="P32" s="20"/>
      <c r="Q32" s="18">
        <v>45441</v>
      </c>
      <c r="R32" s="21"/>
      <c r="S32" s="21"/>
      <c r="T32" s="20"/>
      <c r="U32" s="18">
        <v>45472</v>
      </c>
      <c r="V32" s="21"/>
      <c r="W32" s="21"/>
      <c r="X32" s="22"/>
      <c r="Y32" s="24" t="s">
        <v>19</v>
      </c>
      <c r="Z32" s="31">
        <f>SUM(Z20:Z31)</f>
        <v>0</v>
      </c>
      <c r="AA32" s="49">
        <f>SUBTOTAL(109,Table25101131015[Last Year])</f>
        <v>0</v>
      </c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44"/>
    </row>
    <row r="33" spans="1:54" ht="15.75" thickBot="1" x14ac:dyDescent="0.3">
      <c r="A33" s="18">
        <v>45321</v>
      </c>
      <c r="B33" s="21"/>
      <c r="C33" s="19"/>
      <c r="D33" s="20"/>
      <c r="E33" s="18"/>
      <c r="F33" s="21"/>
      <c r="G33" s="21"/>
      <c r="H33" s="20"/>
      <c r="I33" s="18">
        <v>45381</v>
      </c>
      <c r="J33" s="21"/>
      <c r="K33" s="21"/>
      <c r="L33" s="20"/>
      <c r="M33" s="18">
        <v>45412</v>
      </c>
      <c r="N33" s="21"/>
      <c r="O33" s="21"/>
      <c r="P33" s="20"/>
      <c r="Q33" s="18">
        <v>45442</v>
      </c>
      <c r="R33" s="21"/>
      <c r="S33" s="21"/>
      <c r="T33" s="20"/>
      <c r="U33" s="18">
        <v>45473</v>
      </c>
      <c r="V33" s="21"/>
      <c r="W33" s="21"/>
      <c r="X33" s="26"/>
      <c r="Y33" s="28"/>
      <c r="Z33" s="28"/>
      <c r="AA33" s="28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44"/>
    </row>
    <row r="34" spans="1:54" ht="15.75" thickBot="1" x14ac:dyDescent="0.3">
      <c r="A34" s="33">
        <v>45322</v>
      </c>
      <c r="B34" s="35"/>
      <c r="C34" s="34"/>
      <c r="D34" s="25"/>
      <c r="E34" s="18"/>
      <c r="F34" s="35"/>
      <c r="G34" s="35"/>
      <c r="H34" s="25"/>
      <c r="I34" s="33">
        <v>45382</v>
      </c>
      <c r="J34" s="35"/>
      <c r="K34" s="35"/>
      <c r="L34" s="25"/>
      <c r="M34" s="33"/>
      <c r="N34" s="35"/>
      <c r="O34" s="35"/>
      <c r="P34" s="25"/>
      <c r="Q34" s="33">
        <v>45443</v>
      </c>
      <c r="R34" s="35"/>
      <c r="S34" s="35"/>
      <c r="T34" s="25"/>
      <c r="U34" s="33"/>
      <c r="V34" s="35"/>
      <c r="W34" s="35"/>
      <c r="X34" s="36"/>
      <c r="Y34" s="78" t="s">
        <v>31</v>
      </c>
      <c r="Z34" s="79"/>
      <c r="AA34" s="28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44"/>
    </row>
    <row r="35" spans="1:54" ht="16.5" thickBot="1" x14ac:dyDescent="0.3">
      <c r="A35" s="80" t="s">
        <v>13</v>
      </c>
      <c r="B35" s="81"/>
      <c r="C35" s="81"/>
      <c r="D35" s="82"/>
      <c r="E35" s="80" t="s">
        <v>14</v>
      </c>
      <c r="F35" s="81"/>
      <c r="G35" s="81"/>
      <c r="H35" s="82"/>
      <c r="I35" s="80" t="s">
        <v>15</v>
      </c>
      <c r="J35" s="81"/>
      <c r="K35" s="81"/>
      <c r="L35" s="82"/>
      <c r="M35" s="80" t="s">
        <v>16</v>
      </c>
      <c r="N35" s="81"/>
      <c r="O35" s="81"/>
      <c r="P35" s="82"/>
      <c r="Q35" s="80" t="s">
        <v>17</v>
      </c>
      <c r="R35" s="81"/>
      <c r="S35" s="81"/>
      <c r="T35" s="82"/>
      <c r="U35" s="80" t="s">
        <v>18</v>
      </c>
      <c r="V35" s="81"/>
      <c r="W35" s="81"/>
      <c r="X35" s="81"/>
      <c r="Y35" s="17" t="s">
        <v>23</v>
      </c>
      <c r="Z35" s="74" t="s">
        <v>8</v>
      </c>
      <c r="AA35" s="28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44"/>
    </row>
    <row r="36" spans="1:54" ht="15.75" thickBot="1" x14ac:dyDescent="0.3">
      <c r="A36" s="9" t="s">
        <v>30</v>
      </c>
      <c r="B36" s="65" t="s">
        <v>9</v>
      </c>
      <c r="C36" s="9" t="s">
        <v>10</v>
      </c>
      <c r="D36" s="9" t="s">
        <v>29</v>
      </c>
      <c r="E36" s="9" t="s">
        <v>30</v>
      </c>
      <c r="F36" s="65" t="s">
        <v>9</v>
      </c>
      <c r="G36" s="9" t="s">
        <v>10</v>
      </c>
      <c r="H36" s="9" t="s">
        <v>29</v>
      </c>
      <c r="I36" s="9" t="s">
        <v>30</v>
      </c>
      <c r="J36" s="65" t="s">
        <v>9</v>
      </c>
      <c r="K36" s="9" t="s">
        <v>10</v>
      </c>
      <c r="L36" s="9" t="s">
        <v>29</v>
      </c>
      <c r="M36" s="9" t="s">
        <v>30</v>
      </c>
      <c r="N36" s="65" t="s">
        <v>9</v>
      </c>
      <c r="O36" s="9" t="s">
        <v>10</v>
      </c>
      <c r="P36" s="9" t="s">
        <v>29</v>
      </c>
      <c r="Q36" s="9" t="s">
        <v>30</v>
      </c>
      <c r="R36" s="65" t="s">
        <v>9</v>
      </c>
      <c r="S36" s="9" t="s">
        <v>10</v>
      </c>
      <c r="T36" s="9" t="s">
        <v>29</v>
      </c>
      <c r="U36" s="9" t="s">
        <v>30</v>
      </c>
      <c r="V36" s="65" t="s">
        <v>9</v>
      </c>
      <c r="W36" s="9" t="s">
        <v>10</v>
      </c>
      <c r="X36" s="10" t="s">
        <v>29</v>
      </c>
      <c r="Y36" s="48">
        <v>2021</v>
      </c>
      <c r="Z36" s="71">
        <f>'2021'!Z16</f>
        <v>0</v>
      </c>
      <c r="AA36" s="28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44"/>
    </row>
    <row r="37" spans="1:54" x14ac:dyDescent="0.25">
      <c r="A37" s="12">
        <v>45474</v>
      </c>
      <c r="B37" s="15"/>
      <c r="C37" s="13"/>
      <c r="D37" s="14"/>
      <c r="E37" s="12">
        <v>45505</v>
      </c>
      <c r="F37" s="15"/>
      <c r="G37" s="13"/>
      <c r="H37" s="14"/>
      <c r="I37" s="12">
        <v>45536</v>
      </c>
      <c r="J37" s="15"/>
      <c r="K37" s="13"/>
      <c r="L37" s="14"/>
      <c r="M37" s="12">
        <v>45566</v>
      </c>
      <c r="N37" s="15"/>
      <c r="O37" s="13"/>
      <c r="P37" s="14"/>
      <c r="Q37" s="12">
        <v>45597</v>
      </c>
      <c r="R37" s="15"/>
      <c r="S37" s="13"/>
      <c r="T37" s="14"/>
      <c r="U37" s="12">
        <v>45627</v>
      </c>
      <c r="V37" s="15"/>
      <c r="W37" s="13"/>
      <c r="X37" s="37"/>
      <c r="Y37" s="48">
        <v>2022</v>
      </c>
      <c r="Z37" s="71">
        <f>'2022'!Z16</f>
        <v>0</v>
      </c>
      <c r="AA37" s="28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44"/>
    </row>
    <row r="38" spans="1:54" x14ac:dyDescent="0.25">
      <c r="A38" s="18">
        <v>45475</v>
      </c>
      <c r="B38" s="21"/>
      <c r="C38" s="19"/>
      <c r="D38" s="20"/>
      <c r="E38" s="18">
        <v>45506</v>
      </c>
      <c r="F38" s="21"/>
      <c r="G38" s="19"/>
      <c r="H38" s="20"/>
      <c r="I38" s="18">
        <v>45537</v>
      </c>
      <c r="J38" s="21"/>
      <c r="K38" s="19"/>
      <c r="L38" s="20"/>
      <c r="M38" s="18">
        <v>45567</v>
      </c>
      <c r="N38" s="21"/>
      <c r="O38" s="19"/>
      <c r="P38" s="20"/>
      <c r="Q38" s="18">
        <v>45598</v>
      </c>
      <c r="R38" s="21"/>
      <c r="S38" s="19"/>
      <c r="T38" s="20"/>
      <c r="U38" s="18">
        <v>45628</v>
      </c>
      <c r="V38" s="21"/>
      <c r="W38" s="19"/>
      <c r="X38" s="26"/>
      <c r="Y38" s="48">
        <v>2023</v>
      </c>
      <c r="Z38" s="71">
        <f>'2023'!Z16</f>
        <v>0</v>
      </c>
      <c r="AA38" s="28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44"/>
    </row>
    <row r="39" spans="1:54" x14ac:dyDescent="0.25">
      <c r="A39" s="18">
        <v>45476</v>
      </c>
      <c r="B39" s="21"/>
      <c r="C39" s="19"/>
      <c r="D39" s="20"/>
      <c r="E39" s="18">
        <v>45507</v>
      </c>
      <c r="F39" s="21"/>
      <c r="G39" s="19"/>
      <c r="H39" s="20"/>
      <c r="I39" s="18">
        <v>45538</v>
      </c>
      <c r="J39" s="21"/>
      <c r="K39" s="19"/>
      <c r="L39" s="20"/>
      <c r="M39" s="18">
        <v>45568</v>
      </c>
      <c r="N39" s="21"/>
      <c r="O39" s="19"/>
      <c r="P39" s="20"/>
      <c r="Q39" s="18">
        <v>45599</v>
      </c>
      <c r="R39" s="21"/>
      <c r="S39" s="19"/>
      <c r="T39" s="20"/>
      <c r="U39" s="18">
        <v>45629</v>
      </c>
      <c r="V39" s="21"/>
      <c r="W39" s="19"/>
      <c r="X39" s="26"/>
      <c r="Y39" s="48">
        <v>2024</v>
      </c>
      <c r="Z39" s="71">
        <f>'2024'!Z16</f>
        <v>0</v>
      </c>
      <c r="AA39" s="28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44"/>
    </row>
    <row r="40" spans="1:54" x14ac:dyDescent="0.25">
      <c r="A40" s="18">
        <v>45477</v>
      </c>
      <c r="B40" s="21"/>
      <c r="C40" s="19"/>
      <c r="D40" s="20"/>
      <c r="E40" s="18">
        <v>45508</v>
      </c>
      <c r="F40" s="21"/>
      <c r="G40" s="19"/>
      <c r="H40" s="20"/>
      <c r="I40" s="18">
        <v>45539</v>
      </c>
      <c r="J40" s="21"/>
      <c r="K40" s="19"/>
      <c r="L40" s="20"/>
      <c r="M40" s="18">
        <v>45569</v>
      </c>
      <c r="N40" s="21"/>
      <c r="O40" s="19"/>
      <c r="P40" s="20"/>
      <c r="Q40" s="18">
        <v>45600</v>
      </c>
      <c r="R40" s="21"/>
      <c r="S40" s="19"/>
      <c r="T40" s="20"/>
      <c r="U40" s="18">
        <v>45630</v>
      </c>
      <c r="V40" s="21"/>
      <c r="W40" s="19"/>
      <c r="X40" s="26"/>
      <c r="Y40" s="48">
        <v>2025</v>
      </c>
      <c r="Z40" s="71">
        <f>'2025'!Z16</f>
        <v>0</v>
      </c>
      <c r="AA40" s="28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44"/>
    </row>
    <row r="41" spans="1:54" x14ac:dyDescent="0.25">
      <c r="A41" s="18">
        <v>45478</v>
      </c>
      <c r="B41" s="21"/>
      <c r="C41" s="19"/>
      <c r="D41" s="20"/>
      <c r="E41" s="18">
        <v>45509</v>
      </c>
      <c r="F41" s="21"/>
      <c r="G41" s="19"/>
      <c r="H41" s="20"/>
      <c r="I41" s="18">
        <v>45540</v>
      </c>
      <c r="J41" s="21"/>
      <c r="K41" s="19"/>
      <c r="L41" s="20"/>
      <c r="M41" s="18">
        <v>45570</v>
      </c>
      <c r="N41" s="21"/>
      <c r="O41" s="19"/>
      <c r="P41" s="20"/>
      <c r="Q41" s="18">
        <v>45601</v>
      </c>
      <c r="R41" s="21"/>
      <c r="S41" s="19"/>
      <c r="T41" s="20"/>
      <c r="U41" s="18">
        <v>45631</v>
      </c>
      <c r="V41" s="21"/>
      <c r="W41" s="19"/>
      <c r="X41" s="26"/>
      <c r="Y41" s="48">
        <v>2026</v>
      </c>
      <c r="Z41" s="71">
        <f>'2026'!Z16</f>
        <v>0</v>
      </c>
      <c r="AA41" s="28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44"/>
    </row>
    <row r="42" spans="1:54" x14ac:dyDescent="0.25">
      <c r="A42" s="18">
        <v>45479</v>
      </c>
      <c r="B42" s="21"/>
      <c r="C42" s="19"/>
      <c r="D42" s="20"/>
      <c r="E42" s="18">
        <v>45510</v>
      </c>
      <c r="F42" s="21"/>
      <c r="G42" s="19"/>
      <c r="H42" s="20"/>
      <c r="I42" s="18">
        <v>45541</v>
      </c>
      <c r="J42" s="21"/>
      <c r="K42" s="19"/>
      <c r="L42" s="20"/>
      <c r="M42" s="18">
        <v>45571</v>
      </c>
      <c r="N42" s="21"/>
      <c r="O42" s="19"/>
      <c r="P42" s="20"/>
      <c r="Q42" s="18">
        <v>45602</v>
      </c>
      <c r="R42" s="21"/>
      <c r="S42" s="19"/>
      <c r="T42" s="20"/>
      <c r="U42" s="18">
        <v>45632</v>
      </c>
      <c r="V42" s="21"/>
      <c r="W42" s="19"/>
      <c r="X42" s="26"/>
      <c r="Y42" s="48">
        <v>2027</v>
      </c>
      <c r="Z42" s="71">
        <f>'2027'!Z16</f>
        <v>0</v>
      </c>
      <c r="AA42" s="28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44"/>
    </row>
    <row r="43" spans="1:54" x14ac:dyDescent="0.25">
      <c r="A43" s="18">
        <v>45480</v>
      </c>
      <c r="B43" s="21"/>
      <c r="C43" s="19"/>
      <c r="D43" s="20"/>
      <c r="E43" s="18">
        <v>45511</v>
      </c>
      <c r="F43" s="21"/>
      <c r="G43" s="19"/>
      <c r="H43" s="20"/>
      <c r="I43" s="18">
        <v>45542</v>
      </c>
      <c r="J43" s="21"/>
      <c r="K43" s="19"/>
      <c r="L43" s="20"/>
      <c r="M43" s="18">
        <v>45572</v>
      </c>
      <c r="N43" s="21"/>
      <c r="O43" s="19"/>
      <c r="P43" s="20"/>
      <c r="Q43" s="18">
        <v>45603</v>
      </c>
      <c r="R43" s="21"/>
      <c r="S43" s="19"/>
      <c r="T43" s="20"/>
      <c r="U43" s="18">
        <v>45633</v>
      </c>
      <c r="V43" s="21"/>
      <c r="W43" s="19"/>
      <c r="X43" s="26"/>
      <c r="Y43" s="48">
        <v>2028</v>
      </c>
      <c r="Z43" s="71">
        <f>'2028'!Z16</f>
        <v>0</v>
      </c>
      <c r="AA43" s="28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44"/>
    </row>
    <row r="44" spans="1:54" x14ac:dyDescent="0.25">
      <c r="A44" s="18">
        <v>45481</v>
      </c>
      <c r="B44" s="21"/>
      <c r="C44" s="19"/>
      <c r="D44" s="20"/>
      <c r="E44" s="18">
        <v>45512</v>
      </c>
      <c r="F44" s="21"/>
      <c r="G44" s="19"/>
      <c r="H44" s="20"/>
      <c r="I44" s="18">
        <v>45543</v>
      </c>
      <c r="J44" s="21"/>
      <c r="K44" s="19"/>
      <c r="L44" s="20"/>
      <c r="M44" s="18">
        <v>45573</v>
      </c>
      <c r="N44" s="21"/>
      <c r="O44" s="19"/>
      <c r="P44" s="20"/>
      <c r="Q44" s="18">
        <v>45604</v>
      </c>
      <c r="R44" s="21"/>
      <c r="S44" s="19"/>
      <c r="T44" s="20"/>
      <c r="U44" s="18">
        <v>45634</v>
      </c>
      <c r="V44" s="21"/>
      <c r="W44" s="19"/>
      <c r="X44" s="26"/>
      <c r="Y44" s="48">
        <v>2029</v>
      </c>
      <c r="Z44" s="71">
        <f>'2029'!Z16</f>
        <v>0</v>
      </c>
      <c r="AA44" s="28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44"/>
    </row>
    <row r="45" spans="1:54" x14ac:dyDescent="0.25">
      <c r="A45" s="18">
        <v>45482</v>
      </c>
      <c r="B45" s="21"/>
      <c r="C45" s="19"/>
      <c r="D45" s="20"/>
      <c r="E45" s="18">
        <v>45513</v>
      </c>
      <c r="F45" s="21"/>
      <c r="G45" s="19"/>
      <c r="H45" s="20"/>
      <c r="I45" s="18">
        <v>45544</v>
      </c>
      <c r="J45" s="21"/>
      <c r="K45" s="19"/>
      <c r="L45" s="20"/>
      <c r="M45" s="18">
        <v>45574</v>
      </c>
      <c r="N45" s="21"/>
      <c r="O45" s="19"/>
      <c r="P45" s="20"/>
      <c r="Q45" s="18">
        <v>45605</v>
      </c>
      <c r="R45" s="21"/>
      <c r="S45" s="19"/>
      <c r="T45" s="20"/>
      <c r="U45" s="18">
        <v>45635</v>
      </c>
      <c r="V45" s="21"/>
      <c r="W45" s="19"/>
      <c r="X45" s="26"/>
      <c r="Y45" s="48">
        <v>2030</v>
      </c>
      <c r="Z45" s="71">
        <f>'2030'!Z16</f>
        <v>0</v>
      </c>
      <c r="AA45" s="28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44"/>
    </row>
    <row r="46" spans="1:54" x14ac:dyDescent="0.25">
      <c r="A46" s="18">
        <v>45483</v>
      </c>
      <c r="B46" s="21"/>
      <c r="C46" s="19"/>
      <c r="D46" s="20"/>
      <c r="E46" s="18">
        <v>45514</v>
      </c>
      <c r="F46" s="21"/>
      <c r="G46" s="19"/>
      <c r="H46" s="20"/>
      <c r="I46" s="18">
        <v>45545</v>
      </c>
      <c r="J46" s="21"/>
      <c r="K46" s="19"/>
      <c r="L46" s="20"/>
      <c r="M46" s="18">
        <v>45575</v>
      </c>
      <c r="N46" s="21"/>
      <c r="O46" s="19"/>
      <c r="P46" s="20"/>
      <c r="Q46" s="18">
        <v>45606</v>
      </c>
      <c r="R46" s="21"/>
      <c r="S46" s="19"/>
      <c r="T46" s="20"/>
      <c r="U46" s="18">
        <v>45636</v>
      </c>
      <c r="V46" s="21"/>
      <c r="W46" s="19"/>
      <c r="X46" s="26"/>
      <c r="Y46" s="48">
        <v>2031</v>
      </c>
      <c r="Z46" s="71">
        <f>'2031'!Z16</f>
        <v>0</v>
      </c>
      <c r="AA46" s="28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44"/>
    </row>
    <row r="47" spans="1:54" x14ac:dyDescent="0.25">
      <c r="A47" s="18">
        <v>45484</v>
      </c>
      <c r="B47" s="21"/>
      <c r="C47" s="19"/>
      <c r="D47" s="20"/>
      <c r="E47" s="18">
        <v>45515</v>
      </c>
      <c r="F47" s="21"/>
      <c r="G47" s="19"/>
      <c r="H47" s="20"/>
      <c r="I47" s="18">
        <v>45546</v>
      </c>
      <c r="J47" s="21"/>
      <c r="K47" s="19"/>
      <c r="L47" s="20"/>
      <c r="M47" s="18">
        <v>45576</v>
      </c>
      <c r="N47" s="21"/>
      <c r="O47" s="19"/>
      <c r="P47" s="20"/>
      <c r="Q47" s="18">
        <v>45607</v>
      </c>
      <c r="R47" s="21"/>
      <c r="S47" s="19"/>
      <c r="T47" s="20"/>
      <c r="U47" s="18">
        <v>45637</v>
      </c>
      <c r="V47" s="21"/>
      <c r="W47" s="19"/>
      <c r="X47" s="26"/>
      <c r="Y47" s="48">
        <v>2032</v>
      </c>
      <c r="Z47" s="71">
        <f>'2032'!Z16</f>
        <v>0</v>
      </c>
      <c r="AA47" s="28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44"/>
    </row>
    <row r="48" spans="1:54" x14ac:dyDescent="0.25">
      <c r="A48" s="18">
        <v>45485</v>
      </c>
      <c r="B48" s="21"/>
      <c r="C48" s="19"/>
      <c r="D48" s="20"/>
      <c r="E48" s="18">
        <v>45516</v>
      </c>
      <c r="F48" s="21"/>
      <c r="G48" s="19"/>
      <c r="H48" s="20"/>
      <c r="I48" s="18">
        <v>45547</v>
      </c>
      <c r="J48" s="21"/>
      <c r="K48" s="19"/>
      <c r="L48" s="20"/>
      <c r="M48" s="18">
        <v>45577</v>
      </c>
      <c r="N48" s="21"/>
      <c r="O48" s="19"/>
      <c r="P48" s="20"/>
      <c r="Q48" s="18">
        <v>45608</v>
      </c>
      <c r="R48" s="21"/>
      <c r="S48" s="19"/>
      <c r="T48" s="20"/>
      <c r="U48" s="18">
        <v>45638</v>
      </c>
      <c r="V48" s="21"/>
      <c r="W48" s="19"/>
      <c r="X48" s="26"/>
      <c r="Y48" s="48">
        <v>2033</v>
      </c>
      <c r="Z48" s="71">
        <f>'2033'!Z16</f>
        <v>0</v>
      </c>
      <c r="AA48" s="28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44"/>
    </row>
    <row r="49" spans="1:54" x14ac:dyDescent="0.25">
      <c r="A49" s="18">
        <v>45486</v>
      </c>
      <c r="B49" s="21"/>
      <c r="C49" s="19"/>
      <c r="D49" s="20"/>
      <c r="E49" s="18">
        <v>45517</v>
      </c>
      <c r="F49" s="21"/>
      <c r="G49" s="19"/>
      <c r="H49" s="20"/>
      <c r="I49" s="18">
        <v>45548</v>
      </c>
      <c r="J49" s="21"/>
      <c r="K49" s="19"/>
      <c r="L49" s="20"/>
      <c r="M49" s="18">
        <v>45578</v>
      </c>
      <c r="N49" s="21"/>
      <c r="O49" s="19"/>
      <c r="P49" s="20"/>
      <c r="Q49" s="18">
        <v>45609</v>
      </c>
      <c r="R49" s="21"/>
      <c r="S49" s="19"/>
      <c r="T49" s="20"/>
      <c r="U49" s="18">
        <v>45639</v>
      </c>
      <c r="V49" s="21"/>
      <c r="W49" s="19"/>
      <c r="X49" s="26"/>
      <c r="Y49" s="48">
        <v>2034</v>
      </c>
      <c r="Z49" s="71">
        <f>'2034'!Z16</f>
        <v>0</v>
      </c>
      <c r="AA49" s="28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44"/>
    </row>
    <row r="50" spans="1:54" ht="15.75" thickBot="1" x14ac:dyDescent="0.3">
      <c r="A50" s="18">
        <v>45487</v>
      </c>
      <c r="B50" s="21"/>
      <c r="C50" s="19"/>
      <c r="D50" s="20"/>
      <c r="E50" s="18">
        <v>45518</v>
      </c>
      <c r="F50" s="21"/>
      <c r="G50" s="19"/>
      <c r="H50" s="20"/>
      <c r="I50" s="18">
        <v>45549</v>
      </c>
      <c r="J50" s="21"/>
      <c r="K50" s="19"/>
      <c r="L50" s="20"/>
      <c r="M50" s="18">
        <v>45579</v>
      </c>
      <c r="N50" s="21"/>
      <c r="O50" s="19"/>
      <c r="P50" s="20"/>
      <c r="Q50" s="18">
        <v>45610</v>
      </c>
      <c r="R50" s="21"/>
      <c r="S50" s="19"/>
      <c r="T50" s="20"/>
      <c r="U50" s="18">
        <v>45640</v>
      </c>
      <c r="V50" s="21"/>
      <c r="W50" s="19"/>
      <c r="X50" s="26"/>
      <c r="Y50" s="48">
        <v>2035</v>
      </c>
      <c r="Z50" s="71">
        <f>'2035'!Z16</f>
        <v>0</v>
      </c>
      <c r="AA50" s="28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44"/>
    </row>
    <row r="51" spans="1:54" x14ac:dyDescent="0.25">
      <c r="A51" s="18">
        <v>45488</v>
      </c>
      <c r="B51" s="21"/>
      <c r="C51" s="19"/>
      <c r="D51" s="20"/>
      <c r="E51" s="18">
        <v>45519</v>
      </c>
      <c r="F51" s="21"/>
      <c r="G51" s="19"/>
      <c r="H51" s="20"/>
      <c r="I51" s="18">
        <v>45550</v>
      </c>
      <c r="J51" s="21"/>
      <c r="K51" s="19"/>
      <c r="L51" s="20"/>
      <c r="M51" s="18">
        <v>45580</v>
      </c>
      <c r="N51" s="21"/>
      <c r="O51" s="19"/>
      <c r="P51" s="20"/>
      <c r="Q51" s="18">
        <v>45611</v>
      </c>
      <c r="R51" s="21"/>
      <c r="S51" s="19"/>
      <c r="T51" s="20"/>
      <c r="U51" s="18">
        <v>45641</v>
      </c>
      <c r="V51" s="21"/>
      <c r="W51" s="19"/>
      <c r="X51" s="22"/>
      <c r="Y51" s="78" t="s">
        <v>32</v>
      </c>
      <c r="Z51" s="79"/>
      <c r="AA51" s="28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44"/>
    </row>
    <row r="52" spans="1:54" x14ac:dyDescent="0.25">
      <c r="A52" s="18">
        <v>45489</v>
      </c>
      <c r="B52" s="21"/>
      <c r="C52" s="19"/>
      <c r="D52" s="20"/>
      <c r="E52" s="18">
        <v>45520</v>
      </c>
      <c r="F52" s="21"/>
      <c r="G52" s="19"/>
      <c r="H52" s="20"/>
      <c r="I52" s="18">
        <v>45551</v>
      </c>
      <c r="J52" s="21"/>
      <c r="K52" s="19"/>
      <c r="L52" s="20"/>
      <c r="M52" s="18">
        <v>45581</v>
      </c>
      <c r="N52" s="21"/>
      <c r="O52" s="19"/>
      <c r="P52" s="20"/>
      <c r="Q52" s="18">
        <v>45612</v>
      </c>
      <c r="R52" s="21"/>
      <c r="S52" s="19"/>
      <c r="T52" s="20"/>
      <c r="U52" s="18">
        <v>45642</v>
      </c>
      <c r="V52" s="21"/>
      <c r="W52" s="19"/>
      <c r="X52" s="22"/>
      <c r="Y52" s="17" t="s">
        <v>24</v>
      </c>
      <c r="Z52" s="73" t="s">
        <v>20</v>
      </c>
      <c r="AA52" s="28"/>
      <c r="AB52" s="7"/>
      <c r="AC52" s="28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44"/>
    </row>
    <row r="53" spans="1:54" x14ac:dyDescent="0.25">
      <c r="A53" s="18">
        <v>45490</v>
      </c>
      <c r="B53" s="21"/>
      <c r="C53" s="19"/>
      <c r="D53" s="20"/>
      <c r="E53" s="18">
        <v>45521</v>
      </c>
      <c r="F53" s="21"/>
      <c r="G53" s="19"/>
      <c r="H53" s="20"/>
      <c r="I53" s="18">
        <v>45552</v>
      </c>
      <c r="J53" s="21"/>
      <c r="K53" s="19"/>
      <c r="L53" s="20"/>
      <c r="M53" s="18">
        <v>45582</v>
      </c>
      <c r="N53" s="21"/>
      <c r="O53" s="19"/>
      <c r="P53" s="20"/>
      <c r="Q53" s="18">
        <v>45613</v>
      </c>
      <c r="R53" s="21"/>
      <c r="S53" s="19"/>
      <c r="T53" s="20"/>
      <c r="U53" s="18">
        <v>45643</v>
      </c>
      <c r="V53" s="21"/>
      <c r="W53" s="19"/>
      <c r="X53" s="22"/>
      <c r="Y53" s="48">
        <v>2021</v>
      </c>
      <c r="Z53" s="71">
        <f>'2021'!Z32</f>
        <v>0</v>
      </c>
      <c r="AA53" s="28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44"/>
    </row>
    <row r="54" spans="1:54" ht="15.75" thickBot="1" x14ac:dyDescent="0.3">
      <c r="A54" s="18">
        <v>45491</v>
      </c>
      <c r="B54" s="21"/>
      <c r="C54" s="19"/>
      <c r="D54" s="20"/>
      <c r="E54" s="18">
        <v>45522</v>
      </c>
      <c r="F54" s="21"/>
      <c r="G54" s="19"/>
      <c r="H54" s="20"/>
      <c r="I54" s="18">
        <v>45553</v>
      </c>
      <c r="J54" s="21"/>
      <c r="K54" s="19"/>
      <c r="L54" s="20"/>
      <c r="M54" s="18">
        <v>45583</v>
      </c>
      <c r="N54" s="21"/>
      <c r="O54" s="19"/>
      <c r="P54" s="20"/>
      <c r="Q54" s="18">
        <v>45614</v>
      </c>
      <c r="R54" s="21"/>
      <c r="S54" s="19"/>
      <c r="T54" s="20"/>
      <c r="U54" s="18">
        <v>45644</v>
      </c>
      <c r="V54" s="21"/>
      <c r="W54" s="19"/>
      <c r="X54" s="22"/>
      <c r="Y54" s="48">
        <v>2022</v>
      </c>
      <c r="Z54" s="71">
        <f>'2022'!Z32</f>
        <v>0</v>
      </c>
      <c r="AA54" s="28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44"/>
    </row>
    <row r="55" spans="1:54" ht="15.75" thickBot="1" x14ac:dyDescent="0.3">
      <c r="A55" s="18">
        <v>45492</v>
      </c>
      <c r="B55" s="21"/>
      <c r="C55" s="19"/>
      <c r="D55" s="20"/>
      <c r="E55" s="18">
        <v>45523</v>
      </c>
      <c r="F55" s="21"/>
      <c r="G55" s="19"/>
      <c r="H55" s="20"/>
      <c r="I55" s="18">
        <v>45554</v>
      </c>
      <c r="J55" s="21"/>
      <c r="K55" s="19"/>
      <c r="L55" s="20"/>
      <c r="M55" s="18">
        <v>45584</v>
      </c>
      <c r="N55" s="21"/>
      <c r="O55" s="19"/>
      <c r="P55" s="20"/>
      <c r="Q55" s="18">
        <v>45615</v>
      </c>
      <c r="R55" s="21"/>
      <c r="S55" s="19"/>
      <c r="T55" s="20"/>
      <c r="U55" s="18">
        <v>45645</v>
      </c>
      <c r="V55" s="21"/>
      <c r="W55" s="19"/>
      <c r="X55" s="22"/>
      <c r="Y55" s="48">
        <v>2023</v>
      </c>
      <c r="Z55" s="71">
        <f>'2023'!Z32</f>
        <v>0</v>
      </c>
      <c r="AA55" s="28"/>
      <c r="AB55" s="7"/>
      <c r="AC55" s="39" t="s">
        <v>25</v>
      </c>
      <c r="AD55" s="69">
        <f>SUM(Table121247[Total Hours])</f>
        <v>0</v>
      </c>
      <c r="AE55" s="7"/>
      <c r="AF55" s="39" t="s">
        <v>26</v>
      </c>
      <c r="AG55" s="40">
        <f>SUM(Table131558[Total Salvations])</f>
        <v>0</v>
      </c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44"/>
    </row>
    <row r="56" spans="1:54" x14ac:dyDescent="0.25">
      <c r="A56" s="18">
        <v>45493</v>
      </c>
      <c r="B56" s="21"/>
      <c r="C56" s="19"/>
      <c r="D56" s="20"/>
      <c r="E56" s="18">
        <v>45524</v>
      </c>
      <c r="F56" s="21"/>
      <c r="G56" s="19"/>
      <c r="H56" s="20"/>
      <c r="I56" s="18">
        <v>45555</v>
      </c>
      <c r="J56" s="21"/>
      <c r="K56" s="19"/>
      <c r="L56" s="20"/>
      <c r="M56" s="18">
        <v>45585</v>
      </c>
      <c r="N56" s="21"/>
      <c r="O56" s="19"/>
      <c r="P56" s="20"/>
      <c r="Q56" s="18">
        <v>45616</v>
      </c>
      <c r="R56" s="21"/>
      <c r="S56" s="19"/>
      <c r="T56" s="20"/>
      <c r="U56" s="18">
        <v>45646</v>
      </c>
      <c r="V56" s="21"/>
      <c r="W56" s="19"/>
      <c r="X56" s="22"/>
      <c r="Y56" s="48">
        <v>2024</v>
      </c>
      <c r="Z56" s="71">
        <f>'2024'!Z32</f>
        <v>0</v>
      </c>
      <c r="AA56" s="28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44"/>
    </row>
    <row r="57" spans="1:54" x14ac:dyDescent="0.25">
      <c r="A57" s="18">
        <v>45494</v>
      </c>
      <c r="B57" s="21"/>
      <c r="C57" s="19"/>
      <c r="D57" s="20"/>
      <c r="E57" s="18">
        <v>45525</v>
      </c>
      <c r="F57" s="21"/>
      <c r="G57" s="19"/>
      <c r="H57" s="20"/>
      <c r="I57" s="18">
        <v>45556</v>
      </c>
      <c r="J57" s="21"/>
      <c r="K57" s="19"/>
      <c r="L57" s="20"/>
      <c r="M57" s="18">
        <v>45586</v>
      </c>
      <c r="N57" s="21"/>
      <c r="O57" s="19"/>
      <c r="P57" s="20"/>
      <c r="Q57" s="18">
        <v>45617</v>
      </c>
      <c r="R57" s="21"/>
      <c r="S57" s="19"/>
      <c r="T57" s="20"/>
      <c r="U57" s="18">
        <v>45647</v>
      </c>
      <c r="V57" s="21"/>
      <c r="W57" s="19"/>
      <c r="X57" s="22"/>
      <c r="Y57" s="48">
        <v>2025</v>
      </c>
      <c r="Z57" s="71">
        <f>'2025'!Z32</f>
        <v>0</v>
      </c>
      <c r="AA57" s="28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44"/>
    </row>
    <row r="58" spans="1:54" x14ac:dyDescent="0.25">
      <c r="A58" s="18">
        <v>45495</v>
      </c>
      <c r="B58" s="21"/>
      <c r="C58" s="19"/>
      <c r="D58" s="20"/>
      <c r="E58" s="18">
        <v>45526</v>
      </c>
      <c r="F58" s="21"/>
      <c r="G58" s="19"/>
      <c r="H58" s="20"/>
      <c r="I58" s="18">
        <v>45557</v>
      </c>
      <c r="J58" s="21"/>
      <c r="K58" s="19"/>
      <c r="L58" s="20"/>
      <c r="M58" s="18">
        <v>45587</v>
      </c>
      <c r="N58" s="21"/>
      <c r="O58" s="19"/>
      <c r="P58" s="20"/>
      <c r="Q58" s="18">
        <v>45618</v>
      </c>
      <c r="R58" s="21"/>
      <c r="S58" s="19"/>
      <c r="T58" s="20"/>
      <c r="U58" s="18">
        <v>45648</v>
      </c>
      <c r="V58" s="21"/>
      <c r="W58" s="19"/>
      <c r="X58" s="22"/>
      <c r="Y58" s="48">
        <v>2026</v>
      </c>
      <c r="Z58" s="71">
        <f>'2026'!Z32</f>
        <v>0</v>
      </c>
      <c r="AA58" s="28" t="s">
        <v>28</v>
      </c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44"/>
    </row>
    <row r="59" spans="1:54" x14ac:dyDescent="0.25">
      <c r="A59" s="18">
        <v>45496</v>
      </c>
      <c r="B59" s="21"/>
      <c r="C59" s="19"/>
      <c r="D59" s="20"/>
      <c r="E59" s="18">
        <v>45527</v>
      </c>
      <c r="F59" s="21"/>
      <c r="G59" s="19"/>
      <c r="H59" s="20"/>
      <c r="I59" s="18">
        <v>45558</v>
      </c>
      <c r="J59" s="21"/>
      <c r="K59" s="19"/>
      <c r="L59" s="20"/>
      <c r="M59" s="18">
        <v>45588</v>
      </c>
      <c r="N59" s="21"/>
      <c r="O59" s="19"/>
      <c r="P59" s="20"/>
      <c r="Q59" s="18">
        <v>45619</v>
      </c>
      <c r="R59" s="21"/>
      <c r="S59" s="19"/>
      <c r="T59" s="20"/>
      <c r="U59" s="18">
        <v>45649</v>
      </c>
      <c r="V59" s="21"/>
      <c r="W59" s="19"/>
      <c r="X59" s="22"/>
      <c r="Y59" s="48">
        <v>2027</v>
      </c>
      <c r="Z59" s="71">
        <f>'2027'!Z32</f>
        <v>0</v>
      </c>
      <c r="AA59" s="28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44"/>
    </row>
    <row r="60" spans="1:54" x14ac:dyDescent="0.25">
      <c r="A60" s="18">
        <v>45497</v>
      </c>
      <c r="B60" s="21"/>
      <c r="C60" s="19"/>
      <c r="D60" s="20"/>
      <c r="E60" s="18">
        <v>45528</v>
      </c>
      <c r="F60" s="21"/>
      <c r="G60" s="19"/>
      <c r="H60" s="20"/>
      <c r="I60" s="18">
        <v>45559</v>
      </c>
      <c r="J60" s="21"/>
      <c r="K60" s="19"/>
      <c r="L60" s="20"/>
      <c r="M60" s="18">
        <v>45589</v>
      </c>
      <c r="N60" s="21"/>
      <c r="O60" s="19"/>
      <c r="P60" s="20"/>
      <c r="Q60" s="18">
        <v>45620</v>
      </c>
      <c r="R60" s="21"/>
      <c r="S60" s="19"/>
      <c r="T60" s="20"/>
      <c r="U60" s="18">
        <v>45650</v>
      </c>
      <c r="V60" s="21"/>
      <c r="W60" s="19"/>
      <c r="X60" s="22"/>
      <c r="Y60" s="48">
        <v>2028</v>
      </c>
      <c r="Z60" s="71">
        <f>'2028'!Z32</f>
        <v>0</v>
      </c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44"/>
    </row>
    <row r="61" spans="1:54" x14ac:dyDescent="0.25">
      <c r="A61" s="18">
        <v>45498</v>
      </c>
      <c r="B61" s="21"/>
      <c r="C61" s="19"/>
      <c r="D61" s="20"/>
      <c r="E61" s="18">
        <v>45529</v>
      </c>
      <c r="F61" s="21"/>
      <c r="G61" s="19"/>
      <c r="H61" s="20"/>
      <c r="I61" s="18">
        <v>45560</v>
      </c>
      <c r="J61" s="21"/>
      <c r="K61" s="19"/>
      <c r="L61" s="20"/>
      <c r="M61" s="18">
        <v>45590</v>
      </c>
      <c r="N61" s="21"/>
      <c r="O61" s="19"/>
      <c r="P61" s="20"/>
      <c r="Q61" s="18">
        <v>45621</v>
      </c>
      <c r="R61" s="21"/>
      <c r="S61" s="19"/>
      <c r="T61" s="20"/>
      <c r="U61" s="18">
        <v>45651</v>
      </c>
      <c r="V61" s="21"/>
      <c r="W61" s="19"/>
      <c r="X61" s="22"/>
      <c r="Y61" s="48">
        <v>2029</v>
      </c>
      <c r="Z61" s="71">
        <f>'2029'!Z32</f>
        <v>0</v>
      </c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44"/>
    </row>
    <row r="62" spans="1:54" x14ac:dyDescent="0.25">
      <c r="A62" s="18">
        <v>45499</v>
      </c>
      <c r="B62" s="21"/>
      <c r="C62" s="19"/>
      <c r="D62" s="20"/>
      <c r="E62" s="18">
        <v>45530</v>
      </c>
      <c r="F62" s="21"/>
      <c r="G62" s="19"/>
      <c r="H62" s="20"/>
      <c r="I62" s="18">
        <v>45561</v>
      </c>
      <c r="J62" s="21"/>
      <c r="K62" s="19"/>
      <c r="L62" s="20"/>
      <c r="M62" s="18">
        <v>45591</v>
      </c>
      <c r="N62" s="21"/>
      <c r="O62" s="19"/>
      <c r="P62" s="20"/>
      <c r="Q62" s="18">
        <v>45622</v>
      </c>
      <c r="R62" s="21"/>
      <c r="S62" s="19"/>
      <c r="T62" s="20"/>
      <c r="U62" s="18">
        <v>45652</v>
      </c>
      <c r="V62" s="21"/>
      <c r="W62" s="19"/>
      <c r="X62" s="22"/>
      <c r="Y62" s="48">
        <v>2030</v>
      </c>
      <c r="Z62" s="71">
        <f>'2030'!Z32</f>
        <v>0</v>
      </c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44"/>
    </row>
    <row r="63" spans="1:54" x14ac:dyDescent="0.25">
      <c r="A63" s="18">
        <v>45500</v>
      </c>
      <c r="B63" s="21"/>
      <c r="C63" s="19"/>
      <c r="D63" s="20"/>
      <c r="E63" s="18">
        <v>45531</v>
      </c>
      <c r="F63" s="21"/>
      <c r="G63" s="19"/>
      <c r="H63" s="20"/>
      <c r="I63" s="18">
        <v>45562</v>
      </c>
      <c r="J63" s="21"/>
      <c r="K63" s="19"/>
      <c r="L63" s="20"/>
      <c r="M63" s="18">
        <v>45592</v>
      </c>
      <c r="N63" s="21"/>
      <c r="O63" s="19"/>
      <c r="P63" s="20"/>
      <c r="Q63" s="18">
        <v>45623</v>
      </c>
      <c r="R63" s="21"/>
      <c r="S63" s="19"/>
      <c r="T63" s="20"/>
      <c r="U63" s="18">
        <v>45653</v>
      </c>
      <c r="V63" s="21"/>
      <c r="W63" s="19"/>
      <c r="X63" s="22"/>
      <c r="Y63" s="48">
        <v>2031</v>
      </c>
      <c r="Z63" s="71">
        <f>'2031'!Z32</f>
        <v>0</v>
      </c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44"/>
    </row>
    <row r="64" spans="1:54" x14ac:dyDescent="0.25">
      <c r="A64" s="18">
        <v>45501</v>
      </c>
      <c r="B64" s="21"/>
      <c r="C64" s="19"/>
      <c r="D64" s="20"/>
      <c r="E64" s="18">
        <v>45532</v>
      </c>
      <c r="F64" s="21"/>
      <c r="G64" s="19"/>
      <c r="H64" s="20"/>
      <c r="I64" s="18">
        <v>45563</v>
      </c>
      <c r="J64" s="21"/>
      <c r="K64" s="19"/>
      <c r="L64" s="20"/>
      <c r="M64" s="18">
        <v>45593</v>
      </c>
      <c r="N64" s="21"/>
      <c r="O64" s="19"/>
      <c r="P64" s="20"/>
      <c r="Q64" s="18">
        <v>45624</v>
      </c>
      <c r="R64" s="21"/>
      <c r="S64" s="19"/>
      <c r="T64" s="20"/>
      <c r="U64" s="18">
        <v>45654</v>
      </c>
      <c r="V64" s="21"/>
      <c r="W64" s="19"/>
      <c r="X64" s="22"/>
      <c r="Y64" s="48">
        <v>2032</v>
      </c>
      <c r="Z64" s="71">
        <f>'2032'!Z32</f>
        <v>0</v>
      </c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44"/>
    </row>
    <row r="65" spans="1:54" x14ac:dyDescent="0.25">
      <c r="A65" s="18">
        <v>45502</v>
      </c>
      <c r="B65" s="21"/>
      <c r="C65" s="19"/>
      <c r="D65" s="20"/>
      <c r="E65" s="18">
        <v>45533</v>
      </c>
      <c r="F65" s="21"/>
      <c r="G65" s="19"/>
      <c r="H65" s="20"/>
      <c r="I65" s="18">
        <v>45564</v>
      </c>
      <c r="J65" s="21"/>
      <c r="K65" s="19"/>
      <c r="L65" s="20"/>
      <c r="M65" s="18">
        <v>45594</v>
      </c>
      <c r="N65" s="21"/>
      <c r="O65" s="19"/>
      <c r="P65" s="20"/>
      <c r="Q65" s="18">
        <v>45625</v>
      </c>
      <c r="R65" s="21"/>
      <c r="S65" s="19"/>
      <c r="T65" s="20"/>
      <c r="U65" s="18">
        <v>45655</v>
      </c>
      <c r="V65" s="21"/>
      <c r="W65" s="19"/>
      <c r="X65" s="22"/>
      <c r="Y65" s="48">
        <v>2033</v>
      </c>
      <c r="Z65" s="71">
        <f>'2033'!Z32</f>
        <v>0</v>
      </c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44"/>
    </row>
    <row r="66" spans="1:54" x14ac:dyDescent="0.25">
      <c r="A66" s="18">
        <v>45503</v>
      </c>
      <c r="B66" s="21"/>
      <c r="C66" s="19"/>
      <c r="D66" s="20"/>
      <c r="E66" s="18">
        <v>45534</v>
      </c>
      <c r="F66" s="21"/>
      <c r="G66" s="19"/>
      <c r="H66" s="20"/>
      <c r="I66" s="18">
        <v>45565</v>
      </c>
      <c r="J66" s="21"/>
      <c r="K66" s="19"/>
      <c r="L66" s="20"/>
      <c r="M66" s="18">
        <v>45595</v>
      </c>
      <c r="N66" s="21"/>
      <c r="O66" s="19"/>
      <c r="P66" s="20"/>
      <c r="Q66" s="18">
        <v>45626</v>
      </c>
      <c r="R66" s="21"/>
      <c r="S66" s="19"/>
      <c r="T66" s="20"/>
      <c r="U66" s="18">
        <v>45656</v>
      </c>
      <c r="V66" s="21"/>
      <c r="W66" s="19"/>
      <c r="X66" s="22"/>
      <c r="Y66" s="48">
        <v>2034</v>
      </c>
      <c r="Z66" s="71">
        <f>'2034'!Z32</f>
        <v>0</v>
      </c>
      <c r="AA66" s="28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44"/>
    </row>
    <row r="67" spans="1:54" ht="15.75" thickBot="1" x14ac:dyDescent="0.3">
      <c r="A67" s="33">
        <v>45504</v>
      </c>
      <c r="B67" s="35"/>
      <c r="C67" s="34"/>
      <c r="D67" s="25"/>
      <c r="E67" s="33">
        <v>45535</v>
      </c>
      <c r="F67" s="35"/>
      <c r="G67" s="34"/>
      <c r="H67" s="25"/>
      <c r="I67" s="33"/>
      <c r="J67" s="35"/>
      <c r="K67" s="34"/>
      <c r="L67" s="25"/>
      <c r="M67" s="33">
        <v>45596</v>
      </c>
      <c r="N67" s="35"/>
      <c r="O67" s="34"/>
      <c r="P67" s="25"/>
      <c r="Q67" s="33"/>
      <c r="R67" s="35"/>
      <c r="S67" s="34"/>
      <c r="T67" s="25"/>
      <c r="U67" s="33">
        <v>45657</v>
      </c>
      <c r="V67" s="35"/>
      <c r="W67" s="34"/>
      <c r="X67" s="36"/>
      <c r="Y67" s="38">
        <v>2035</v>
      </c>
      <c r="Z67" s="75">
        <f>'2035'!Z32</f>
        <v>0</v>
      </c>
      <c r="AA67" s="45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7"/>
    </row>
    <row r="68" spans="1:54" x14ac:dyDescent="0.25">
      <c r="Y68" s="28"/>
      <c r="Z68" s="28"/>
    </row>
    <row r="69" spans="1:54" x14ac:dyDescent="0.25">
      <c r="Y69" s="28"/>
      <c r="Z69" s="28"/>
    </row>
    <row r="70" spans="1:54" x14ac:dyDescent="0.25">
      <c r="Y70" s="28"/>
      <c r="Z70" s="28"/>
    </row>
    <row r="71" spans="1:54" x14ac:dyDescent="0.25">
      <c r="Y71" s="28"/>
      <c r="Z71" s="28"/>
    </row>
    <row r="72" spans="1:54" x14ac:dyDescent="0.25">
      <c r="Y72" s="28"/>
      <c r="Z72" s="28"/>
    </row>
  </sheetData>
  <mergeCells count="18">
    <mergeCell ref="A1:X1"/>
    <mergeCell ref="Y1:BH1"/>
    <mergeCell ref="A2:D2"/>
    <mergeCell ref="E2:H2"/>
    <mergeCell ref="I2:L2"/>
    <mergeCell ref="M2:P2"/>
    <mergeCell ref="Q2:T2"/>
    <mergeCell ref="U2:X2"/>
    <mergeCell ref="Y2:AA2"/>
    <mergeCell ref="Y51:Z51"/>
    <mergeCell ref="Y18:AA18"/>
    <mergeCell ref="Y34:Z34"/>
    <mergeCell ref="A35:D35"/>
    <mergeCell ref="E35:H35"/>
    <mergeCell ref="I35:L35"/>
    <mergeCell ref="M35:P35"/>
    <mergeCell ref="Q35:T35"/>
    <mergeCell ref="U35:X35"/>
  </mergeCells>
  <conditionalFormatting sqref="A37:D67">
    <cfRule type="expression" dxfId="467" priority="25">
      <formula>IF($B37&gt;0.01,TRUE,FALSE)</formula>
    </cfRule>
  </conditionalFormatting>
  <conditionalFormatting sqref="E37:H67">
    <cfRule type="expression" dxfId="466" priority="24">
      <formula>IF($F37&gt;0.01,TRUE,FALSE)</formula>
    </cfRule>
  </conditionalFormatting>
  <conditionalFormatting sqref="M37:P67">
    <cfRule type="expression" dxfId="465" priority="23">
      <formula>IF($N37&gt;0.01,TRUE,FALSE)</formula>
    </cfRule>
  </conditionalFormatting>
  <conditionalFormatting sqref="Q37:T67">
    <cfRule type="expression" dxfId="464" priority="22">
      <formula>IF($R37&gt;0.01,TRUE,FALSE)</formula>
    </cfRule>
  </conditionalFormatting>
  <conditionalFormatting sqref="U37:X67">
    <cfRule type="expression" dxfId="463" priority="21">
      <formula>IF($V37&gt;0.01,TRUE,FALSE)</formula>
    </cfRule>
  </conditionalFormatting>
  <conditionalFormatting sqref="A4:D34">
    <cfRule type="expression" dxfId="462" priority="20">
      <formula>IF($B4&gt;0.01,TRUE,FALSE)</formula>
    </cfRule>
  </conditionalFormatting>
  <conditionalFormatting sqref="E4:H32 F33:H34">
    <cfRule type="expression" dxfId="461" priority="19">
      <formula>IF($F4&gt;0.01,TRUE,FALSE)</formula>
    </cfRule>
  </conditionalFormatting>
  <conditionalFormatting sqref="I4:L34">
    <cfRule type="expression" dxfId="460" priority="18">
      <formula>IF($J4&gt;0.01,TRUE,FALSE)</formula>
    </cfRule>
  </conditionalFormatting>
  <conditionalFormatting sqref="M4:P34">
    <cfRule type="expression" dxfId="459" priority="17">
      <formula>IF($N4&gt;0.01,TRUE,FALSE)</formula>
    </cfRule>
  </conditionalFormatting>
  <conditionalFormatting sqref="Q4:T34">
    <cfRule type="expression" dxfId="458" priority="16">
      <formula>IF($R4&gt;0.01,TRUE,FALSE)</formula>
    </cfRule>
  </conditionalFormatting>
  <conditionalFormatting sqref="U4:X34">
    <cfRule type="expression" dxfId="457" priority="15">
      <formula>IF($V4&gt;0.01,TRUE,FALSE)</formula>
    </cfRule>
  </conditionalFormatting>
  <conditionalFormatting sqref="I37:L67">
    <cfRule type="expression" dxfId="456" priority="14">
      <formula>IF($J37&gt;0.01,TRUE,FALSE)</formula>
    </cfRule>
  </conditionalFormatting>
  <conditionalFormatting sqref="Z4:AA15 Z20:AA31">
    <cfRule type="cellIs" dxfId="455" priority="13" operator="greaterThan">
      <formula>0</formula>
    </cfRule>
  </conditionalFormatting>
  <conditionalFormatting sqref="E33:E34">
    <cfRule type="expression" dxfId="454" priority="4">
      <formula>IF($F33&gt;0.01,TRUE,FALSE)</formula>
    </cfRule>
  </conditionalFormatting>
  <conditionalFormatting sqref="Z36:Z50">
    <cfRule type="cellIs" dxfId="453" priority="3" operator="greaterThan">
      <formula>0</formula>
    </cfRule>
  </conditionalFormatting>
  <conditionalFormatting sqref="Z54:Z67">
    <cfRule type="cellIs" dxfId="452" priority="2" operator="greaterThan">
      <formula>0</formula>
    </cfRule>
  </conditionalFormatting>
  <conditionalFormatting sqref="Z53:Z67">
    <cfRule type="cellIs" dxfId="451" priority="1" operator="greaterThan">
      <formula>0</formula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4"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48C78-1F35-4ADC-A40E-CBFE5F6AD1F5}">
  <dimension ref="A1:BH72"/>
  <sheetViews>
    <sheetView zoomScale="55" zoomScaleNormal="55" workbookViewId="0">
      <pane ySplit="1" topLeftCell="A2" activePane="bottomLeft" state="frozen"/>
      <selection pane="bottomLeft" activeCell="A2" sqref="A2:D2"/>
    </sheetView>
  </sheetViews>
  <sheetFormatPr defaultColWidth="8.85546875" defaultRowHeight="15" x14ac:dyDescent="0.25"/>
  <cols>
    <col min="1" max="1" width="12.140625" style="8" bestFit="1" customWidth="1"/>
    <col min="2" max="2" width="9" style="66" bestFit="1" customWidth="1"/>
    <col min="3" max="3" width="14.42578125" style="8" bestFit="1" customWidth="1"/>
    <col min="4" max="4" width="9.42578125" style="8" bestFit="1" customWidth="1"/>
    <col min="5" max="5" width="12.28515625" style="8" bestFit="1" customWidth="1"/>
    <col min="6" max="6" width="9" style="66" bestFit="1" customWidth="1"/>
    <col min="7" max="7" width="14.42578125" style="8" bestFit="1" customWidth="1"/>
    <col min="8" max="8" width="9.42578125" style="8" bestFit="1" customWidth="1"/>
    <col min="9" max="9" width="12.28515625" style="8" bestFit="1" customWidth="1"/>
    <col min="10" max="10" width="9" style="66" bestFit="1" customWidth="1"/>
    <col min="11" max="11" width="14.42578125" style="8" bestFit="1" customWidth="1"/>
    <col min="12" max="12" width="9.42578125" style="8" bestFit="1" customWidth="1"/>
    <col min="13" max="13" width="13.140625" style="8" bestFit="1" customWidth="1"/>
    <col min="14" max="14" width="9" style="66" bestFit="1" customWidth="1"/>
    <col min="15" max="15" width="14.42578125" style="8" bestFit="1" customWidth="1"/>
    <col min="16" max="16" width="9.42578125" style="8" bestFit="1" customWidth="1"/>
    <col min="17" max="17" width="12.5703125" style="8" bestFit="1" customWidth="1"/>
    <col min="18" max="18" width="9" style="66" bestFit="1" customWidth="1"/>
    <col min="19" max="19" width="14.42578125" style="8" bestFit="1" customWidth="1"/>
    <col min="20" max="20" width="9.42578125" style="8" bestFit="1" customWidth="1"/>
    <col min="21" max="21" width="13.140625" style="8" bestFit="1" customWidth="1"/>
    <col min="22" max="22" width="9" style="66" bestFit="1" customWidth="1"/>
    <col min="23" max="23" width="14.42578125" style="8" bestFit="1" customWidth="1"/>
    <col min="24" max="24" width="9.42578125" style="8" customWidth="1"/>
    <col min="25" max="25" width="19.42578125" style="32" bestFit="1" customWidth="1"/>
    <col min="26" max="26" width="30" style="32" bestFit="1" customWidth="1"/>
    <col min="27" max="27" width="21.7109375" style="32" bestFit="1" customWidth="1"/>
    <col min="28" max="28" width="2.28515625" style="8" bestFit="1" customWidth="1"/>
    <col min="29" max="29" width="25.140625" style="8" bestFit="1" customWidth="1"/>
    <col min="30" max="30" width="27" style="8" customWidth="1"/>
    <col min="31" max="31" width="8.85546875" style="8"/>
    <col min="32" max="32" width="30.85546875" style="8" bestFit="1" customWidth="1"/>
    <col min="33" max="33" width="27" style="8" customWidth="1"/>
    <col min="34" max="16384" width="8.85546875" style="8"/>
  </cols>
  <sheetData>
    <row r="1" spans="1:60" s="6" customFormat="1" ht="23.25" customHeight="1" thickBot="1" x14ac:dyDescent="0.3">
      <c r="A1" s="86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8"/>
      <c r="Y1" s="76" t="s">
        <v>1</v>
      </c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</row>
    <row r="2" spans="1:60" ht="16.5" thickBot="1" x14ac:dyDescent="0.3">
      <c r="A2" s="80" t="s">
        <v>2</v>
      </c>
      <c r="B2" s="81"/>
      <c r="C2" s="81"/>
      <c r="D2" s="82"/>
      <c r="E2" s="80" t="s">
        <v>3</v>
      </c>
      <c r="F2" s="81"/>
      <c r="G2" s="81"/>
      <c r="H2" s="82"/>
      <c r="I2" s="80" t="s">
        <v>4</v>
      </c>
      <c r="J2" s="81"/>
      <c r="K2" s="81"/>
      <c r="L2" s="82"/>
      <c r="M2" s="80" t="s">
        <v>5</v>
      </c>
      <c r="N2" s="81"/>
      <c r="O2" s="81"/>
      <c r="P2" s="82"/>
      <c r="Q2" s="80" t="s">
        <v>6</v>
      </c>
      <c r="R2" s="81"/>
      <c r="S2" s="81"/>
      <c r="T2" s="82"/>
      <c r="U2" s="80" t="s">
        <v>7</v>
      </c>
      <c r="V2" s="81"/>
      <c r="W2" s="81"/>
      <c r="X2" s="81"/>
      <c r="Y2" s="83" t="s">
        <v>8</v>
      </c>
      <c r="Z2" s="84"/>
      <c r="AA2" s="85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3"/>
    </row>
    <row r="3" spans="1:60" ht="15.75" thickBot="1" x14ac:dyDescent="0.3">
      <c r="A3" s="9" t="s">
        <v>30</v>
      </c>
      <c r="B3" s="65" t="s">
        <v>9</v>
      </c>
      <c r="C3" s="9" t="s">
        <v>10</v>
      </c>
      <c r="D3" s="9" t="s">
        <v>29</v>
      </c>
      <c r="E3" s="9" t="s">
        <v>30</v>
      </c>
      <c r="F3" s="65" t="s">
        <v>9</v>
      </c>
      <c r="G3" s="9" t="s">
        <v>10</v>
      </c>
      <c r="H3" s="9" t="s">
        <v>29</v>
      </c>
      <c r="I3" s="9" t="s">
        <v>30</v>
      </c>
      <c r="J3" s="65" t="s">
        <v>9</v>
      </c>
      <c r="K3" s="9" t="s">
        <v>10</v>
      </c>
      <c r="L3" s="9" t="s">
        <v>29</v>
      </c>
      <c r="M3" s="9" t="s">
        <v>30</v>
      </c>
      <c r="N3" s="65" t="s">
        <v>9</v>
      </c>
      <c r="O3" s="9" t="s">
        <v>10</v>
      </c>
      <c r="P3" s="9" t="s">
        <v>29</v>
      </c>
      <c r="Q3" s="9" t="s">
        <v>30</v>
      </c>
      <c r="R3" s="65" t="s">
        <v>9</v>
      </c>
      <c r="S3" s="9" t="s">
        <v>10</v>
      </c>
      <c r="T3" s="9" t="s">
        <v>29</v>
      </c>
      <c r="U3" s="9" t="s">
        <v>30</v>
      </c>
      <c r="V3" s="65" t="s">
        <v>9</v>
      </c>
      <c r="W3" s="9" t="s">
        <v>10</v>
      </c>
      <c r="X3" s="10" t="s">
        <v>29</v>
      </c>
      <c r="Y3" s="59" t="s">
        <v>11</v>
      </c>
      <c r="Z3" s="60" t="s">
        <v>27</v>
      </c>
      <c r="AA3" s="61" t="s">
        <v>22</v>
      </c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44"/>
    </row>
    <row r="4" spans="1:60" x14ac:dyDescent="0.25">
      <c r="A4" s="12">
        <v>45658</v>
      </c>
      <c r="B4" s="15"/>
      <c r="C4" s="13"/>
      <c r="D4" s="14"/>
      <c r="E4" s="12">
        <v>45689</v>
      </c>
      <c r="F4" s="15"/>
      <c r="G4" s="15"/>
      <c r="H4" s="14"/>
      <c r="I4" s="12">
        <v>45717</v>
      </c>
      <c r="J4" s="15"/>
      <c r="K4" s="15"/>
      <c r="L4" s="14"/>
      <c r="M4" s="12">
        <v>45748</v>
      </c>
      <c r="N4" s="15"/>
      <c r="O4" s="13"/>
      <c r="P4" s="14"/>
      <c r="Q4" s="12">
        <v>45778</v>
      </c>
      <c r="R4" s="15"/>
      <c r="S4" s="15"/>
      <c r="T4" s="14"/>
      <c r="U4" s="12">
        <v>45809</v>
      </c>
      <c r="V4" s="15"/>
      <c r="W4" s="15"/>
      <c r="X4" s="16"/>
      <c r="Y4" s="58" t="s">
        <v>2</v>
      </c>
      <c r="Z4" s="29">
        <f>SUM(B4:B34)</f>
        <v>0</v>
      </c>
      <c r="AA4" s="67">
        <f>Table14962914[[#This Row],[This Year]]</f>
        <v>0</v>
      </c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44"/>
    </row>
    <row r="5" spans="1:60" x14ac:dyDescent="0.25">
      <c r="A5" s="18">
        <v>45659</v>
      </c>
      <c r="B5" s="21"/>
      <c r="C5" s="19"/>
      <c r="D5" s="20"/>
      <c r="E5" s="18">
        <v>45690</v>
      </c>
      <c r="F5" s="21"/>
      <c r="G5" s="21"/>
      <c r="H5" s="20"/>
      <c r="I5" s="18">
        <v>45718</v>
      </c>
      <c r="J5" s="21"/>
      <c r="K5" s="21"/>
      <c r="L5" s="20"/>
      <c r="M5" s="18">
        <v>45749</v>
      </c>
      <c r="N5" s="21"/>
      <c r="O5" s="21"/>
      <c r="P5" s="20"/>
      <c r="Q5" s="18">
        <v>45779</v>
      </c>
      <c r="R5" s="21"/>
      <c r="S5" s="21"/>
      <c r="T5" s="20"/>
      <c r="U5" s="18">
        <v>45810</v>
      </c>
      <c r="V5" s="21"/>
      <c r="W5" s="21"/>
      <c r="X5" s="22"/>
      <c r="Y5" s="54" t="s">
        <v>12</v>
      </c>
      <c r="Z5" s="30">
        <f>SUM(F4:F31)</f>
        <v>0</v>
      </c>
      <c r="AA5" s="67">
        <f>Table14962914[[#This Row],[This Year]]</f>
        <v>0</v>
      </c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44"/>
    </row>
    <row r="6" spans="1:60" x14ac:dyDescent="0.25">
      <c r="A6" s="18">
        <v>45660</v>
      </c>
      <c r="B6" s="21"/>
      <c r="C6" s="19"/>
      <c r="D6" s="20"/>
      <c r="E6" s="18">
        <v>45691</v>
      </c>
      <c r="F6" s="21"/>
      <c r="G6" s="21"/>
      <c r="H6" s="20"/>
      <c r="I6" s="18">
        <v>45719</v>
      </c>
      <c r="J6" s="21"/>
      <c r="K6" s="21"/>
      <c r="L6" s="20"/>
      <c r="M6" s="18">
        <v>45750</v>
      </c>
      <c r="N6" s="21"/>
      <c r="O6" s="21"/>
      <c r="P6" s="20"/>
      <c r="Q6" s="18">
        <v>45780</v>
      </c>
      <c r="R6" s="21"/>
      <c r="S6" s="21"/>
      <c r="T6" s="20"/>
      <c r="U6" s="18">
        <v>45811</v>
      </c>
      <c r="V6" s="21"/>
      <c r="W6" s="21"/>
      <c r="X6" s="22"/>
      <c r="Y6" s="54" t="s">
        <v>4</v>
      </c>
      <c r="Z6" s="30">
        <f>SUM(J4:J34)</f>
        <v>0</v>
      </c>
      <c r="AA6" s="67">
        <f>Table14962914[[#This Row],[This Year]]</f>
        <v>0</v>
      </c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44"/>
    </row>
    <row r="7" spans="1:60" x14ac:dyDescent="0.25">
      <c r="A7" s="18">
        <v>45661</v>
      </c>
      <c r="B7" s="21"/>
      <c r="C7" s="19"/>
      <c r="D7" s="20"/>
      <c r="E7" s="18">
        <v>45692</v>
      </c>
      <c r="F7" s="21"/>
      <c r="G7" s="21"/>
      <c r="H7" s="20"/>
      <c r="I7" s="18">
        <v>45720</v>
      </c>
      <c r="J7" s="21"/>
      <c r="K7" s="21"/>
      <c r="L7" s="20"/>
      <c r="M7" s="18">
        <v>45751</v>
      </c>
      <c r="N7" s="21"/>
      <c r="O7" s="21"/>
      <c r="P7" s="20"/>
      <c r="Q7" s="18">
        <v>45781</v>
      </c>
      <c r="R7" s="21"/>
      <c r="S7" s="21"/>
      <c r="T7" s="20"/>
      <c r="U7" s="18">
        <v>45812</v>
      </c>
      <c r="V7" s="21"/>
      <c r="W7" s="21"/>
      <c r="X7" s="22"/>
      <c r="Y7" s="54" t="s">
        <v>5</v>
      </c>
      <c r="Z7" s="30">
        <f>SUM(N4:N33)</f>
        <v>0</v>
      </c>
      <c r="AA7" s="67">
        <f>Table14962914[[#This Row],[This Year]]</f>
        <v>0</v>
      </c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44"/>
    </row>
    <row r="8" spans="1:60" x14ac:dyDescent="0.25">
      <c r="A8" s="18">
        <v>45662</v>
      </c>
      <c r="B8" s="21"/>
      <c r="C8" s="19"/>
      <c r="D8" s="20"/>
      <c r="E8" s="18">
        <v>45693</v>
      </c>
      <c r="F8" s="21"/>
      <c r="G8" s="21"/>
      <c r="H8" s="20"/>
      <c r="I8" s="18">
        <v>45721</v>
      </c>
      <c r="J8" s="21"/>
      <c r="K8" s="21"/>
      <c r="L8" s="20"/>
      <c r="M8" s="18">
        <v>45752</v>
      </c>
      <c r="N8" s="21"/>
      <c r="O8" s="21"/>
      <c r="P8" s="20"/>
      <c r="Q8" s="18">
        <v>45782</v>
      </c>
      <c r="R8" s="21"/>
      <c r="S8" s="21"/>
      <c r="T8" s="20"/>
      <c r="U8" s="18">
        <v>45813</v>
      </c>
      <c r="V8" s="21"/>
      <c r="W8" s="21"/>
      <c r="X8" s="22"/>
      <c r="Y8" s="54" t="s">
        <v>6</v>
      </c>
      <c r="Z8" s="30">
        <f>SUM(R4:R34)</f>
        <v>0</v>
      </c>
      <c r="AA8" s="67">
        <f>Table14962914[[#This Row],[This Year]]</f>
        <v>0</v>
      </c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44"/>
    </row>
    <row r="9" spans="1:60" x14ac:dyDescent="0.25">
      <c r="A9" s="18">
        <v>45663</v>
      </c>
      <c r="B9" s="21"/>
      <c r="C9" s="19"/>
      <c r="D9" s="20"/>
      <c r="E9" s="18">
        <v>45694</v>
      </c>
      <c r="F9" s="21"/>
      <c r="G9" s="21"/>
      <c r="H9" s="20"/>
      <c r="I9" s="18">
        <v>45722</v>
      </c>
      <c r="J9" s="21"/>
      <c r="K9" s="21"/>
      <c r="L9" s="20"/>
      <c r="M9" s="18">
        <v>45753</v>
      </c>
      <c r="N9" s="21"/>
      <c r="O9" s="21"/>
      <c r="P9" s="20"/>
      <c r="Q9" s="18">
        <v>45783</v>
      </c>
      <c r="R9" s="21"/>
      <c r="S9" s="21"/>
      <c r="T9" s="20"/>
      <c r="U9" s="18">
        <v>45814</v>
      </c>
      <c r="V9" s="21"/>
      <c r="W9" s="21"/>
      <c r="X9" s="22"/>
      <c r="Y9" s="54" t="s">
        <v>7</v>
      </c>
      <c r="Z9" s="30">
        <f>SUM(V4:V33)</f>
        <v>0</v>
      </c>
      <c r="AA9" s="67">
        <f>Table14962914[[#This Row],[This Year]]</f>
        <v>0</v>
      </c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44"/>
    </row>
    <row r="10" spans="1:60" x14ac:dyDescent="0.25">
      <c r="A10" s="18">
        <v>45664</v>
      </c>
      <c r="B10" s="21"/>
      <c r="C10" s="19"/>
      <c r="D10" s="20"/>
      <c r="E10" s="18">
        <v>45695</v>
      </c>
      <c r="F10" s="21"/>
      <c r="G10" s="21"/>
      <c r="H10" s="20"/>
      <c r="I10" s="18">
        <v>45723</v>
      </c>
      <c r="J10" s="21"/>
      <c r="K10" s="21"/>
      <c r="L10" s="20"/>
      <c r="M10" s="18">
        <v>45754</v>
      </c>
      <c r="N10" s="21"/>
      <c r="O10" s="21"/>
      <c r="P10" s="20"/>
      <c r="Q10" s="18">
        <v>45784</v>
      </c>
      <c r="R10" s="21"/>
      <c r="S10" s="21"/>
      <c r="T10" s="20"/>
      <c r="U10" s="18">
        <v>45815</v>
      </c>
      <c r="V10" s="21"/>
      <c r="W10" s="21"/>
      <c r="X10" s="22"/>
      <c r="Y10" s="54" t="s">
        <v>13</v>
      </c>
      <c r="Z10" s="30">
        <f>SUM(B37:B67)</f>
        <v>0</v>
      </c>
      <c r="AA10" s="67">
        <f>Table14962914[[#This Row],[This Year]]</f>
        <v>0</v>
      </c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44"/>
    </row>
    <row r="11" spans="1:60" x14ac:dyDescent="0.25">
      <c r="A11" s="18">
        <v>45665</v>
      </c>
      <c r="B11" s="21"/>
      <c r="C11" s="19"/>
      <c r="D11" s="20"/>
      <c r="E11" s="18">
        <v>45696</v>
      </c>
      <c r="F11" s="21"/>
      <c r="G11" s="21"/>
      <c r="H11" s="20"/>
      <c r="I11" s="18">
        <v>45724</v>
      </c>
      <c r="J11" s="21"/>
      <c r="K11" s="21"/>
      <c r="L11" s="20"/>
      <c r="M11" s="18">
        <v>45755</v>
      </c>
      <c r="N11" s="21"/>
      <c r="O11" s="21"/>
      <c r="P11" s="20"/>
      <c r="Q11" s="18">
        <v>45785</v>
      </c>
      <c r="R11" s="21"/>
      <c r="S11" s="21"/>
      <c r="T11" s="20"/>
      <c r="U11" s="18">
        <v>45816</v>
      </c>
      <c r="V11" s="21"/>
      <c r="W11" s="21"/>
      <c r="X11" s="22"/>
      <c r="Y11" s="54" t="s">
        <v>14</v>
      </c>
      <c r="Z11" s="30">
        <f>SUM(F37:F67)</f>
        <v>0</v>
      </c>
      <c r="AA11" s="67">
        <f>Table14962914[[#This Row],[This Year]]</f>
        <v>0</v>
      </c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44"/>
    </row>
    <row r="12" spans="1:60" x14ac:dyDescent="0.25">
      <c r="A12" s="18">
        <v>45666</v>
      </c>
      <c r="B12" s="21"/>
      <c r="C12" s="19"/>
      <c r="D12" s="20"/>
      <c r="E12" s="18">
        <v>45697</v>
      </c>
      <c r="F12" s="21"/>
      <c r="G12" s="21"/>
      <c r="H12" s="20"/>
      <c r="I12" s="18">
        <v>45725</v>
      </c>
      <c r="J12" s="21"/>
      <c r="K12" s="21"/>
      <c r="L12" s="20"/>
      <c r="M12" s="18">
        <v>45756</v>
      </c>
      <c r="N12" s="21"/>
      <c r="O12" s="21"/>
      <c r="P12" s="20"/>
      <c r="Q12" s="18">
        <v>45786</v>
      </c>
      <c r="R12" s="21"/>
      <c r="S12" s="21"/>
      <c r="T12" s="20"/>
      <c r="U12" s="18">
        <v>45817</v>
      </c>
      <c r="V12" s="21"/>
      <c r="W12" s="21"/>
      <c r="X12" s="22"/>
      <c r="Y12" s="54" t="s">
        <v>15</v>
      </c>
      <c r="Z12" s="30">
        <f>SUM(J37:J66)</f>
        <v>0</v>
      </c>
      <c r="AA12" s="67">
        <f>Table14962914[[#This Row],[This Year]]</f>
        <v>0</v>
      </c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44"/>
    </row>
    <row r="13" spans="1:60" x14ac:dyDescent="0.25">
      <c r="A13" s="18">
        <v>45667</v>
      </c>
      <c r="B13" s="21"/>
      <c r="C13" s="19"/>
      <c r="D13" s="20"/>
      <c r="E13" s="18">
        <v>45698</v>
      </c>
      <c r="F13" s="21"/>
      <c r="G13" s="21"/>
      <c r="H13" s="20"/>
      <c r="I13" s="18">
        <v>45726</v>
      </c>
      <c r="J13" s="21"/>
      <c r="K13" s="21"/>
      <c r="L13" s="20"/>
      <c r="M13" s="18">
        <v>45757</v>
      </c>
      <c r="N13" s="21"/>
      <c r="O13" s="21"/>
      <c r="P13" s="20"/>
      <c r="Q13" s="18">
        <v>45787</v>
      </c>
      <c r="R13" s="21"/>
      <c r="S13" s="21"/>
      <c r="T13" s="20"/>
      <c r="U13" s="18">
        <v>45818</v>
      </c>
      <c r="V13" s="21"/>
      <c r="W13" s="21"/>
      <c r="X13" s="22"/>
      <c r="Y13" s="54" t="s">
        <v>16</v>
      </c>
      <c r="Z13" s="30">
        <f>SUM(N37:N67)</f>
        <v>0</v>
      </c>
      <c r="AA13" s="67">
        <f>Table14962914[[#This Row],[This Year]]</f>
        <v>0</v>
      </c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44"/>
    </row>
    <row r="14" spans="1:60" x14ac:dyDescent="0.25">
      <c r="A14" s="18">
        <v>45668</v>
      </c>
      <c r="B14" s="21"/>
      <c r="C14" s="19"/>
      <c r="D14" s="20"/>
      <c r="E14" s="18">
        <v>45699</v>
      </c>
      <c r="F14" s="21"/>
      <c r="G14" s="21"/>
      <c r="H14" s="20"/>
      <c r="I14" s="18">
        <v>45727</v>
      </c>
      <c r="J14" s="21"/>
      <c r="K14" s="21"/>
      <c r="L14" s="20"/>
      <c r="M14" s="18">
        <v>45758</v>
      </c>
      <c r="N14" s="21"/>
      <c r="O14" s="21"/>
      <c r="P14" s="20"/>
      <c r="Q14" s="18">
        <v>45788</v>
      </c>
      <c r="R14" s="21"/>
      <c r="S14" s="21"/>
      <c r="T14" s="20"/>
      <c r="U14" s="18">
        <v>45819</v>
      </c>
      <c r="V14" s="21"/>
      <c r="W14" s="21"/>
      <c r="X14" s="22"/>
      <c r="Y14" s="54" t="s">
        <v>17</v>
      </c>
      <c r="Z14" s="30">
        <f>SUM(R37:R66)</f>
        <v>0</v>
      </c>
      <c r="AA14" s="67">
        <f>Table14962914[[#This Row],[This Year]]</f>
        <v>0</v>
      </c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44"/>
    </row>
    <row r="15" spans="1:60" x14ac:dyDescent="0.25">
      <c r="A15" s="18">
        <v>45669</v>
      </c>
      <c r="B15" s="21"/>
      <c r="C15" s="19"/>
      <c r="D15" s="20"/>
      <c r="E15" s="18">
        <v>45700</v>
      </c>
      <c r="F15" s="21"/>
      <c r="G15" s="21"/>
      <c r="H15" s="20"/>
      <c r="I15" s="18">
        <v>45728</v>
      </c>
      <c r="J15" s="21"/>
      <c r="K15" s="21"/>
      <c r="L15" s="20"/>
      <c r="M15" s="18">
        <v>45759</v>
      </c>
      <c r="N15" s="21"/>
      <c r="O15" s="21"/>
      <c r="P15" s="20"/>
      <c r="Q15" s="18">
        <v>45789</v>
      </c>
      <c r="R15" s="21"/>
      <c r="S15" s="21"/>
      <c r="T15" s="20"/>
      <c r="U15" s="18">
        <v>45820</v>
      </c>
      <c r="V15" s="21"/>
      <c r="W15" s="21"/>
      <c r="X15" s="22"/>
      <c r="Y15" s="55" t="s">
        <v>18</v>
      </c>
      <c r="Z15" s="62">
        <f>SUM(V37:V67)</f>
        <v>0</v>
      </c>
      <c r="AA15" s="67">
        <f>Table14962914[[#This Row],[This Year]]</f>
        <v>0</v>
      </c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44"/>
    </row>
    <row r="16" spans="1:60" ht="15.75" thickBot="1" x14ac:dyDescent="0.3">
      <c r="A16" s="18">
        <v>45670</v>
      </c>
      <c r="B16" s="21"/>
      <c r="C16" s="19"/>
      <c r="D16" s="20"/>
      <c r="E16" s="18">
        <v>45701</v>
      </c>
      <c r="F16" s="21"/>
      <c r="G16" s="21"/>
      <c r="H16" s="20"/>
      <c r="I16" s="18">
        <v>45729</v>
      </c>
      <c r="J16" s="21"/>
      <c r="K16" s="21"/>
      <c r="L16" s="20"/>
      <c r="M16" s="18">
        <v>45760</v>
      </c>
      <c r="N16" s="21"/>
      <c r="O16" s="21"/>
      <c r="P16" s="20"/>
      <c r="Q16" s="18">
        <v>45790</v>
      </c>
      <c r="R16" s="21"/>
      <c r="S16" s="21"/>
      <c r="T16" s="20"/>
      <c r="U16" s="18">
        <v>45821</v>
      </c>
      <c r="V16" s="21"/>
      <c r="W16" s="21"/>
      <c r="X16" s="22"/>
      <c r="Y16" s="24" t="s">
        <v>19</v>
      </c>
      <c r="Z16" s="31">
        <f>SUM(Z4:Z15)</f>
        <v>0</v>
      </c>
      <c r="AA16" s="31">
        <f>SUBTOTAL(109,Table14962914118[Last Year])</f>
        <v>0</v>
      </c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44"/>
    </row>
    <row r="17" spans="1:54" ht="15.75" thickBot="1" x14ac:dyDescent="0.3">
      <c r="A17" s="18">
        <v>45671</v>
      </c>
      <c r="B17" s="21"/>
      <c r="C17" s="19"/>
      <c r="D17" s="20"/>
      <c r="E17" s="18">
        <v>45702</v>
      </c>
      <c r="F17" s="21"/>
      <c r="G17" s="21"/>
      <c r="H17" s="20"/>
      <c r="I17" s="18">
        <v>45730</v>
      </c>
      <c r="J17" s="21"/>
      <c r="K17" s="21"/>
      <c r="L17" s="20"/>
      <c r="M17" s="18">
        <v>45761</v>
      </c>
      <c r="N17" s="21"/>
      <c r="O17" s="21"/>
      <c r="P17" s="20"/>
      <c r="Q17" s="18">
        <v>45791</v>
      </c>
      <c r="R17" s="21"/>
      <c r="S17" s="21"/>
      <c r="T17" s="20"/>
      <c r="U17" s="18">
        <v>45822</v>
      </c>
      <c r="V17" s="21"/>
      <c r="W17" s="21"/>
      <c r="X17" s="26"/>
      <c r="Y17" s="27"/>
      <c r="Z17" s="28"/>
      <c r="AA17" s="28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44"/>
    </row>
    <row r="18" spans="1:54" ht="15.75" thickBot="1" x14ac:dyDescent="0.3">
      <c r="A18" s="18">
        <v>45672</v>
      </c>
      <c r="B18" s="21"/>
      <c r="C18" s="19"/>
      <c r="D18" s="20"/>
      <c r="E18" s="18">
        <v>45703</v>
      </c>
      <c r="F18" s="21"/>
      <c r="G18" s="21"/>
      <c r="H18" s="20"/>
      <c r="I18" s="18">
        <v>45731</v>
      </c>
      <c r="J18" s="21"/>
      <c r="K18" s="21"/>
      <c r="L18" s="20"/>
      <c r="M18" s="18">
        <v>45762</v>
      </c>
      <c r="N18" s="21"/>
      <c r="O18" s="21"/>
      <c r="P18" s="20"/>
      <c r="Q18" s="18">
        <v>45792</v>
      </c>
      <c r="R18" s="21"/>
      <c r="S18" s="21"/>
      <c r="T18" s="20"/>
      <c r="U18" s="18">
        <v>45823</v>
      </c>
      <c r="V18" s="21"/>
      <c r="W18" s="21"/>
      <c r="X18" s="22"/>
      <c r="Y18" s="83" t="s">
        <v>20</v>
      </c>
      <c r="Z18" s="84"/>
      <c r="AA18" s="85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44"/>
    </row>
    <row r="19" spans="1:54" ht="15.75" thickBot="1" x14ac:dyDescent="0.3">
      <c r="A19" s="18">
        <v>45673</v>
      </c>
      <c r="B19" s="21"/>
      <c r="C19" s="19"/>
      <c r="D19" s="20"/>
      <c r="E19" s="18">
        <v>45704</v>
      </c>
      <c r="F19" s="21"/>
      <c r="G19" s="21"/>
      <c r="H19" s="20"/>
      <c r="I19" s="18">
        <v>45732</v>
      </c>
      <c r="J19" s="21"/>
      <c r="K19" s="21"/>
      <c r="L19" s="20"/>
      <c r="M19" s="18">
        <v>45763</v>
      </c>
      <c r="N19" s="21"/>
      <c r="O19" s="21"/>
      <c r="P19" s="20"/>
      <c r="Q19" s="18">
        <v>45793</v>
      </c>
      <c r="R19" s="21"/>
      <c r="S19" s="21"/>
      <c r="T19" s="20"/>
      <c r="U19" s="18">
        <v>45824</v>
      </c>
      <c r="V19" s="21"/>
      <c r="W19" s="21"/>
      <c r="X19" s="22"/>
      <c r="Y19" s="59" t="s">
        <v>21</v>
      </c>
      <c r="Z19" s="60" t="s">
        <v>27</v>
      </c>
      <c r="AA19" s="61" t="s">
        <v>22</v>
      </c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44"/>
    </row>
    <row r="20" spans="1:54" x14ac:dyDescent="0.25">
      <c r="A20" s="18">
        <v>45674</v>
      </c>
      <c r="B20" s="21"/>
      <c r="C20" s="19"/>
      <c r="D20" s="20"/>
      <c r="E20" s="18">
        <v>45705</v>
      </c>
      <c r="F20" s="21"/>
      <c r="G20" s="21"/>
      <c r="H20" s="20"/>
      <c r="I20" s="18">
        <v>45733</v>
      </c>
      <c r="J20" s="21"/>
      <c r="K20" s="21"/>
      <c r="L20" s="20"/>
      <c r="M20" s="18">
        <v>45764</v>
      </c>
      <c r="N20" s="21"/>
      <c r="O20" s="21"/>
      <c r="P20" s="20"/>
      <c r="Q20" s="18">
        <v>45794</v>
      </c>
      <c r="R20" s="21"/>
      <c r="S20" s="21"/>
      <c r="T20" s="20"/>
      <c r="U20" s="18">
        <v>45825</v>
      </c>
      <c r="V20" s="21"/>
      <c r="W20" s="21"/>
      <c r="X20" s="22"/>
      <c r="Y20" s="58" t="s">
        <v>2</v>
      </c>
      <c r="Z20" s="29">
        <f>SUM(C4:C34)</f>
        <v>0</v>
      </c>
      <c r="AA20" s="56">
        <f>Table25101131015[[#This Row],[This Year]]</f>
        <v>0</v>
      </c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44"/>
    </row>
    <row r="21" spans="1:54" x14ac:dyDescent="0.25">
      <c r="A21" s="18">
        <v>45675</v>
      </c>
      <c r="B21" s="21"/>
      <c r="C21" s="19"/>
      <c r="D21" s="20"/>
      <c r="E21" s="18">
        <v>45706</v>
      </c>
      <c r="F21" s="21"/>
      <c r="G21" s="21"/>
      <c r="H21" s="20"/>
      <c r="I21" s="18">
        <v>45734</v>
      </c>
      <c r="J21" s="21"/>
      <c r="K21" s="21"/>
      <c r="L21" s="20"/>
      <c r="M21" s="18">
        <v>45765</v>
      </c>
      <c r="N21" s="21"/>
      <c r="O21" s="21"/>
      <c r="P21" s="20"/>
      <c r="Q21" s="18">
        <v>45795</v>
      </c>
      <c r="R21" s="21"/>
      <c r="S21" s="21"/>
      <c r="T21" s="20"/>
      <c r="U21" s="18">
        <v>45826</v>
      </c>
      <c r="V21" s="21"/>
      <c r="W21" s="21"/>
      <c r="X21" s="22"/>
      <c r="Y21" s="54" t="s">
        <v>12</v>
      </c>
      <c r="Z21" s="30">
        <f>SUM(G4:G31)</f>
        <v>0</v>
      </c>
      <c r="AA21" s="56">
        <f>Table25101131015[[#This Row],[This Year]]</f>
        <v>0</v>
      </c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44"/>
    </row>
    <row r="22" spans="1:54" x14ac:dyDescent="0.25">
      <c r="A22" s="18">
        <v>45676</v>
      </c>
      <c r="B22" s="21"/>
      <c r="C22" s="19"/>
      <c r="D22" s="20"/>
      <c r="E22" s="18">
        <v>45707</v>
      </c>
      <c r="F22" s="21"/>
      <c r="G22" s="21"/>
      <c r="H22" s="20"/>
      <c r="I22" s="18">
        <v>45735</v>
      </c>
      <c r="J22" s="21"/>
      <c r="K22" s="21"/>
      <c r="L22" s="20"/>
      <c r="M22" s="18">
        <v>45766</v>
      </c>
      <c r="N22" s="21"/>
      <c r="O22" s="21"/>
      <c r="P22" s="20"/>
      <c r="Q22" s="18">
        <v>45796</v>
      </c>
      <c r="R22" s="21"/>
      <c r="S22" s="21"/>
      <c r="T22" s="20"/>
      <c r="U22" s="18">
        <v>45827</v>
      </c>
      <c r="V22" s="21"/>
      <c r="W22" s="21"/>
      <c r="X22" s="22"/>
      <c r="Y22" s="54" t="s">
        <v>4</v>
      </c>
      <c r="Z22" s="30">
        <f>SUM(K4:K34)</f>
        <v>0</v>
      </c>
      <c r="AA22" s="56">
        <f>Table25101131015[[#This Row],[This Year]]</f>
        <v>0</v>
      </c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44"/>
    </row>
    <row r="23" spans="1:54" x14ac:dyDescent="0.25">
      <c r="A23" s="18">
        <v>45677</v>
      </c>
      <c r="B23" s="21"/>
      <c r="C23" s="19"/>
      <c r="D23" s="20"/>
      <c r="E23" s="18">
        <v>45708</v>
      </c>
      <c r="F23" s="21"/>
      <c r="G23" s="21"/>
      <c r="H23" s="20"/>
      <c r="I23" s="18">
        <v>45736</v>
      </c>
      <c r="J23" s="21"/>
      <c r="K23" s="21"/>
      <c r="L23" s="20"/>
      <c r="M23" s="18">
        <v>45767</v>
      </c>
      <c r="N23" s="21"/>
      <c r="O23" s="21"/>
      <c r="P23" s="20"/>
      <c r="Q23" s="18">
        <v>45797</v>
      </c>
      <c r="R23" s="21"/>
      <c r="S23" s="21"/>
      <c r="T23" s="20"/>
      <c r="U23" s="18">
        <v>45828</v>
      </c>
      <c r="V23" s="21"/>
      <c r="W23" s="21"/>
      <c r="X23" s="22"/>
      <c r="Y23" s="54" t="s">
        <v>5</v>
      </c>
      <c r="Z23" s="30">
        <f>SUM(O4:O33)</f>
        <v>0</v>
      </c>
      <c r="AA23" s="56">
        <f>Table25101131015[[#This Row],[This Year]]</f>
        <v>0</v>
      </c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44"/>
    </row>
    <row r="24" spans="1:54" x14ac:dyDescent="0.25">
      <c r="A24" s="18">
        <v>45678</v>
      </c>
      <c r="B24" s="21"/>
      <c r="C24" s="19"/>
      <c r="D24" s="20"/>
      <c r="E24" s="18">
        <v>45709</v>
      </c>
      <c r="F24" s="21"/>
      <c r="G24" s="21"/>
      <c r="H24" s="20"/>
      <c r="I24" s="18">
        <v>45737</v>
      </c>
      <c r="J24" s="21"/>
      <c r="K24" s="21"/>
      <c r="L24" s="20"/>
      <c r="M24" s="18">
        <v>45768</v>
      </c>
      <c r="N24" s="21"/>
      <c r="O24" s="21"/>
      <c r="P24" s="20"/>
      <c r="Q24" s="18">
        <v>45798</v>
      </c>
      <c r="R24" s="21"/>
      <c r="S24" s="21"/>
      <c r="T24" s="20"/>
      <c r="U24" s="18">
        <v>45829</v>
      </c>
      <c r="V24" s="21"/>
      <c r="W24" s="21"/>
      <c r="X24" s="22"/>
      <c r="Y24" s="54" t="s">
        <v>6</v>
      </c>
      <c r="Z24" s="30">
        <f>SUM(S4:S34)</f>
        <v>0</v>
      </c>
      <c r="AA24" s="56">
        <f>Table25101131015[[#This Row],[This Year]]</f>
        <v>0</v>
      </c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44"/>
    </row>
    <row r="25" spans="1:54" x14ac:dyDescent="0.25">
      <c r="A25" s="18">
        <v>45679</v>
      </c>
      <c r="B25" s="21"/>
      <c r="C25" s="19"/>
      <c r="D25" s="20"/>
      <c r="E25" s="18">
        <v>45710</v>
      </c>
      <c r="F25" s="21"/>
      <c r="G25" s="21"/>
      <c r="H25" s="20"/>
      <c r="I25" s="18">
        <v>45738</v>
      </c>
      <c r="J25" s="21"/>
      <c r="K25" s="21"/>
      <c r="L25" s="20"/>
      <c r="M25" s="18">
        <v>45769</v>
      </c>
      <c r="N25" s="21"/>
      <c r="O25" s="21"/>
      <c r="P25" s="20"/>
      <c r="Q25" s="18">
        <v>45799</v>
      </c>
      <c r="R25" s="21"/>
      <c r="S25" s="21"/>
      <c r="T25" s="20"/>
      <c r="U25" s="18">
        <v>45830</v>
      </c>
      <c r="V25" s="21"/>
      <c r="W25" s="21"/>
      <c r="X25" s="22"/>
      <c r="Y25" s="54" t="s">
        <v>7</v>
      </c>
      <c r="Z25" s="30">
        <f>SUM(W4:W33)</f>
        <v>0</v>
      </c>
      <c r="AA25" s="56">
        <f>Table25101131015[[#This Row],[This Year]]</f>
        <v>0</v>
      </c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44"/>
    </row>
    <row r="26" spans="1:54" x14ac:dyDescent="0.25">
      <c r="A26" s="18">
        <v>45680</v>
      </c>
      <c r="B26" s="21"/>
      <c r="C26" s="19"/>
      <c r="D26" s="20"/>
      <c r="E26" s="18">
        <v>45711</v>
      </c>
      <c r="F26" s="21"/>
      <c r="G26" s="21"/>
      <c r="H26" s="20"/>
      <c r="I26" s="18">
        <v>45739</v>
      </c>
      <c r="J26" s="21"/>
      <c r="K26" s="21"/>
      <c r="L26" s="20"/>
      <c r="M26" s="18">
        <v>45770</v>
      </c>
      <c r="N26" s="21"/>
      <c r="O26" s="21"/>
      <c r="P26" s="20"/>
      <c r="Q26" s="18">
        <v>45800</v>
      </c>
      <c r="R26" s="21"/>
      <c r="S26" s="21"/>
      <c r="T26" s="20"/>
      <c r="U26" s="18">
        <v>45831</v>
      </c>
      <c r="V26" s="21"/>
      <c r="W26" s="21"/>
      <c r="X26" s="22"/>
      <c r="Y26" s="54" t="s">
        <v>13</v>
      </c>
      <c r="Z26" s="30">
        <f>SUM(C37:C67)</f>
        <v>0</v>
      </c>
      <c r="AA26" s="56">
        <f>Table25101131015[[#This Row],[This Year]]</f>
        <v>0</v>
      </c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44"/>
    </row>
    <row r="27" spans="1:54" x14ac:dyDescent="0.25">
      <c r="A27" s="18">
        <v>45681</v>
      </c>
      <c r="B27" s="21"/>
      <c r="C27" s="19"/>
      <c r="D27" s="20"/>
      <c r="E27" s="18">
        <v>45712</v>
      </c>
      <c r="F27" s="21"/>
      <c r="G27" s="21"/>
      <c r="H27" s="20"/>
      <c r="I27" s="18">
        <v>45740</v>
      </c>
      <c r="J27" s="21"/>
      <c r="K27" s="21"/>
      <c r="L27" s="20"/>
      <c r="M27" s="18">
        <v>45771</v>
      </c>
      <c r="N27" s="21"/>
      <c r="O27" s="21"/>
      <c r="P27" s="20"/>
      <c r="Q27" s="18">
        <v>45801</v>
      </c>
      <c r="R27" s="21"/>
      <c r="S27" s="21"/>
      <c r="T27" s="20"/>
      <c r="U27" s="18">
        <v>45832</v>
      </c>
      <c r="V27" s="21"/>
      <c r="W27" s="21"/>
      <c r="X27" s="22"/>
      <c r="Y27" s="54" t="s">
        <v>14</v>
      </c>
      <c r="Z27" s="30">
        <f>SUM(G37:G67)</f>
        <v>0</v>
      </c>
      <c r="AA27" s="56">
        <f>Table25101131015[[#This Row],[This Year]]</f>
        <v>0</v>
      </c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44"/>
    </row>
    <row r="28" spans="1:54" x14ac:dyDescent="0.25">
      <c r="A28" s="18">
        <v>45682</v>
      </c>
      <c r="B28" s="21"/>
      <c r="C28" s="19"/>
      <c r="D28" s="20"/>
      <c r="E28" s="18">
        <v>45713</v>
      </c>
      <c r="F28" s="21"/>
      <c r="G28" s="21"/>
      <c r="H28" s="20"/>
      <c r="I28" s="18">
        <v>45741</v>
      </c>
      <c r="J28" s="21"/>
      <c r="K28" s="21"/>
      <c r="L28" s="20"/>
      <c r="M28" s="18">
        <v>45772</v>
      </c>
      <c r="N28" s="21"/>
      <c r="O28" s="21"/>
      <c r="P28" s="20"/>
      <c r="Q28" s="18">
        <v>45802</v>
      </c>
      <c r="R28" s="21"/>
      <c r="S28" s="21"/>
      <c r="T28" s="20"/>
      <c r="U28" s="18">
        <v>45833</v>
      </c>
      <c r="V28" s="21"/>
      <c r="W28" s="21"/>
      <c r="X28" s="22"/>
      <c r="Y28" s="54" t="s">
        <v>15</v>
      </c>
      <c r="Z28" s="30">
        <f>SUM(K37:K66)</f>
        <v>0</v>
      </c>
      <c r="AA28" s="56">
        <f>Table25101131015[[#This Row],[This Year]]</f>
        <v>0</v>
      </c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44"/>
    </row>
    <row r="29" spans="1:54" x14ac:dyDescent="0.25">
      <c r="A29" s="18">
        <v>45683</v>
      </c>
      <c r="B29" s="21"/>
      <c r="C29" s="19"/>
      <c r="D29" s="20"/>
      <c r="E29" s="18">
        <v>45714</v>
      </c>
      <c r="F29" s="21"/>
      <c r="G29" s="21"/>
      <c r="H29" s="20"/>
      <c r="I29" s="18">
        <v>45742</v>
      </c>
      <c r="J29" s="21"/>
      <c r="K29" s="21"/>
      <c r="L29" s="20"/>
      <c r="M29" s="18">
        <v>45773</v>
      </c>
      <c r="N29" s="21"/>
      <c r="O29" s="21"/>
      <c r="P29" s="20"/>
      <c r="Q29" s="18">
        <v>45803</v>
      </c>
      <c r="R29" s="21"/>
      <c r="S29" s="21"/>
      <c r="T29" s="20"/>
      <c r="U29" s="18">
        <v>45834</v>
      </c>
      <c r="V29" s="21"/>
      <c r="W29" s="21"/>
      <c r="X29" s="22"/>
      <c r="Y29" s="54" t="s">
        <v>16</v>
      </c>
      <c r="Z29" s="30">
        <f>SUM(O37:O67)</f>
        <v>0</v>
      </c>
      <c r="AA29" s="56">
        <f>Table25101131015[[#This Row],[This Year]]</f>
        <v>0</v>
      </c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44"/>
    </row>
    <row r="30" spans="1:54" x14ac:dyDescent="0.25">
      <c r="A30" s="18">
        <v>45684</v>
      </c>
      <c r="B30" s="21"/>
      <c r="C30" s="19"/>
      <c r="D30" s="20"/>
      <c r="E30" s="18">
        <v>45715</v>
      </c>
      <c r="F30" s="21"/>
      <c r="G30" s="21"/>
      <c r="H30" s="20"/>
      <c r="I30" s="18">
        <v>45743</v>
      </c>
      <c r="J30" s="21"/>
      <c r="K30" s="21"/>
      <c r="L30" s="20"/>
      <c r="M30" s="18">
        <v>45774</v>
      </c>
      <c r="N30" s="21"/>
      <c r="O30" s="21"/>
      <c r="P30" s="20"/>
      <c r="Q30" s="18">
        <v>45804</v>
      </c>
      <c r="R30" s="21"/>
      <c r="S30" s="21"/>
      <c r="T30" s="20"/>
      <c r="U30" s="18">
        <v>45835</v>
      </c>
      <c r="V30" s="21"/>
      <c r="W30" s="21"/>
      <c r="X30" s="22"/>
      <c r="Y30" s="54" t="s">
        <v>17</v>
      </c>
      <c r="Z30" s="30">
        <f>SUM(S37:S66)</f>
        <v>0</v>
      </c>
      <c r="AA30" s="56">
        <f>Table25101131015[[#This Row],[This Year]]</f>
        <v>0</v>
      </c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44"/>
    </row>
    <row r="31" spans="1:54" x14ac:dyDescent="0.25">
      <c r="A31" s="18">
        <v>45685</v>
      </c>
      <c r="B31" s="21"/>
      <c r="C31" s="19"/>
      <c r="D31" s="20"/>
      <c r="E31" s="18">
        <v>45716</v>
      </c>
      <c r="F31" s="21"/>
      <c r="G31" s="21"/>
      <c r="H31" s="20"/>
      <c r="I31" s="18">
        <v>45744</v>
      </c>
      <c r="J31" s="21"/>
      <c r="K31" s="21"/>
      <c r="L31" s="20"/>
      <c r="M31" s="18">
        <v>45775</v>
      </c>
      <c r="N31" s="21"/>
      <c r="O31" s="21"/>
      <c r="P31" s="20"/>
      <c r="Q31" s="18">
        <v>45805</v>
      </c>
      <c r="R31" s="21"/>
      <c r="S31" s="21"/>
      <c r="T31" s="20"/>
      <c r="U31" s="18">
        <v>45836</v>
      </c>
      <c r="V31" s="21"/>
      <c r="W31" s="21"/>
      <c r="X31" s="22"/>
      <c r="Y31" s="55" t="s">
        <v>18</v>
      </c>
      <c r="Z31" s="62">
        <f>SUM(W37:W67)</f>
        <v>0</v>
      </c>
      <c r="AA31" s="56">
        <f>Table25101131015[[#This Row],[This Year]]</f>
        <v>0</v>
      </c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44"/>
    </row>
    <row r="32" spans="1:54" ht="15.75" thickBot="1" x14ac:dyDescent="0.3">
      <c r="A32" s="18">
        <v>45686</v>
      </c>
      <c r="B32" s="21"/>
      <c r="C32" s="19"/>
      <c r="D32" s="20"/>
      <c r="E32" s="18"/>
      <c r="F32" s="21"/>
      <c r="G32" s="21"/>
      <c r="H32" s="20"/>
      <c r="I32" s="18">
        <v>45745</v>
      </c>
      <c r="J32" s="21"/>
      <c r="K32" s="21"/>
      <c r="L32" s="20"/>
      <c r="M32" s="18">
        <v>45776</v>
      </c>
      <c r="N32" s="21"/>
      <c r="O32" s="21"/>
      <c r="P32" s="20"/>
      <c r="Q32" s="18">
        <v>45806</v>
      </c>
      <c r="R32" s="21"/>
      <c r="S32" s="21"/>
      <c r="T32" s="20"/>
      <c r="U32" s="18">
        <v>45837</v>
      </c>
      <c r="V32" s="21"/>
      <c r="W32" s="21"/>
      <c r="X32" s="22"/>
      <c r="Y32" s="24" t="s">
        <v>19</v>
      </c>
      <c r="Z32" s="31">
        <f>SUM(Z20:Z31)</f>
        <v>0</v>
      </c>
      <c r="AA32" s="49">
        <f>SUBTOTAL(109,Table25101131015119[Last Year])</f>
        <v>0</v>
      </c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44"/>
    </row>
    <row r="33" spans="1:54" ht="15.75" thickBot="1" x14ac:dyDescent="0.3">
      <c r="A33" s="18">
        <v>45687</v>
      </c>
      <c r="B33" s="21"/>
      <c r="C33" s="19"/>
      <c r="D33" s="20"/>
      <c r="E33" s="18"/>
      <c r="F33" s="21"/>
      <c r="G33" s="21"/>
      <c r="H33" s="20"/>
      <c r="I33" s="18">
        <v>45746</v>
      </c>
      <c r="J33" s="21"/>
      <c r="K33" s="21"/>
      <c r="L33" s="20"/>
      <c r="M33" s="18">
        <v>45777</v>
      </c>
      <c r="N33" s="21"/>
      <c r="O33" s="21"/>
      <c r="P33" s="20"/>
      <c r="Q33" s="18">
        <v>45807</v>
      </c>
      <c r="R33" s="21"/>
      <c r="S33" s="21"/>
      <c r="T33" s="20"/>
      <c r="U33" s="18">
        <v>45838</v>
      </c>
      <c r="V33" s="21"/>
      <c r="W33" s="21"/>
      <c r="X33" s="26"/>
      <c r="Y33" s="28"/>
      <c r="Z33" s="28"/>
      <c r="AA33" s="28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44"/>
    </row>
    <row r="34" spans="1:54" ht="15.75" thickBot="1" x14ac:dyDescent="0.3">
      <c r="A34" s="33">
        <v>45688</v>
      </c>
      <c r="B34" s="35"/>
      <c r="C34" s="34"/>
      <c r="D34" s="25"/>
      <c r="E34" s="18"/>
      <c r="F34" s="35"/>
      <c r="G34" s="35"/>
      <c r="H34" s="25"/>
      <c r="I34" s="33">
        <v>45747</v>
      </c>
      <c r="J34" s="35"/>
      <c r="K34" s="35"/>
      <c r="L34" s="25"/>
      <c r="M34" s="33"/>
      <c r="N34" s="35"/>
      <c r="O34" s="35"/>
      <c r="P34" s="25"/>
      <c r="Q34" s="33">
        <v>45808</v>
      </c>
      <c r="R34" s="35"/>
      <c r="S34" s="35"/>
      <c r="T34" s="25"/>
      <c r="U34" s="33"/>
      <c r="V34" s="35"/>
      <c r="W34" s="35"/>
      <c r="X34" s="36"/>
      <c r="Y34" s="78" t="s">
        <v>31</v>
      </c>
      <c r="Z34" s="79"/>
      <c r="AA34" s="28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44"/>
    </row>
    <row r="35" spans="1:54" ht="16.5" thickBot="1" x14ac:dyDescent="0.3">
      <c r="A35" s="80" t="s">
        <v>13</v>
      </c>
      <c r="B35" s="81"/>
      <c r="C35" s="81"/>
      <c r="D35" s="82"/>
      <c r="E35" s="80" t="s">
        <v>14</v>
      </c>
      <c r="F35" s="81"/>
      <c r="G35" s="81"/>
      <c r="H35" s="82"/>
      <c r="I35" s="80" t="s">
        <v>15</v>
      </c>
      <c r="J35" s="81"/>
      <c r="K35" s="81"/>
      <c r="L35" s="82"/>
      <c r="M35" s="80" t="s">
        <v>16</v>
      </c>
      <c r="N35" s="81"/>
      <c r="O35" s="81"/>
      <c r="P35" s="82"/>
      <c r="Q35" s="80" t="s">
        <v>17</v>
      </c>
      <c r="R35" s="81"/>
      <c r="S35" s="81"/>
      <c r="T35" s="82"/>
      <c r="U35" s="80" t="s">
        <v>18</v>
      </c>
      <c r="V35" s="81"/>
      <c r="W35" s="81"/>
      <c r="X35" s="81"/>
      <c r="Y35" s="17" t="s">
        <v>23</v>
      </c>
      <c r="Z35" s="74" t="s">
        <v>8</v>
      </c>
      <c r="AA35" s="28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44"/>
    </row>
    <row r="36" spans="1:54" ht="15.75" thickBot="1" x14ac:dyDescent="0.3">
      <c r="A36" s="9" t="s">
        <v>30</v>
      </c>
      <c r="B36" s="65" t="s">
        <v>9</v>
      </c>
      <c r="C36" s="9" t="s">
        <v>10</v>
      </c>
      <c r="D36" s="9" t="s">
        <v>29</v>
      </c>
      <c r="E36" s="9" t="s">
        <v>30</v>
      </c>
      <c r="F36" s="65" t="s">
        <v>9</v>
      </c>
      <c r="G36" s="9" t="s">
        <v>10</v>
      </c>
      <c r="H36" s="9" t="s">
        <v>29</v>
      </c>
      <c r="I36" s="9" t="s">
        <v>30</v>
      </c>
      <c r="J36" s="65" t="s">
        <v>9</v>
      </c>
      <c r="K36" s="9" t="s">
        <v>10</v>
      </c>
      <c r="L36" s="9" t="s">
        <v>29</v>
      </c>
      <c r="M36" s="9" t="s">
        <v>30</v>
      </c>
      <c r="N36" s="65" t="s">
        <v>9</v>
      </c>
      <c r="O36" s="9" t="s">
        <v>10</v>
      </c>
      <c r="P36" s="9" t="s">
        <v>29</v>
      </c>
      <c r="Q36" s="9" t="s">
        <v>30</v>
      </c>
      <c r="R36" s="65" t="s">
        <v>9</v>
      </c>
      <c r="S36" s="9" t="s">
        <v>10</v>
      </c>
      <c r="T36" s="9" t="s">
        <v>29</v>
      </c>
      <c r="U36" s="9" t="s">
        <v>30</v>
      </c>
      <c r="V36" s="65" t="s">
        <v>9</v>
      </c>
      <c r="W36" s="9" t="s">
        <v>10</v>
      </c>
      <c r="X36" s="10" t="s">
        <v>29</v>
      </c>
      <c r="Y36" s="48">
        <v>2021</v>
      </c>
      <c r="Z36" s="71">
        <f>'2021'!Z16</f>
        <v>0</v>
      </c>
      <c r="AA36" s="28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44"/>
    </row>
    <row r="37" spans="1:54" x14ac:dyDescent="0.25">
      <c r="A37" s="12">
        <v>45839</v>
      </c>
      <c r="B37" s="15"/>
      <c r="C37" s="13"/>
      <c r="D37" s="14"/>
      <c r="E37" s="12">
        <v>45870</v>
      </c>
      <c r="F37" s="15"/>
      <c r="G37" s="13"/>
      <c r="H37" s="14"/>
      <c r="I37" s="12">
        <v>45901</v>
      </c>
      <c r="J37" s="15"/>
      <c r="K37" s="13"/>
      <c r="L37" s="14"/>
      <c r="M37" s="12">
        <v>45931</v>
      </c>
      <c r="N37" s="15"/>
      <c r="O37" s="13"/>
      <c r="P37" s="14"/>
      <c r="Q37" s="12">
        <v>45962</v>
      </c>
      <c r="R37" s="15"/>
      <c r="S37" s="13"/>
      <c r="T37" s="14"/>
      <c r="U37" s="12">
        <v>45992</v>
      </c>
      <c r="V37" s="15"/>
      <c r="W37" s="13"/>
      <c r="X37" s="37"/>
      <c r="Y37" s="48">
        <v>2022</v>
      </c>
      <c r="Z37" s="71">
        <f>'2022'!Z16</f>
        <v>0</v>
      </c>
      <c r="AA37" s="28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44"/>
    </row>
    <row r="38" spans="1:54" x14ac:dyDescent="0.25">
      <c r="A38" s="18">
        <v>45840</v>
      </c>
      <c r="B38" s="21"/>
      <c r="C38" s="19"/>
      <c r="D38" s="20"/>
      <c r="E38" s="18">
        <v>45871</v>
      </c>
      <c r="F38" s="21"/>
      <c r="G38" s="19"/>
      <c r="H38" s="20"/>
      <c r="I38" s="18">
        <v>45902</v>
      </c>
      <c r="J38" s="21"/>
      <c r="K38" s="19"/>
      <c r="L38" s="20"/>
      <c r="M38" s="18">
        <v>45932</v>
      </c>
      <c r="N38" s="21"/>
      <c r="O38" s="19"/>
      <c r="P38" s="20"/>
      <c r="Q38" s="18">
        <v>45963</v>
      </c>
      <c r="R38" s="21"/>
      <c r="S38" s="19"/>
      <c r="T38" s="20"/>
      <c r="U38" s="18">
        <v>45993</v>
      </c>
      <c r="V38" s="21"/>
      <c r="W38" s="19"/>
      <c r="X38" s="26"/>
      <c r="Y38" s="48">
        <v>2023</v>
      </c>
      <c r="Z38" s="71">
        <f>'2023'!Z16</f>
        <v>0</v>
      </c>
      <c r="AA38" s="28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44"/>
    </row>
    <row r="39" spans="1:54" x14ac:dyDescent="0.25">
      <c r="A39" s="18">
        <v>45841</v>
      </c>
      <c r="B39" s="21"/>
      <c r="C39" s="19"/>
      <c r="D39" s="20"/>
      <c r="E39" s="18">
        <v>45872</v>
      </c>
      <c r="F39" s="21"/>
      <c r="G39" s="19"/>
      <c r="H39" s="20"/>
      <c r="I39" s="18">
        <v>45903</v>
      </c>
      <c r="J39" s="21"/>
      <c r="K39" s="19"/>
      <c r="L39" s="20"/>
      <c r="M39" s="18">
        <v>45933</v>
      </c>
      <c r="N39" s="21"/>
      <c r="O39" s="19"/>
      <c r="P39" s="20"/>
      <c r="Q39" s="18">
        <v>45964</v>
      </c>
      <c r="R39" s="21"/>
      <c r="S39" s="19"/>
      <c r="T39" s="20"/>
      <c r="U39" s="18">
        <v>45994</v>
      </c>
      <c r="V39" s="21"/>
      <c r="W39" s="19"/>
      <c r="X39" s="26"/>
      <c r="Y39" s="48">
        <v>2024</v>
      </c>
      <c r="Z39" s="71">
        <f>'2024'!Z16</f>
        <v>0</v>
      </c>
      <c r="AA39" s="28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44"/>
    </row>
    <row r="40" spans="1:54" x14ac:dyDescent="0.25">
      <c r="A40" s="18">
        <v>45842</v>
      </c>
      <c r="B40" s="21"/>
      <c r="C40" s="19"/>
      <c r="D40" s="20"/>
      <c r="E40" s="18">
        <v>45873</v>
      </c>
      <c r="F40" s="21"/>
      <c r="G40" s="19"/>
      <c r="H40" s="20"/>
      <c r="I40" s="18">
        <v>45904</v>
      </c>
      <c r="J40" s="21"/>
      <c r="K40" s="19"/>
      <c r="L40" s="20"/>
      <c r="M40" s="18">
        <v>45934</v>
      </c>
      <c r="N40" s="21"/>
      <c r="O40" s="19"/>
      <c r="P40" s="20"/>
      <c r="Q40" s="18">
        <v>45965</v>
      </c>
      <c r="R40" s="21"/>
      <c r="S40" s="19"/>
      <c r="T40" s="20"/>
      <c r="U40" s="18">
        <v>45995</v>
      </c>
      <c r="V40" s="21"/>
      <c r="W40" s="19"/>
      <c r="X40" s="26"/>
      <c r="Y40" s="48">
        <v>2025</v>
      </c>
      <c r="Z40" s="71">
        <f>'2025'!Z16</f>
        <v>0</v>
      </c>
      <c r="AA40" s="28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44"/>
    </row>
    <row r="41" spans="1:54" x14ac:dyDescent="0.25">
      <c r="A41" s="18">
        <v>45843</v>
      </c>
      <c r="B41" s="21"/>
      <c r="C41" s="19"/>
      <c r="D41" s="20"/>
      <c r="E41" s="18">
        <v>45874</v>
      </c>
      <c r="F41" s="21"/>
      <c r="G41" s="19"/>
      <c r="H41" s="20"/>
      <c r="I41" s="18">
        <v>45905</v>
      </c>
      <c r="J41" s="21"/>
      <c r="K41" s="19"/>
      <c r="L41" s="20"/>
      <c r="M41" s="18">
        <v>45935</v>
      </c>
      <c r="N41" s="21"/>
      <c r="O41" s="19"/>
      <c r="P41" s="20"/>
      <c r="Q41" s="18">
        <v>45966</v>
      </c>
      <c r="R41" s="21"/>
      <c r="S41" s="19"/>
      <c r="T41" s="20"/>
      <c r="U41" s="18">
        <v>45996</v>
      </c>
      <c r="V41" s="21"/>
      <c r="W41" s="19"/>
      <c r="X41" s="26"/>
      <c r="Y41" s="48">
        <v>2026</v>
      </c>
      <c r="Z41" s="71">
        <f>'2026'!Z16</f>
        <v>0</v>
      </c>
      <c r="AA41" s="28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44"/>
    </row>
    <row r="42" spans="1:54" x14ac:dyDescent="0.25">
      <c r="A42" s="18">
        <v>45844</v>
      </c>
      <c r="B42" s="21"/>
      <c r="C42" s="19"/>
      <c r="D42" s="20"/>
      <c r="E42" s="18">
        <v>45875</v>
      </c>
      <c r="F42" s="21"/>
      <c r="G42" s="19"/>
      <c r="H42" s="20"/>
      <c r="I42" s="18">
        <v>45906</v>
      </c>
      <c r="J42" s="21"/>
      <c r="K42" s="19"/>
      <c r="L42" s="20"/>
      <c r="M42" s="18">
        <v>45936</v>
      </c>
      <c r="N42" s="21"/>
      <c r="O42" s="19"/>
      <c r="P42" s="20"/>
      <c r="Q42" s="18">
        <v>45967</v>
      </c>
      <c r="R42" s="21"/>
      <c r="S42" s="19"/>
      <c r="T42" s="20"/>
      <c r="U42" s="18">
        <v>45997</v>
      </c>
      <c r="V42" s="21"/>
      <c r="W42" s="19"/>
      <c r="X42" s="26"/>
      <c r="Y42" s="48">
        <v>2027</v>
      </c>
      <c r="Z42" s="71">
        <f>'2027'!Z16</f>
        <v>0</v>
      </c>
      <c r="AA42" s="28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44"/>
    </row>
    <row r="43" spans="1:54" x14ac:dyDescent="0.25">
      <c r="A43" s="18">
        <v>45845</v>
      </c>
      <c r="B43" s="21"/>
      <c r="C43" s="19"/>
      <c r="D43" s="20"/>
      <c r="E43" s="18">
        <v>45876</v>
      </c>
      <c r="F43" s="21"/>
      <c r="G43" s="19"/>
      <c r="H43" s="20"/>
      <c r="I43" s="18">
        <v>45907</v>
      </c>
      <c r="J43" s="21"/>
      <c r="K43" s="19"/>
      <c r="L43" s="20"/>
      <c r="M43" s="18">
        <v>45937</v>
      </c>
      <c r="N43" s="21"/>
      <c r="O43" s="19"/>
      <c r="P43" s="20"/>
      <c r="Q43" s="18">
        <v>45968</v>
      </c>
      <c r="R43" s="21"/>
      <c r="S43" s="19"/>
      <c r="T43" s="20"/>
      <c r="U43" s="18">
        <v>45998</v>
      </c>
      <c r="V43" s="21"/>
      <c r="W43" s="19"/>
      <c r="X43" s="26"/>
      <c r="Y43" s="48">
        <v>2028</v>
      </c>
      <c r="Z43" s="71">
        <f>'2028'!Z16</f>
        <v>0</v>
      </c>
      <c r="AA43" s="28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44"/>
    </row>
    <row r="44" spans="1:54" x14ac:dyDescent="0.25">
      <c r="A44" s="18">
        <v>45846</v>
      </c>
      <c r="B44" s="21"/>
      <c r="C44" s="19"/>
      <c r="D44" s="20"/>
      <c r="E44" s="18">
        <v>45877</v>
      </c>
      <c r="F44" s="21"/>
      <c r="G44" s="19"/>
      <c r="H44" s="20"/>
      <c r="I44" s="18">
        <v>45908</v>
      </c>
      <c r="J44" s="21"/>
      <c r="K44" s="19"/>
      <c r="L44" s="20"/>
      <c r="M44" s="18">
        <v>45938</v>
      </c>
      <c r="N44" s="21"/>
      <c r="O44" s="19"/>
      <c r="P44" s="20"/>
      <c r="Q44" s="18">
        <v>45969</v>
      </c>
      <c r="R44" s="21"/>
      <c r="S44" s="19"/>
      <c r="T44" s="20"/>
      <c r="U44" s="18">
        <v>45999</v>
      </c>
      <c r="V44" s="21"/>
      <c r="W44" s="19"/>
      <c r="X44" s="26"/>
      <c r="Y44" s="48">
        <v>2029</v>
      </c>
      <c r="Z44" s="71">
        <f>'2029'!Z16</f>
        <v>0</v>
      </c>
      <c r="AA44" s="28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44"/>
    </row>
    <row r="45" spans="1:54" x14ac:dyDescent="0.25">
      <c r="A45" s="18">
        <v>45847</v>
      </c>
      <c r="B45" s="21"/>
      <c r="C45" s="19"/>
      <c r="D45" s="20"/>
      <c r="E45" s="18">
        <v>45878</v>
      </c>
      <c r="F45" s="21"/>
      <c r="G45" s="19"/>
      <c r="H45" s="20"/>
      <c r="I45" s="18">
        <v>45909</v>
      </c>
      <c r="J45" s="21"/>
      <c r="K45" s="19"/>
      <c r="L45" s="20"/>
      <c r="M45" s="18">
        <v>45939</v>
      </c>
      <c r="N45" s="21"/>
      <c r="O45" s="19"/>
      <c r="P45" s="20"/>
      <c r="Q45" s="18">
        <v>45970</v>
      </c>
      <c r="R45" s="21"/>
      <c r="S45" s="19"/>
      <c r="T45" s="20"/>
      <c r="U45" s="18">
        <v>46000</v>
      </c>
      <c r="V45" s="21"/>
      <c r="W45" s="19"/>
      <c r="X45" s="26"/>
      <c r="Y45" s="48">
        <v>2030</v>
      </c>
      <c r="Z45" s="71">
        <f>'2030'!Z16</f>
        <v>0</v>
      </c>
      <c r="AA45" s="28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44"/>
    </row>
    <row r="46" spans="1:54" x14ac:dyDescent="0.25">
      <c r="A46" s="18">
        <v>45848</v>
      </c>
      <c r="B46" s="21"/>
      <c r="C46" s="19"/>
      <c r="D46" s="20"/>
      <c r="E46" s="18">
        <v>45879</v>
      </c>
      <c r="F46" s="21"/>
      <c r="G46" s="19"/>
      <c r="H46" s="20"/>
      <c r="I46" s="18">
        <v>45910</v>
      </c>
      <c r="J46" s="21"/>
      <c r="K46" s="19"/>
      <c r="L46" s="20"/>
      <c r="M46" s="18">
        <v>45940</v>
      </c>
      <c r="N46" s="21"/>
      <c r="O46" s="19"/>
      <c r="P46" s="20"/>
      <c r="Q46" s="18">
        <v>45971</v>
      </c>
      <c r="R46" s="21"/>
      <c r="S46" s="19"/>
      <c r="T46" s="20"/>
      <c r="U46" s="18">
        <v>46001</v>
      </c>
      <c r="V46" s="21"/>
      <c r="W46" s="19"/>
      <c r="X46" s="26"/>
      <c r="Y46" s="48">
        <v>2031</v>
      </c>
      <c r="Z46" s="71">
        <f>'2031'!Z16</f>
        <v>0</v>
      </c>
      <c r="AA46" s="28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44"/>
    </row>
    <row r="47" spans="1:54" x14ac:dyDescent="0.25">
      <c r="A47" s="18">
        <v>45849</v>
      </c>
      <c r="B47" s="21"/>
      <c r="C47" s="19"/>
      <c r="D47" s="20"/>
      <c r="E47" s="18">
        <v>45880</v>
      </c>
      <c r="F47" s="21"/>
      <c r="G47" s="19"/>
      <c r="H47" s="20"/>
      <c r="I47" s="18">
        <v>45911</v>
      </c>
      <c r="J47" s="21"/>
      <c r="K47" s="19"/>
      <c r="L47" s="20"/>
      <c r="M47" s="18">
        <v>45941</v>
      </c>
      <c r="N47" s="21"/>
      <c r="O47" s="19"/>
      <c r="P47" s="20"/>
      <c r="Q47" s="18">
        <v>45972</v>
      </c>
      <c r="R47" s="21"/>
      <c r="S47" s="19"/>
      <c r="T47" s="20"/>
      <c r="U47" s="18">
        <v>46002</v>
      </c>
      <c r="V47" s="21"/>
      <c r="W47" s="19"/>
      <c r="X47" s="26"/>
      <c r="Y47" s="48">
        <v>2032</v>
      </c>
      <c r="Z47" s="71">
        <f>'2032'!Z16</f>
        <v>0</v>
      </c>
      <c r="AA47" s="28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44"/>
    </row>
    <row r="48" spans="1:54" x14ac:dyDescent="0.25">
      <c r="A48" s="18">
        <v>45850</v>
      </c>
      <c r="B48" s="21"/>
      <c r="C48" s="19"/>
      <c r="D48" s="20"/>
      <c r="E48" s="18">
        <v>45881</v>
      </c>
      <c r="F48" s="21"/>
      <c r="G48" s="19"/>
      <c r="H48" s="20"/>
      <c r="I48" s="18">
        <v>45912</v>
      </c>
      <c r="J48" s="21"/>
      <c r="K48" s="19"/>
      <c r="L48" s="20"/>
      <c r="M48" s="18">
        <v>45942</v>
      </c>
      <c r="N48" s="21"/>
      <c r="O48" s="19"/>
      <c r="P48" s="20"/>
      <c r="Q48" s="18">
        <v>45973</v>
      </c>
      <c r="R48" s="21"/>
      <c r="S48" s="19"/>
      <c r="T48" s="20"/>
      <c r="U48" s="18">
        <v>46003</v>
      </c>
      <c r="V48" s="21"/>
      <c r="W48" s="19"/>
      <c r="X48" s="26"/>
      <c r="Y48" s="48">
        <v>2033</v>
      </c>
      <c r="Z48" s="71">
        <f>'2033'!Z16</f>
        <v>0</v>
      </c>
      <c r="AA48" s="28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44"/>
    </row>
    <row r="49" spans="1:54" x14ac:dyDescent="0.25">
      <c r="A49" s="18">
        <v>45851</v>
      </c>
      <c r="B49" s="21"/>
      <c r="C49" s="19"/>
      <c r="D49" s="20"/>
      <c r="E49" s="18">
        <v>45882</v>
      </c>
      <c r="F49" s="21"/>
      <c r="G49" s="19"/>
      <c r="H49" s="20"/>
      <c r="I49" s="18">
        <v>45913</v>
      </c>
      <c r="J49" s="21"/>
      <c r="K49" s="19"/>
      <c r="L49" s="20"/>
      <c r="M49" s="18">
        <v>45943</v>
      </c>
      <c r="N49" s="21"/>
      <c r="O49" s="19"/>
      <c r="P49" s="20"/>
      <c r="Q49" s="18">
        <v>45974</v>
      </c>
      <c r="R49" s="21"/>
      <c r="S49" s="19"/>
      <c r="T49" s="20"/>
      <c r="U49" s="18">
        <v>46004</v>
      </c>
      <c r="V49" s="21"/>
      <c r="W49" s="19"/>
      <c r="X49" s="26"/>
      <c r="Y49" s="48">
        <v>2034</v>
      </c>
      <c r="Z49" s="71">
        <f>'2034'!Z16</f>
        <v>0</v>
      </c>
      <c r="AA49" s="28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44"/>
    </row>
    <row r="50" spans="1:54" ht="15.75" thickBot="1" x14ac:dyDescent="0.3">
      <c r="A50" s="18">
        <v>45852</v>
      </c>
      <c r="B50" s="21"/>
      <c r="C50" s="19"/>
      <c r="D50" s="20"/>
      <c r="E50" s="18">
        <v>45883</v>
      </c>
      <c r="F50" s="21"/>
      <c r="G50" s="19"/>
      <c r="H50" s="20"/>
      <c r="I50" s="18">
        <v>45914</v>
      </c>
      <c r="J50" s="21"/>
      <c r="K50" s="19"/>
      <c r="L50" s="20"/>
      <c r="M50" s="18">
        <v>45944</v>
      </c>
      <c r="N50" s="21"/>
      <c r="O50" s="19"/>
      <c r="P50" s="20"/>
      <c r="Q50" s="18">
        <v>45975</v>
      </c>
      <c r="R50" s="21"/>
      <c r="S50" s="19"/>
      <c r="T50" s="20"/>
      <c r="U50" s="18">
        <v>46005</v>
      </c>
      <c r="V50" s="21"/>
      <c r="W50" s="19"/>
      <c r="X50" s="26"/>
      <c r="Y50" s="48">
        <v>2035</v>
      </c>
      <c r="Z50" s="71">
        <f>'2035'!Z16</f>
        <v>0</v>
      </c>
      <c r="AA50" s="28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44"/>
    </row>
    <row r="51" spans="1:54" x14ac:dyDescent="0.25">
      <c r="A51" s="18">
        <v>45853</v>
      </c>
      <c r="B51" s="21"/>
      <c r="C51" s="19"/>
      <c r="D51" s="20"/>
      <c r="E51" s="18">
        <v>45884</v>
      </c>
      <c r="F51" s="21"/>
      <c r="G51" s="19"/>
      <c r="H51" s="20"/>
      <c r="I51" s="18">
        <v>45915</v>
      </c>
      <c r="J51" s="21"/>
      <c r="K51" s="19"/>
      <c r="L51" s="20"/>
      <c r="M51" s="18">
        <v>45945</v>
      </c>
      <c r="N51" s="21"/>
      <c r="O51" s="19"/>
      <c r="P51" s="20"/>
      <c r="Q51" s="18">
        <v>45976</v>
      </c>
      <c r="R51" s="21"/>
      <c r="S51" s="19"/>
      <c r="T51" s="20"/>
      <c r="U51" s="18">
        <v>46006</v>
      </c>
      <c r="V51" s="21"/>
      <c r="W51" s="19"/>
      <c r="X51" s="22"/>
      <c r="Y51" s="78" t="s">
        <v>32</v>
      </c>
      <c r="Z51" s="79"/>
      <c r="AA51" s="28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44"/>
    </row>
    <row r="52" spans="1:54" x14ac:dyDescent="0.25">
      <c r="A52" s="18">
        <v>45854</v>
      </c>
      <c r="B52" s="21"/>
      <c r="C52" s="19"/>
      <c r="D52" s="20"/>
      <c r="E52" s="18">
        <v>45885</v>
      </c>
      <c r="F52" s="21"/>
      <c r="G52" s="19"/>
      <c r="H52" s="20"/>
      <c r="I52" s="18">
        <v>45916</v>
      </c>
      <c r="J52" s="21"/>
      <c r="K52" s="19"/>
      <c r="L52" s="20"/>
      <c r="M52" s="18">
        <v>45946</v>
      </c>
      <c r="N52" s="21"/>
      <c r="O52" s="19"/>
      <c r="P52" s="20"/>
      <c r="Q52" s="18">
        <v>45977</v>
      </c>
      <c r="R52" s="21"/>
      <c r="S52" s="19"/>
      <c r="T52" s="20"/>
      <c r="U52" s="18">
        <v>46007</v>
      </c>
      <c r="V52" s="21"/>
      <c r="W52" s="19"/>
      <c r="X52" s="22"/>
      <c r="Y52" s="17" t="s">
        <v>24</v>
      </c>
      <c r="Z52" s="73" t="s">
        <v>20</v>
      </c>
      <c r="AA52" s="28"/>
      <c r="AB52" s="7"/>
      <c r="AC52" s="28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44"/>
    </row>
    <row r="53" spans="1:54" x14ac:dyDescent="0.25">
      <c r="A53" s="18">
        <v>45855</v>
      </c>
      <c r="B53" s="21"/>
      <c r="C53" s="19"/>
      <c r="D53" s="20"/>
      <c r="E53" s="18">
        <v>45886</v>
      </c>
      <c r="F53" s="21"/>
      <c r="G53" s="19"/>
      <c r="H53" s="20"/>
      <c r="I53" s="18">
        <v>45917</v>
      </c>
      <c r="J53" s="21"/>
      <c r="K53" s="19"/>
      <c r="L53" s="20"/>
      <c r="M53" s="18">
        <v>45947</v>
      </c>
      <c r="N53" s="21"/>
      <c r="O53" s="19"/>
      <c r="P53" s="20"/>
      <c r="Q53" s="18">
        <v>45978</v>
      </c>
      <c r="R53" s="21"/>
      <c r="S53" s="19"/>
      <c r="T53" s="20"/>
      <c r="U53" s="18">
        <v>46008</v>
      </c>
      <c r="V53" s="21"/>
      <c r="W53" s="19"/>
      <c r="X53" s="22"/>
      <c r="Y53" s="48">
        <v>2021</v>
      </c>
      <c r="Z53" s="71">
        <f>'2021'!Z32</f>
        <v>0</v>
      </c>
      <c r="AA53" s="28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44"/>
    </row>
    <row r="54" spans="1:54" ht="15.75" thickBot="1" x14ac:dyDescent="0.3">
      <c r="A54" s="18">
        <v>45856</v>
      </c>
      <c r="B54" s="21"/>
      <c r="C54" s="19"/>
      <c r="D54" s="20"/>
      <c r="E54" s="18">
        <v>45887</v>
      </c>
      <c r="F54" s="21"/>
      <c r="G54" s="19"/>
      <c r="H54" s="20"/>
      <c r="I54" s="18">
        <v>45918</v>
      </c>
      <c r="J54" s="21"/>
      <c r="K54" s="19"/>
      <c r="L54" s="20"/>
      <c r="M54" s="18">
        <v>45948</v>
      </c>
      <c r="N54" s="21"/>
      <c r="O54" s="19"/>
      <c r="P54" s="20"/>
      <c r="Q54" s="18">
        <v>45979</v>
      </c>
      <c r="R54" s="21"/>
      <c r="S54" s="19"/>
      <c r="T54" s="20"/>
      <c r="U54" s="18">
        <v>46009</v>
      </c>
      <c r="V54" s="21"/>
      <c r="W54" s="19"/>
      <c r="X54" s="22"/>
      <c r="Y54" s="48">
        <v>2022</v>
      </c>
      <c r="Z54" s="71">
        <f>'2022'!Z32</f>
        <v>0</v>
      </c>
      <c r="AA54" s="28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44"/>
    </row>
    <row r="55" spans="1:54" ht="15.75" thickBot="1" x14ac:dyDescent="0.3">
      <c r="A55" s="18">
        <v>45857</v>
      </c>
      <c r="B55" s="21"/>
      <c r="C55" s="19"/>
      <c r="D55" s="20"/>
      <c r="E55" s="18">
        <v>45888</v>
      </c>
      <c r="F55" s="21"/>
      <c r="G55" s="19"/>
      <c r="H55" s="20"/>
      <c r="I55" s="18">
        <v>45919</v>
      </c>
      <c r="J55" s="21"/>
      <c r="K55" s="19"/>
      <c r="L55" s="20"/>
      <c r="M55" s="18">
        <v>45949</v>
      </c>
      <c r="N55" s="21"/>
      <c r="O55" s="19"/>
      <c r="P55" s="20"/>
      <c r="Q55" s="18">
        <v>45980</v>
      </c>
      <c r="R55" s="21"/>
      <c r="S55" s="19"/>
      <c r="T55" s="20"/>
      <c r="U55" s="18">
        <v>46010</v>
      </c>
      <c r="V55" s="21"/>
      <c r="W55" s="19"/>
      <c r="X55" s="22"/>
      <c r="Y55" s="48">
        <v>2023</v>
      </c>
      <c r="Z55" s="71">
        <f>'2023'!Z32</f>
        <v>0</v>
      </c>
      <c r="AA55" s="28"/>
      <c r="AB55" s="7"/>
      <c r="AC55" s="39" t="s">
        <v>25</v>
      </c>
      <c r="AD55" s="69">
        <f>SUM(Table121247[Total Hours])</f>
        <v>0</v>
      </c>
      <c r="AE55" s="7"/>
      <c r="AF55" s="39" t="s">
        <v>26</v>
      </c>
      <c r="AG55" s="40">
        <f>SUM(Table131558[Total Salvations])</f>
        <v>0</v>
      </c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44"/>
    </row>
    <row r="56" spans="1:54" x14ac:dyDescent="0.25">
      <c r="A56" s="18">
        <v>45858</v>
      </c>
      <c r="B56" s="21"/>
      <c r="C56" s="19"/>
      <c r="D56" s="20"/>
      <c r="E56" s="18">
        <v>45889</v>
      </c>
      <c r="F56" s="21"/>
      <c r="G56" s="19"/>
      <c r="H56" s="20"/>
      <c r="I56" s="18">
        <v>45920</v>
      </c>
      <c r="J56" s="21"/>
      <c r="K56" s="19"/>
      <c r="L56" s="20"/>
      <c r="M56" s="18">
        <v>45950</v>
      </c>
      <c r="N56" s="21"/>
      <c r="O56" s="19"/>
      <c r="P56" s="20"/>
      <c r="Q56" s="18">
        <v>45981</v>
      </c>
      <c r="R56" s="21"/>
      <c r="S56" s="19"/>
      <c r="T56" s="20"/>
      <c r="U56" s="18">
        <v>46011</v>
      </c>
      <c r="V56" s="21"/>
      <c r="W56" s="19"/>
      <c r="X56" s="22"/>
      <c r="Y56" s="48">
        <v>2024</v>
      </c>
      <c r="Z56" s="71">
        <f>'2024'!Z32</f>
        <v>0</v>
      </c>
      <c r="AA56" s="28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44"/>
    </row>
    <row r="57" spans="1:54" x14ac:dyDescent="0.25">
      <c r="A57" s="18">
        <v>45859</v>
      </c>
      <c r="B57" s="21"/>
      <c r="C57" s="19"/>
      <c r="D57" s="20"/>
      <c r="E57" s="18">
        <v>45890</v>
      </c>
      <c r="F57" s="21"/>
      <c r="G57" s="19"/>
      <c r="H57" s="20"/>
      <c r="I57" s="18">
        <v>45921</v>
      </c>
      <c r="J57" s="21"/>
      <c r="K57" s="19"/>
      <c r="L57" s="20"/>
      <c r="M57" s="18">
        <v>45951</v>
      </c>
      <c r="N57" s="21"/>
      <c r="O57" s="19"/>
      <c r="P57" s="20"/>
      <c r="Q57" s="18">
        <v>45982</v>
      </c>
      <c r="R57" s="21"/>
      <c r="S57" s="19"/>
      <c r="T57" s="20"/>
      <c r="U57" s="18">
        <v>46012</v>
      </c>
      <c r="V57" s="21"/>
      <c r="W57" s="19"/>
      <c r="X57" s="22"/>
      <c r="Y57" s="48">
        <v>2025</v>
      </c>
      <c r="Z57" s="71">
        <f>'2025'!Z32</f>
        <v>0</v>
      </c>
      <c r="AA57" s="28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44"/>
    </row>
    <row r="58" spans="1:54" x14ac:dyDescent="0.25">
      <c r="A58" s="18">
        <v>45860</v>
      </c>
      <c r="B58" s="21"/>
      <c r="C58" s="19"/>
      <c r="D58" s="20"/>
      <c r="E58" s="18">
        <v>45891</v>
      </c>
      <c r="F58" s="21"/>
      <c r="G58" s="19"/>
      <c r="H58" s="20"/>
      <c r="I58" s="18">
        <v>45922</v>
      </c>
      <c r="J58" s="21"/>
      <c r="K58" s="19"/>
      <c r="L58" s="20"/>
      <c r="M58" s="18">
        <v>45952</v>
      </c>
      <c r="N58" s="21"/>
      <c r="O58" s="19"/>
      <c r="P58" s="20"/>
      <c r="Q58" s="18">
        <v>45983</v>
      </c>
      <c r="R58" s="21"/>
      <c r="S58" s="19"/>
      <c r="T58" s="20"/>
      <c r="U58" s="18">
        <v>46013</v>
      </c>
      <c r="V58" s="21"/>
      <c r="W58" s="19"/>
      <c r="X58" s="22"/>
      <c r="Y58" s="48">
        <v>2026</v>
      </c>
      <c r="Z58" s="71">
        <f>'2026'!Z32</f>
        <v>0</v>
      </c>
      <c r="AA58" s="28" t="s">
        <v>28</v>
      </c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44"/>
    </row>
    <row r="59" spans="1:54" x14ac:dyDescent="0.25">
      <c r="A59" s="18">
        <v>45861</v>
      </c>
      <c r="B59" s="21"/>
      <c r="C59" s="19"/>
      <c r="D59" s="20"/>
      <c r="E59" s="18">
        <v>45892</v>
      </c>
      <c r="F59" s="21"/>
      <c r="G59" s="19"/>
      <c r="H59" s="20"/>
      <c r="I59" s="18">
        <v>45923</v>
      </c>
      <c r="J59" s="21"/>
      <c r="K59" s="19"/>
      <c r="L59" s="20"/>
      <c r="M59" s="18">
        <v>45953</v>
      </c>
      <c r="N59" s="21"/>
      <c r="O59" s="19"/>
      <c r="P59" s="20"/>
      <c r="Q59" s="18">
        <v>45984</v>
      </c>
      <c r="R59" s="21"/>
      <c r="S59" s="19"/>
      <c r="T59" s="20"/>
      <c r="U59" s="18">
        <v>46014</v>
      </c>
      <c r="V59" s="21"/>
      <c r="W59" s="19"/>
      <c r="X59" s="22"/>
      <c r="Y59" s="48">
        <v>2027</v>
      </c>
      <c r="Z59" s="71">
        <f>'2027'!Z32</f>
        <v>0</v>
      </c>
      <c r="AA59" s="28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44"/>
    </row>
    <row r="60" spans="1:54" x14ac:dyDescent="0.25">
      <c r="A60" s="18">
        <v>45862</v>
      </c>
      <c r="B60" s="21"/>
      <c r="C60" s="19"/>
      <c r="D60" s="20"/>
      <c r="E60" s="18">
        <v>45893</v>
      </c>
      <c r="F60" s="21"/>
      <c r="G60" s="19"/>
      <c r="H60" s="20"/>
      <c r="I60" s="18">
        <v>45924</v>
      </c>
      <c r="J60" s="21"/>
      <c r="K60" s="19"/>
      <c r="L60" s="20"/>
      <c r="M60" s="18">
        <v>45954</v>
      </c>
      <c r="N60" s="21"/>
      <c r="O60" s="19"/>
      <c r="P60" s="20"/>
      <c r="Q60" s="18">
        <v>45985</v>
      </c>
      <c r="R60" s="21"/>
      <c r="S60" s="19"/>
      <c r="T60" s="20"/>
      <c r="U60" s="18">
        <v>46015</v>
      </c>
      <c r="V60" s="21"/>
      <c r="W60" s="19"/>
      <c r="X60" s="22"/>
      <c r="Y60" s="48">
        <v>2028</v>
      </c>
      <c r="Z60" s="71">
        <f>'2028'!Z32</f>
        <v>0</v>
      </c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44"/>
    </row>
    <row r="61" spans="1:54" x14ac:dyDescent="0.25">
      <c r="A61" s="18">
        <v>45863</v>
      </c>
      <c r="B61" s="21"/>
      <c r="C61" s="19"/>
      <c r="D61" s="20"/>
      <c r="E61" s="18">
        <v>45894</v>
      </c>
      <c r="F61" s="21"/>
      <c r="G61" s="19"/>
      <c r="H61" s="20"/>
      <c r="I61" s="18">
        <v>45925</v>
      </c>
      <c r="J61" s="21"/>
      <c r="K61" s="19"/>
      <c r="L61" s="20"/>
      <c r="M61" s="18">
        <v>45955</v>
      </c>
      <c r="N61" s="21"/>
      <c r="O61" s="19"/>
      <c r="P61" s="20"/>
      <c r="Q61" s="18">
        <v>45986</v>
      </c>
      <c r="R61" s="21"/>
      <c r="S61" s="19"/>
      <c r="T61" s="20"/>
      <c r="U61" s="18">
        <v>46016</v>
      </c>
      <c r="V61" s="21"/>
      <c r="W61" s="19"/>
      <c r="X61" s="22"/>
      <c r="Y61" s="48">
        <v>2029</v>
      </c>
      <c r="Z61" s="71">
        <f>'2029'!Z32</f>
        <v>0</v>
      </c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44"/>
    </row>
    <row r="62" spans="1:54" x14ac:dyDescent="0.25">
      <c r="A62" s="18">
        <v>45864</v>
      </c>
      <c r="B62" s="21"/>
      <c r="C62" s="19"/>
      <c r="D62" s="20"/>
      <c r="E62" s="18">
        <v>45895</v>
      </c>
      <c r="F62" s="21"/>
      <c r="G62" s="19"/>
      <c r="H62" s="20"/>
      <c r="I62" s="18">
        <v>45926</v>
      </c>
      <c r="J62" s="21"/>
      <c r="K62" s="19"/>
      <c r="L62" s="20"/>
      <c r="M62" s="18">
        <v>45956</v>
      </c>
      <c r="N62" s="21"/>
      <c r="O62" s="19"/>
      <c r="P62" s="20"/>
      <c r="Q62" s="18">
        <v>45987</v>
      </c>
      <c r="R62" s="21"/>
      <c r="S62" s="19"/>
      <c r="T62" s="20"/>
      <c r="U62" s="18">
        <v>46017</v>
      </c>
      <c r="V62" s="21"/>
      <c r="W62" s="19"/>
      <c r="X62" s="22"/>
      <c r="Y62" s="48">
        <v>2030</v>
      </c>
      <c r="Z62" s="71">
        <f>'2030'!Z32</f>
        <v>0</v>
      </c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44"/>
    </row>
    <row r="63" spans="1:54" x14ac:dyDescent="0.25">
      <c r="A63" s="18">
        <v>45865</v>
      </c>
      <c r="B63" s="21"/>
      <c r="C63" s="19"/>
      <c r="D63" s="20"/>
      <c r="E63" s="18">
        <v>45896</v>
      </c>
      <c r="F63" s="21"/>
      <c r="G63" s="19"/>
      <c r="H63" s="20"/>
      <c r="I63" s="18">
        <v>45927</v>
      </c>
      <c r="J63" s="21"/>
      <c r="K63" s="19"/>
      <c r="L63" s="20"/>
      <c r="M63" s="18">
        <v>45957</v>
      </c>
      <c r="N63" s="21"/>
      <c r="O63" s="19"/>
      <c r="P63" s="20"/>
      <c r="Q63" s="18">
        <v>45988</v>
      </c>
      <c r="R63" s="21"/>
      <c r="S63" s="19"/>
      <c r="T63" s="20"/>
      <c r="U63" s="18">
        <v>46018</v>
      </c>
      <c r="V63" s="21"/>
      <c r="W63" s="19"/>
      <c r="X63" s="22"/>
      <c r="Y63" s="48">
        <v>2031</v>
      </c>
      <c r="Z63" s="71">
        <f>'2031'!Z32</f>
        <v>0</v>
      </c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44"/>
    </row>
    <row r="64" spans="1:54" x14ac:dyDescent="0.25">
      <c r="A64" s="18">
        <v>45866</v>
      </c>
      <c r="B64" s="21"/>
      <c r="C64" s="19"/>
      <c r="D64" s="20"/>
      <c r="E64" s="18">
        <v>45897</v>
      </c>
      <c r="F64" s="21"/>
      <c r="G64" s="19"/>
      <c r="H64" s="20"/>
      <c r="I64" s="18">
        <v>45928</v>
      </c>
      <c r="J64" s="21"/>
      <c r="K64" s="19"/>
      <c r="L64" s="20"/>
      <c r="M64" s="18">
        <v>45958</v>
      </c>
      <c r="N64" s="21"/>
      <c r="O64" s="19"/>
      <c r="P64" s="20"/>
      <c r="Q64" s="18">
        <v>45989</v>
      </c>
      <c r="R64" s="21"/>
      <c r="S64" s="19"/>
      <c r="T64" s="20"/>
      <c r="U64" s="18">
        <v>46019</v>
      </c>
      <c r="V64" s="21"/>
      <c r="W64" s="19"/>
      <c r="X64" s="22"/>
      <c r="Y64" s="48">
        <v>2032</v>
      </c>
      <c r="Z64" s="71">
        <f>'2032'!Z32</f>
        <v>0</v>
      </c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44"/>
    </row>
    <row r="65" spans="1:54" x14ac:dyDescent="0.25">
      <c r="A65" s="18">
        <v>45867</v>
      </c>
      <c r="B65" s="21"/>
      <c r="C65" s="19"/>
      <c r="D65" s="20"/>
      <c r="E65" s="18">
        <v>45898</v>
      </c>
      <c r="F65" s="21"/>
      <c r="G65" s="19"/>
      <c r="H65" s="20"/>
      <c r="I65" s="18">
        <v>45929</v>
      </c>
      <c r="J65" s="21"/>
      <c r="K65" s="19"/>
      <c r="L65" s="20"/>
      <c r="M65" s="18">
        <v>45959</v>
      </c>
      <c r="N65" s="21"/>
      <c r="O65" s="19"/>
      <c r="P65" s="20"/>
      <c r="Q65" s="18">
        <v>45990</v>
      </c>
      <c r="R65" s="21"/>
      <c r="S65" s="19"/>
      <c r="T65" s="20"/>
      <c r="U65" s="18">
        <v>46020</v>
      </c>
      <c r="V65" s="21"/>
      <c r="W65" s="19"/>
      <c r="X65" s="22"/>
      <c r="Y65" s="48">
        <v>2033</v>
      </c>
      <c r="Z65" s="71">
        <f>'2033'!Z32</f>
        <v>0</v>
      </c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44"/>
    </row>
    <row r="66" spans="1:54" x14ac:dyDescent="0.25">
      <c r="A66" s="18">
        <v>45868</v>
      </c>
      <c r="B66" s="21"/>
      <c r="C66" s="19"/>
      <c r="D66" s="20"/>
      <c r="E66" s="18">
        <v>45899</v>
      </c>
      <c r="F66" s="21"/>
      <c r="G66" s="19"/>
      <c r="H66" s="20"/>
      <c r="I66" s="18">
        <v>45930</v>
      </c>
      <c r="J66" s="21"/>
      <c r="K66" s="19"/>
      <c r="L66" s="20"/>
      <c r="M66" s="18">
        <v>45960</v>
      </c>
      <c r="N66" s="21"/>
      <c r="O66" s="19"/>
      <c r="P66" s="20"/>
      <c r="Q66" s="18">
        <v>45991</v>
      </c>
      <c r="R66" s="21"/>
      <c r="S66" s="19"/>
      <c r="T66" s="20"/>
      <c r="U66" s="18">
        <v>46021</v>
      </c>
      <c r="V66" s="21"/>
      <c r="W66" s="19"/>
      <c r="X66" s="22"/>
      <c r="Y66" s="48">
        <v>2034</v>
      </c>
      <c r="Z66" s="71">
        <f>'2034'!Z32</f>
        <v>0</v>
      </c>
      <c r="AA66" s="28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44"/>
    </row>
    <row r="67" spans="1:54" ht="15.75" thickBot="1" x14ac:dyDescent="0.3">
      <c r="A67" s="33">
        <v>45869</v>
      </c>
      <c r="B67" s="35"/>
      <c r="C67" s="34"/>
      <c r="D67" s="25"/>
      <c r="E67" s="33">
        <v>45900</v>
      </c>
      <c r="F67" s="35"/>
      <c r="G67" s="34"/>
      <c r="H67" s="25"/>
      <c r="I67" s="33"/>
      <c r="J67" s="35"/>
      <c r="K67" s="34"/>
      <c r="L67" s="25"/>
      <c r="M67" s="33">
        <v>45961</v>
      </c>
      <c r="N67" s="35"/>
      <c r="O67" s="34"/>
      <c r="P67" s="25"/>
      <c r="Q67" s="33"/>
      <c r="R67" s="35"/>
      <c r="S67" s="34"/>
      <c r="T67" s="25"/>
      <c r="U67" s="33">
        <v>46022</v>
      </c>
      <c r="V67" s="35"/>
      <c r="W67" s="34"/>
      <c r="X67" s="36"/>
      <c r="Y67" s="38">
        <v>2035</v>
      </c>
      <c r="Z67" s="75">
        <f>'2035'!Z32</f>
        <v>0</v>
      </c>
      <c r="AA67" s="45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7"/>
    </row>
    <row r="68" spans="1:54" x14ac:dyDescent="0.25">
      <c r="Y68" s="28"/>
      <c r="Z68" s="28"/>
    </row>
    <row r="69" spans="1:54" x14ac:dyDescent="0.25">
      <c r="Y69" s="28"/>
      <c r="Z69" s="28"/>
    </row>
    <row r="70" spans="1:54" x14ac:dyDescent="0.25">
      <c r="Y70" s="28"/>
      <c r="Z70" s="28"/>
    </row>
    <row r="71" spans="1:54" x14ac:dyDescent="0.25">
      <c r="Y71" s="28"/>
      <c r="Z71" s="28"/>
    </row>
    <row r="72" spans="1:54" x14ac:dyDescent="0.25">
      <c r="Y72" s="28"/>
      <c r="Z72" s="28"/>
    </row>
  </sheetData>
  <mergeCells count="18">
    <mergeCell ref="A1:X1"/>
    <mergeCell ref="Y1:BH1"/>
    <mergeCell ref="A2:D2"/>
    <mergeCell ref="E2:H2"/>
    <mergeCell ref="I2:L2"/>
    <mergeCell ref="M2:P2"/>
    <mergeCell ref="Q2:T2"/>
    <mergeCell ref="U2:X2"/>
    <mergeCell ref="Y2:AA2"/>
    <mergeCell ref="Y51:Z51"/>
    <mergeCell ref="Y18:AA18"/>
    <mergeCell ref="Y34:Z34"/>
    <mergeCell ref="A35:D35"/>
    <mergeCell ref="E35:H35"/>
    <mergeCell ref="I35:L35"/>
    <mergeCell ref="M35:P35"/>
    <mergeCell ref="Q35:T35"/>
    <mergeCell ref="U35:X35"/>
  </mergeCells>
  <conditionalFormatting sqref="A37:D67">
    <cfRule type="expression" dxfId="428" priority="20">
      <formula>IF($B37&gt;0.01,TRUE,FALSE)</formula>
    </cfRule>
  </conditionalFormatting>
  <conditionalFormatting sqref="E37:H67">
    <cfRule type="expression" dxfId="427" priority="19">
      <formula>IF($F37&gt;0.01,TRUE,FALSE)</formula>
    </cfRule>
  </conditionalFormatting>
  <conditionalFormatting sqref="M37:P67">
    <cfRule type="expression" dxfId="426" priority="18">
      <formula>IF($N37&gt;0.01,TRUE,FALSE)</formula>
    </cfRule>
  </conditionalFormatting>
  <conditionalFormatting sqref="Q37:T67">
    <cfRule type="expression" dxfId="425" priority="17">
      <formula>IF($R37&gt;0.01,TRUE,FALSE)</formula>
    </cfRule>
  </conditionalFormatting>
  <conditionalFormatting sqref="U37:X67">
    <cfRule type="expression" dxfId="424" priority="16">
      <formula>IF($V37&gt;0.01,TRUE,FALSE)</formula>
    </cfRule>
  </conditionalFormatting>
  <conditionalFormatting sqref="A4:D34">
    <cfRule type="expression" dxfId="423" priority="15">
      <formula>IF($B4&gt;0.01,TRUE,FALSE)</formula>
    </cfRule>
  </conditionalFormatting>
  <conditionalFormatting sqref="E4:H32 F33:H34">
    <cfRule type="expression" dxfId="422" priority="14">
      <formula>IF($F4&gt;0.01,TRUE,FALSE)</formula>
    </cfRule>
  </conditionalFormatting>
  <conditionalFormatting sqref="I4:L34">
    <cfRule type="expression" dxfId="421" priority="13">
      <formula>IF($J4&gt;0.01,TRUE,FALSE)</formula>
    </cfRule>
  </conditionalFormatting>
  <conditionalFormatting sqref="M4:P34">
    <cfRule type="expression" dxfId="420" priority="12">
      <formula>IF($N4&gt;0.01,TRUE,FALSE)</formula>
    </cfRule>
  </conditionalFormatting>
  <conditionalFormatting sqref="Q4:T34">
    <cfRule type="expression" dxfId="419" priority="11">
      <formula>IF($R4&gt;0.01,TRUE,FALSE)</formula>
    </cfRule>
  </conditionalFormatting>
  <conditionalFormatting sqref="U4:X34">
    <cfRule type="expression" dxfId="418" priority="10">
      <formula>IF($V4&gt;0.01,TRUE,FALSE)</formula>
    </cfRule>
  </conditionalFormatting>
  <conditionalFormatting sqref="I37:L67">
    <cfRule type="expression" dxfId="417" priority="9">
      <formula>IF($J37&gt;0.01,TRUE,FALSE)</formula>
    </cfRule>
  </conditionalFormatting>
  <conditionalFormatting sqref="Z4:AA15 Z20:AA31">
    <cfRule type="cellIs" dxfId="416" priority="8" operator="greaterThan">
      <formula>0</formula>
    </cfRule>
  </conditionalFormatting>
  <conditionalFormatting sqref="E33:E34">
    <cfRule type="expression" dxfId="415" priority="4">
      <formula>IF($F33&gt;0.01,TRUE,FALSE)</formula>
    </cfRule>
  </conditionalFormatting>
  <conditionalFormatting sqref="Z36:Z50">
    <cfRule type="cellIs" dxfId="414" priority="3" operator="greaterThan">
      <formula>0</formula>
    </cfRule>
  </conditionalFormatting>
  <conditionalFormatting sqref="Z54:Z67">
    <cfRule type="cellIs" dxfId="413" priority="2" operator="greaterThan">
      <formula>0</formula>
    </cfRule>
  </conditionalFormatting>
  <conditionalFormatting sqref="Z53:Z67">
    <cfRule type="cellIs" dxfId="412" priority="1" operator="greaterThan">
      <formula>0</formula>
    </cfRule>
  </conditionalFormatting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B300D-ECB4-44F6-AE18-C080D9F9C4BD}">
  <dimension ref="A1:BH72"/>
  <sheetViews>
    <sheetView zoomScale="55" zoomScaleNormal="55" workbookViewId="0">
      <pane ySplit="1" topLeftCell="A2" activePane="bottomLeft" state="frozen"/>
      <selection pane="bottomLeft" activeCell="A2" sqref="A2:D2"/>
    </sheetView>
  </sheetViews>
  <sheetFormatPr defaultColWidth="8.85546875" defaultRowHeight="15" x14ac:dyDescent="0.25"/>
  <cols>
    <col min="1" max="1" width="12.140625" style="8" bestFit="1" customWidth="1"/>
    <col min="2" max="2" width="9" style="66" bestFit="1" customWidth="1"/>
    <col min="3" max="3" width="14.42578125" style="8" bestFit="1" customWidth="1"/>
    <col min="4" max="4" width="9.42578125" style="8" bestFit="1" customWidth="1"/>
    <col min="5" max="5" width="12.28515625" style="8" bestFit="1" customWidth="1"/>
    <col min="6" max="6" width="9" style="66" bestFit="1" customWidth="1"/>
    <col min="7" max="7" width="14.42578125" style="8" bestFit="1" customWidth="1"/>
    <col min="8" max="8" width="9.42578125" style="8" bestFit="1" customWidth="1"/>
    <col min="9" max="9" width="12.28515625" style="8" bestFit="1" customWidth="1"/>
    <col min="10" max="10" width="9" style="66" bestFit="1" customWidth="1"/>
    <col min="11" max="11" width="14.42578125" style="8" bestFit="1" customWidth="1"/>
    <col min="12" max="12" width="9.42578125" style="8" bestFit="1" customWidth="1"/>
    <col min="13" max="13" width="13.140625" style="8" bestFit="1" customWidth="1"/>
    <col min="14" max="14" width="9" style="66" bestFit="1" customWidth="1"/>
    <col min="15" max="15" width="14.42578125" style="8" bestFit="1" customWidth="1"/>
    <col min="16" max="16" width="9.42578125" style="8" bestFit="1" customWidth="1"/>
    <col min="17" max="17" width="12.5703125" style="8" bestFit="1" customWidth="1"/>
    <col min="18" max="18" width="9" style="66" bestFit="1" customWidth="1"/>
    <col min="19" max="19" width="14.42578125" style="8" bestFit="1" customWidth="1"/>
    <col min="20" max="20" width="9.42578125" style="8" bestFit="1" customWidth="1"/>
    <col min="21" max="21" width="13.140625" style="8" bestFit="1" customWidth="1"/>
    <col min="22" max="22" width="9" style="66" bestFit="1" customWidth="1"/>
    <col min="23" max="23" width="14.42578125" style="8" bestFit="1" customWidth="1"/>
    <col min="24" max="24" width="9.42578125" style="8" customWidth="1"/>
    <col min="25" max="25" width="19.42578125" style="32" bestFit="1" customWidth="1"/>
    <col min="26" max="26" width="30" style="32" bestFit="1" customWidth="1"/>
    <col min="27" max="27" width="21.7109375" style="32" bestFit="1" customWidth="1"/>
    <col min="28" max="28" width="2.28515625" style="8" bestFit="1" customWidth="1"/>
    <col min="29" max="29" width="25.140625" style="8" bestFit="1" customWidth="1"/>
    <col min="30" max="30" width="27" style="8" customWidth="1"/>
    <col min="31" max="31" width="8.85546875" style="8"/>
    <col min="32" max="32" width="30.85546875" style="8" bestFit="1" customWidth="1"/>
    <col min="33" max="33" width="27" style="8" customWidth="1"/>
    <col min="34" max="16384" width="8.85546875" style="8"/>
  </cols>
  <sheetData>
    <row r="1" spans="1:60" s="6" customFormat="1" ht="23.25" customHeight="1" thickBot="1" x14ac:dyDescent="0.3">
      <c r="A1" s="86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8"/>
      <c r="Y1" s="76" t="s">
        <v>1</v>
      </c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</row>
    <row r="2" spans="1:60" ht="16.5" thickBot="1" x14ac:dyDescent="0.3">
      <c r="A2" s="80" t="s">
        <v>2</v>
      </c>
      <c r="B2" s="81"/>
      <c r="C2" s="81"/>
      <c r="D2" s="82"/>
      <c r="E2" s="80" t="s">
        <v>3</v>
      </c>
      <c r="F2" s="81"/>
      <c r="G2" s="81"/>
      <c r="H2" s="82"/>
      <c r="I2" s="80" t="s">
        <v>4</v>
      </c>
      <c r="J2" s="81"/>
      <c r="K2" s="81"/>
      <c r="L2" s="82"/>
      <c r="M2" s="80" t="s">
        <v>5</v>
      </c>
      <c r="N2" s="81"/>
      <c r="O2" s="81"/>
      <c r="P2" s="82"/>
      <c r="Q2" s="80" t="s">
        <v>6</v>
      </c>
      <c r="R2" s="81"/>
      <c r="S2" s="81"/>
      <c r="T2" s="82"/>
      <c r="U2" s="80" t="s">
        <v>7</v>
      </c>
      <c r="V2" s="81"/>
      <c r="W2" s="81"/>
      <c r="X2" s="81"/>
      <c r="Y2" s="83" t="s">
        <v>8</v>
      </c>
      <c r="Z2" s="84"/>
      <c r="AA2" s="85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3"/>
    </row>
    <row r="3" spans="1:60" ht="15.75" thickBot="1" x14ac:dyDescent="0.3">
      <c r="A3" s="9" t="s">
        <v>30</v>
      </c>
      <c r="B3" s="65" t="s">
        <v>9</v>
      </c>
      <c r="C3" s="9" t="s">
        <v>10</v>
      </c>
      <c r="D3" s="9" t="s">
        <v>29</v>
      </c>
      <c r="E3" s="9" t="s">
        <v>30</v>
      </c>
      <c r="F3" s="65" t="s">
        <v>9</v>
      </c>
      <c r="G3" s="9" t="s">
        <v>10</v>
      </c>
      <c r="H3" s="9" t="s">
        <v>29</v>
      </c>
      <c r="I3" s="9" t="s">
        <v>30</v>
      </c>
      <c r="J3" s="65" t="s">
        <v>9</v>
      </c>
      <c r="K3" s="9" t="s">
        <v>10</v>
      </c>
      <c r="L3" s="9" t="s">
        <v>29</v>
      </c>
      <c r="M3" s="9" t="s">
        <v>30</v>
      </c>
      <c r="N3" s="65" t="s">
        <v>9</v>
      </c>
      <c r="O3" s="9" t="s">
        <v>10</v>
      </c>
      <c r="P3" s="9" t="s">
        <v>29</v>
      </c>
      <c r="Q3" s="9" t="s">
        <v>30</v>
      </c>
      <c r="R3" s="65" t="s">
        <v>9</v>
      </c>
      <c r="S3" s="9" t="s">
        <v>10</v>
      </c>
      <c r="T3" s="9" t="s">
        <v>29</v>
      </c>
      <c r="U3" s="9" t="s">
        <v>30</v>
      </c>
      <c r="V3" s="65" t="s">
        <v>9</v>
      </c>
      <c r="W3" s="9" t="s">
        <v>10</v>
      </c>
      <c r="X3" s="10" t="s">
        <v>29</v>
      </c>
      <c r="Y3" s="59" t="s">
        <v>11</v>
      </c>
      <c r="Z3" s="60" t="s">
        <v>27</v>
      </c>
      <c r="AA3" s="61" t="s">
        <v>22</v>
      </c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44"/>
    </row>
    <row r="4" spans="1:60" x14ac:dyDescent="0.25">
      <c r="A4" s="12">
        <v>46023</v>
      </c>
      <c r="B4" s="15"/>
      <c r="C4" s="13"/>
      <c r="D4" s="14"/>
      <c r="E4" s="12">
        <v>46054</v>
      </c>
      <c r="F4" s="15"/>
      <c r="G4" s="15"/>
      <c r="H4" s="14"/>
      <c r="I4" s="12">
        <v>46082</v>
      </c>
      <c r="J4" s="15"/>
      <c r="K4" s="15"/>
      <c r="L4" s="14"/>
      <c r="M4" s="12">
        <v>46113</v>
      </c>
      <c r="N4" s="15"/>
      <c r="O4" s="13"/>
      <c r="P4" s="14"/>
      <c r="Q4" s="12">
        <v>46143</v>
      </c>
      <c r="R4" s="15"/>
      <c r="S4" s="15"/>
      <c r="T4" s="14"/>
      <c r="U4" s="12">
        <v>46174</v>
      </c>
      <c r="V4" s="15"/>
      <c r="W4" s="15"/>
      <c r="X4" s="16"/>
      <c r="Y4" s="58" t="s">
        <v>2</v>
      </c>
      <c r="Z4" s="29">
        <f>SUM(B4:B34)</f>
        <v>0</v>
      </c>
      <c r="AA4" s="67">
        <f>Table14962914118[[#This Row],[This Year]]</f>
        <v>0</v>
      </c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44"/>
    </row>
    <row r="5" spans="1:60" x14ac:dyDescent="0.25">
      <c r="A5" s="18">
        <v>46024</v>
      </c>
      <c r="B5" s="21"/>
      <c r="C5" s="19"/>
      <c r="D5" s="20"/>
      <c r="E5" s="18">
        <v>46055</v>
      </c>
      <c r="F5" s="21"/>
      <c r="G5" s="21"/>
      <c r="H5" s="20"/>
      <c r="I5" s="18">
        <v>46083</v>
      </c>
      <c r="J5" s="21"/>
      <c r="K5" s="21"/>
      <c r="L5" s="20"/>
      <c r="M5" s="18">
        <v>46114</v>
      </c>
      <c r="N5" s="21"/>
      <c r="O5" s="21"/>
      <c r="P5" s="20"/>
      <c r="Q5" s="18">
        <v>46144</v>
      </c>
      <c r="R5" s="21"/>
      <c r="S5" s="21"/>
      <c r="T5" s="20"/>
      <c r="U5" s="18">
        <v>46175</v>
      </c>
      <c r="V5" s="21"/>
      <c r="W5" s="21"/>
      <c r="X5" s="22"/>
      <c r="Y5" s="54" t="s">
        <v>12</v>
      </c>
      <c r="Z5" s="30">
        <f>SUM(F4:F31)</f>
        <v>0</v>
      </c>
      <c r="AA5" s="67">
        <f>Table14962914118[[#This Row],[This Year]]</f>
        <v>0</v>
      </c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44"/>
    </row>
    <row r="6" spans="1:60" x14ac:dyDescent="0.25">
      <c r="A6" s="18">
        <v>46025</v>
      </c>
      <c r="B6" s="21"/>
      <c r="C6" s="19"/>
      <c r="D6" s="20"/>
      <c r="E6" s="18">
        <v>46056</v>
      </c>
      <c r="F6" s="21"/>
      <c r="G6" s="21"/>
      <c r="H6" s="20"/>
      <c r="I6" s="18">
        <v>46084</v>
      </c>
      <c r="J6" s="21"/>
      <c r="K6" s="21"/>
      <c r="L6" s="20"/>
      <c r="M6" s="18">
        <v>46115</v>
      </c>
      <c r="N6" s="21"/>
      <c r="O6" s="21"/>
      <c r="P6" s="20"/>
      <c r="Q6" s="18">
        <v>46145</v>
      </c>
      <c r="R6" s="21"/>
      <c r="S6" s="21"/>
      <c r="T6" s="20"/>
      <c r="U6" s="18">
        <v>46176</v>
      </c>
      <c r="V6" s="21"/>
      <c r="W6" s="21"/>
      <c r="X6" s="22"/>
      <c r="Y6" s="54" t="s">
        <v>4</v>
      </c>
      <c r="Z6" s="30">
        <f>SUM(J4:J34)</f>
        <v>0</v>
      </c>
      <c r="AA6" s="67">
        <f>Table14962914118[[#This Row],[This Year]]</f>
        <v>0</v>
      </c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44"/>
    </row>
    <row r="7" spans="1:60" x14ac:dyDescent="0.25">
      <c r="A7" s="18">
        <v>46026</v>
      </c>
      <c r="B7" s="21"/>
      <c r="C7" s="19"/>
      <c r="D7" s="20"/>
      <c r="E7" s="18">
        <v>46057</v>
      </c>
      <c r="F7" s="21"/>
      <c r="G7" s="21"/>
      <c r="H7" s="20"/>
      <c r="I7" s="18">
        <v>46085</v>
      </c>
      <c r="J7" s="21"/>
      <c r="K7" s="21"/>
      <c r="L7" s="20"/>
      <c r="M7" s="18">
        <v>46116</v>
      </c>
      <c r="N7" s="21"/>
      <c r="O7" s="21"/>
      <c r="P7" s="20"/>
      <c r="Q7" s="18">
        <v>46146</v>
      </c>
      <c r="R7" s="21"/>
      <c r="S7" s="21"/>
      <c r="T7" s="20"/>
      <c r="U7" s="18">
        <v>46177</v>
      </c>
      <c r="V7" s="21"/>
      <c r="W7" s="21"/>
      <c r="X7" s="22"/>
      <c r="Y7" s="54" t="s">
        <v>5</v>
      </c>
      <c r="Z7" s="30">
        <f>SUM(N4:N33)</f>
        <v>0</v>
      </c>
      <c r="AA7" s="67">
        <f>Table14962914118[[#This Row],[This Year]]</f>
        <v>0</v>
      </c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44"/>
    </row>
    <row r="8" spans="1:60" x14ac:dyDescent="0.25">
      <c r="A8" s="18">
        <v>46027</v>
      </c>
      <c r="B8" s="21"/>
      <c r="C8" s="19"/>
      <c r="D8" s="20"/>
      <c r="E8" s="18">
        <v>46058</v>
      </c>
      <c r="F8" s="21"/>
      <c r="G8" s="21"/>
      <c r="H8" s="20"/>
      <c r="I8" s="18">
        <v>46086</v>
      </c>
      <c r="J8" s="21"/>
      <c r="K8" s="21"/>
      <c r="L8" s="20"/>
      <c r="M8" s="18">
        <v>46117</v>
      </c>
      <c r="N8" s="21"/>
      <c r="O8" s="21"/>
      <c r="P8" s="20"/>
      <c r="Q8" s="18">
        <v>46147</v>
      </c>
      <c r="R8" s="21"/>
      <c r="S8" s="21"/>
      <c r="T8" s="20"/>
      <c r="U8" s="18">
        <v>46178</v>
      </c>
      <c r="V8" s="21"/>
      <c r="W8" s="21"/>
      <c r="X8" s="22"/>
      <c r="Y8" s="54" t="s">
        <v>6</v>
      </c>
      <c r="Z8" s="30">
        <f>SUM(R4:R34)</f>
        <v>0</v>
      </c>
      <c r="AA8" s="67">
        <f>Table14962914118[[#This Row],[This Year]]</f>
        <v>0</v>
      </c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44"/>
    </row>
    <row r="9" spans="1:60" x14ac:dyDescent="0.25">
      <c r="A9" s="18">
        <v>46028</v>
      </c>
      <c r="B9" s="21"/>
      <c r="C9" s="19"/>
      <c r="D9" s="20"/>
      <c r="E9" s="18">
        <v>46059</v>
      </c>
      <c r="F9" s="21"/>
      <c r="G9" s="21"/>
      <c r="H9" s="20"/>
      <c r="I9" s="18">
        <v>46087</v>
      </c>
      <c r="J9" s="21"/>
      <c r="K9" s="21"/>
      <c r="L9" s="20"/>
      <c r="M9" s="18">
        <v>46118</v>
      </c>
      <c r="N9" s="21"/>
      <c r="O9" s="21"/>
      <c r="P9" s="20"/>
      <c r="Q9" s="18">
        <v>46148</v>
      </c>
      <c r="R9" s="21"/>
      <c r="S9" s="21"/>
      <c r="T9" s="20"/>
      <c r="U9" s="18">
        <v>46179</v>
      </c>
      <c r="V9" s="21"/>
      <c r="W9" s="21"/>
      <c r="X9" s="22"/>
      <c r="Y9" s="54" t="s">
        <v>7</v>
      </c>
      <c r="Z9" s="30">
        <f>SUM(V4:V33)</f>
        <v>0</v>
      </c>
      <c r="AA9" s="67">
        <f>Table14962914118[[#This Row],[This Year]]</f>
        <v>0</v>
      </c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44"/>
    </row>
    <row r="10" spans="1:60" x14ac:dyDescent="0.25">
      <c r="A10" s="18">
        <v>46029</v>
      </c>
      <c r="B10" s="21"/>
      <c r="C10" s="19"/>
      <c r="D10" s="20"/>
      <c r="E10" s="18">
        <v>46060</v>
      </c>
      <c r="F10" s="21"/>
      <c r="G10" s="21"/>
      <c r="H10" s="20"/>
      <c r="I10" s="18">
        <v>46088</v>
      </c>
      <c r="J10" s="21"/>
      <c r="K10" s="21"/>
      <c r="L10" s="20"/>
      <c r="M10" s="18">
        <v>46119</v>
      </c>
      <c r="N10" s="21"/>
      <c r="O10" s="21"/>
      <c r="P10" s="20"/>
      <c r="Q10" s="18">
        <v>46149</v>
      </c>
      <c r="R10" s="21"/>
      <c r="S10" s="21"/>
      <c r="T10" s="20"/>
      <c r="U10" s="18">
        <v>46180</v>
      </c>
      <c r="V10" s="21"/>
      <c r="W10" s="21"/>
      <c r="X10" s="22"/>
      <c r="Y10" s="54" t="s">
        <v>13</v>
      </c>
      <c r="Z10" s="30">
        <f>SUM(B37:B67)</f>
        <v>0</v>
      </c>
      <c r="AA10" s="67">
        <f>Table14962914118[[#This Row],[This Year]]</f>
        <v>0</v>
      </c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44"/>
    </row>
    <row r="11" spans="1:60" x14ac:dyDescent="0.25">
      <c r="A11" s="18">
        <v>46030</v>
      </c>
      <c r="B11" s="21"/>
      <c r="C11" s="19"/>
      <c r="D11" s="20"/>
      <c r="E11" s="18">
        <v>46061</v>
      </c>
      <c r="F11" s="21"/>
      <c r="G11" s="21"/>
      <c r="H11" s="20"/>
      <c r="I11" s="18">
        <v>46089</v>
      </c>
      <c r="J11" s="21"/>
      <c r="K11" s="21"/>
      <c r="L11" s="20"/>
      <c r="M11" s="18">
        <v>46120</v>
      </c>
      <c r="N11" s="21"/>
      <c r="O11" s="21"/>
      <c r="P11" s="20"/>
      <c r="Q11" s="18">
        <v>46150</v>
      </c>
      <c r="R11" s="21"/>
      <c r="S11" s="21"/>
      <c r="T11" s="20"/>
      <c r="U11" s="18">
        <v>46181</v>
      </c>
      <c r="V11" s="21"/>
      <c r="W11" s="21"/>
      <c r="X11" s="22"/>
      <c r="Y11" s="54" t="s">
        <v>14</v>
      </c>
      <c r="Z11" s="30">
        <f>SUM(F37:F67)</f>
        <v>0</v>
      </c>
      <c r="AA11" s="67">
        <f>Table14962914118[[#This Row],[This Year]]</f>
        <v>0</v>
      </c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44"/>
    </row>
    <row r="12" spans="1:60" x14ac:dyDescent="0.25">
      <c r="A12" s="18">
        <v>46031</v>
      </c>
      <c r="B12" s="21"/>
      <c r="C12" s="19"/>
      <c r="D12" s="20"/>
      <c r="E12" s="18">
        <v>46062</v>
      </c>
      <c r="F12" s="21"/>
      <c r="G12" s="21"/>
      <c r="H12" s="20"/>
      <c r="I12" s="18">
        <v>46090</v>
      </c>
      <c r="J12" s="21"/>
      <c r="K12" s="21"/>
      <c r="L12" s="20"/>
      <c r="M12" s="18">
        <v>46121</v>
      </c>
      <c r="N12" s="21"/>
      <c r="O12" s="21"/>
      <c r="P12" s="20"/>
      <c r="Q12" s="18">
        <v>46151</v>
      </c>
      <c r="R12" s="21"/>
      <c r="S12" s="21"/>
      <c r="T12" s="20"/>
      <c r="U12" s="18">
        <v>46182</v>
      </c>
      <c r="V12" s="21"/>
      <c r="W12" s="21"/>
      <c r="X12" s="22"/>
      <c r="Y12" s="54" t="s">
        <v>15</v>
      </c>
      <c r="Z12" s="30">
        <f>SUM(J37:J66)</f>
        <v>0</v>
      </c>
      <c r="AA12" s="67">
        <f>Table14962914118[[#This Row],[This Year]]</f>
        <v>0</v>
      </c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44"/>
    </row>
    <row r="13" spans="1:60" x14ac:dyDescent="0.25">
      <c r="A13" s="18">
        <v>46032</v>
      </c>
      <c r="B13" s="21"/>
      <c r="C13" s="19"/>
      <c r="D13" s="20"/>
      <c r="E13" s="18">
        <v>46063</v>
      </c>
      <c r="F13" s="21"/>
      <c r="G13" s="21"/>
      <c r="H13" s="20"/>
      <c r="I13" s="18">
        <v>46091</v>
      </c>
      <c r="J13" s="21"/>
      <c r="K13" s="21"/>
      <c r="L13" s="20"/>
      <c r="M13" s="18">
        <v>46122</v>
      </c>
      <c r="N13" s="21"/>
      <c r="O13" s="21"/>
      <c r="P13" s="20"/>
      <c r="Q13" s="18">
        <v>46152</v>
      </c>
      <c r="R13" s="21"/>
      <c r="S13" s="21"/>
      <c r="T13" s="20"/>
      <c r="U13" s="18">
        <v>46183</v>
      </c>
      <c r="V13" s="21"/>
      <c r="W13" s="21"/>
      <c r="X13" s="22"/>
      <c r="Y13" s="54" t="s">
        <v>16</v>
      </c>
      <c r="Z13" s="30">
        <f>SUM(N37:N67)</f>
        <v>0</v>
      </c>
      <c r="AA13" s="67">
        <f>Table14962914118[[#This Row],[This Year]]</f>
        <v>0</v>
      </c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44"/>
    </row>
    <row r="14" spans="1:60" x14ac:dyDescent="0.25">
      <c r="A14" s="18">
        <v>46033</v>
      </c>
      <c r="B14" s="21"/>
      <c r="C14" s="19"/>
      <c r="D14" s="20"/>
      <c r="E14" s="18">
        <v>46064</v>
      </c>
      <c r="F14" s="21"/>
      <c r="G14" s="21"/>
      <c r="H14" s="20"/>
      <c r="I14" s="18">
        <v>46092</v>
      </c>
      <c r="J14" s="21"/>
      <c r="K14" s="21"/>
      <c r="L14" s="20"/>
      <c r="M14" s="18">
        <v>46123</v>
      </c>
      <c r="N14" s="21"/>
      <c r="O14" s="21"/>
      <c r="P14" s="20"/>
      <c r="Q14" s="18">
        <v>46153</v>
      </c>
      <c r="R14" s="21"/>
      <c r="S14" s="21"/>
      <c r="T14" s="20"/>
      <c r="U14" s="18">
        <v>46184</v>
      </c>
      <c r="V14" s="21"/>
      <c r="W14" s="21"/>
      <c r="X14" s="22"/>
      <c r="Y14" s="54" t="s">
        <v>17</v>
      </c>
      <c r="Z14" s="30">
        <f>SUM(R37:R66)</f>
        <v>0</v>
      </c>
      <c r="AA14" s="67">
        <f>Table14962914118[[#This Row],[This Year]]</f>
        <v>0</v>
      </c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44"/>
    </row>
    <row r="15" spans="1:60" x14ac:dyDescent="0.25">
      <c r="A15" s="18">
        <v>46034</v>
      </c>
      <c r="B15" s="21"/>
      <c r="C15" s="19"/>
      <c r="D15" s="20"/>
      <c r="E15" s="18">
        <v>46065</v>
      </c>
      <c r="F15" s="21"/>
      <c r="G15" s="21"/>
      <c r="H15" s="20"/>
      <c r="I15" s="18">
        <v>46093</v>
      </c>
      <c r="J15" s="21"/>
      <c r="K15" s="21"/>
      <c r="L15" s="20"/>
      <c r="M15" s="18">
        <v>46124</v>
      </c>
      <c r="N15" s="21"/>
      <c r="O15" s="21"/>
      <c r="P15" s="20"/>
      <c r="Q15" s="18">
        <v>46154</v>
      </c>
      <c r="R15" s="21"/>
      <c r="S15" s="21"/>
      <c r="T15" s="20"/>
      <c r="U15" s="18">
        <v>46185</v>
      </c>
      <c r="V15" s="21"/>
      <c r="W15" s="21"/>
      <c r="X15" s="22"/>
      <c r="Y15" s="55" t="s">
        <v>18</v>
      </c>
      <c r="Z15" s="62">
        <f>SUM(V37:V67)</f>
        <v>0</v>
      </c>
      <c r="AA15" s="67">
        <f>Table14962914118[[#This Row],[This Year]]</f>
        <v>0</v>
      </c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44"/>
    </row>
    <row r="16" spans="1:60" ht="15.75" thickBot="1" x14ac:dyDescent="0.3">
      <c r="A16" s="18">
        <v>46035</v>
      </c>
      <c r="B16" s="21"/>
      <c r="C16" s="19"/>
      <c r="D16" s="20"/>
      <c r="E16" s="18">
        <v>46066</v>
      </c>
      <c r="F16" s="21"/>
      <c r="G16" s="21"/>
      <c r="H16" s="20"/>
      <c r="I16" s="18">
        <v>46094</v>
      </c>
      <c r="J16" s="21"/>
      <c r="K16" s="21"/>
      <c r="L16" s="20"/>
      <c r="M16" s="18">
        <v>46125</v>
      </c>
      <c r="N16" s="21"/>
      <c r="O16" s="21"/>
      <c r="P16" s="20"/>
      <c r="Q16" s="18">
        <v>46155</v>
      </c>
      <c r="R16" s="21"/>
      <c r="S16" s="21"/>
      <c r="T16" s="20"/>
      <c r="U16" s="18">
        <v>46186</v>
      </c>
      <c r="V16" s="21"/>
      <c r="W16" s="21"/>
      <c r="X16" s="22"/>
      <c r="Y16" s="24" t="s">
        <v>19</v>
      </c>
      <c r="Z16" s="31">
        <f>SUM(Z4:Z15)</f>
        <v>0</v>
      </c>
      <c r="AA16" s="31">
        <f>SUBTOTAL(109,Table14962914118130[Last Year])</f>
        <v>0</v>
      </c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44"/>
    </row>
    <row r="17" spans="1:54" ht="15.75" thickBot="1" x14ac:dyDescent="0.3">
      <c r="A17" s="18">
        <v>46036</v>
      </c>
      <c r="B17" s="21"/>
      <c r="C17" s="19"/>
      <c r="D17" s="20"/>
      <c r="E17" s="18">
        <v>46067</v>
      </c>
      <c r="F17" s="21"/>
      <c r="G17" s="21"/>
      <c r="H17" s="20"/>
      <c r="I17" s="18">
        <v>46095</v>
      </c>
      <c r="J17" s="21"/>
      <c r="K17" s="21"/>
      <c r="L17" s="20"/>
      <c r="M17" s="18">
        <v>46126</v>
      </c>
      <c r="N17" s="21"/>
      <c r="O17" s="21"/>
      <c r="P17" s="20"/>
      <c r="Q17" s="18">
        <v>46156</v>
      </c>
      <c r="R17" s="21"/>
      <c r="S17" s="21"/>
      <c r="T17" s="20"/>
      <c r="U17" s="18">
        <v>46187</v>
      </c>
      <c r="V17" s="21"/>
      <c r="W17" s="21"/>
      <c r="X17" s="26"/>
      <c r="Y17" s="27"/>
      <c r="Z17" s="28"/>
      <c r="AA17" s="28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44"/>
    </row>
    <row r="18" spans="1:54" ht="15.75" thickBot="1" x14ac:dyDescent="0.3">
      <c r="A18" s="18">
        <v>46037</v>
      </c>
      <c r="B18" s="21"/>
      <c r="C18" s="19"/>
      <c r="D18" s="20"/>
      <c r="E18" s="18">
        <v>46068</v>
      </c>
      <c r="F18" s="21"/>
      <c r="G18" s="21"/>
      <c r="H18" s="20"/>
      <c r="I18" s="18">
        <v>46096</v>
      </c>
      <c r="J18" s="21"/>
      <c r="K18" s="21"/>
      <c r="L18" s="20"/>
      <c r="M18" s="18">
        <v>46127</v>
      </c>
      <c r="N18" s="21"/>
      <c r="O18" s="21"/>
      <c r="P18" s="20"/>
      <c r="Q18" s="18">
        <v>46157</v>
      </c>
      <c r="R18" s="21"/>
      <c r="S18" s="21"/>
      <c r="T18" s="20"/>
      <c r="U18" s="18">
        <v>46188</v>
      </c>
      <c r="V18" s="21"/>
      <c r="W18" s="21"/>
      <c r="X18" s="22"/>
      <c r="Y18" s="83" t="s">
        <v>20</v>
      </c>
      <c r="Z18" s="84"/>
      <c r="AA18" s="85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44"/>
    </row>
    <row r="19" spans="1:54" ht="15.75" thickBot="1" x14ac:dyDescent="0.3">
      <c r="A19" s="18">
        <v>46038</v>
      </c>
      <c r="B19" s="21"/>
      <c r="C19" s="19"/>
      <c r="D19" s="20"/>
      <c r="E19" s="18">
        <v>46069</v>
      </c>
      <c r="F19" s="21"/>
      <c r="G19" s="21"/>
      <c r="H19" s="20"/>
      <c r="I19" s="18">
        <v>46097</v>
      </c>
      <c r="J19" s="21"/>
      <c r="K19" s="21"/>
      <c r="L19" s="20"/>
      <c r="M19" s="18">
        <v>46128</v>
      </c>
      <c r="N19" s="21"/>
      <c r="O19" s="21"/>
      <c r="P19" s="20"/>
      <c r="Q19" s="18">
        <v>46158</v>
      </c>
      <c r="R19" s="21"/>
      <c r="S19" s="21"/>
      <c r="T19" s="20"/>
      <c r="U19" s="18">
        <v>46189</v>
      </c>
      <c r="V19" s="21"/>
      <c r="W19" s="21"/>
      <c r="X19" s="22"/>
      <c r="Y19" s="59" t="s">
        <v>21</v>
      </c>
      <c r="Z19" s="60" t="s">
        <v>27</v>
      </c>
      <c r="AA19" s="61" t="s">
        <v>22</v>
      </c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44"/>
    </row>
    <row r="20" spans="1:54" x14ac:dyDescent="0.25">
      <c r="A20" s="18">
        <v>46039</v>
      </c>
      <c r="B20" s="21"/>
      <c r="C20" s="19"/>
      <c r="D20" s="20"/>
      <c r="E20" s="18">
        <v>46070</v>
      </c>
      <c r="F20" s="21"/>
      <c r="G20" s="21"/>
      <c r="H20" s="20"/>
      <c r="I20" s="18">
        <v>46098</v>
      </c>
      <c r="J20" s="21"/>
      <c r="K20" s="21"/>
      <c r="L20" s="20"/>
      <c r="M20" s="18">
        <v>46129</v>
      </c>
      <c r="N20" s="21"/>
      <c r="O20" s="21"/>
      <c r="P20" s="20"/>
      <c r="Q20" s="18">
        <v>46159</v>
      </c>
      <c r="R20" s="21"/>
      <c r="S20" s="21"/>
      <c r="T20" s="20"/>
      <c r="U20" s="18">
        <v>46190</v>
      </c>
      <c r="V20" s="21"/>
      <c r="W20" s="21"/>
      <c r="X20" s="22"/>
      <c r="Y20" s="58" t="s">
        <v>2</v>
      </c>
      <c r="Z20" s="29">
        <f>SUM(C4:C34)</f>
        <v>0</v>
      </c>
      <c r="AA20" s="56">
        <f>Table25101131015119[[#This Row],[This Year]]</f>
        <v>0</v>
      </c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44"/>
    </row>
    <row r="21" spans="1:54" x14ac:dyDescent="0.25">
      <c r="A21" s="18">
        <v>46040</v>
      </c>
      <c r="B21" s="21"/>
      <c r="C21" s="19"/>
      <c r="D21" s="20"/>
      <c r="E21" s="18">
        <v>46071</v>
      </c>
      <c r="F21" s="21"/>
      <c r="G21" s="21"/>
      <c r="H21" s="20"/>
      <c r="I21" s="18">
        <v>46099</v>
      </c>
      <c r="J21" s="21"/>
      <c r="K21" s="21"/>
      <c r="L21" s="20"/>
      <c r="M21" s="18">
        <v>46130</v>
      </c>
      <c r="N21" s="21"/>
      <c r="O21" s="21"/>
      <c r="P21" s="20"/>
      <c r="Q21" s="18">
        <v>46160</v>
      </c>
      <c r="R21" s="21"/>
      <c r="S21" s="21"/>
      <c r="T21" s="20"/>
      <c r="U21" s="18">
        <v>46191</v>
      </c>
      <c r="V21" s="21"/>
      <c r="W21" s="21"/>
      <c r="X21" s="22"/>
      <c r="Y21" s="54" t="s">
        <v>12</v>
      </c>
      <c r="Z21" s="30">
        <f>SUM(G4:G31)</f>
        <v>0</v>
      </c>
      <c r="AA21" s="56">
        <f>Table25101131015119[[#This Row],[This Year]]</f>
        <v>0</v>
      </c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44"/>
    </row>
    <row r="22" spans="1:54" x14ac:dyDescent="0.25">
      <c r="A22" s="18">
        <v>46041</v>
      </c>
      <c r="B22" s="21"/>
      <c r="C22" s="19"/>
      <c r="D22" s="20"/>
      <c r="E22" s="18">
        <v>46072</v>
      </c>
      <c r="F22" s="21"/>
      <c r="G22" s="21"/>
      <c r="H22" s="20"/>
      <c r="I22" s="18">
        <v>46100</v>
      </c>
      <c r="J22" s="21"/>
      <c r="K22" s="21"/>
      <c r="L22" s="20"/>
      <c r="M22" s="18">
        <v>46131</v>
      </c>
      <c r="N22" s="21"/>
      <c r="O22" s="21"/>
      <c r="P22" s="20"/>
      <c r="Q22" s="18">
        <v>46161</v>
      </c>
      <c r="R22" s="21"/>
      <c r="S22" s="21"/>
      <c r="T22" s="20"/>
      <c r="U22" s="18">
        <v>46192</v>
      </c>
      <c r="V22" s="21"/>
      <c r="W22" s="21"/>
      <c r="X22" s="22"/>
      <c r="Y22" s="54" t="s">
        <v>4</v>
      </c>
      <c r="Z22" s="30">
        <f>SUM(K4:K34)</f>
        <v>0</v>
      </c>
      <c r="AA22" s="56">
        <f>Table25101131015119[[#This Row],[This Year]]</f>
        <v>0</v>
      </c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44"/>
    </row>
    <row r="23" spans="1:54" x14ac:dyDescent="0.25">
      <c r="A23" s="18">
        <v>46042</v>
      </c>
      <c r="B23" s="21"/>
      <c r="C23" s="19"/>
      <c r="D23" s="20"/>
      <c r="E23" s="18">
        <v>46073</v>
      </c>
      <c r="F23" s="21"/>
      <c r="G23" s="21"/>
      <c r="H23" s="20"/>
      <c r="I23" s="18">
        <v>46101</v>
      </c>
      <c r="J23" s="21"/>
      <c r="K23" s="21"/>
      <c r="L23" s="20"/>
      <c r="M23" s="18">
        <v>46132</v>
      </c>
      <c r="N23" s="21"/>
      <c r="O23" s="21"/>
      <c r="P23" s="20"/>
      <c r="Q23" s="18">
        <v>46162</v>
      </c>
      <c r="R23" s="21"/>
      <c r="S23" s="21"/>
      <c r="T23" s="20"/>
      <c r="U23" s="18">
        <v>46193</v>
      </c>
      <c r="V23" s="21"/>
      <c r="W23" s="21"/>
      <c r="X23" s="22"/>
      <c r="Y23" s="54" t="s">
        <v>5</v>
      </c>
      <c r="Z23" s="30">
        <f>SUM(O4:O33)</f>
        <v>0</v>
      </c>
      <c r="AA23" s="56">
        <f>Table25101131015119[[#This Row],[This Year]]</f>
        <v>0</v>
      </c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44"/>
    </row>
    <row r="24" spans="1:54" x14ac:dyDescent="0.25">
      <c r="A24" s="18">
        <v>46043</v>
      </c>
      <c r="B24" s="21"/>
      <c r="C24" s="19"/>
      <c r="D24" s="20"/>
      <c r="E24" s="18">
        <v>46074</v>
      </c>
      <c r="F24" s="21"/>
      <c r="G24" s="21"/>
      <c r="H24" s="20"/>
      <c r="I24" s="18">
        <v>46102</v>
      </c>
      <c r="J24" s="21"/>
      <c r="K24" s="21"/>
      <c r="L24" s="20"/>
      <c r="M24" s="18">
        <v>46133</v>
      </c>
      <c r="N24" s="21"/>
      <c r="O24" s="21"/>
      <c r="P24" s="20"/>
      <c r="Q24" s="18">
        <v>46163</v>
      </c>
      <c r="R24" s="21"/>
      <c r="S24" s="21"/>
      <c r="T24" s="20"/>
      <c r="U24" s="18">
        <v>46194</v>
      </c>
      <c r="V24" s="21"/>
      <c r="W24" s="21"/>
      <c r="X24" s="22"/>
      <c r="Y24" s="54" t="s">
        <v>6</v>
      </c>
      <c r="Z24" s="30">
        <f>SUM(S4:S34)</f>
        <v>0</v>
      </c>
      <c r="AA24" s="56">
        <f>Table25101131015119[[#This Row],[This Year]]</f>
        <v>0</v>
      </c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44"/>
    </row>
    <row r="25" spans="1:54" x14ac:dyDescent="0.25">
      <c r="A25" s="18">
        <v>46044</v>
      </c>
      <c r="B25" s="21"/>
      <c r="C25" s="19"/>
      <c r="D25" s="20"/>
      <c r="E25" s="18">
        <v>46075</v>
      </c>
      <c r="F25" s="21"/>
      <c r="G25" s="21"/>
      <c r="H25" s="20"/>
      <c r="I25" s="18">
        <v>46103</v>
      </c>
      <c r="J25" s="21"/>
      <c r="K25" s="21"/>
      <c r="L25" s="20"/>
      <c r="M25" s="18">
        <v>46134</v>
      </c>
      <c r="N25" s="21"/>
      <c r="O25" s="21"/>
      <c r="P25" s="20"/>
      <c r="Q25" s="18">
        <v>46164</v>
      </c>
      <c r="R25" s="21"/>
      <c r="S25" s="21"/>
      <c r="T25" s="20"/>
      <c r="U25" s="18">
        <v>46195</v>
      </c>
      <c r="V25" s="21"/>
      <c r="W25" s="21"/>
      <c r="X25" s="22"/>
      <c r="Y25" s="54" t="s">
        <v>7</v>
      </c>
      <c r="Z25" s="30">
        <f>SUM(W4:W33)</f>
        <v>0</v>
      </c>
      <c r="AA25" s="56">
        <f>Table25101131015119[[#This Row],[This Year]]</f>
        <v>0</v>
      </c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44"/>
    </row>
    <row r="26" spans="1:54" x14ac:dyDescent="0.25">
      <c r="A26" s="18">
        <v>46045</v>
      </c>
      <c r="B26" s="21"/>
      <c r="C26" s="19"/>
      <c r="D26" s="20"/>
      <c r="E26" s="18">
        <v>46076</v>
      </c>
      <c r="F26" s="21"/>
      <c r="G26" s="21"/>
      <c r="H26" s="20"/>
      <c r="I26" s="18">
        <v>46104</v>
      </c>
      <c r="J26" s="21"/>
      <c r="K26" s="21"/>
      <c r="L26" s="20"/>
      <c r="M26" s="18">
        <v>46135</v>
      </c>
      <c r="N26" s="21"/>
      <c r="O26" s="21"/>
      <c r="P26" s="20"/>
      <c r="Q26" s="18">
        <v>46165</v>
      </c>
      <c r="R26" s="21"/>
      <c r="S26" s="21"/>
      <c r="T26" s="20"/>
      <c r="U26" s="18">
        <v>46196</v>
      </c>
      <c r="V26" s="21"/>
      <c r="W26" s="21"/>
      <c r="X26" s="22"/>
      <c r="Y26" s="54" t="s">
        <v>13</v>
      </c>
      <c r="Z26" s="30">
        <f>SUM(C37:C67)</f>
        <v>0</v>
      </c>
      <c r="AA26" s="56">
        <f>Table25101131015119[[#This Row],[This Year]]</f>
        <v>0</v>
      </c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44"/>
    </row>
    <row r="27" spans="1:54" x14ac:dyDescent="0.25">
      <c r="A27" s="18">
        <v>46046</v>
      </c>
      <c r="B27" s="21"/>
      <c r="C27" s="19"/>
      <c r="D27" s="20"/>
      <c r="E27" s="18">
        <v>46077</v>
      </c>
      <c r="F27" s="21"/>
      <c r="G27" s="21"/>
      <c r="H27" s="20"/>
      <c r="I27" s="18">
        <v>46105</v>
      </c>
      <c r="J27" s="21"/>
      <c r="K27" s="21"/>
      <c r="L27" s="20"/>
      <c r="M27" s="18">
        <v>46136</v>
      </c>
      <c r="N27" s="21"/>
      <c r="O27" s="21"/>
      <c r="P27" s="20"/>
      <c r="Q27" s="18">
        <v>46166</v>
      </c>
      <c r="R27" s="21"/>
      <c r="S27" s="21"/>
      <c r="T27" s="20"/>
      <c r="U27" s="18">
        <v>46197</v>
      </c>
      <c r="V27" s="21"/>
      <c r="W27" s="21"/>
      <c r="X27" s="22"/>
      <c r="Y27" s="54" t="s">
        <v>14</v>
      </c>
      <c r="Z27" s="30">
        <f>SUM(G37:G67)</f>
        <v>0</v>
      </c>
      <c r="AA27" s="56">
        <f>Table25101131015119[[#This Row],[This Year]]</f>
        <v>0</v>
      </c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44"/>
    </row>
    <row r="28" spans="1:54" x14ac:dyDescent="0.25">
      <c r="A28" s="18">
        <v>46047</v>
      </c>
      <c r="B28" s="21"/>
      <c r="C28" s="19"/>
      <c r="D28" s="20"/>
      <c r="E28" s="18">
        <v>46078</v>
      </c>
      <c r="F28" s="21"/>
      <c r="G28" s="21"/>
      <c r="H28" s="20"/>
      <c r="I28" s="18">
        <v>46106</v>
      </c>
      <c r="J28" s="21"/>
      <c r="K28" s="21"/>
      <c r="L28" s="20"/>
      <c r="M28" s="18">
        <v>46137</v>
      </c>
      <c r="N28" s="21"/>
      <c r="O28" s="21"/>
      <c r="P28" s="20"/>
      <c r="Q28" s="18">
        <v>46167</v>
      </c>
      <c r="R28" s="21"/>
      <c r="S28" s="21"/>
      <c r="T28" s="20"/>
      <c r="U28" s="18">
        <v>46198</v>
      </c>
      <c r="V28" s="21"/>
      <c r="W28" s="21"/>
      <c r="X28" s="22"/>
      <c r="Y28" s="54" t="s">
        <v>15</v>
      </c>
      <c r="Z28" s="30">
        <f>SUM(K37:K66)</f>
        <v>0</v>
      </c>
      <c r="AA28" s="56">
        <f>Table25101131015119[[#This Row],[This Year]]</f>
        <v>0</v>
      </c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44"/>
    </row>
    <row r="29" spans="1:54" x14ac:dyDescent="0.25">
      <c r="A29" s="18">
        <v>46048</v>
      </c>
      <c r="B29" s="21"/>
      <c r="C29" s="19"/>
      <c r="D29" s="20"/>
      <c r="E29" s="18">
        <v>46079</v>
      </c>
      <c r="F29" s="21"/>
      <c r="G29" s="21"/>
      <c r="H29" s="20"/>
      <c r="I29" s="18">
        <v>46107</v>
      </c>
      <c r="J29" s="21"/>
      <c r="K29" s="21"/>
      <c r="L29" s="20"/>
      <c r="M29" s="18">
        <v>46138</v>
      </c>
      <c r="N29" s="21"/>
      <c r="O29" s="21"/>
      <c r="P29" s="20"/>
      <c r="Q29" s="18">
        <v>46168</v>
      </c>
      <c r="R29" s="21"/>
      <c r="S29" s="21"/>
      <c r="T29" s="20"/>
      <c r="U29" s="18">
        <v>46199</v>
      </c>
      <c r="V29" s="21"/>
      <c r="W29" s="21"/>
      <c r="X29" s="22"/>
      <c r="Y29" s="54" t="s">
        <v>16</v>
      </c>
      <c r="Z29" s="30">
        <f>SUM(O37:O67)</f>
        <v>0</v>
      </c>
      <c r="AA29" s="56">
        <f>Table25101131015119[[#This Row],[This Year]]</f>
        <v>0</v>
      </c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44"/>
    </row>
    <row r="30" spans="1:54" x14ac:dyDescent="0.25">
      <c r="A30" s="18">
        <v>46049</v>
      </c>
      <c r="B30" s="21"/>
      <c r="C30" s="19"/>
      <c r="D30" s="20"/>
      <c r="E30" s="18">
        <v>46080</v>
      </c>
      <c r="F30" s="21"/>
      <c r="G30" s="21"/>
      <c r="H30" s="20"/>
      <c r="I30" s="18">
        <v>46108</v>
      </c>
      <c r="J30" s="21"/>
      <c r="K30" s="21"/>
      <c r="L30" s="20"/>
      <c r="M30" s="18">
        <v>46139</v>
      </c>
      <c r="N30" s="21"/>
      <c r="O30" s="21"/>
      <c r="P30" s="20"/>
      <c r="Q30" s="18">
        <v>46169</v>
      </c>
      <c r="R30" s="21"/>
      <c r="S30" s="21"/>
      <c r="T30" s="20"/>
      <c r="U30" s="18">
        <v>46200</v>
      </c>
      <c r="V30" s="21"/>
      <c r="W30" s="21"/>
      <c r="X30" s="22"/>
      <c r="Y30" s="54" t="s">
        <v>17</v>
      </c>
      <c r="Z30" s="30">
        <f>SUM(S37:S66)</f>
        <v>0</v>
      </c>
      <c r="AA30" s="56">
        <f>Table25101131015119[[#This Row],[This Year]]</f>
        <v>0</v>
      </c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44"/>
    </row>
    <row r="31" spans="1:54" x14ac:dyDescent="0.25">
      <c r="A31" s="18">
        <v>46050</v>
      </c>
      <c r="B31" s="21"/>
      <c r="C31" s="19"/>
      <c r="D31" s="20"/>
      <c r="E31" s="18">
        <v>46081</v>
      </c>
      <c r="F31" s="21"/>
      <c r="G31" s="21"/>
      <c r="H31" s="20"/>
      <c r="I31" s="18">
        <v>46109</v>
      </c>
      <c r="J31" s="21"/>
      <c r="K31" s="21"/>
      <c r="L31" s="20"/>
      <c r="M31" s="18">
        <v>46140</v>
      </c>
      <c r="N31" s="21"/>
      <c r="O31" s="21"/>
      <c r="P31" s="20"/>
      <c r="Q31" s="18">
        <v>46170</v>
      </c>
      <c r="R31" s="21"/>
      <c r="S31" s="21"/>
      <c r="T31" s="20"/>
      <c r="U31" s="18">
        <v>46201</v>
      </c>
      <c r="V31" s="21"/>
      <c r="W31" s="21"/>
      <c r="X31" s="22"/>
      <c r="Y31" s="55" t="s">
        <v>18</v>
      </c>
      <c r="Z31" s="62">
        <f>SUM(W37:W67)</f>
        <v>0</v>
      </c>
      <c r="AA31" s="56">
        <f>Table25101131015119[[#This Row],[This Year]]</f>
        <v>0</v>
      </c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44"/>
    </row>
    <row r="32" spans="1:54" ht="15.75" thickBot="1" x14ac:dyDescent="0.3">
      <c r="A32" s="18">
        <v>46051</v>
      </c>
      <c r="B32" s="21"/>
      <c r="C32" s="19"/>
      <c r="D32" s="20"/>
      <c r="E32" s="18"/>
      <c r="F32" s="21"/>
      <c r="G32" s="21"/>
      <c r="H32" s="20"/>
      <c r="I32" s="18">
        <v>46110</v>
      </c>
      <c r="J32" s="21"/>
      <c r="K32" s="21"/>
      <c r="L32" s="20"/>
      <c r="M32" s="18">
        <v>46141</v>
      </c>
      <c r="N32" s="21"/>
      <c r="O32" s="21"/>
      <c r="P32" s="20"/>
      <c r="Q32" s="18">
        <v>46171</v>
      </c>
      <c r="R32" s="21"/>
      <c r="S32" s="21"/>
      <c r="T32" s="20"/>
      <c r="U32" s="18">
        <v>46202</v>
      </c>
      <c r="V32" s="21"/>
      <c r="W32" s="21"/>
      <c r="X32" s="22"/>
      <c r="Y32" s="24" t="s">
        <v>19</v>
      </c>
      <c r="Z32" s="31">
        <f>SUM(Z20:Z31)</f>
        <v>0</v>
      </c>
      <c r="AA32" s="49">
        <f>SUBTOTAL(109,Table25101131015119131[Last Year])</f>
        <v>0</v>
      </c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44"/>
    </row>
    <row r="33" spans="1:54" ht="15.75" thickBot="1" x14ac:dyDescent="0.3">
      <c r="A33" s="18">
        <v>46052</v>
      </c>
      <c r="B33" s="21"/>
      <c r="C33" s="19"/>
      <c r="D33" s="20"/>
      <c r="E33" s="18"/>
      <c r="F33" s="21"/>
      <c r="G33" s="21"/>
      <c r="H33" s="20"/>
      <c r="I33" s="18">
        <v>46111</v>
      </c>
      <c r="J33" s="21"/>
      <c r="K33" s="21"/>
      <c r="L33" s="20"/>
      <c r="M33" s="18">
        <v>46142</v>
      </c>
      <c r="N33" s="21"/>
      <c r="O33" s="21"/>
      <c r="P33" s="20"/>
      <c r="Q33" s="18">
        <v>46172</v>
      </c>
      <c r="R33" s="21"/>
      <c r="S33" s="21"/>
      <c r="T33" s="20"/>
      <c r="U33" s="18">
        <v>46203</v>
      </c>
      <c r="V33" s="21"/>
      <c r="W33" s="21"/>
      <c r="X33" s="26"/>
      <c r="Y33" s="28"/>
      <c r="Z33" s="28"/>
      <c r="AA33" s="28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44"/>
    </row>
    <row r="34" spans="1:54" ht="15.75" thickBot="1" x14ac:dyDescent="0.3">
      <c r="A34" s="33">
        <v>46053</v>
      </c>
      <c r="B34" s="35"/>
      <c r="C34" s="34"/>
      <c r="D34" s="25"/>
      <c r="E34" s="18"/>
      <c r="F34" s="35"/>
      <c r="G34" s="35"/>
      <c r="H34" s="25"/>
      <c r="I34" s="33">
        <v>46112</v>
      </c>
      <c r="J34" s="35"/>
      <c r="K34" s="35"/>
      <c r="L34" s="25"/>
      <c r="M34" s="33"/>
      <c r="N34" s="35"/>
      <c r="O34" s="35"/>
      <c r="P34" s="25"/>
      <c r="Q34" s="33">
        <v>46173</v>
      </c>
      <c r="R34" s="35"/>
      <c r="S34" s="35"/>
      <c r="T34" s="25"/>
      <c r="U34" s="33"/>
      <c r="V34" s="35"/>
      <c r="W34" s="35"/>
      <c r="X34" s="36"/>
      <c r="Y34" s="78" t="s">
        <v>31</v>
      </c>
      <c r="Z34" s="79"/>
      <c r="AA34" s="28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44"/>
    </row>
    <row r="35" spans="1:54" ht="16.5" thickBot="1" x14ac:dyDescent="0.3">
      <c r="A35" s="80" t="s">
        <v>13</v>
      </c>
      <c r="B35" s="81"/>
      <c r="C35" s="81"/>
      <c r="D35" s="82"/>
      <c r="E35" s="80" t="s">
        <v>14</v>
      </c>
      <c r="F35" s="81"/>
      <c r="G35" s="81"/>
      <c r="H35" s="82"/>
      <c r="I35" s="80" t="s">
        <v>15</v>
      </c>
      <c r="J35" s="81"/>
      <c r="K35" s="81"/>
      <c r="L35" s="82"/>
      <c r="M35" s="80" t="s">
        <v>16</v>
      </c>
      <c r="N35" s="81"/>
      <c r="O35" s="81"/>
      <c r="P35" s="82"/>
      <c r="Q35" s="80" t="s">
        <v>17</v>
      </c>
      <c r="R35" s="81"/>
      <c r="S35" s="81"/>
      <c r="T35" s="82"/>
      <c r="U35" s="80" t="s">
        <v>18</v>
      </c>
      <c r="V35" s="81"/>
      <c r="W35" s="81"/>
      <c r="X35" s="81"/>
      <c r="Y35" s="17" t="s">
        <v>23</v>
      </c>
      <c r="Z35" s="74" t="s">
        <v>8</v>
      </c>
      <c r="AA35" s="28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44"/>
    </row>
    <row r="36" spans="1:54" ht="15.75" thickBot="1" x14ac:dyDescent="0.3">
      <c r="A36" s="9" t="s">
        <v>30</v>
      </c>
      <c r="B36" s="65" t="s">
        <v>9</v>
      </c>
      <c r="C36" s="9" t="s">
        <v>10</v>
      </c>
      <c r="D36" s="9" t="s">
        <v>29</v>
      </c>
      <c r="E36" s="9" t="s">
        <v>30</v>
      </c>
      <c r="F36" s="65" t="s">
        <v>9</v>
      </c>
      <c r="G36" s="9" t="s">
        <v>10</v>
      </c>
      <c r="H36" s="9" t="s">
        <v>29</v>
      </c>
      <c r="I36" s="9" t="s">
        <v>30</v>
      </c>
      <c r="J36" s="65" t="s">
        <v>9</v>
      </c>
      <c r="K36" s="9" t="s">
        <v>10</v>
      </c>
      <c r="L36" s="9" t="s">
        <v>29</v>
      </c>
      <c r="M36" s="9" t="s">
        <v>30</v>
      </c>
      <c r="N36" s="65" t="s">
        <v>9</v>
      </c>
      <c r="O36" s="9" t="s">
        <v>10</v>
      </c>
      <c r="P36" s="9" t="s">
        <v>29</v>
      </c>
      <c r="Q36" s="9" t="s">
        <v>30</v>
      </c>
      <c r="R36" s="65" t="s">
        <v>9</v>
      </c>
      <c r="S36" s="9" t="s">
        <v>10</v>
      </c>
      <c r="T36" s="9" t="s">
        <v>29</v>
      </c>
      <c r="U36" s="9" t="s">
        <v>30</v>
      </c>
      <c r="V36" s="65" t="s">
        <v>9</v>
      </c>
      <c r="W36" s="9" t="s">
        <v>10</v>
      </c>
      <c r="X36" s="10" t="s">
        <v>29</v>
      </c>
      <c r="Y36" s="48">
        <v>2021</v>
      </c>
      <c r="Z36" s="71">
        <f>'2021'!Z16</f>
        <v>0</v>
      </c>
      <c r="AA36" s="28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44"/>
    </row>
    <row r="37" spans="1:54" x14ac:dyDescent="0.25">
      <c r="A37" s="12">
        <v>46204</v>
      </c>
      <c r="B37" s="15"/>
      <c r="C37" s="13"/>
      <c r="D37" s="14"/>
      <c r="E37" s="12">
        <v>46235</v>
      </c>
      <c r="F37" s="15"/>
      <c r="G37" s="13"/>
      <c r="H37" s="14"/>
      <c r="I37" s="12">
        <v>46266</v>
      </c>
      <c r="J37" s="15"/>
      <c r="K37" s="13"/>
      <c r="L37" s="14"/>
      <c r="M37" s="12">
        <v>46296</v>
      </c>
      <c r="N37" s="15"/>
      <c r="O37" s="13"/>
      <c r="P37" s="14"/>
      <c r="Q37" s="12">
        <v>46327</v>
      </c>
      <c r="R37" s="15"/>
      <c r="S37" s="13"/>
      <c r="T37" s="14"/>
      <c r="U37" s="12">
        <v>46357</v>
      </c>
      <c r="V37" s="15"/>
      <c r="W37" s="13"/>
      <c r="X37" s="37"/>
      <c r="Y37" s="48">
        <v>2022</v>
      </c>
      <c r="Z37" s="71">
        <f>'2022'!Z16</f>
        <v>0</v>
      </c>
      <c r="AA37" s="28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44"/>
    </row>
    <row r="38" spans="1:54" x14ac:dyDescent="0.25">
      <c r="A38" s="18">
        <v>46205</v>
      </c>
      <c r="B38" s="21"/>
      <c r="C38" s="19"/>
      <c r="D38" s="20"/>
      <c r="E38" s="18">
        <v>46236</v>
      </c>
      <c r="F38" s="21"/>
      <c r="G38" s="19"/>
      <c r="H38" s="20"/>
      <c r="I38" s="18">
        <v>46267</v>
      </c>
      <c r="J38" s="21"/>
      <c r="K38" s="19"/>
      <c r="L38" s="20"/>
      <c r="M38" s="18">
        <v>46297</v>
      </c>
      <c r="N38" s="21"/>
      <c r="O38" s="19"/>
      <c r="P38" s="20"/>
      <c r="Q38" s="18">
        <v>46328</v>
      </c>
      <c r="R38" s="21"/>
      <c r="S38" s="19"/>
      <c r="T38" s="20"/>
      <c r="U38" s="18">
        <v>46358</v>
      </c>
      <c r="V38" s="21"/>
      <c r="W38" s="19"/>
      <c r="X38" s="26"/>
      <c r="Y38" s="48">
        <v>2023</v>
      </c>
      <c r="Z38" s="71">
        <f>'2023'!Z16</f>
        <v>0</v>
      </c>
      <c r="AA38" s="28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44"/>
    </row>
    <row r="39" spans="1:54" x14ac:dyDescent="0.25">
      <c r="A39" s="18">
        <v>46206</v>
      </c>
      <c r="B39" s="21"/>
      <c r="C39" s="19"/>
      <c r="D39" s="20"/>
      <c r="E39" s="18">
        <v>46237</v>
      </c>
      <c r="F39" s="21"/>
      <c r="G39" s="19"/>
      <c r="H39" s="20"/>
      <c r="I39" s="18">
        <v>46268</v>
      </c>
      <c r="J39" s="21"/>
      <c r="K39" s="19"/>
      <c r="L39" s="20"/>
      <c r="M39" s="18">
        <v>46298</v>
      </c>
      <c r="N39" s="21"/>
      <c r="O39" s="19"/>
      <c r="P39" s="20"/>
      <c r="Q39" s="18">
        <v>46329</v>
      </c>
      <c r="R39" s="21"/>
      <c r="S39" s="19"/>
      <c r="T39" s="20"/>
      <c r="U39" s="18">
        <v>46359</v>
      </c>
      <c r="V39" s="21"/>
      <c r="W39" s="19"/>
      <c r="X39" s="26"/>
      <c r="Y39" s="48">
        <v>2024</v>
      </c>
      <c r="Z39" s="71">
        <f>'2024'!Z16</f>
        <v>0</v>
      </c>
      <c r="AA39" s="28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44"/>
    </row>
    <row r="40" spans="1:54" x14ac:dyDescent="0.25">
      <c r="A40" s="18">
        <v>46207</v>
      </c>
      <c r="B40" s="21"/>
      <c r="C40" s="19"/>
      <c r="D40" s="20"/>
      <c r="E40" s="18">
        <v>46238</v>
      </c>
      <c r="F40" s="21"/>
      <c r="G40" s="19"/>
      <c r="H40" s="20"/>
      <c r="I40" s="18">
        <v>46269</v>
      </c>
      <c r="J40" s="21"/>
      <c r="K40" s="19"/>
      <c r="L40" s="20"/>
      <c r="M40" s="18">
        <v>46299</v>
      </c>
      <c r="N40" s="21"/>
      <c r="O40" s="19"/>
      <c r="P40" s="20"/>
      <c r="Q40" s="18">
        <v>46330</v>
      </c>
      <c r="R40" s="21"/>
      <c r="S40" s="19"/>
      <c r="T40" s="20"/>
      <c r="U40" s="18">
        <v>46360</v>
      </c>
      <c r="V40" s="21"/>
      <c r="W40" s="19"/>
      <c r="X40" s="26"/>
      <c r="Y40" s="48">
        <v>2025</v>
      </c>
      <c r="Z40" s="71">
        <f>'2025'!Z16</f>
        <v>0</v>
      </c>
      <c r="AA40" s="28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44"/>
    </row>
    <row r="41" spans="1:54" x14ac:dyDescent="0.25">
      <c r="A41" s="18">
        <v>46208</v>
      </c>
      <c r="B41" s="21"/>
      <c r="C41" s="19"/>
      <c r="D41" s="20"/>
      <c r="E41" s="18">
        <v>46239</v>
      </c>
      <c r="F41" s="21"/>
      <c r="G41" s="19"/>
      <c r="H41" s="20"/>
      <c r="I41" s="18">
        <v>46270</v>
      </c>
      <c r="J41" s="21"/>
      <c r="K41" s="19"/>
      <c r="L41" s="20"/>
      <c r="M41" s="18">
        <v>46300</v>
      </c>
      <c r="N41" s="21"/>
      <c r="O41" s="19"/>
      <c r="P41" s="20"/>
      <c r="Q41" s="18">
        <v>46331</v>
      </c>
      <c r="R41" s="21"/>
      <c r="S41" s="19"/>
      <c r="T41" s="20"/>
      <c r="U41" s="18">
        <v>46361</v>
      </c>
      <c r="V41" s="21"/>
      <c r="W41" s="19"/>
      <c r="X41" s="26"/>
      <c r="Y41" s="48">
        <v>2026</v>
      </c>
      <c r="Z41" s="71">
        <f>'2026'!Z16</f>
        <v>0</v>
      </c>
      <c r="AA41" s="28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44"/>
    </row>
    <row r="42" spans="1:54" x14ac:dyDescent="0.25">
      <c r="A42" s="18">
        <v>46209</v>
      </c>
      <c r="B42" s="21"/>
      <c r="C42" s="19"/>
      <c r="D42" s="20"/>
      <c r="E42" s="18">
        <v>46240</v>
      </c>
      <c r="F42" s="21"/>
      <c r="G42" s="19"/>
      <c r="H42" s="20"/>
      <c r="I42" s="18">
        <v>46271</v>
      </c>
      <c r="J42" s="21"/>
      <c r="K42" s="19"/>
      <c r="L42" s="20"/>
      <c r="M42" s="18">
        <v>46301</v>
      </c>
      <c r="N42" s="21"/>
      <c r="O42" s="19"/>
      <c r="P42" s="20"/>
      <c r="Q42" s="18">
        <v>46332</v>
      </c>
      <c r="R42" s="21"/>
      <c r="S42" s="19"/>
      <c r="T42" s="20"/>
      <c r="U42" s="18">
        <v>46362</v>
      </c>
      <c r="V42" s="21"/>
      <c r="W42" s="19"/>
      <c r="X42" s="26"/>
      <c r="Y42" s="48">
        <v>2027</v>
      </c>
      <c r="Z42" s="71">
        <f>'2027'!Z16</f>
        <v>0</v>
      </c>
      <c r="AA42" s="28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44"/>
    </row>
    <row r="43" spans="1:54" x14ac:dyDescent="0.25">
      <c r="A43" s="18">
        <v>46210</v>
      </c>
      <c r="B43" s="21"/>
      <c r="C43" s="19"/>
      <c r="D43" s="20"/>
      <c r="E43" s="18">
        <v>46241</v>
      </c>
      <c r="F43" s="21"/>
      <c r="G43" s="19"/>
      <c r="H43" s="20"/>
      <c r="I43" s="18">
        <v>46272</v>
      </c>
      <c r="J43" s="21"/>
      <c r="K43" s="19"/>
      <c r="L43" s="20"/>
      <c r="M43" s="18">
        <v>46302</v>
      </c>
      <c r="N43" s="21"/>
      <c r="O43" s="19"/>
      <c r="P43" s="20"/>
      <c r="Q43" s="18">
        <v>46333</v>
      </c>
      <c r="R43" s="21"/>
      <c r="S43" s="19"/>
      <c r="T43" s="20"/>
      <c r="U43" s="18">
        <v>46363</v>
      </c>
      <c r="V43" s="21"/>
      <c r="W43" s="19"/>
      <c r="X43" s="26"/>
      <c r="Y43" s="48">
        <v>2028</v>
      </c>
      <c r="Z43" s="71">
        <f>'2028'!Z16</f>
        <v>0</v>
      </c>
      <c r="AA43" s="28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44"/>
    </row>
    <row r="44" spans="1:54" x14ac:dyDescent="0.25">
      <c r="A44" s="18">
        <v>46211</v>
      </c>
      <c r="B44" s="21"/>
      <c r="C44" s="19"/>
      <c r="D44" s="20"/>
      <c r="E44" s="18">
        <v>46242</v>
      </c>
      <c r="F44" s="21"/>
      <c r="G44" s="19"/>
      <c r="H44" s="20"/>
      <c r="I44" s="18">
        <v>46273</v>
      </c>
      <c r="J44" s="21"/>
      <c r="K44" s="19"/>
      <c r="L44" s="20"/>
      <c r="M44" s="18">
        <v>46303</v>
      </c>
      <c r="N44" s="21"/>
      <c r="O44" s="19"/>
      <c r="P44" s="20"/>
      <c r="Q44" s="18">
        <v>46334</v>
      </c>
      <c r="R44" s="21"/>
      <c r="S44" s="19"/>
      <c r="T44" s="20"/>
      <c r="U44" s="18">
        <v>46364</v>
      </c>
      <c r="V44" s="21"/>
      <c r="W44" s="19"/>
      <c r="X44" s="26"/>
      <c r="Y44" s="48">
        <v>2029</v>
      </c>
      <c r="Z44" s="71">
        <f>'2029'!Z16</f>
        <v>0</v>
      </c>
      <c r="AA44" s="28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44"/>
    </row>
    <row r="45" spans="1:54" x14ac:dyDescent="0.25">
      <c r="A45" s="18">
        <v>46212</v>
      </c>
      <c r="B45" s="21"/>
      <c r="C45" s="19"/>
      <c r="D45" s="20"/>
      <c r="E45" s="18">
        <v>46243</v>
      </c>
      <c r="F45" s="21"/>
      <c r="G45" s="19"/>
      <c r="H45" s="20"/>
      <c r="I45" s="18">
        <v>46274</v>
      </c>
      <c r="J45" s="21"/>
      <c r="K45" s="19"/>
      <c r="L45" s="20"/>
      <c r="M45" s="18">
        <v>46304</v>
      </c>
      <c r="N45" s="21"/>
      <c r="O45" s="19"/>
      <c r="P45" s="20"/>
      <c r="Q45" s="18">
        <v>46335</v>
      </c>
      <c r="R45" s="21"/>
      <c r="S45" s="19"/>
      <c r="T45" s="20"/>
      <c r="U45" s="18">
        <v>46365</v>
      </c>
      <c r="V45" s="21"/>
      <c r="W45" s="19"/>
      <c r="X45" s="26"/>
      <c r="Y45" s="48">
        <v>2030</v>
      </c>
      <c r="Z45" s="71">
        <f>'2030'!Z16</f>
        <v>0</v>
      </c>
      <c r="AA45" s="28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44"/>
    </row>
    <row r="46" spans="1:54" x14ac:dyDescent="0.25">
      <c r="A46" s="18">
        <v>46213</v>
      </c>
      <c r="B46" s="21"/>
      <c r="C46" s="19"/>
      <c r="D46" s="20"/>
      <c r="E46" s="18">
        <v>46244</v>
      </c>
      <c r="F46" s="21"/>
      <c r="G46" s="19"/>
      <c r="H46" s="20"/>
      <c r="I46" s="18">
        <v>46275</v>
      </c>
      <c r="J46" s="21"/>
      <c r="K46" s="19"/>
      <c r="L46" s="20"/>
      <c r="M46" s="18">
        <v>46305</v>
      </c>
      <c r="N46" s="21"/>
      <c r="O46" s="19"/>
      <c r="P46" s="20"/>
      <c r="Q46" s="18">
        <v>46336</v>
      </c>
      <c r="R46" s="21"/>
      <c r="S46" s="19"/>
      <c r="T46" s="20"/>
      <c r="U46" s="18">
        <v>46366</v>
      </c>
      <c r="V46" s="21"/>
      <c r="W46" s="19"/>
      <c r="X46" s="26"/>
      <c r="Y46" s="48">
        <v>2031</v>
      </c>
      <c r="Z46" s="71">
        <f>'2031'!Z16</f>
        <v>0</v>
      </c>
      <c r="AA46" s="28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44"/>
    </row>
    <row r="47" spans="1:54" x14ac:dyDescent="0.25">
      <c r="A47" s="18">
        <v>46214</v>
      </c>
      <c r="B47" s="21"/>
      <c r="C47" s="19"/>
      <c r="D47" s="20"/>
      <c r="E47" s="18">
        <v>46245</v>
      </c>
      <c r="F47" s="21"/>
      <c r="G47" s="19"/>
      <c r="H47" s="20"/>
      <c r="I47" s="18">
        <v>46276</v>
      </c>
      <c r="J47" s="21"/>
      <c r="K47" s="19"/>
      <c r="L47" s="20"/>
      <c r="M47" s="18">
        <v>46306</v>
      </c>
      <c r="N47" s="21"/>
      <c r="O47" s="19"/>
      <c r="P47" s="20"/>
      <c r="Q47" s="18">
        <v>46337</v>
      </c>
      <c r="R47" s="21"/>
      <c r="S47" s="19"/>
      <c r="T47" s="20"/>
      <c r="U47" s="18">
        <v>46367</v>
      </c>
      <c r="V47" s="21"/>
      <c r="W47" s="19"/>
      <c r="X47" s="26"/>
      <c r="Y47" s="48">
        <v>2032</v>
      </c>
      <c r="Z47" s="71">
        <f>'2032'!Z16</f>
        <v>0</v>
      </c>
      <c r="AA47" s="28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44"/>
    </row>
    <row r="48" spans="1:54" x14ac:dyDescent="0.25">
      <c r="A48" s="18">
        <v>46215</v>
      </c>
      <c r="B48" s="21"/>
      <c r="C48" s="19"/>
      <c r="D48" s="20"/>
      <c r="E48" s="18">
        <v>46246</v>
      </c>
      <c r="F48" s="21"/>
      <c r="G48" s="19"/>
      <c r="H48" s="20"/>
      <c r="I48" s="18">
        <v>46277</v>
      </c>
      <c r="J48" s="21"/>
      <c r="K48" s="19"/>
      <c r="L48" s="20"/>
      <c r="M48" s="18">
        <v>46307</v>
      </c>
      <c r="N48" s="21"/>
      <c r="O48" s="19"/>
      <c r="P48" s="20"/>
      <c r="Q48" s="18">
        <v>46338</v>
      </c>
      <c r="R48" s="21"/>
      <c r="S48" s="19"/>
      <c r="T48" s="20"/>
      <c r="U48" s="18">
        <v>46368</v>
      </c>
      <c r="V48" s="21"/>
      <c r="W48" s="19"/>
      <c r="X48" s="26"/>
      <c r="Y48" s="48">
        <v>2033</v>
      </c>
      <c r="Z48" s="71">
        <f>'2033'!Z16</f>
        <v>0</v>
      </c>
      <c r="AA48" s="28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44"/>
    </row>
    <row r="49" spans="1:54" x14ac:dyDescent="0.25">
      <c r="A49" s="18">
        <v>46216</v>
      </c>
      <c r="B49" s="21"/>
      <c r="C49" s="19"/>
      <c r="D49" s="20"/>
      <c r="E49" s="18">
        <v>46247</v>
      </c>
      <c r="F49" s="21"/>
      <c r="G49" s="19"/>
      <c r="H49" s="20"/>
      <c r="I49" s="18">
        <v>46278</v>
      </c>
      <c r="J49" s="21"/>
      <c r="K49" s="19"/>
      <c r="L49" s="20"/>
      <c r="M49" s="18">
        <v>46308</v>
      </c>
      <c r="N49" s="21"/>
      <c r="O49" s="19"/>
      <c r="P49" s="20"/>
      <c r="Q49" s="18">
        <v>46339</v>
      </c>
      <c r="R49" s="21"/>
      <c r="S49" s="19"/>
      <c r="T49" s="20"/>
      <c r="U49" s="18">
        <v>46369</v>
      </c>
      <c r="V49" s="21"/>
      <c r="W49" s="19"/>
      <c r="X49" s="26"/>
      <c r="Y49" s="48">
        <v>2034</v>
      </c>
      <c r="Z49" s="71">
        <f>'2034'!Z16</f>
        <v>0</v>
      </c>
      <c r="AA49" s="28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44"/>
    </row>
    <row r="50" spans="1:54" ht="15.75" thickBot="1" x14ac:dyDescent="0.3">
      <c r="A50" s="18">
        <v>46217</v>
      </c>
      <c r="B50" s="21"/>
      <c r="C50" s="19"/>
      <c r="D50" s="20"/>
      <c r="E50" s="18">
        <v>46248</v>
      </c>
      <c r="F50" s="21"/>
      <c r="G50" s="19"/>
      <c r="H50" s="20"/>
      <c r="I50" s="18">
        <v>46279</v>
      </c>
      <c r="J50" s="21"/>
      <c r="K50" s="19"/>
      <c r="L50" s="20"/>
      <c r="M50" s="18">
        <v>46309</v>
      </c>
      <c r="N50" s="21"/>
      <c r="O50" s="19"/>
      <c r="P50" s="20"/>
      <c r="Q50" s="18">
        <v>46340</v>
      </c>
      <c r="R50" s="21"/>
      <c r="S50" s="19"/>
      <c r="T50" s="20"/>
      <c r="U50" s="18">
        <v>46370</v>
      </c>
      <c r="V50" s="21"/>
      <c r="W50" s="19"/>
      <c r="X50" s="26"/>
      <c r="Y50" s="48">
        <v>2035</v>
      </c>
      <c r="Z50" s="71">
        <f>'2035'!Z16</f>
        <v>0</v>
      </c>
      <c r="AA50" s="28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44"/>
    </row>
    <row r="51" spans="1:54" x14ac:dyDescent="0.25">
      <c r="A51" s="18">
        <v>46218</v>
      </c>
      <c r="B51" s="21"/>
      <c r="C51" s="19"/>
      <c r="D51" s="20"/>
      <c r="E51" s="18">
        <v>46249</v>
      </c>
      <c r="F51" s="21"/>
      <c r="G51" s="19"/>
      <c r="H51" s="20"/>
      <c r="I51" s="18">
        <v>46280</v>
      </c>
      <c r="J51" s="21"/>
      <c r="K51" s="19"/>
      <c r="L51" s="20"/>
      <c r="M51" s="18">
        <v>46310</v>
      </c>
      <c r="N51" s="21"/>
      <c r="O51" s="19"/>
      <c r="P51" s="20"/>
      <c r="Q51" s="18">
        <v>46341</v>
      </c>
      <c r="R51" s="21"/>
      <c r="S51" s="19"/>
      <c r="T51" s="20"/>
      <c r="U51" s="18">
        <v>46371</v>
      </c>
      <c r="V51" s="21"/>
      <c r="W51" s="19"/>
      <c r="X51" s="22"/>
      <c r="Y51" s="78" t="s">
        <v>32</v>
      </c>
      <c r="Z51" s="79"/>
      <c r="AA51" s="28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44"/>
    </row>
    <row r="52" spans="1:54" x14ac:dyDescent="0.25">
      <c r="A52" s="18">
        <v>46219</v>
      </c>
      <c r="B52" s="21"/>
      <c r="C52" s="19"/>
      <c r="D52" s="20"/>
      <c r="E52" s="18">
        <v>46250</v>
      </c>
      <c r="F52" s="21"/>
      <c r="G52" s="19"/>
      <c r="H52" s="20"/>
      <c r="I52" s="18">
        <v>46281</v>
      </c>
      <c r="J52" s="21"/>
      <c r="K52" s="19"/>
      <c r="L52" s="20"/>
      <c r="M52" s="18">
        <v>46311</v>
      </c>
      <c r="N52" s="21"/>
      <c r="O52" s="19"/>
      <c r="P52" s="20"/>
      <c r="Q52" s="18">
        <v>46342</v>
      </c>
      <c r="R52" s="21"/>
      <c r="S52" s="19"/>
      <c r="T52" s="20"/>
      <c r="U52" s="18">
        <v>46372</v>
      </c>
      <c r="V52" s="21"/>
      <c r="W52" s="19"/>
      <c r="X52" s="22"/>
      <c r="Y52" s="17" t="s">
        <v>24</v>
      </c>
      <c r="Z52" s="73" t="s">
        <v>20</v>
      </c>
      <c r="AA52" s="28"/>
      <c r="AB52" s="7"/>
      <c r="AC52" s="28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44"/>
    </row>
    <row r="53" spans="1:54" x14ac:dyDescent="0.25">
      <c r="A53" s="18">
        <v>46220</v>
      </c>
      <c r="B53" s="21"/>
      <c r="C53" s="19"/>
      <c r="D53" s="20"/>
      <c r="E53" s="18">
        <v>46251</v>
      </c>
      <c r="F53" s="21"/>
      <c r="G53" s="19"/>
      <c r="H53" s="20"/>
      <c r="I53" s="18">
        <v>46282</v>
      </c>
      <c r="J53" s="21"/>
      <c r="K53" s="19"/>
      <c r="L53" s="20"/>
      <c r="M53" s="18">
        <v>46312</v>
      </c>
      <c r="N53" s="21"/>
      <c r="O53" s="19"/>
      <c r="P53" s="20"/>
      <c r="Q53" s="18">
        <v>46343</v>
      </c>
      <c r="R53" s="21"/>
      <c r="S53" s="19"/>
      <c r="T53" s="20"/>
      <c r="U53" s="18">
        <v>46373</v>
      </c>
      <c r="V53" s="21"/>
      <c r="W53" s="19"/>
      <c r="X53" s="22"/>
      <c r="Y53" s="48">
        <v>2021</v>
      </c>
      <c r="Z53" s="71">
        <f>'2021'!Z32</f>
        <v>0</v>
      </c>
      <c r="AA53" s="28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44"/>
    </row>
    <row r="54" spans="1:54" ht="15.75" thickBot="1" x14ac:dyDescent="0.3">
      <c r="A54" s="18">
        <v>46221</v>
      </c>
      <c r="B54" s="21"/>
      <c r="C54" s="19"/>
      <c r="D54" s="20"/>
      <c r="E54" s="18">
        <v>46252</v>
      </c>
      <c r="F54" s="21"/>
      <c r="G54" s="19"/>
      <c r="H54" s="20"/>
      <c r="I54" s="18">
        <v>46283</v>
      </c>
      <c r="J54" s="21"/>
      <c r="K54" s="19"/>
      <c r="L54" s="20"/>
      <c r="M54" s="18">
        <v>46313</v>
      </c>
      <c r="N54" s="21"/>
      <c r="O54" s="19"/>
      <c r="P54" s="20"/>
      <c r="Q54" s="18">
        <v>46344</v>
      </c>
      <c r="R54" s="21"/>
      <c r="S54" s="19"/>
      <c r="T54" s="20"/>
      <c r="U54" s="18">
        <v>46374</v>
      </c>
      <c r="V54" s="21"/>
      <c r="W54" s="19"/>
      <c r="X54" s="22"/>
      <c r="Y54" s="48">
        <v>2022</v>
      </c>
      <c r="Z54" s="71">
        <f>'2022'!Z32</f>
        <v>0</v>
      </c>
      <c r="AA54" s="28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44"/>
    </row>
    <row r="55" spans="1:54" ht="15.75" thickBot="1" x14ac:dyDescent="0.3">
      <c r="A55" s="18">
        <v>46222</v>
      </c>
      <c r="B55" s="21"/>
      <c r="C55" s="19"/>
      <c r="D55" s="20"/>
      <c r="E55" s="18">
        <v>46253</v>
      </c>
      <c r="F55" s="21"/>
      <c r="G55" s="19"/>
      <c r="H55" s="20"/>
      <c r="I55" s="18">
        <v>46284</v>
      </c>
      <c r="J55" s="21"/>
      <c r="K55" s="19"/>
      <c r="L55" s="20"/>
      <c r="M55" s="18">
        <v>46314</v>
      </c>
      <c r="N55" s="21"/>
      <c r="O55" s="19"/>
      <c r="P55" s="20"/>
      <c r="Q55" s="18">
        <v>46345</v>
      </c>
      <c r="R55" s="21"/>
      <c r="S55" s="19"/>
      <c r="T55" s="20"/>
      <c r="U55" s="18">
        <v>46375</v>
      </c>
      <c r="V55" s="21"/>
      <c r="W55" s="19"/>
      <c r="X55" s="22"/>
      <c r="Y55" s="48">
        <v>2023</v>
      </c>
      <c r="Z55" s="71">
        <f>'2023'!Z32</f>
        <v>0</v>
      </c>
      <c r="AA55" s="28"/>
      <c r="AB55" s="7"/>
      <c r="AC55" s="39" t="s">
        <v>25</v>
      </c>
      <c r="AD55" s="69">
        <f>SUM(Table121247[Total Hours])</f>
        <v>0</v>
      </c>
      <c r="AE55" s="7"/>
      <c r="AF55" s="39" t="s">
        <v>26</v>
      </c>
      <c r="AG55" s="40">
        <f>SUM(Table131558[Total Salvations])</f>
        <v>0</v>
      </c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44"/>
    </row>
    <row r="56" spans="1:54" x14ac:dyDescent="0.25">
      <c r="A56" s="18">
        <v>46223</v>
      </c>
      <c r="B56" s="21"/>
      <c r="C56" s="19"/>
      <c r="D56" s="20"/>
      <c r="E56" s="18">
        <v>46254</v>
      </c>
      <c r="F56" s="21"/>
      <c r="G56" s="19"/>
      <c r="H56" s="20"/>
      <c r="I56" s="18">
        <v>46285</v>
      </c>
      <c r="J56" s="21"/>
      <c r="K56" s="19"/>
      <c r="L56" s="20"/>
      <c r="M56" s="18">
        <v>46315</v>
      </c>
      <c r="N56" s="21"/>
      <c r="O56" s="19"/>
      <c r="P56" s="20"/>
      <c r="Q56" s="18">
        <v>46346</v>
      </c>
      <c r="R56" s="21"/>
      <c r="S56" s="19"/>
      <c r="T56" s="20"/>
      <c r="U56" s="18">
        <v>46376</v>
      </c>
      <c r="V56" s="21"/>
      <c r="W56" s="19"/>
      <c r="X56" s="22"/>
      <c r="Y56" s="48">
        <v>2024</v>
      </c>
      <c r="Z56" s="71">
        <f>'2024'!Z32</f>
        <v>0</v>
      </c>
      <c r="AA56" s="28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44"/>
    </row>
    <row r="57" spans="1:54" x14ac:dyDescent="0.25">
      <c r="A57" s="18">
        <v>46224</v>
      </c>
      <c r="B57" s="21"/>
      <c r="C57" s="19"/>
      <c r="D57" s="20"/>
      <c r="E57" s="18">
        <v>46255</v>
      </c>
      <c r="F57" s="21"/>
      <c r="G57" s="19"/>
      <c r="H57" s="20"/>
      <c r="I57" s="18">
        <v>46286</v>
      </c>
      <c r="J57" s="21"/>
      <c r="K57" s="19"/>
      <c r="L57" s="20"/>
      <c r="M57" s="18">
        <v>46316</v>
      </c>
      <c r="N57" s="21"/>
      <c r="O57" s="19"/>
      <c r="P57" s="20"/>
      <c r="Q57" s="18">
        <v>46347</v>
      </c>
      <c r="R57" s="21"/>
      <c r="S57" s="19"/>
      <c r="T57" s="20"/>
      <c r="U57" s="18">
        <v>46377</v>
      </c>
      <c r="V57" s="21"/>
      <c r="W57" s="19"/>
      <c r="X57" s="22"/>
      <c r="Y57" s="48">
        <v>2025</v>
      </c>
      <c r="Z57" s="71">
        <f>'2025'!Z32</f>
        <v>0</v>
      </c>
      <c r="AA57" s="28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44"/>
    </row>
    <row r="58" spans="1:54" x14ac:dyDescent="0.25">
      <c r="A58" s="18">
        <v>46225</v>
      </c>
      <c r="B58" s="21"/>
      <c r="C58" s="19"/>
      <c r="D58" s="20"/>
      <c r="E58" s="18">
        <v>46256</v>
      </c>
      <c r="F58" s="21"/>
      <c r="G58" s="19"/>
      <c r="H58" s="20"/>
      <c r="I58" s="18">
        <v>46287</v>
      </c>
      <c r="J58" s="21"/>
      <c r="K58" s="19"/>
      <c r="L58" s="20"/>
      <c r="M58" s="18">
        <v>46317</v>
      </c>
      <c r="N58" s="21"/>
      <c r="O58" s="19"/>
      <c r="P58" s="20"/>
      <c r="Q58" s="18">
        <v>46348</v>
      </c>
      <c r="R58" s="21"/>
      <c r="S58" s="19"/>
      <c r="T58" s="20"/>
      <c r="U58" s="18">
        <v>46378</v>
      </c>
      <c r="V58" s="21"/>
      <c r="W58" s="19"/>
      <c r="X58" s="22"/>
      <c r="Y58" s="48">
        <v>2026</v>
      </c>
      <c r="Z58" s="71">
        <f>'2026'!Z32</f>
        <v>0</v>
      </c>
      <c r="AA58" s="28" t="s">
        <v>28</v>
      </c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44"/>
    </row>
    <row r="59" spans="1:54" x14ac:dyDescent="0.25">
      <c r="A59" s="18">
        <v>46226</v>
      </c>
      <c r="B59" s="21"/>
      <c r="C59" s="19"/>
      <c r="D59" s="20"/>
      <c r="E59" s="18">
        <v>46257</v>
      </c>
      <c r="F59" s="21"/>
      <c r="G59" s="19"/>
      <c r="H59" s="20"/>
      <c r="I59" s="18">
        <v>46288</v>
      </c>
      <c r="J59" s="21"/>
      <c r="K59" s="19"/>
      <c r="L59" s="20"/>
      <c r="M59" s="18">
        <v>46318</v>
      </c>
      <c r="N59" s="21"/>
      <c r="O59" s="19"/>
      <c r="P59" s="20"/>
      <c r="Q59" s="18">
        <v>46349</v>
      </c>
      <c r="R59" s="21"/>
      <c r="S59" s="19"/>
      <c r="T59" s="20"/>
      <c r="U59" s="18">
        <v>46379</v>
      </c>
      <c r="V59" s="21"/>
      <c r="W59" s="19"/>
      <c r="X59" s="22"/>
      <c r="Y59" s="48">
        <v>2027</v>
      </c>
      <c r="Z59" s="71">
        <f>'2027'!Z32</f>
        <v>0</v>
      </c>
      <c r="AA59" s="28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44"/>
    </row>
    <row r="60" spans="1:54" x14ac:dyDescent="0.25">
      <c r="A60" s="18">
        <v>46227</v>
      </c>
      <c r="B60" s="21"/>
      <c r="C60" s="19"/>
      <c r="D60" s="20"/>
      <c r="E60" s="18">
        <v>46258</v>
      </c>
      <c r="F60" s="21"/>
      <c r="G60" s="19"/>
      <c r="H60" s="20"/>
      <c r="I60" s="18">
        <v>46289</v>
      </c>
      <c r="J60" s="21"/>
      <c r="K60" s="19"/>
      <c r="L60" s="20"/>
      <c r="M60" s="18">
        <v>46319</v>
      </c>
      <c r="N60" s="21"/>
      <c r="O60" s="19"/>
      <c r="P60" s="20"/>
      <c r="Q60" s="18">
        <v>46350</v>
      </c>
      <c r="R60" s="21"/>
      <c r="S60" s="19"/>
      <c r="T60" s="20"/>
      <c r="U60" s="18">
        <v>46380</v>
      </c>
      <c r="V60" s="21"/>
      <c r="W60" s="19"/>
      <c r="X60" s="22"/>
      <c r="Y60" s="48">
        <v>2028</v>
      </c>
      <c r="Z60" s="71">
        <f>'2028'!Z32</f>
        <v>0</v>
      </c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44"/>
    </row>
    <row r="61" spans="1:54" x14ac:dyDescent="0.25">
      <c r="A61" s="18">
        <v>46228</v>
      </c>
      <c r="B61" s="21"/>
      <c r="C61" s="19"/>
      <c r="D61" s="20"/>
      <c r="E61" s="18">
        <v>46259</v>
      </c>
      <c r="F61" s="21"/>
      <c r="G61" s="19"/>
      <c r="H61" s="20"/>
      <c r="I61" s="18">
        <v>46290</v>
      </c>
      <c r="J61" s="21"/>
      <c r="K61" s="19"/>
      <c r="L61" s="20"/>
      <c r="M61" s="18">
        <v>46320</v>
      </c>
      <c r="N61" s="21"/>
      <c r="O61" s="19"/>
      <c r="P61" s="20"/>
      <c r="Q61" s="18">
        <v>46351</v>
      </c>
      <c r="R61" s="21"/>
      <c r="S61" s="19"/>
      <c r="T61" s="20"/>
      <c r="U61" s="18">
        <v>46381</v>
      </c>
      <c r="V61" s="21"/>
      <c r="W61" s="19"/>
      <c r="X61" s="22"/>
      <c r="Y61" s="48">
        <v>2029</v>
      </c>
      <c r="Z61" s="71">
        <f>'2029'!Z32</f>
        <v>0</v>
      </c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44"/>
    </row>
    <row r="62" spans="1:54" x14ac:dyDescent="0.25">
      <c r="A62" s="18">
        <v>46229</v>
      </c>
      <c r="B62" s="21"/>
      <c r="C62" s="19"/>
      <c r="D62" s="20"/>
      <c r="E62" s="18">
        <v>46260</v>
      </c>
      <c r="F62" s="21"/>
      <c r="G62" s="19"/>
      <c r="H62" s="20"/>
      <c r="I62" s="18">
        <v>46291</v>
      </c>
      <c r="J62" s="21"/>
      <c r="K62" s="19"/>
      <c r="L62" s="20"/>
      <c r="M62" s="18">
        <v>46321</v>
      </c>
      <c r="N62" s="21"/>
      <c r="O62" s="19"/>
      <c r="P62" s="20"/>
      <c r="Q62" s="18">
        <v>46352</v>
      </c>
      <c r="R62" s="21"/>
      <c r="S62" s="19"/>
      <c r="T62" s="20"/>
      <c r="U62" s="18">
        <v>46382</v>
      </c>
      <c r="V62" s="21"/>
      <c r="W62" s="19"/>
      <c r="X62" s="22"/>
      <c r="Y62" s="48">
        <v>2030</v>
      </c>
      <c r="Z62" s="71">
        <f>'2030'!Z32</f>
        <v>0</v>
      </c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44"/>
    </row>
    <row r="63" spans="1:54" x14ac:dyDescent="0.25">
      <c r="A63" s="18">
        <v>46230</v>
      </c>
      <c r="B63" s="21"/>
      <c r="C63" s="19"/>
      <c r="D63" s="20"/>
      <c r="E63" s="18">
        <v>46261</v>
      </c>
      <c r="F63" s="21"/>
      <c r="G63" s="19"/>
      <c r="H63" s="20"/>
      <c r="I63" s="18">
        <v>46292</v>
      </c>
      <c r="J63" s="21"/>
      <c r="K63" s="19"/>
      <c r="L63" s="20"/>
      <c r="M63" s="18">
        <v>46322</v>
      </c>
      <c r="N63" s="21"/>
      <c r="O63" s="19"/>
      <c r="P63" s="20"/>
      <c r="Q63" s="18">
        <v>46353</v>
      </c>
      <c r="R63" s="21"/>
      <c r="S63" s="19"/>
      <c r="T63" s="20"/>
      <c r="U63" s="18">
        <v>46383</v>
      </c>
      <c r="V63" s="21"/>
      <c r="W63" s="19"/>
      <c r="X63" s="22"/>
      <c r="Y63" s="48">
        <v>2031</v>
      </c>
      <c r="Z63" s="71">
        <f>'2031'!Z32</f>
        <v>0</v>
      </c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44"/>
    </row>
    <row r="64" spans="1:54" x14ac:dyDescent="0.25">
      <c r="A64" s="18">
        <v>46231</v>
      </c>
      <c r="B64" s="21"/>
      <c r="C64" s="19"/>
      <c r="D64" s="20"/>
      <c r="E64" s="18">
        <v>46262</v>
      </c>
      <c r="F64" s="21"/>
      <c r="G64" s="19"/>
      <c r="H64" s="20"/>
      <c r="I64" s="18">
        <v>46293</v>
      </c>
      <c r="J64" s="21"/>
      <c r="K64" s="19"/>
      <c r="L64" s="20"/>
      <c r="M64" s="18">
        <v>46323</v>
      </c>
      <c r="N64" s="21"/>
      <c r="O64" s="19"/>
      <c r="P64" s="20"/>
      <c r="Q64" s="18">
        <v>46354</v>
      </c>
      <c r="R64" s="21"/>
      <c r="S64" s="19"/>
      <c r="T64" s="20"/>
      <c r="U64" s="18">
        <v>46384</v>
      </c>
      <c r="V64" s="21"/>
      <c r="W64" s="19"/>
      <c r="X64" s="22"/>
      <c r="Y64" s="48">
        <v>2032</v>
      </c>
      <c r="Z64" s="71">
        <f>'2032'!Z32</f>
        <v>0</v>
      </c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44"/>
    </row>
    <row r="65" spans="1:54" x14ac:dyDescent="0.25">
      <c r="A65" s="18">
        <v>46232</v>
      </c>
      <c r="B65" s="21"/>
      <c r="C65" s="19"/>
      <c r="D65" s="20"/>
      <c r="E65" s="18">
        <v>46263</v>
      </c>
      <c r="F65" s="21"/>
      <c r="G65" s="19"/>
      <c r="H65" s="20"/>
      <c r="I65" s="18">
        <v>46294</v>
      </c>
      <c r="J65" s="21"/>
      <c r="K65" s="19"/>
      <c r="L65" s="20"/>
      <c r="M65" s="18">
        <v>46324</v>
      </c>
      <c r="N65" s="21"/>
      <c r="O65" s="19"/>
      <c r="P65" s="20"/>
      <c r="Q65" s="18">
        <v>46355</v>
      </c>
      <c r="R65" s="21"/>
      <c r="S65" s="19"/>
      <c r="T65" s="20"/>
      <c r="U65" s="18">
        <v>46385</v>
      </c>
      <c r="V65" s="21"/>
      <c r="W65" s="19"/>
      <c r="X65" s="22"/>
      <c r="Y65" s="48">
        <v>2033</v>
      </c>
      <c r="Z65" s="71">
        <f>'2033'!Z32</f>
        <v>0</v>
      </c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44"/>
    </row>
    <row r="66" spans="1:54" x14ac:dyDescent="0.25">
      <c r="A66" s="18">
        <v>46233</v>
      </c>
      <c r="B66" s="21"/>
      <c r="C66" s="19"/>
      <c r="D66" s="20"/>
      <c r="E66" s="18">
        <v>46264</v>
      </c>
      <c r="F66" s="21"/>
      <c r="G66" s="19"/>
      <c r="H66" s="20"/>
      <c r="I66" s="18">
        <v>46295</v>
      </c>
      <c r="J66" s="21"/>
      <c r="K66" s="19"/>
      <c r="L66" s="20"/>
      <c r="M66" s="18">
        <v>46325</v>
      </c>
      <c r="N66" s="21"/>
      <c r="O66" s="19"/>
      <c r="P66" s="20"/>
      <c r="Q66" s="18">
        <v>46356</v>
      </c>
      <c r="R66" s="21"/>
      <c r="S66" s="19"/>
      <c r="T66" s="20"/>
      <c r="U66" s="18">
        <v>46386</v>
      </c>
      <c r="V66" s="21"/>
      <c r="W66" s="19"/>
      <c r="X66" s="22"/>
      <c r="Y66" s="48">
        <v>2034</v>
      </c>
      <c r="Z66" s="71">
        <f>'2034'!Z32</f>
        <v>0</v>
      </c>
      <c r="AA66" s="28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44"/>
    </row>
    <row r="67" spans="1:54" ht="15.75" thickBot="1" x14ac:dyDescent="0.3">
      <c r="A67" s="33">
        <v>46234</v>
      </c>
      <c r="B67" s="35"/>
      <c r="C67" s="34"/>
      <c r="D67" s="25"/>
      <c r="E67" s="33">
        <v>46265</v>
      </c>
      <c r="F67" s="35"/>
      <c r="G67" s="34"/>
      <c r="H67" s="25"/>
      <c r="I67" s="33"/>
      <c r="J67" s="35"/>
      <c r="K67" s="34"/>
      <c r="L67" s="25"/>
      <c r="M67" s="33">
        <v>46326</v>
      </c>
      <c r="N67" s="35"/>
      <c r="O67" s="34"/>
      <c r="P67" s="25"/>
      <c r="Q67" s="33"/>
      <c r="R67" s="35"/>
      <c r="S67" s="34"/>
      <c r="T67" s="25"/>
      <c r="U67" s="33">
        <v>46387</v>
      </c>
      <c r="V67" s="35"/>
      <c r="W67" s="34"/>
      <c r="X67" s="36"/>
      <c r="Y67" s="38">
        <v>2035</v>
      </c>
      <c r="Z67" s="75">
        <f>'2035'!Z32</f>
        <v>0</v>
      </c>
      <c r="AA67" s="45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7"/>
    </row>
    <row r="68" spans="1:54" x14ac:dyDescent="0.25">
      <c r="Y68" s="28"/>
      <c r="Z68" s="28"/>
    </row>
    <row r="69" spans="1:54" x14ac:dyDescent="0.25">
      <c r="Y69" s="28"/>
      <c r="Z69" s="28"/>
    </row>
    <row r="70" spans="1:54" x14ac:dyDescent="0.25">
      <c r="Y70" s="28"/>
      <c r="Z70" s="28"/>
    </row>
    <row r="71" spans="1:54" x14ac:dyDescent="0.25">
      <c r="Y71" s="28"/>
      <c r="Z71" s="28"/>
    </row>
    <row r="72" spans="1:54" x14ac:dyDescent="0.25">
      <c r="Y72" s="28"/>
      <c r="Z72" s="28"/>
    </row>
  </sheetData>
  <mergeCells count="18">
    <mergeCell ref="A1:X1"/>
    <mergeCell ref="Y1:BH1"/>
    <mergeCell ref="A2:D2"/>
    <mergeCell ref="E2:H2"/>
    <mergeCell ref="I2:L2"/>
    <mergeCell ref="M2:P2"/>
    <mergeCell ref="Q2:T2"/>
    <mergeCell ref="U2:X2"/>
    <mergeCell ref="Y2:AA2"/>
    <mergeCell ref="Y51:Z51"/>
    <mergeCell ref="Y18:AA18"/>
    <mergeCell ref="Y34:Z34"/>
    <mergeCell ref="A35:D35"/>
    <mergeCell ref="E35:H35"/>
    <mergeCell ref="I35:L35"/>
    <mergeCell ref="M35:P35"/>
    <mergeCell ref="Q35:T35"/>
    <mergeCell ref="U35:X35"/>
  </mergeCells>
  <conditionalFormatting sqref="A37:D67">
    <cfRule type="expression" dxfId="389" priority="17">
      <formula>IF($B37&gt;0.01,TRUE,FALSE)</formula>
    </cfRule>
  </conditionalFormatting>
  <conditionalFormatting sqref="E37:H67">
    <cfRule type="expression" dxfId="388" priority="16">
      <formula>IF($F37&gt;0.01,TRUE,FALSE)</formula>
    </cfRule>
  </conditionalFormatting>
  <conditionalFormatting sqref="M37:P67">
    <cfRule type="expression" dxfId="387" priority="15">
      <formula>IF($N37&gt;0.01,TRUE,FALSE)</formula>
    </cfRule>
  </conditionalFormatting>
  <conditionalFormatting sqref="Q37:T67">
    <cfRule type="expression" dxfId="386" priority="14">
      <formula>IF($R37&gt;0.01,TRUE,FALSE)</formula>
    </cfRule>
  </conditionalFormatting>
  <conditionalFormatting sqref="U37:X67">
    <cfRule type="expression" dxfId="385" priority="13">
      <formula>IF($V37&gt;0.01,TRUE,FALSE)</formula>
    </cfRule>
  </conditionalFormatting>
  <conditionalFormatting sqref="A4:D34">
    <cfRule type="expression" dxfId="384" priority="12">
      <formula>IF($B4&gt;0.01,TRUE,FALSE)</formula>
    </cfRule>
  </conditionalFormatting>
  <conditionalFormatting sqref="E4:H32 F33:H34">
    <cfRule type="expression" dxfId="383" priority="11">
      <formula>IF($F4&gt;0.01,TRUE,FALSE)</formula>
    </cfRule>
  </conditionalFormatting>
  <conditionalFormatting sqref="I4:L34">
    <cfRule type="expression" dxfId="382" priority="10">
      <formula>IF($J4&gt;0.01,TRUE,FALSE)</formula>
    </cfRule>
  </conditionalFormatting>
  <conditionalFormatting sqref="M4:P34">
    <cfRule type="expression" dxfId="381" priority="9">
      <formula>IF($N4&gt;0.01,TRUE,FALSE)</formula>
    </cfRule>
  </conditionalFormatting>
  <conditionalFormatting sqref="Q4:T34">
    <cfRule type="expression" dxfId="380" priority="8">
      <formula>IF($R4&gt;0.01,TRUE,FALSE)</formula>
    </cfRule>
  </conditionalFormatting>
  <conditionalFormatting sqref="U4:X34">
    <cfRule type="expression" dxfId="379" priority="7">
      <formula>IF($V4&gt;0.01,TRUE,FALSE)</formula>
    </cfRule>
  </conditionalFormatting>
  <conditionalFormatting sqref="I37:L67">
    <cfRule type="expression" dxfId="378" priority="6">
      <formula>IF($J37&gt;0.01,TRUE,FALSE)</formula>
    </cfRule>
  </conditionalFormatting>
  <conditionalFormatting sqref="Z4:AA15 Z20:AA31">
    <cfRule type="cellIs" dxfId="377" priority="5" operator="greaterThan">
      <formula>0</formula>
    </cfRule>
  </conditionalFormatting>
  <conditionalFormatting sqref="E33:E34">
    <cfRule type="expression" dxfId="376" priority="4">
      <formula>IF($F33&gt;0.01,TRUE,FALSE)</formula>
    </cfRule>
  </conditionalFormatting>
  <conditionalFormatting sqref="Z36:Z50">
    <cfRule type="cellIs" dxfId="375" priority="3" operator="greaterThan">
      <formula>0</formula>
    </cfRule>
  </conditionalFormatting>
  <conditionalFormatting sqref="Z54:Z67">
    <cfRule type="cellIs" dxfId="374" priority="2" operator="greaterThan">
      <formula>0</formula>
    </cfRule>
  </conditionalFormatting>
  <conditionalFormatting sqref="Z53:Z67">
    <cfRule type="cellIs" dxfId="373" priority="1" operator="greaterThan">
      <formula>0</formula>
    </cfRule>
  </conditionalFormatting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1B0DE-6BA3-4053-8B0D-4294FB17740E}">
  <dimension ref="A1:BH72"/>
  <sheetViews>
    <sheetView zoomScale="55" zoomScaleNormal="55" workbookViewId="0">
      <pane ySplit="1" topLeftCell="A2" activePane="bottomLeft" state="frozen"/>
      <selection pane="bottomLeft" activeCell="A2" sqref="A2:D2"/>
    </sheetView>
  </sheetViews>
  <sheetFormatPr defaultColWidth="8.85546875" defaultRowHeight="15" x14ac:dyDescent="0.25"/>
  <cols>
    <col min="1" max="1" width="12.140625" style="8" bestFit="1" customWidth="1"/>
    <col min="2" max="2" width="9" style="66" bestFit="1" customWidth="1"/>
    <col min="3" max="3" width="14.42578125" style="8" bestFit="1" customWidth="1"/>
    <col min="4" max="4" width="9.42578125" style="8" bestFit="1" customWidth="1"/>
    <col min="5" max="5" width="12.28515625" style="8" bestFit="1" customWidth="1"/>
    <col min="6" max="6" width="9" style="66" bestFit="1" customWidth="1"/>
    <col min="7" max="7" width="14.42578125" style="8" bestFit="1" customWidth="1"/>
    <col min="8" max="8" width="9.42578125" style="8" bestFit="1" customWidth="1"/>
    <col min="9" max="9" width="12.28515625" style="8" bestFit="1" customWidth="1"/>
    <col min="10" max="10" width="9" style="66" bestFit="1" customWidth="1"/>
    <col min="11" max="11" width="14.42578125" style="8" bestFit="1" customWidth="1"/>
    <col min="12" max="12" width="9.42578125" style="8" bestFit="1" customWidth="1"/>
    <col min="13" max="13" width="13.140625" style="8" bestFit="1" customWidth="1"/>
    <col min="14" max="14" width="9" style="66" bestFit="1" customWidth="1"/>
    <col min="15" max="15" width="14.42578125" style="8" bestFit="1" customWidth="1"/>
    <col min="16" max="16" width="9.42578125" style="8" bestFit="1" customWidth="1"/>
    <col min="17" max="17" width="12.5703125" style="8" bestFit="1" customWidth="1"/>
    <col min="18" max="18" width="9" style="66" bestFit="1" customWidth="1"/>
    <col min="19" max="19" width="14.42578125" style="8" bestFit="1" customWidth="1"/>
    <col min="20" max="20" width="9.42578125" style="8" bestFit="1" customWidth="1"/>
    <col min="21" max="21" width="13.140625" style="8" bestFit="1" customWidth="1"/>
    <col min="22" max="22" width="9" style="66" bestFit="1" customWidth="1"/>
    <col min="23" max="23" width="14.42578125" style="8" bestFit="1" customWidth="1"/>
    <col min="24" max="24" width="9.42578125" style="8" customWidth="1"/>
    <col min="25" max="25" width="19.42578125" style="32" bestFit="1" customWidth="1"/>
    <col min="26" max="26" width="30" style="32" bestFit="1" customWidth="1"/>
    <col min="27" max="27" width="21.7109375" style="32" bestFit="1" customWidth="1"/>
    <col min="28" max="28" width="2.28515625" style="8" bestFit="1" customWidth="1"/>
    <col min="29" max="29" width="25.140625" style="8" bestFit="1" customWidth="1"/>
    <col min="30" max="30" width="27" style="8" customWidth="1"/>
    <col min="31" max="31" width="8.85546875" style="8"/>
    <col min="32" max="32" width="30.85546875" style="8" bestFit="1" customWidth="1"/>
    <col min="33" max="33" width="27" style="8" customWidth="1"/>
    <col min="34" max="16384" width="8.85546875" style="8"/>
  </cols>
  <sheetData>
    <row r="1" spans="1:60" s="6" customFormat="1" ht="23.25" customHeight="1" thickBot="1" x14ac:dyDescent="0.3">
      <c r="A1" s="86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8"/>
      <c r="Y1" s="76" t="s">
        <v>1</v>
      </c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</row>
    <row r="2" spans="1:60" ht="16.5" thickBot="1" x14ac:dyDescent="0.3">
      <c r="A2" s="80" t="s">
        <v>2</v>
      </c>
      <c r="B2" s="81"/>
      <c r="C2" s="81"/>
      <c r="D2" s="82"/>
      <c r="E2" s="80" t="s">
        <v>3</v>
      </c>
      <c r="F2" s="81"/>
      <c r="G2" s="81"/>
      <c r="H2" s="82"/>
      <c r="I2" s="80" t="s">
        <v>4</v>
      </c>
      <c r="J2" s="81"/>
      <c r="K2" s="81"/>
      <c r="L2" s="82"/>
      <c r="M2" s="80" t="s">
        <v>5</v>
      </c>
      <c r="N2" s="81"/>
      <c r="O2" s="81"/>
      <c r="P2" s="82"/>
      <c r="Q2" s="80" t="s">
        <v>6</v>
      </c>
      <c r="R2" s="81"/>
      <c r="S2" s="81"/>
      <c r="T2" s="82"/>
      <c r="U2" s="80" t="s">
        <v>7</v>
      </c>
      <c r="V2" s="81"/>
      <c r="W2" s="81"/>
      <c r="X2" s="81"/>
      <c r="Y2" s="83" t="s">
        <v>8</v>
      </c>
      <c r="Z2" s="84"/>
      <c r="AA2" s="85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3"/>
    </row>
    <row r="3" spans="1:60" ht="15.75" thickBot="1" x14ac:dyDescent="0.3">
      <c r="A3" s="9" t="s">
        <v>30</v>
      </c>
      <c r="B3" s="65" t="s">
        <v>9</v>
      </c>
      <c r="C3" s="9" t="s">
        <v>10</v>
      </c>
      <c r="D3" s="9" t="s">
        <v>29</v>
      </c>
      <c r="E3" s="9" t="s">
        <v>30</v>
      </c>
      <c r="F3" s="65" t="s">
        <v>9</v>
      </c>
      <c r="G3" s="9" t="s">
        <v>10</v>
      </c>
      <c r="H3" s="9" t="s">
        <v>29</v>
      </c>
      <c r="I3" s="9" t="s">
        <v>30</v>
      </c>
      <c r="J3" s="65" t="s">
        <v>9</v>
      </c>
      <c r="K3" s="9" t="s">
        <v>10</v>
      </c>
      <c r="L3" s="9" t="s">
        <v>29</v>
      </c>
      <c r="M3" s="9" t="s">
        <v>30</v>
      </c>
      <c r="N3" s="65" t="s">
        <v>9</v>
      </c>
      <c r="O3" s="9" t="s">
        <v>10</v>
      </c>
      <c r="P3" s="9" t="s">
        <v>29</v>
      </c>
      <c r="Q3" s="9" t="s">
        <v>30</v>
      </c>
      <c r="R3" s="65" t="s">
        <v>9</v>
      </c>
      <c r="S3" s="9" t="s">
        <v>10</v>
      </c>
      <c r="T3" s="9" t="s">
        <v>29</v>
      </c>
      <c r="U3" s="9" t="s">
        <v>30</v>
      </c>
      <c r="V3" s="65" t="s">
        <v>9</v>
      </c>
      <c r="W3" s="9" t="s">
        <v>10</v>
      </c>
      <c r="X3" s="10" t="s">
        <v>29</v>
      </c>
      <c r="Y3" s="59" t="s">
        <v>11</v>
      </c>
      <c r="Z3" s="60" t="s">
        <v>27</v>
      </c>
      <c r="AA3" s="61" t="s">
        <v>22</v>
      </c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44"/>
    </row>
    <row r="4" spans="1:60" x14ac:dyDescent="0.25">
      <c r="A4" s="12">
        <v>46388</v>
      </c>
      <c r="B4" s="15"/>
      <c r="C4" s="13"/>
      <c r="D4" s="14"/>
      <c r="E4" s="12">
        <v>46419</v>
      </c>
      <c r="F4" s="15"/>
      <c r="G4" s="15"/>
      <c r="H4" s="14"/>
      <c r="I4" s="12">
        <v>46447</v>
      </c>
      <c r="J4" s="15"/>
      <c r="K4" s="15"/>
      <c r="L4" s="14"/>
      <c r="M4" s="12">
        <v>46478</v>
      </c>
      <c r="N4" s="15"/>
      <c r="O4" s="13"/>
      <c r="P4" s="14"/>
      <c r="Q4" s="12">
        <v>46508</v>
      </c>
      <c r="R4" s="15"/>
      <c r="S4" s="15"/>
      <c r="T4" s="14"/>
      <c r="U4" s="12">
        <v>46539</v>
      </c>
      <c r="V4" s="15"/>
      <c r="W4" s="15"/>
      <c r="X4" s="16"/>
      <c r="Y4" s="58" t="s">
        <v>2</v>
      </c>
      <c r="Z4" s="29">
        <f>SUM(B4:B34)</f>
        <v>0</v>
      </c>
      <c r="AA4" s="67">
        <f>Table14962914118130[[#This Row],[This Year]]</f>
        <v>0</v>
      </c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44"/>
    </row>
    <row r="5" spans="1:60" x14ac:dyDescent="0.25">
      <c r="A5" s="18">
        <v>46389</v>
      </c>
      <c r="B5" s="21"/>
      <c r="C5" s="19"/>
      <c r="D5" s="20"/>
      <c r="E5" s="18">
        <v>46420</v>
      </c>
      <c r="F5" s="21"/>
      <c r="G5" s="21"/>
      <c r="H5" s="20"/>
      <c r="I5" s="18">
        <v>46448</v>
      </c>
      <c r="J5" s="21"/>
      <c r="K5" s="21"/>
      <c r="L5" s="20"/>
      <c r="M5" s="18">
        <v>46479</v>
      </c>
      <c r="N5" s="21"/>
      <c r="O5" s="21"/>
      <c r="P5" s="20"/>
      <c r="Q5" s="18">
        <v>46509</v>
      </c>
      <c r="R5" s="21"/>
      <c r="S5" s="21"/>
      <c r="T5" s="20"/>
      <c r="U5" s="18">
        <v>46540</v>
      </c>
      <c r="V5" s="21"/>
      <c r="W5" s="21"/>
      <c r="X5" s="22"/>
      <c r="Y5" s="54" t="s">
        <v>12</v>
      </c>
      <c r="Z5" s="30">
        <f>SUM(F4:F31)</f>
        <v>0</v>
      </c>
      <c r="AA5" s="67">
        <f>Table14962914118130[[#This Row],[This Year]]</f>
        <v>0</v>
      </c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44"/>
    </row>
    <row r="6" spans="1:60" x14ac:dyDescent="0.25">
      <c r="A6" s="18">
        <v>46390</v>
      </c>
      <c r="B6" s="21"/>
      <c r="C6" s="19"/>
      <c r="D6" s="20"/>
      <c r="E6" s="18">
        <v>46421</v>
      </c>
      <c r="F6" s="21"/>
      <c r="G6" s="21"/>
      <c r="H6" s="20"/>
      <c r="I6" s="18">
        <v>46449</v>
      </c>
      <c r="J6" s="21"/>
      <c r="K6" s="21"/>
      <c r="L6" s="20"/>
      <c r="M6" s="18">
        <v>46480</v>
      </c>
      <c r="N6" s="21"/>
      <c r="O6" s="21"/>
      <c r="P6" s="20"/>
      <c r="Q6" s="18">
        <v>46510</v>
      </c>
      <c r="R6" s="21"/>
      <c r="S6" s="21"/>
      <c r="T6" s="20"/>
      <c r="U6" s="18">
        <v>46541</v>
      </c>
      <c r="V6" s="21"/>
      <c r="W6" s="21"/>
      <c r="X6" s="22"/>
      <c r="Y6" s="54" t="s">
        <v>4</v>
      </c>
      <c r="Z6" s="30">
        <f>SUM(J4:J34)</f>
        <v>0</v>
      </c>
      <c r="AA6" s="67">
        <f>Table14962914118130[[#This Row],[This Year]]</f>
        <v>0</v>
      </c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44"/>
    </row>
    <row r="7" spans="1:60" x14ac:dyDescent="0.25">
      <c r="A7" s="18">
        <v>46391</v>
      </c>
      <c r="B7" s="21"/>
      <c r="C7" s="19"/>
      <c r="D7" s="20"/>
      <c r="E7" s="18">
        <v>46422</v>
      </c>
      <c r="F7" s="21"/>
      <c r="G7" s="21"/>
      <c r="H7" s="20"/>
      <c r="I7" s="18">
        <v>46450</v>
      </c>
      <c r="J7" s="21"/>
      <c r="K7" s="21"/>
      <c r="L7" s="20"/>
      <c r="M7" s="18">
        <v>46481</v>
      </c>
      <c r="N7" s="21"/>
      <c r="O7" s="21"/>
      <c r="P7" s="20"/>
      <c r="Q7" s="18">
        <v>46511</v>
      </c>
      <c r="R7" s="21"/>
      <c r="S7" s="21"/>
      <c r="T7" s="20"/>
      <c r="U7" s="18">
        <v>46542</v>
      </c>
      <c r="V7" s="21"/>
      <c r="W7" s="21"/>
      <c r="X7" s="22"/>
      <c r="Y7" s="54" t="s">
        <v>5</v>
      </c>
      <c r="Z7" s="30">
        <f>SUM(N4:N33)</f>
        <v>0</v>
      </c>
      <c r="AA7" s="67">
        <f>Table14962914118130[[#This Row],[This Year]]</f>
        <v>0</v>
      </c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44"/>
    </row>
    <row r="8" spans="1:60" x14ac:dyDescent="0.25">
      <c r="A8" s="18">
        <v>46392</v>
      </c>
      <c r="B8" s="21"/>
      <c r="C8" s="19"/>
      <c r="D8" s="20"/>
      <c r="E8" s="18">
        <v>46423</v>
      </c>
      <c r="F8" s="21"/>
      <c r="G8" s="21"/>
      <c r="H8" s="20"/>
      <c r="I8" s="18">
        <v>46451</v>
      </c>
      <c r="J8" s="21"/>
      <c r="K8" s="21"/>
      <c r="L8" s="20"/>
      <c r="M8" s="18">
        <v>46482</v>
      </c>
      <c r="N8" s="21"/>
      <c r="O8" s="21"/>
      <c r="P8" s="20"/>
      <c r="Q8" s="18">
        <v>46512</v>
      </c>
      <c r="R8" s="21"/>
      <c r="S8" s="21"/>
      <c r="T8" s="20"/>
      <c r="U8" s="18">
        <v>46543</v>
      </c>
      <c r="V8" s="21"/>
      <c r="W8" s="21"/>
      <c r="X8" s="22"/>
      <c r="Y8" s="54" t="s">
        <v>6</v>
      </c>
      <c r="Z8" s="30">
        <f>SUM(R4:R34)</f>
        <v>0</v>
      </c>
      <c r="AA8" s="67">
        <f>Table14962914118130[[#This Row],[This Year]]</f>
        <v>0</v>
      </c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44"/>
    </row>
    <row r="9" spans="1:60" x14ac:dyDescent="0.25">
      <c r="A9" s="18">
        <v>46393</v>
      </c>
      <c r="B9" s="21"/>
      <c r="C9" s="19"/>
      <c r="D9" s="20"/>
      <c r="E9" s="18">
        <v>46424</v>
      </c>
      <c r="F9" s="21"/>
      <c r="G9" s="21"/>
      <c r="H9" s="20"/>
      <c r="I9" s="18">
        <v>46452</v>
      </c>
      <c r="J9" s="21"/>
      <c r="K9" s="21"/>
      <c r="L9" s="20"/>
      <c r="M9" s="18">
        <v>46483</v>
      </c>
      <c r="N9" s="21"/>
      <c r="O9" s="21"/>
      <c r="P9" s="20"/>
      <c r="Q9" s="18">
        <v>46513</v>
      </c>
      <c r="R9" s="21"/>
      <c r="S9" s="21"/>
      <c r="T9" s="20"/>
      <c r="U9" s="18">
        <v>46544</v>
      </c>
      <c r="V9" s="21"/>
      <c r="W9" s="21"/>
      <c r="X9" s="22"/>
      <c r="Y9" s="54" t="s">
        <v>7</v>
      </c>
      <c r="Z9" s="30">
        <f>SUM(V4:V33)</f>
        <v>0</v>
      </c>
      <c r="AA9" s="67">
        <f>Table14962914118130[[#This Row],[This Year]]</f>
        <v>0</v>
      </c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44"/>
    </row>
    <row r="10" spans="1:60" x14ac:dyDescent="0.25">
      <c r="A10" s="18">
        <v>46394</v>
      </c>
      <c r="B10" s="21"/>
      <c r="C10" s="19"/>
      <c r="D10" s="20"/>
      <c r="E10" s="18">
        <v>46425</v>
      </c>
      <c r="F10" s="21"/>
      <c r="G10" s="21"/>
      <c r="H10" s="20"/>
      <c r="I10" s="18">
        <v>46453</v>
      </c>
      <c r="J10" s="21"/>
      <c r="K10" s="21"/>
      <c r="L10" s="20"/>
      <c r="M10" s="18">
        <v>46484</v>
      </c>
      <c r="N10" s="21"/>
      <c r="O10" s="21"/>
      <c r="P10" s="20"/>
      <c r="Q10" s="18">
        <v>46514</v>
      </c>
      <c r="R10" s="21"/>
      <c r="S10" s="21"/>
      <c r="T10" s="20"/>
      <c r="U10" s="18">
        <v>46545</v>
      </c>
      <c r="V10" s="21"/>
      <c r="W10" s="21"/>
      <c r="X10" s="22"/>
      <c r="Y10" s="54" t="s">
        <v>13</v>
      </c>
      <c r="Z10" s="30">
        <f>SUM(B37:B67)</f>
        <v>0</v>
      </c>
      <c r="AA10" s="67">
        <f>Table14962914118130[[#This Row],[This Year]]</f>
        <v>0</v>
      </c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44"/>
    </row>
    <row r="11" spans="1:60" x14ac:dyDescent="0.25">
      <c r="A11" s="18">
        <v>46395</v>
      </c>
      <c r="B11" s="21"/>
      <c r="C11" s="19"/>
      <c r="D11" s="20"/>
      <c r="E11" s="18">
        <v>46426</v>
      </c>
      <c r="F11" s="21"/>
      <c r="G11" s="21"/>
      <c r="H11" s="20"/>
      <c r="I11" s="18">
        <v>46454</v>
      </c>
      <c r="J11" s="21"/>
      <c r="K11" s="21"/>
      <c r="L11" s="20"/>
      <c r="M11" s="18">
        <v>46485</v>
      </c>
      <c r="N11" s="21"/>
      <c r="O11" s="21"/>
      <c r="P11" s="20"/>
      <c r="Q11" s="18">
        <v>46515</v>
      </c>
      <c r="R11" s="21"/>
      <c r="S11" s="21"/>
      <c r="T11" s="20"/>
      <c r="U11" s="18">
        <v>46546</v>
      </c>
      <c r="V11" s="21"/>
      <c r="W11" s="21"/>
      <c r="X11" s="22"/>
      <c r="Y11" s="54" t="s">
        <v>14</v>
      </c>
      <c r="Z11" s="30">
        <f>SUM(F37:F67)</f>
        <v>0</v>
      </c>
      <c r="AA11" s="67">
        <f>Table14962914118130[[#This Row],[This Year]]</f>
        <v>0</v>
      </c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44"/>
    </row>
    <row r="12" spans="1:60" x14ac:dyDescent="0.25">
      <c r="A12" s="18">
        <v>46396</v>
      </c>
      <c r="B12" s="21"/>
      <c r="C12" s="19"/>
      <c r="D12" s="20"/>
      <c r="E12" s="18">
        <v>46427</v>
      </c>
      <c r="F12" s="21"/>
      <c r="G12" s="21"/>
      <c r="H12" s="20"/>
      <c r="I12" s="18">
        <v>46455</v>
      </c>
      <c r="J12" s="21"/>
      <c r="K12" s="21"/>
      <c r="L12" s="20"/>
      <c r="M12" s="18">
        <v>46486</v>
      </c>
      <c r="N12" s="21"/>
      <c r="O12" s="21"/>
      <c r="P12" s="20"/>
      <c r="Q12" s="18">
        <v>46516</v>
      </c>
      <c r="R12" s="21"/>
      <c r="S12" s="21"/>
      <c r="T12" s="20"/>
      <c r="U12" s="18">
        <v>46547</v>
      </c>
      <c r="V12" s="21"/>
      <c r="W12" s="21"/>
      <c r="X12" s="22"/>
      <c r="Y12" s="54" t="s">
        <v>15</v>
      </c>
      <c r="Z12" s="30">
        <f>SUM(J37:J66)</f>
        <v>0</v>
      </c>
      <c r="AA12" s="67">
        <f>Table14962914118130[[#This Row],[This Year]]</f>
        <v>0</v>
      </c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44"/>
    </row>
    <row r="13" spans="1:60" x14ac:dyDescent="0.25">
      <c r="A13" s="18">
        <v>46397</v>
      </c>
      <c r="B13" s="21"/>
      <c r="C13" s="19"/>
      <c r="D13" s="20"/>
      <c r="E13" s="18">
        <v>46428</v>
      </c>
      <c r="F13" s="21"/>
      <c r="G13" s="21"/>
      <c r="H13" s="20"/>
      <c r="I13" s="18">
        <v>46456</v>
      </c>
      <c r="J13" s="21"/>
      <c r="K13" s="21"/>
      <c r="L13" s="20"/>
      <c r="M13" s="18">
        <v>46487</v>
      </c>
      <c r="N13" s="21"/>
      <c r="O13" s="21"/>
      <c r="P13" s="20"/>
      <c r="Q13" s="18">
        <v>46517</v>
      </c>
      <c r="R13" s="21"/>
      <c r="S13" s="21"/>
      <c r="T13" s="20"/>
      <c r="U13" s="18">
        <v>46548</v>
      </c>
      <c r="V13" s="21"/>
      <c r="W13" s="21"/>
      <c r="X13" s="22"/>
      <c r="Y13" s="54" t="s">
        <v>16</v>
      </c>
      <c r="Z13" s="30">
        <f>SUM(N37:N67)</f>
        <v>0</v>
      </c>
      <c r="AA13" s="67">
        <f>Table14962914118130[[#This Row],[This Year]]</f>
        <v>0</v>
      </c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44"/>
    </row>
    <row r="14" spans="1:60" x14ac:dyDescent="0.25">
      <c r="A14" s="18">
        <v>46398</v>
      </c>
      <c r="B14" s="21"/>
      <c r="C14" s="19"/>
      <c r="D14" s="20"/>
      <c r="E14" s="18">
        <v>46429</v>
      </c>
      <c r="F14" s="21"/>
      <c r="G14" s="21"/>
      <c r="H14" s="20"/>
      <c r="I14" s="18">
        <v>46457</v>
      </c>
      <c r="J14" s="21"/>
      <c r="K14" s="21"/>
      <c r="L14" s="20"/>
      <c r="M14" s="18">
        <v>46488</v>
      </c>
      <c r="N14" s="21"/>
      <c r="O14" s="21"/>
      <c r="P14" s="20"/>
      <c r="Q14" s="18">
        <v>46518</v>
      </c>
      <c r="R14" s="21"/>
      <c r="S14" s="21"/>
      <c r="T14" s="20"/>
      <c r="U14" s="18">
        <v>46549</v>
      </c>
      <c r="V14" s="21"/>
      <c r="W14" s="21"/>
      <c r="X14" s="22"/>
      <c r="Y14" s="54" t="s">
        <v>17</v>
      </c>
      <c r="Z14" s="30">
        <f>SUM(R37:R66)</f>
        <v>0</v>
      </c>
      <c r="AA14" s="67">
        <f>Table14962914118130[[#This Row],[This Year]]</f>
        <v>0</v>
      </c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44"/>
    </row>
    <row r="15" spans="1:60" x14ac:dyDescent="0.25">
      <c r="A15" s="18">
        <v>46399</v>
      </c>
      <c r="B15" s="21"/>
      <c r="C15" s="19"/>
      <c r="D15" s="20"/>
      <c r="E15" s="18">
        <v>46430</v>
      </c>
      <c r="F15" s="21"/>
      <c r="G15" s="21"/>
      <c r="H15" s="20"/>
      <c r="I15" s="18">
        <v>46458</v>
      </c>
      <c r="J15" s="21"/>
      <c r="K15" s="21"/>
      <c r="L15" s="20"/>
      <c r="M15" s="18">
        <v>46489</v>
      </c>
      <c r="N15" s="21"/>
      <c r="O15" s="21"/>
      <c r="P15" s="20"/>
      <c r="Q15" s="18">
        <v>46519</v>
      </c>
      <c r="R15" s="21"/>
      <c r="S15" s="21"/>
      <c r="T15" s="20"/>
      <c r="U15" s="18">
        <v>46550</v>
      </c>
      <c r="V15" s="21"/>
      <c r="W15" s="21"/>
      <c r="X15" s="22"/>
      <c r="Y15" s="55" t="s">
        <v>18</v>
      </c>
      <c r="Z15" s="62">
        <f>SUM(V37:V67)</f>
        <v>0</v>
      </c>
      <c r="AA15" s="67">
        <f>Table14962914118130[[#This Row],[This Year]]</f>
        <v>0</v>
      </c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44"/>
    </row>
    <row r="16" spans="1:60" ht="15.75" thickBot="1" x14ac:dyDescent="0.3">
      <c r="A16" s="18">
        <v>46400</v>
      </c>
      <c r="B16" s="21"/>
      <c r="C16" s="19"/>
      <c r="D16" s="20"/>
      <c r="E16" s="18">
        <v>46431</v>
      </c>
      <c r="F16" s="21"/>
      <c r="G16" s="21"/>
      <c r="H16" s="20"/>
      <c r="I16" s="18">
        <v>46459</v>
      </c>
      <c r="J16" s="21"/>
      <c r="K16" s="21"/>
      <c r="L16" s="20"/>
      <c r="M16" s="18">
        <v>46490</v>
      </c>
      <c r="N16" s="21"/>
      <c r="O16" s="21"/>
      <c r="P16" s="20"/>
      <c r="Q16" s="18">
        <v>46520</v>
      </c>
      <c r="R16" s="21"/>
      <c r="S16" s="21"/>
      <c r="T16" s="20"/>
      <c r="U16" s="18">
        <v>46551</v>
      </c>
      <c r="V16" s="21"/>
      <c r="W16" s="21"/>
      <c r="X16" s="22"/>
      <c r="Y16" s="24" t="s">
        <v>19</v>
      </c>
      <c r="Z16" s="31">
        <f>SUM(Z4:Z15)</f>
        <v>0</v>
      </c>
      <c r="AA16" s="31">
        <f>SUBTOTAL(109,Table14962914118130134[Last Year])</f>
        <v>0</v>
      </c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44"/>
    </row>
    <row r="17" spans="1:54" ht="15.75" thickBot="1" x14ac:dyDescent="0.3">
      <c r="A17" s="18">
        <v>46401</v>
      </c>
      <c r="B17" s="21"/>
      <c r="C17" s="19"/>
      <c r="D17" s="20"/>
      <c r="E17" s="18">
        <v>46432</v>
      </c>
      <c r="F17" s="21"/>
      <c r="G17" s="21"/>
      <c r="H17" s="20"/>
      <c r="I17" s="18">
        <v>46460</v>
      </c>
      <c r="J17" s="21"/>
      <c r="K17" s="21"/>
      <c r="L17" s="20"/>
      <c r="M17" s="18">
        <v>46491</v>
      </c>
      <c r="N17" s="21"/>
      <c r="O17" s="21"/>
      <c r="P17" s="20"/>
      <c r="Q17" s="18">
        <v>46521</v>
      </c>
      <c r="R17" s="21"/>
      <c r="S17" s="21"/>
      <c r="T17" s="20"/>
      <c r="U17" s="18">
        <v>46552</v>
      </c>
      <c r="V17" s="21"/>
      <c r="W17" s="21"/>
      <c r="X17" s="26"/>
      <c r="Y17" s="27"/>
      <c r="Z17" s="28"/>
      <c r="AA17" s="28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44"/>
    </row>
    <row r="18" spans="1:54" ht="15.75" thickBot="1" x14ac:dyDescent="0.3">
      <c r="A18" s="18">
        <v>46402</v>
      </c>
      <c r="B18" s="21"/>
      <c r="C18" s="19"/>
      <c r="D18" s="20"/>
      <c r="E18" s="18">
        <v>46433</v>
      </c>
      <c r="F18" s="21"/>
      <c r="G18" s="21"/>
      <c r="H18" s="20"/>
      <c r="I18" s="18">
        <v>46461</v>
      </c>
      <c r="J18" s="21"/>
      <c r="K18" s="21"/>
      <c r="L18" s="20"/>
      <c r="M18" s="18">
        <v>46492</v>
      </c>
      <c r="N18" s="21"/>
      <c r="O18" s="21"/>
      <c r="P18" s="20"/>
      <c r="Q18" s="18">
        <v>46522</v>
      </c>
      <c r="R18" s="21"/>
      <c r="S18" s="21"/>
      <c r="T18" s="20"/>
      <c r="U18" s="18">
        <v>46553</v>
      </c>
      <c r="V18" s="21"/>
      <c r="W18" s="21"/>
      <c r="X18" s="22"/>
      <c r="Y18" s="83" t="s">
        <v>20</v>
      </c>
      <c r="Z18" s="84"/>
      <c r="AA18" s="85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44"/>
    </row>
    <row r="19" spans="1:54" ht="15.75" thickBot="1" x14ac:dyDescent="0.3">
      <c r="A19" s="18">
        <v>46403</v>
      </c>
      <c r="B19" s="21"/>
      <c r="C19" s="19"/>
      <c r="D19" s="20"/>
      <c r="E19" s="18">
        <v>46434</v>
      </c>
      <c r="F19" s="21"/>
      <c r="G19" s="21"/>
      <c r="H19" s="20"/>
      <c r="I19" s="18">
        <v>46462</v>
      </c>
      <c r="J19" s="21"/>
      <c r="K19" s="21"/>
      <c r="L19" s="20"/>
      <c r="M19" s="18">
        <v>46493</v>
      </c>
      <c r="N19" s="21"/>
      <c r="O19" s="21"/>
      <c r="P19" s="20"/>
      <c r="Q19" s="18">
        <v>46523</v>
      </c>
      <c r="R19" s="21"/>
      <c r="S19" s="21"/>
      <c r="T19" s="20"/>
      <c r="U19" s="18">
        <v>46554</v>
      </c>
      <c r="V19" s="21"/>
      <c r="W19" s="21"/>
      <c r="X19" s="22"/>
      <c r="Y19" s="59" t="s">
        <v>21</v>
      </c>
      <c r="Z19" s="60" t="s">
        <v>27</v>
      </c>
      <c r="AA19" s="61" t="s">
        <v>22</v>
      </c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44"/>
    </row>
    <row r="20" spans="1:54" x14ac:dyDescent="0.25">
      <c r="A20" s="18">
        <v>46404</v>
      </c>
      <c r="B20" s="21"/>
      <c r="C20" s="19"/>
      <c r="D20" s="20"/>
      <c r="E20" s="18">
        <v>46435</v>
      </c>
      <c r="F20" s="21"/>
      <c r="G20" s="21"/>
      <c r="H20" s="20"/>
      <c r="I20" s="18">
        <v>46463</v>
      </c>
      <c r="J20" s="21"/>
      <c r="K20" s="21"/>
      <c r="L20" s="20"/>
      <c r="M20" s="18">
        <v>46494</v>
      </c>
      <c r="N20" s="21"/>
      <c r="O20" s="21"/>
      <c r="P20" s="20"/>
      <c r="Q20" s="18">
        <v>46524</v>
      </c>
      <c r="R20" s="21"/>
      <c r="S20" s="21"/>
      <c r="T20" s="20"/>
      <c r="U20" s="18">
        <v>46555</v>
      </c>
      <c r="V20" s="21"/>
      <c r="W20" s="21"/>
      <c r="X20" s="22"/>
      <c r="Y20" s="58" t="s">
        <v>2</v>
      </c>
      <c r="Z20" s="29">
        <f>SUM(C4:C34)</f>
        <v>0</v>
      </c>
      <c r="AA20" s="56">
        <f>Table25101131015119131[[#This Row],[This Year]]</f>
        <v>0</v>
      </c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44"/>
    </row>
    <row r="21" spans="1:54" x14ac:dyDescent="0.25">
      <c r="A21" s="18">
        <v>46405</v>
      </c>
      <c r="B21" s="21"/>
      <c r="C21" s="19"/>
      <c r="D21" s="20"/>
      <c r="E21" s="18">
        <v>46436</v>
      </c>
      <c r="F21" s="21"/>
      <c r="G21" s="21"/>
      <c r="H21" s="20"/>
      <c r="I21" s="18">
        <v>46464</v>
      </c>
      <c r="J21" s="21"/>
      <c r="K21" s="21"/>
      <c r="L21" s="20"/>
      <c r="M21" s="18">
        <v>46495</v>
      </c>
      <c r="N21" s="21"/>
      <c r="O21" s="21"/>
      <c r="P21" s="20"/>
      <c r="Q21" s="18">
        <v>46525</v>
      </c>
      <c r="R21" s="21"/>
      <c r="S21" s="21"/>
      <c r="T21" s="20"/>
      <c r="U21" s="18">
        <v>46556</v>
      </c>
      <c r="V21" s="21"/>
      <c r="W21" s="21"/>
      <c r="X21" s="22"/>
      <c r="Y21" s="54" t="s">
        <v>12</v>
      </c>
      <c r="Z21" s="30">
        <f>SUM(G4:G31)</f>
        <v>0</v>
      </c>
      <c r="AA21" s="56">
        <f>Table25101131015119131[[#This Row],[This Year]]</f>
        <v>0</v>
      </c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44"/>
    </row>
    <row r="22" spans="1:54" x14ac:dyDescent="0.25">
      <c r="A22" s="18">
        <v>46406</v>
      </c>
      <c r="B22" s="21"/>
      <c r="C22" s="19"/>
      <c r="D22" s="20"/>
      <c r="E22" s="18">
        <v>46437</v>
      </c>
      <c r="F22" s="21"/>
      <c r="G22" s="21"/>
      <c r="H22" s="20"/>
      <c r="I22" s="18">
        <v>46465</v>
      </c>
      <c r="J22" s="21"/>
      <c r="K22" s="21"/>
      <c r="L22" s="20"/>
      <c r="M22" s="18">
        <v>46496</v>
      </c>
      <c r="N22" s="21"/>
      <c r="O22" s="21"/>
      <c r="P22" s="20"/>
      <c r="Q22" s="18">
        <v>46526</v>
      </c>
      <c r="R22" s="21"/>
      <c r="S22" s="21"/>
      <c r="T22" s="20"/>
      <c r="U22" s="18">
        <v>46557</v>
      </c>
      <c r="V22" s="21"/>
      <c r="W22" s="21"/>
      <c r="X22" s="22"/>
      <c r="Y22" s="54" t="s">
        <v>4</v>
      </c>
      <c r="Z22" s="30">
        <f>SUM(K4:K34)</f>
        <v>0</v>
      </c>
      <c r="AA22" s="56">
        <f>Table25101131015119131[[#This Row],[This Year]]</f>
        <v>0</v>
      </c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44"/>
    </row>
    <row r="23" spans="1:54" x14ac:dyDescent="0.25">
      <c r="A23" s="18">
        <v>46407</v>
      </c>
      <c r="B23" s="21"/>
      <c r="C23" s="19"/>
      <c r="D23" s="20"/>
      <c r="E23" s="18">
        <v>46438</v>
      </c>
      <c r="F23" s="21"/>
      <c r="G23" s="21"/>
      <c r="H23" s="20"/>
      <c r="I23" s="18">
        <v>46466</v>
      </c>
      <c r="J23" s="21"/>
      <c r="K23" s="21"/>
      <c r="L23" s="20"/>
      <c r="M23" s="18">
        <v>46497</v>
      </c>
      <c r="N23" s="21"/>
      <c r="O23" s="21"/>
      <c r="P23" s="20"/>
      <c r="Q23" s="18">
        <v>46527</v>
      </c>
      <c r="R23" s="21"/>
      <c r="S23" s="21"/>
      <c r="T23" s="20"/>
      <c r="U23" s="18">
        <v>46558</v>
      </c>
      <c r="V23" s="21"/>
      <c r="W23" s="21"/>
      <c r="X23" s="22"/>
      <c r="Y23" s="54" t="s">
        <v>5</v>
      </c>
      <c r="Z23" s="30">
        <f>SUM(O4:O33)</f>
        <v>0</v>
      </c>
      <c r="AA23" s="56">
        <f>Table25101131015119131[[#This Row],[This Year]]</f>
        <v>0</v>
      </c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44"/>
    </row>
    <row r="24" spans="1:54" x14ac:dyDescent="0.25">
      <c r="A24" s="18">
        <v>46408</v>
      </c>
      <c r="B24" s="21"/>
      <c r="C24" s="19"/>
      <c r="D24" s="20"/>
      <c r="E24" s="18">
        <v>46439</v>
      </c>
      <c r="F24" s="21"/>
      <c r="G24" s="21"/>
      <c r="H24" s="20"/>
      <c r="I24" s="18">
        <v>46467</v>
      </c>
      <c r="J24" s="21"/>
      <c r="K24" s="21"/>
      <c r="L24" s="20"/>
      <c r="M24" s="18">
        <v>46498</v>
      </c>
      <c r="N24" s="21"/>
      <c r="O24" s="21"/>
      <c r="P24" s="20"/>
      <c r="Q24" s="18">
        <v>46528</v>
      </c>
      <c r="R24" s="21"/>
      <c r="S24" s="21"/>
      <c r="T24" s="20"/>
      <c r="U24" s="18">
        <v>46559</v>
      </c>
      <c r="V24" s="21"/>
      <c r="W24" s="21"/>
      <c r="X24" s="22"/>
      <c r="Y24" s="54" t="s">
        <v>6</v>
      </c>
      <c r="Z24" s="30">
        <f>SUM(S4:S34)</f>
        <v>0</v>
      </c>
      <c r="AA24" s="56">
        <f>Table25101131015119131[[#This Row],[This Year]]</f>
        <v>0</v>
      </c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44"/>
    </row>
    <row r="25" spans="1:54" x14ac:dyDescent="0.25">
      <c r="A25" s="18">
        <v>46409</v>
      </c>
      <c r="B25" s="21"/>
      <c r="C25" s="19"/>
      <c r="D25" s="20"/>
      <c r="E25" s="18">
        <v>46440</v>
      </c>
      <c r="F25" s="21"/>
      <c r="G25" s="21"/>
      <c r="H25" s="20"/>
      <c r="I25" s="18">
        <v>46468</v>
      </c>
      <c r="J25" s="21"/>
      <c r="K25" s="21"/>
      <c r="L25" s="20"/>
      <c r="M25" s="18">
        <v>46499</v>
      </c>
      <c r="N25" s="21"/>
      <c r="O25" s="21"/>
      <c r="P25" s="20"/>
      <c r="Q25" s="18">
        <v>46529</v>
      </c>
      <c r="R25" s="21"/>
      <c r="S25" s="21"/>
      <c r="T25" s="20"/>
      <c r="U25" s="18">
        <v>46560</v>
      </c>
      <c r="V25" s="21"/>
      <c r="W25" s="21"/>
      <c r="X25" s="22"/>
      <c r="Y25" s="54" t="s">
        <v>7</v>
      </c>
      <c r="Z25" s="30">
        <f>SUM(W4:W33)</f>
        <v>0</v>
      </c>
      <c r="AA25" s="56">
        <f>Table25101131015119131[[#This Row],[This Year]]</f>
        <v>0</v>
      </c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44"/>
    </row>
    <row r="26" spans="1:54" x14ac:dyDescent="0.25">
      <c r="A26" s="18">
        <v>46410</v>
      </c>
      <c r="B26" s="21"/>
      <c r="C26" s="19"/>
      <c r="D26" s="20"/>
      <c r="E26" s="18">
        <v>46441</v>
      </c>
      <c r="F26" s="21"/>
      <c r="G26" s="21"/>
      <c r="H26" s="20"/>
      <c r="I26" s="18">
        <v>46469</v>
      </c>
      <c r="J26" s="21"/>
      <c r="K26" s="21"/>
      <c r="L26" s="20"/>
      <c r="M26" s="18">
        <v>46500</v>
      </c>
      <c r="N26" s="21"/>
      <c r="O26" s="21"/>
      <c r="P26" s="20"/>
      <c r="Q26" s="18">
        <v>46530</v>
      </c>
      <c r="R26" s="21"/>
      <c r="S26" s="21"/>
      <c r="T26" s="20"/>
      <c r="U26" s="18">
        <v>46561</v>
      </c>
      <c r="V26" s="21"/>
      <c r="W26" s="21"/>
      <c r="X26" s="22"/>
      <c r="Y26" s="54" t="s">
        <v>13</v>
      </c>
      <c r="Z26" s="30">
        <f>SUM(C37:C67)</f>
        <v>0</v>
      </c>
      <c r="AA26" s="56">
        <f>Table25101131015119131[[#This Row],[This Year]]</f>
        <v>0</v>
      </c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44"/>
    </row>
    <row r="27" spans="1:54" x14ac:dyDescent="0.25">
      <c r="A27" s="18">
        <v>46411</v>
      </c>
      <c r="B27" s="21"/>
      <c r="C27" s="19"/>
      <c r="D27" s="20"/>
      <c r="E27" s="18">
        <v>46442</v>
      </c>
      <c r="F27" s="21"/>
      <c r="G27" s="21"/>
      <c r="H27" s="20"/>
      <c r="I27" s="18">
        <v>46470</v>
      </c>
      <c r="J27" s="21"/>
      <c r="K27" s="21"/>
      <c r="L27" s="20"/>
      <c r="M27" s="18">
        <v>46501</v>
      </c>
      <c r="N27" s="21"/>
      <c r="O27" s="21"/>
      <c r="P27" s="20"/>
      <c r="Q27" s="18">
        <v>46531</v>
      </c>
      <c r="R27" s="21"/>
      <c r="S27" s="21"/>
      <c r="T27" s="20"/>
      <c r="U27" s="18">
        <v>46562</v>
      </c>
      <c r="V27" s="21"/>
      <c r="W27" s="21"/>
      <c r="X27" s="22"/>
      <c r="Y27" s="54" t="s">
        <v>14</v>
      </c>
      <c r="Z27" s="30">
        <f>SUM(G37:G67)</f>
        <v>0</v>
      </c>
      <c r="AA27" s="56">
        <f>Table25101131015119131[[#This Row],[This Year]]</f>
        <v>0</v>
      </c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44"/>
    </row>
    <row r="28" spans="1:54" x14ac:dyDescent="0.25">
      <c r="A28" s="18">
        <v>46412</v>
      </c>
      <c r="B28" s="21"/>
      <c r="C28" s="19"/>
      <c r="D28" s="20"/>
      <c r="E28" s="18">
        <v>46443</v>
      </c>
      <c r="F28" s="21"/>
      <c r="G28" s="21"/>
      <c r="H28" s="20"/>
      <c r="I28" s="18">
        <v>46471</v>
      </c>
      <c r="J28" s="21"/>
      <c r="K28" s="21"/>
      <c r="L28" s="20"/>
      <c r="M28" s="18">
        <v>46502</v>
      </c>
      <c r="N28" s="21"/>
      <c r="O28" s="21"/>
      <c r="P28" s="20"/>
      <c r="Q28" s="18">
        <v>46532</v>
      </c>
      <c r="R28" s="21"/>
      <c r="S28" s="21"/>
      <c r="T28" s="20"/>
      <c r="U28" s="18">
        <v>46563</v>
      </c>
      <c r="V28" s="21"/>
      <c r="W28" s="21"/>
      <c r="X28" s="22"/>
      <c r="Y28" s="54" t="s">
        <v>15</v>
      </c>
      <c r="Z28" s="30">
        <f>SUM(K37:K66)</f>
        <v>0</v>
      </c>
      <c r="AA28" s="56">
        <f>Table25101131015119131[[#This Row],[This Year]]</f>
        <v>0</v>
      </c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44"/>
    </row>
    <row r="29" spans="1:54" x14ac:dyDescent="0.25">
      <c r="A29" s="18">
        <v>46413</v>
      </c>
      <c r="B29" s="21"/>
      <c r="C29" s="19"/>
      <c r="D29" s="20"/>
      <c r="E29" s="18">
        <v>46444</v>
      </c>
      <c r="F29" s="21"/>
      <c r="G29" s="21"/>
      <c r="H29" s="20"/>
      <c r="I29" s="18">
        <v>46472</v>
      </c>
      <c r="J29" s="21"/>
      <c r="K29" s="21"/>
      <c r="L29" s="20"/>
      <c r="M29" s="18">
        <v>46503</v>
      </c>
      <c r="N29" s="21"/>
      <c r="O29" s="21"/>
      <c r="P29" s="20"/>
      <c r="Q29" s="18">
        <v>46533</v>
      </c>
      <c r="R29" s="21"/>
      <c r="S29" s="21"/>
      <c r="T29" s="20"/>
      <c r="U29" s="18">
        <v>46564</v>
      </c>
      <c r="V29" s="21"/>
      <c r="W29" s="21"/>
      <c r="X29" s="22"/>
      <c r="Y29" s="54" t="s">
        <v>16</v>
      </c>
      <c r="Z29" s="30">
        <f>SUM(O37:O67)</f>
        <v>0</v>
      </c>
      <c r="AA29" s="56">
        <f>Table25101131015119131[[#This Row],[This Year]]</f>
        <v>0</v>
      </c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44"/>
    </row>
    <row r="30" spans="1:54" x14ac:dyDescent="0.25">
      <c r="A30" s="18">
        <v>46414</v>
      </c>
      <c r="B30" s="21"/>
      <c r="C30" s="19"/>
      <c r="D30" s="20"/>
      <c r="E30" s="18">
        <v>46445</v>
      </c>
      <c r="F30" s="21"/>
      <c r="G30" s="21"/>
      <c r="H30" s="20"/>
      <c r="I30" s="18">
        <v>46473</v>
      </c>
      <c r="J30" s="21"/>
      <c r="K30" s="21"/>
      <c r="L30" s="20"/>
      <c r="M30" s="18">
        <v>46504</v>
      </c>
      <c r="N30" s="21"/>
      <c r="O30" s="21"/>
      <c r="P30" s="20"/>
      <c r="Q30" s="18">
        <v>46534</v>
      </c>
      <c r="R30" s="21"/>
      <c r="S30" s="21"/>
      <c r="T30" s="20"/>
      <c r="U30" s="18">
        <v>46565</v>
      </c>
      <c r="V30" s="21"/>
      <c r="W30" s="21"/>
      <c r="X30" s="22"/>
      <c r="Y30" s="54" t="s">
        <v>17</v>
      </c>
      <c r="Z30" s="30">
        <f>SUM(S37:S66)</f>
        <v>0</v>
      </c>
      <c r="AA30" s="56">
        <f>Table25101131015119131[[#This Row],[This Year]]</f>
        <v>0</v>
      </c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44"/>
    </row>
    <row r="31" spans="1:54" x14ac:dyDescent="0.25">
      <c r="A31" s="18">
        <v>46415</v>
      </c>
      <c r="B31" s="21"/>
      <c r="C31" s="19"/>
      <c r="D31" s="20"/>
      <c r="E31" s="18">
        <v>46446</v>
      </c>
      <c r="F31" s="21"/>
      <c r="G31" s="21"/>
      <c r="H31" s="20"/>
      <c r="I31" s="18">
        <v>46474</v>
      </c>
      <c r="J31" s="21"/>
      <c r="K31" s="21"/>
      <c r="L31" s="20"/>
      <c r="M31" s="18">
        <v>46505</v>
      </c>
      <c r="N31" s="21"/>
      <c r="O31" s="21"/>
      <c r="P31" s="20"/>
      <c r="Q31" s="18">
        <v>46535</v>
      </c>
      <c r="R31" s="21"/>
      <c r="S31" s="21"/>
      <c r="T31" s="20"/>
      <c r="U31" s="18">
        <v>46566</v>
      </c>
      <c r="V31" s="21"/>
      <c r="W31" s="21"/>
      <c r="X31" s="22"/>
      <c r="Y31" s="55" t="s">
        <v>18</v>
      </c>
      <c r="Z31" s="62">
        <f>SUM(W37:W67)</f>
        <v>0</v>
      </c>
      <c r="AA31" s="56">
        <f>Table25101131015119131[[#This Row],[This Year]]</f>
        <v>0</v>
      </c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44"/>
    </row>
    <row r="32" spans="1:54" ht="15.75" thickBot="1" x14ac:dyDescent="0.3">
      <c r="A32" s="18">
        <v>46416</v>
      </c>
      <c r="B32" s="21"/>
      <c r="C32" s="19"/>
      <c r="D32" s="20"/>
      <c r="E32" s="18"/>
      <c r="F32" s="21"/>
      <c r="G32" s="21"/>
      <c r="H32" s="20"/>
      <c r="I32" s="18">
        <v>46475</v>
      </c>
      <c r="J32" s="21"/>
      <c r="K32" s="21"/>
      <c r="L32" s="20"/>
      <c r="M32" s="18">
        <v>46506</v>
      </c>
      <c r="N32" s="21"/>
      <c r="O32" s="21"/>
      <c r="P32" s="20"/>
      <c r="Q32" s="18">
        <v>46536</v>
      </c>
      <c r="R32" s="21"/>
      <c r="S32" s="21"/>
      <c r="T32" s="20"/>
      <c r="U32" s="18">
        <v>46567</v>
      </c>
      <c r="V32" s="21"/>
      <c r="W32" s="21"/>
      <c r="X32" s="22"/>
      <c r="Y32" s="24" t="s">
        <v>19</v>
      </c>
      <c r="Z32" s="31">
        <f>SUM(Z20:Z31)</f>
        <v>0</v>
      </c>
      <c r="AA32" s="49">
        <f>SUBTOTAL(109,Table25101131015119131135[Last Year])</f>
        <v>0</v>
      </c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44"/>
    </row>
    <row r="33" spans="1:54" ht="15.75" thickBot="1" x14ac:dyDescent="0.3">
      <c r="A33" s="18">
        <v>46417</v>
      </c>
      <c r="B33" s="21"/>
      <c r="C33" s="19"/>
      <c r="D33" s="20"/>
      <c r="E33" s="18"/>
      <c r="F33" s="21"/>
      <c r="G33" s="21"/>
      <c r="H33" s="20"/>
      <c r="I33" s="18">
        <v>46476</v>
      </c>
      <c r="J33" s="21"/>
      <c r="K33" s="21"/>
      <c r="L33" s="20"/>
      <c r="M33" s="18">
        <v>46507</v>
      </c>
      <c r="N33" s="21"/>
      <c r="O33" s="21"/>
      <c r="P33" s="20"/>
      <c r="Q33" s="18">
        <v>46537</v>
      </c>
      <c r="R33" s="21"/>
      <c r="S33" s="21"/>
      <c r="T33" s="20"/>
      <c r="U33" s="18">
        <v>46568</v>
      </c>
      <c r="V33" s="21"/>
      <c r="W33" s="21"/>
      <c r="X33" s="26"/>
      <c r="Y33" s="28"/>
      <c r="Z33" s="28"/>
      <c r="AA33" s="28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44"/>
    </row>
    <row r="34" spans="1:54" ht="15.75" thickBot="1" x14ac:dyDescent="0.3">
      <c r="A34" s="33">
        <v>46418</v>
      </c>
      <c r="B34" s="35"/>
      <c r="C34" s="34"/>
      <c r="D34" s="25"/>
      <c r="E34" s="18"/>
      <c r="F34" s="35"/>
      <c r="G34" s="35"/>
      <c r="H34" s="25"/>
      <c r="I34" s="33">
        <v>46477</v>
      </c>
      <c r="J34" s="35"/>
      <c r="K34" s="35"/>
      <c r="L34" s="25"/>
      <c r="M34" s="33"/>
      <c r="N34" s="35"/>
      <c r="O34" s="35"/>
      <c r="P34" s="25"/>
      <c r="Q34" s="33">
        <v>46538</v>
      </c>
      <c r="R34" s="35"/>
      <c r="S34" s="35"/>
      <c r="T34" s="25"/>
      <c r="U34" s="33"/>
      <c r="V34" s="35"/>
      <c r="W34" s="35"/>
      <c r="X34" s="36"/>
      <c r="Y34" s="78" t="s">
        <v>31</v>
      </c>
      <c r="Z34" s="79"/>
      <c r="AA34" s="28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44"/>
    </row>
    <row r="35" spans="1:54" ht="16.5" thickBot="1" x14ac:dyDescent="0.3">
      <c r="A35" s="80" t="s">
        <v>13</v>
      </c>
      <c r="B35" s="81"/>
      <c r="C35" s="81"/>
      <c r="D35" s="82"/>
      <c r="E35" s="80" t="s">
        <v>14</v>
      </c>
      <c r="F35" s="81"/>
      <c r="G35" s="81"/>
      <c r="H35" s="82"/>
      <c r="I35" s="80" t="s">
        <v>15</v>
      </c>
      <c r="J35" s="81"/>
      <c r="K35" s="81"/>
      <c r="L35" s="82"/>
      <c r="M35" s="80" t="s">
        <v>16</v>
      </c>
      <c r="N35" s="81"/>
      <c r="O35" s="81"/>
      <c r="P35" s="82"/>
      <c r="Q35" s="80" t="s">
        <v>17</v>
      </c>
      <c r="R35" s="81"/>
      <c r="S35" s="81"/>
      <c r="T35" s="82"/>
      <c r="U35" s="80" t="s">
        <v>18</v>
      </c>
      <c r="V35" s="81"/>
      <c r="W35" s="81"/>
      <c r="X35" s="81"/>
      <c r="Y35" s="17" t="s">
        <v>23</v>
      </c>
      <c r="Z35" s="74" t="s">
        <v>8</v>
      </c>
      <c r="AA35" s="28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44"/>
    </row>
    <row r="36" spans="1:54" ht="15.75" thickBot="1" x14ac:dyDescent="0.3">
      <c r="A36" s="9" t="s">
        <v>30</v>
      </c>
      <c r="B36" s="65" t="s">
        <v>9</v>
      </c>
      <c r="C36" s="9" t="s">
        <v>10</v>
      </c>
      <c r="D36" s="9" t="s">
        <v>29</v>
      </c>
      <c r="E36" s="9" t="s">
        <v>30</v>
      </c>
      <c r="F36" s="65" t="s">
        <v>9</v>
      </c>
      <c r="G36" s="9" t="s">
        <v>10</v>
      </c>
      <c r="H36" s="9" t="s">
        <v>29</v>
      </c>
      <c r="I36" s="9" t="s">
        <v>30</v>
      </c>
      <c r="J36" s="65" t="s">
        <v>9</v>
      </c>
      <c r="K36" s="9" t="s">
        <v>10</v>
      </c>
      <c r="L36" s="9" t="s">
        <v>29</v>
      </c>
      <c r="M36" s="9" t="s">
        <v>30</v>
      </c>
      <c r="N36" s="65" t="s">
        <v>9</v>
      </c>
      <c r="O36" s="9" t="s">
        <v>10</v>
      </c>
      <c r="P36" s="9" t="s">
        <v>29</v>
      </c>
      <c r="Q36" s="9" t="s">
        <v>30</v>
      </c>
      <c r="R36" s="65" t="s">
        <v>9</v>
      </c>
      <c r="S36" s="9" t="s">
        <v>10</v>
      </c>
      <c r="T36" s="9" t="s">
        <v>29</v>
      </c>
      <c r="U36" s="9" t="s">
        <v>30</v>
      </c>
      <c r="V36" s="65" t="s">
        <v>9</v>
      </c>
      <c r="W36" s="9" t="s">
        <v>10</v>
      </c>
      <c r="X36" s="10" t="s">
        <v>29</v>
      </c>
      <c r="Y36" s="48">
        <v>2021</v>
      </c>
      <c r="Z36" s="71">
        <f>'2021'!Z16</f>
        <v>0</v>
      </c>
      <c r="AA36" s="28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44"/>
    </row>
    <row r="37" spans="1:54" x14ac:dyDescent="0.25">
      <c r="A37" s="12">
        <v>46569</v>
      </c>
      <c r="B37" s="15"/>
      <c r="C37" s="13"/>
      <c r="D37" s="14"/>
      <c r="E37" s="12">
        <v>46600</v>
      </c>
      <c r="F37" s="15"/>
      <c r="G37" s="13"/>
      <c r="H37" s="14"/>
      <c r="I37" s="12">
        <v>46631</v>
      </c>
      <c r="J37" s="15"/>
      <c r="K37" s="13"/>
      <c r="L37" s="14"/>
      <c r="M37" s="12">
        <v>46661</v>
      </c>
      <c r="N37" s="15"/>
      <c r="O37" s="13"/>
      <c r="P37" s="14"/>
      <c r="Q37" s="12">
        <v>46692</v>
      </c>
      <c r="R37" s="15"/>
      <c r="S37" s="13"/>
      <c r="T37" s="14"/>
      <c r="U37" s="12">
        <v>46722</v>
      </c>
      <c r="V37" s="15"/>
      <c r="W37" s="13"/>
      <c r="X37" s="37"/>
      <c r="Y37" s="48">
        <v>2022</v>
      </c>
      <c r="Z37" s="71">
        <f>'2022'!Z16</f>
        <v>0</v>
      </c>
      <c r="AA37" s="28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44"/>
    </row>
    <row r="38" spans="1:54" x14ac:dyDescent="0.25">
      <c r="A38" s="18">
        <v>46570</v>
      </c>
      <c r="B38" s="21"/>
      <c r="C38" s="19"/>
      <c r="D38" s="20"/>
      <c r="E38" s="18">
        <v>46601</v>
      </c>
      <c r="F38" s="21"/>
      <c r="G38" s="19"/>
      <c r="H38" s="20"/>
      <c r="I38" s="18">
        <v>46632</v>
      </c>
      <c r="J38" s="21"/>
      <c r="K38" s="19"/>
      <c r="L38" s="20"/>
      <c r="M38" s="18">
        <v>46662</v>
      </c>
      <c r="N38" s="21"/>
      <c r="O38" s="19"/>
      <c r="P38" s="20"/>
      <c r="Q38" s="18">
        <v>46693</v>
      </c>
      <c r="R38" s="21"/>
      <c r="S38" s="19"/>
      <c r="T38" s="20"/>
      <c r="U38" s="18">
        <v>46723</v>
      </c>
      <c r="V38" s="21"/>
      <c r="W38" s="19"/>
      <c r="X38" s="26"/>
      <c r="Y38" s="48">
        <v>2023</v>
      </c>
      <c r="Z38" s="71">
        <f>'2023'!Z16</f>
        <v>0</v>
      </c>
      <c r="AA38" s="28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44"/>
    </row>
    <row r="39" spans="1:54" x14ac:dyDescent="0.25">
      <c r="A39" s="18">
        <v>46571</v>
      </c>
      <c r="B39" s="21"/>
      <c r="C39" s="19"/>
      <c r="D39" s="20"/>
      <c r="E39" s="18">
        <v>46602</v>
      </c>
      <c r="F39" s="21"/>
      <c r="G39" s="19"/>
      <c r="H39" s="20"/>
      <c r="I39" s="18">
        <v>46633</v>
      </c>
      <c r="J39" s="21"/>
      <c r="K39" s="19"/>
      <c r="L39" s="20"/>
      <c r="M39" s="18">
        <v>46663</v>
      </c>
      <c r="N39" s="21"/>
      <c r="O39" s="19"/>
      <c r="P39" s="20"/>
      <c r="Q39" s="18">
        <v>46694</v>
      </c>
      <c r="R39" s="21"/>
      <c r="S39" s="19"/>
      <c r="T39" s="20"/>
      <c r="U39" s="18">
        <v>46724</v>
      </c>
      <c r="V39" s="21"/>
      <c r="W39" s="19"/>
      <c r="X39" s="26"/>
      <c r="Y39" s="48">
        <v>2024</v>
      </c>
      <c r="Z39" s="71">
        <f>'2024'!Z16</f>
        <v>0</v>
      </c>
      <c r="AA39" s="28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44"/>
    </row>
    <row r="40" spans="1:54" x14ac:dyDescent="0.25">
      <c r="A40" s="18">
        <v>46572</v>
      </c>
      <c r="B40" s="21"/>
      <c r="C40" s="19"/>
      <c r="D40" s="20"/>
      <c r="E40" s="18">
        <v>46603</v>
      </c>
      <c r="F40" s="21"/>
      <c r="G40" s="19"/>
      <c r="H40" s="20"/>
      <c r="I40" s="18">
        <v>46634</v>
      </c>
      <c r="J40" s="21"/>
      <c r="K40" s="19"/>
      <c r="L40" s="20"/>
      <c r="M40" s="18">
        <v>46664</v>
      </c>
      <c r="N40" s="21"/>
      <c r="O40" s="19"/>
      <c r="P40" s="20"/>
      <c r="Q40" s="18">
        <v>46695</v>
      </c>
      <c r="R40" s="21"/>
      <c r="S40" s="19"/>
      <c r="T40" s="20"/>
      <c r="U40" s="18">
        <v>46725</v>
      </c>
      <c r="V40" s="21"/>
      <c r="W40" s="19"/>
      <c r="X40" s="26"/>
      <c r="Y40" s="48">
        <v>2025</v>
      </c>
      <c r="Z40" s="71">
        <f>'2025'!Z16</f>
        <v>0</v>
      </c>
      <c r="AA40" s="28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44"/>
    </row>
    <row r="41" spans="1:54" x14ac:dyDescent="0.25">
      <c r="A41" s="18">
        <v>46573</v>
      </c>
      <c r="B41" s="21"/>
      <c r="C41" s="19"/>
      <c r="D41" s="20"/>
      <c r="E41" s="18">
        <v>46604</v>
      </c>
      <c r="F41" s="21"/>
      <c r="G41" s="19"/>
      <c r="H41" s="20"/>
      <c r="I41" s="18">
        <v>46635</v>
      </c>
      <c r="J41" s="21"/>
      <c r="K41" s="19"/>
      <c r="L41" s="20"/>
      <c r="M41" s="18">
        <v>46665</v>
      </c>
      <c r="N41" s="21"/>
      <c r="O41" s="19"/>
      <c r="P41" s="20"/>
      <c r="Q41" s="18">
        <v>46696</v>
      </c>
      <c r="R41" s="21"/>
      <c r="S41" s="19"/>
      <c r="T41" s="20"/>
      <c r="U41" s="18">
        <v>46726</v>
      </c>
      <c r="V41" s="21"/>
      <c r="W41" s="19"/>
      <c r="X41" s="26"/>
      <c r="Y41" s="48">
        <v>2026</v>
      </c>
      <c r="Z41" s="71">
        <f>'2026'!Z16</f>
        <v>0</v>
      </c>
      <c r="AA41" s="28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44"/>
    </row>
    <row r="42" spans="1:54" x14ac:dyDescent="0.25">
      <c r="A42" s="18">
        <v>46574</v>
      </c>
      <c r="B42" s="21"/>
      <c r="C42" s="19"/>
      <c r="D42" s="20"/>
      <c r="E42" s="18">
        <v>46605</v>
      </c>
      <c r="F42" s="21"/>
      <c r="G42" s="19"/>
      <c r="H42" s="20"/>
      <c r="I42" s="18">
        <v>46636</v>
      </c>
      <c r="J42" s="21"/>
      <c r="K42" s="19"/>
      <c r="L42" s="20"/>
      <c r="M42" s="18">
        <v>46666</v>
      </c>
      <c r="N42" s="21"/>
      <c r="O42" s="19"/>
      <c r="P42" s="20"/>
      <c r="Q42" s="18">
        <v>46697</v>
      </c>
      <c r="R42" s="21"/>
      <c r="S42" s="19"/>
      <c r="T42" s="20"/>
      <c r="U42" s="18">
        <v>46727</v>
      </c>
      <c r="V42" s="21"/>
      <c r="W42" s="19"/>
      <c r="X42" s="26"/>
      <c r="Y42" s="48">
        <v>2027</v>
      </c>
      <c r="Z42" s="71">
        <f>'2027'!Z16</f>
        <v>0</v>
      </c>
      <c r="AA42" s="28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44"/>
    </row>
    <row r="43" spans="1:54" x14ac:dyDescent="0.25">
      <c r="A43" s="18">
        <v>46575</v>
      </c>
      <c r="B43" s="21"/>
      <c r="C43" s="19"/>
      <c r="D43" s="20"/>
      <c r="E43" s="18">
        <v>46606</v>
      </c>
      <c r="F43" s="21"/>
      <c r="G43" s="19"/>
      <c r="H43" s="20"/>
      <c r="I43" s="18">
        <v>46637</v>
      </c>
      <c r="J43" s="21"/>
      <c r="K43" s="19"/>
      <c r="L43" s="20"/>
      <c r="M43" s="18">
        <v>46667</v>
      </c>
      <c r="N43" s="21"/>
      <c r="O43" s="19"/>
      <c r="P43" s="20"/>
      <c r="Q43" s="18">
        <v>46698</v>
      </c>
      <c r="R43" s="21"/>
      <c r="S43" s="19"/>
      <c r="T43" s="20"/>
      <c r="U43" s="18">
        <v>46728</v>
      </c>
      <c r="V43" s="21"/>
      <c r="W43" s="19"/>
      <c r="X43" s="26"/>
      <c r="Y43" s="48">
        <v>2028</v>
      </c>
      <c r="Z43" s="71">
        <f>'2028'!Z16</f>
        <v>0</v>
      </c>
      <c r="AA43" s="28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44"/>
    </row>
    <row r="44" spans="1:54" x14ac:dyDescent="0.25">
      <c r="A44" s="18">
        <v>46576</v>
      </c>
      <c r="B44" s="21"/>
      <c r="C44" s="19"/>
      <c r="D44" s="20"/>
      <c r="E44" s="18">
        <v>46607</v>
      </c>
      <c r="F44" s="21"/>
      <c r="G44" s="19"/>
      <c r="H44" s="20"/>
      <c r="I44" s="18">
        <v>46638</v>
      </c>
      <c r="J44" s="21"/>
      <c r="K44" s="19"/>
      <c r="L44" s="20"/>
      <c r="M44" s="18">
        <v>46668</v>
      </c>
      <c r="N44" s="21"/>
      <c r="O44" s="19"/>
      <c r="P44" s="20"/>
      <c r="Q44" s="18">
        <v>46699</v>
      </c>
      <c r="R44" s="21"/>
      <c r="S44" s="19"/>
      <c r="T44" s="20"/>
      <c r="U44" s="18">
        <v>46729</v>
      </c>
      <c r="V44" s="21"/>
      <c r="W44" s="19"/>
      <c r="X44" s="26"/>
      <c r="Y44" s="48">
        <v>2029</v>
      </c>
      <c r="Z44" s="71">
        <f>'2029'!Z16</f>
        <v>0</v>
      </c>
      <c r="AA44" s="28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44"/>
    </row>
    <row r="45" spans="1:54" x14ac:dyDescent="0.25">
      <c r="A45" s="18">
        <v>46577</v>
      </c>
      <c r="B45" s="21"/>
      <c r="C45" s="19"/>
      <c r="D45" s="20"/>
      <c r="E45" s="18">
        <v>46608</v>
      </c>
      <c r="F45" s="21"/>
      <c r="G45" s="19"/>
      <c r="H45" s="20"/>
      <c r="I45" s="18">
        <v>46639</v>
      </c>
      <c r="J45" s="21"/>
      <c r="K45" s="19"/>
      <c r="L45" s="20"/>
      <c r="M45" s="18">
        <v>46669</v>
      </c>
      <c r="N45" s="21"/>
      <c r="O45" s="19"/>
      <c r="P45" s="20"/>
      <c r="Q45" s="18">
        <v>46700</v>
      </c>
      <c r="R45" s="21"/>
      <c r="S45" s="19"/>
      <c r="T45" s="20"/>
      <c r="U45" s="18">
        <v>46730</v>
      </c>
      <c r="V45" s="21"/>
      <c r="W45" s="19"/>
      <c r="X45" s="26"/>
      <c r="Y45" s="48">
        <v>2030</v>
      </c>
      <c r="Z45" s="71">
        <f>'2030'!Z16</f>
        <v>0</v>
      </c>
      <c r="AA45" s="28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44"/>
    </row>
    <row r="46" spans="1:54" x14ac:dyDescent="0.25">
      <c r="A46" s="18">
        <v>46578</v>
      </c>
      <c r="B46" s="21"/>
      <c r="C46" s="19"/>
      <c r="D46" s="20"/>
      <c r="E46" s="18">
        <v>46609</v>
      </c>
      <c r="F46" s="21"/>
      <c r="G46" s="19"/>
      <c r="H46" s="20"/>
      <c r="I46" s="18">
        <v>46640</v>
      </c>
      <c r="J46" s="21"/>
      <c r="K46" s="19"/>
      <c r="L46" s="20"/>
      <c r="M46" s="18">
        <v>46670</v>
      </c>
      <c r="N46" s="21"/>
      <c r="O46" s="19"/>
      <c r="P46" s="20"/>
      <c r="Q46" s="18">
        <v>46701</v>
      </c>
      <c r="R46" s="21"/>
      <c r="S46" s="19"/>
      <c r="T46" s="20"/>
      <c r="U46" s="18">
        <v>46731</v>
      </c>
      <c r="V46" s="21"/>
      <c r="W46" s="19"/>
      <c r="X46" s="26"/>
      <c r="Y46" s="48">
        <v>2031</v>
      </c>
      <c r="Z46" s="71">
        <f>'2031'!Z16</f>
        <v>0</v>
      </c>
      <c r="AA46" s="28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44"/>
    </row>
    <row r="47" spans="1:54" x14ac:dyDescent="0.25">
      <c r="A47" s="18">
        <v>46579</v>
      </c>
      <c r="B47" s="21"/>
      <c r="C47" s="19"/>
      <c r="D47" s="20"/>
      <c r="E47" s="18">
        <v>46610</v>
      </c>
      <c r="F47" s="21"/>
      <c r="G47" s="19"/>
      <c r="H47" s="20"/>
      <c r="I47" s="18">
        <v>46641</v>
      </c>
      <c r="J47" s="21"/>
      <c r="K47" s="19"/>
      <c r="L47" s="20"/>
      <c r="M47" s="18">
        <v>46671</v>
      </c>
      <c r="N47" s="21"/>
      <c r="O47" s="19"/>
      <c r="P47" s="20"/>
      <c r="Q47" s="18">
        <v>46702</v>
      </c>
      <c r="R47" s="21"/>
      <c r="S47" s="19"/>
      <c r="T47" s="20"/>
      <c r="U47" s="18">
        <v>46732</v>
      </c>
      <c r="V47" s="21"/>
      <c r="W47" s="19"/>
      <c r="X47" s="26"/>
      <c r="Y47" s="48">
        <v>2032</v>
      </c>
      <c r="Z47" s="71">
        <f>'2032'!Z16</f>
        <v>0</v>
      </c>
      <c r="AA47" s="28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44"/>
    </row>
    <row r="48" spans="1:54" x14ac:dyDescent="0.25">
      <c r="A48" s="18">
        <v>46580</v>
      </c>
      <c r="B48" s="21"/>
      <c r="C48" s="19"/>
      <c r="D48" s="20"/>
      <c r="E48" s="18">
        <v>46611</v>
      </c>
      <c r="F48" s="21"/>
      <c r="G48" s="19"/>
      <c r="H48" s="20"/>
      <c r="I48" s="18">
        <v>46642</v>
      </c>
      <c r="J48" s="21"/>
      <c r="K48" s="19"/>
      <c r="L48" s="20"/>
      <c r="M48" s="18">
        <v>46672</v>
      </c>
      <c r="N48" s="21"/>
      <c r="O48" s="19"/>
      <c r="P48" s="20"/>
      <c r="Q48" s="18">
        <v>46703</v>
      </c>
      <c r="R48" s="21"/>
      <c r="S48" s="19"/>
      <c r="T48" s="20"/>
      <c r="U48" s="18">
        <v>46733</v>
      </c>
      <c r="V48" s="21"/>
      <c r="W48" s="19"/>
      <c r="X48" s="26"/>
      <c r="Y48" s="48">
        <v>2033</v>
      </c>
      <c r="Z48" s="71">
        <f>'2033'!Z16</f>
        <v>0</v>
      </c>
      <c r="AA48" s="28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44"/>
    </row>
    <row r="49" spans="1:54" x14ac:dyDescent="0.25">
      <c r="A49" s="18">
        <v>46581</v>
      </c>
      <c r="B49" s="21"/>
      <c r="C49" s="19"/>
      <c r="D49" s="20"/>
      <c r="E49" s="18">
        <v>46612</v>
      </c>
      <c r="F49" s="21"/>
      <c r="G49" s="19"/>
      <c r="H49" s="20"/>
      <c r="I49" s="18">
        <v>46643</v>
      </c>
      <c r="J49" s="21"/>
      <c r="K49" s="19"/>
      <c r="L49" s="20"/>
      <c r="M49" s="18">
        <v>46673</v>
      </c>
      <c r="N49" s="21"/>
      <c r="O49" s="19"/>
      <c r="P49" s="20"/>
      <c r="Q49" s="18">
        <v>46704</v>
      </c>
      <c r="R49" s="21"/>
      <c r="S49" s="19"/>
      <c r="T49" s="20"/>
      <c r="U49" s="18">
        <v>46734</v>
      </c>
      <c r="V49" s="21"/>
      <c r="W49" s="19"/>
      <c r="X49" s="26"/>
      <c r="Y49" s="48">
        <v>2034</v>
      </c>
      <c r="Z49" s="71">
        <f>'2034'!Z16</f>
        <v>0</v>
      </c>
      <c r="AA49" s="28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44"/>
    </row>
    <row r="50" spans="1:54" ht="15.75" thickBot="1" x14ac:dyDescent="0.3">
      <c r="A50" s="18">
        <v>46582</v>
      </c>
      <c r="B50" s="21"/>
      <c r="C50" s="19"/>
      <c r="D50" s="20"/>
      <c r="E50" s="18">
        <v>46613</v>
      </c>
      <c r="F50" s="21"/>
      <c r="G50" s="19"/>
      <c r="H50" s="20"/>
      <c r="I50" s="18">
        <v>46644</v>
      </c>
      <c r="J50" s="21"/>
      <c r="K50" s="19"/>
      <c r="L50" s="20"/>
      <c r="M50" s="18">
        <v>46674</v>
      </c>
      <c r="N50" s="21"/>
      <c r="O50" s="19"/>
      <c r="P50" s="20"/>
      <c r="Q50" s="18">
        <v>46705</v>
      </c>
      <c r="R50" s="21"/>
      <c r="S50" s="19"/>
      <c r="T50" s="20"/>
      <c r="U50" s="18">
        <v>46735</v>
      </c>
      <c r="V50" s="21"/>
      <c r="W50" s="19"/>
      <c r="X50" s="26"/>
      <c r="Y50" s="48">
        <v>2035</v>
      </c>
      <c r="Z50" s="71">
        <f>'2035'!Z16</f>
        <v>0</v>
      </c>
      <c r="AA50" s="28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44"/>
    </row>
    <row r="51" spans="1:54" x14ac:dyDescent="0.25">
      <c r="A51" s="18">
        <v>46583</v>
      </c>
      <c r="B51" s="21"/>
      <c r="C51" s="19"/>
      <c r="D51" s="20"/>
      <c r="E51" s="18">
        <v>46614</v>
      </c>
      <c r="F51" s="21"/>
      <c r="G51" s="19"/>
      <c r="H51" s="20"/>
      <c r="I51" s="18">
        <v>46645</v>
      </c>
      <c r="J51" s="21"/>
      <c r="K51" s="19"/>
      <c r="L51" s="20"/>
      <c r="M51" s="18">
        <v>46675</v>
      </c>
      <c r="N51" s="21"/>
      <c r="O51" s="19"/>
      <c r="P51" s="20"/>
      <c r="Q51" s="18">
        <v>46706</v>
      </c>
      <c r="R51" s="21"/>
      <c r="S51" s="19"/>
      <c r="T51" s="20"/>
      <c r="U51" s="18">
        <v>46736</v>
      </c>
      <c r="V51" s="21"/>
      <c r="W51" s="19"/>
      <c r="X51" s="22"/>
      <c r="Y51" s="78" t="s">
        <v>32</v>
      </c>
      <c r="Z51" s="79"/>
      <c r="AA51" s="28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44"/>
    </row>
    <row r="52" spans="1:54" x14ac:dyDescent="0.25">
      <c r="A52" s="18">
        <v>46584</v>
      </c>
      <c r="B52" s="21"/>
      <c r="C52" s="19"/>
      <c r="D52" s="20"/>
      <c r="E52" s="18">
        <v>46615</v>
      </c>
      <c r="F52" s="21"/>
      <c r="G52" s="19"/>
      <c r="H52" s="20"/>
      <c r="I52" s="18">
        <v>46646</v>
      </c>
      <c r="J52" s="21"/>
      <c r="K52" s="19"/>
      <c r="L52" s="20"/>
      <c r="M52" s="18">
        <v>46676</v>
      </c>
      <c r="N52" s="21"/>
      <c r="O52" s="19"/>
      <c r="P52" s="20"/>
      <c r="Q52" s="18">
        <v>46707</v>
      </c>
      <c r="R52" s="21"/>
      <c r="S52" s="19"/>
      <c r="T52" s="20"/>
      <c r="U52" s="18">
        <v>46737</v>
      </c>
      <c r="V52" s="21"/>
      <c r="W52" s="19"/>
      <c r="X52" s="22"/>
      <c r="Y52" s="17" t="s">
        <v>24</v>
      </c>
      <c r="Z52" s="73" t="s">
        <v>20</v>
      </c>
      <c r="AA52" s="28"/>
      <c r="AB52" s="7"/>
      <c r="AC52" s="28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44"/>
    </row>
    <row r="53" spans="1:54" x14ac:dyDescent="0.25">
      <c r="A53" s="18">
        <v>46585</v>
      </c>
      <c r="B53" s="21"/>
      <c r="C53" s="19"/>
      <c r="D53" s="20"/>
      <c r="E53" s="18">
        <v>46616</v>
      </c>
      <c r="F53" s="21"/>
      <c r="G53" s="19"/>
      <c r="H53" s="20"/>
      <c r="I53" s="18">
        <v>46647</v>
      </c>
      <c r="J53" s="21"/>
      <c r="K53" s="19"/>
      <c r="L53" s="20"/>
      <c r="M53" s="18">
        <v>46677</v>
      </c>
      <c r="N53" s="21"/>
      <c r="O53" s="19"/>
      <c r="P53" s="20"/>
      <c r="Q53" s="18">
        <v>46708</v>
      </c>
      <c r="R53" s="21"/>
      <c r="S53" s="19"/>
      <c r="T53" s="20"/>
      <c r="U53" s="18">
        <v>46738</v>
      </c>
      <c r="V53" s="21"/>
      <c r="W53" s="19"/>
      <c r="X53" s="22"/>
      <c r="Y53" s="48">
        <v>2021</v>
      </c>
      <c r="Z53" s="71">
        <f>'2021'!Z32</f>
        <v>0</v>
      </c>
      <c r="AA53" s="28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44"/>
    </row>
    <row r="54" spans="1:54" ht="15.75" thickBot="1" x14ac:dyDescent="0.3">
      <c r="A54" s="18">
        <v>46586</v>
      </c>
      <c r="B54" s="21"/>
      <c r="C54" s="19"/>
      <c r="D54" s="20"/>
      <c r="E54" s="18">
        <v>46617</v>
      </c>
      <c r="F54" s="21"/>
      <c r="G54" s="19"/>
      <c r="H54" s="20"/>
      <c r="I54" s="18">
        <v>46648</v>
      </c>
      <c r="J54" s="21"/>
      <c r="K54" s="19"/>
      <c r="L54" s="20"/>
      <c r="M54" s="18">
        <v>46678</v>
      </c>
      <c r="N54" s="21"/>
      <c r="O54" s="19"/>
      <c r="P54" s="20"/>
      <c r="Q54" s="18">
        <v>46709</v>
      </c>
      <c r="R54" s="21"/>
      <c r="S54" s="19"/>
      <c r="T54" s="20"/>
      <c r="U54" s="18">
        <v>46739</v>
      </c>
      <c r="V54" s="21"/>
      <c r="W54" s="19"/>
      <c r="X54" s="22"/>
      <c r="Y54" s="48">
        <v>2022</v>
      </c>
      <c r="Z54" s="71">
        <f>'2022'!Z32</f>
        <v>0</v>
      </c>
      <c r="AA54" s="28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44"/>
    </row>
    <row r="55" spans="1:54" ht="15.75" thickBot="1" x14ac:dyDescent="0.3">
      <c r="A55" s="18">
        <v>46587</v>
      </c>
      <c r="B55" s="21"/>
      <c r="C55" s="19"/>
      <c r="D55" s="20"/>
      <c r="E55" s="18">
        <v>46618</v>
      </c>
      <c r="F55" s="21"/>
      <c r="G55" s="19"/>
      <c r="H55" s="20"/>
      <c r="I55" s="18">
        <v>46649</v>
      </c>
      <c r="J55" s="21"/>
      <c r="K55" s="19"/>
      <c r="L55" s="20"/>
      <c r="M55" s="18">
        <v>46679</v>
      </c>
      <c r="N55" s="21"/>
      <c r="O55" s="19"/>
      <c r="P55" s="20"/>
      <c r="Q55" s="18">
        <v>46710</v>
      </c>
      <c r="R55" s="21"/>
      <c r="S55" s="19"/>
      <c r="T55" s="20"/>
      <c r="U55" s="18">
        <v>46740</v>
      </c>
      <c r="V55" s="21"/>
      <c r="W55" s="19"/>
      <c r="X55" s="22"/>
      <c r="Y55" s="48">
        <v>2023</v>
      </c>
      <c r="Z55" s="71">
        <f>'2023'!Z32</f>
        <v>0</v>
      </c>
      <c r="AA55" s="28"/>
      <c r="AB55" s="7"/>
      <c r="AC55" s="39" t="s">
        <v>25</v>
      </c>
      <c r="AD55" s="69">
        <f>SUM(Table121247[Total Hours])</f>
        <v>0</v>
      </c>
      <c r="AE55" s="7"/>
      <c r="AF55" s="39" t="s">
        <v>26</v>
      </c>
      <c r="AG55" s="40">
        <f>SUM(Table131558[Total Salvations])</f>
        <v>0</v>
      </c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44"/>
    </row>
    <row r="56" spans="1:54" x14ac:dyDescent="0.25">
      <c r="A56" s="18">
        <v>46588</v>
      </c>
      <c r="B56" s="21"/>
      <c r="C56" s="19"/>
      <c r="D56" s="20"/>
      <c r="E56" s="18">
        <v>46619</v>
      </c>
      <c r="F56" s="21"/>
      <c r="G56" s="19"/>
      <c r="H56" s="20"/>
      <c r="I56" s="18">
        <v>46650</v>
      </c>
      <c r="J56" s="21"/>
      <c r="K56" s="19"/>
      <c r="L56" s="20"/>
      <c r="M56" s="18">
        <v>46680</v>
      </c>
      <c r="N56" s="21"/>
      <c r="O56" s="19"/>
      <c r="P56" s="20"/>
      <c r="Q56" s="18">
        <v>46711</v>
      </c>
      <c r="R56" s="21"/>
      <c r="S56" s="19"/>
      <c r="T56" s="20"/>
      <c r="U56" s="18">
        <v>46741</v>
      </c>
      <c r="V56" s="21"/>
      <c r="W56" s="19"/>
      <c r="X56" s="22"/>
      <c r="Y56" s="48">
        <v>2024</v>
      </c>
      <c r="Z56" s="71">
        <f>'2024'!Z32</f>
        <v>0</v>
      </c>
      <c r="AA56" s="28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44"/>
    </row>
    <row r="57" spans="1:54" x14ac:dyDescent="0.25">
      <c r="A57" s="18">
        <v>46589</v>
      </c>
      <c r="B57" s="21"/>
      <c r="C57" s="19"/>
      <c r="D57" s="20"/>
      <c r="E57" s="18">
        <v>46620</v>
      </c>
      <c r="F57" s="21"/>
      <c r="G57" s="19"/>
      <c r="H57" s="20"/>
      <c r="I57" s="18">
        <v>46651</v>
      </c>
      <c r="J57" s="21"/>
      <c r="K57" s="19"/>
      <c r="L57" s="20"/>
      <c r="M57" s="18">
        <v>46681</v>
      </c>
      <c r="N57" s="21"/>
      <c r="O57" s="19"/>
      <c r="P57" s="20"/>
      <c r="Q57" s="18">
        <v>46712</v>
      </c>
      <c r="R57" s="21"/>
      <c r="S57" s="19"/>
      <c r="T57" s="20"/>
      <c r="U57" s="18">
        <v>46742</v>
      </c>
      <c r="V57" s="21"/>
      <c r="W57" s="19"/>
      <c r="X57" s="22"/>
      <c r="Y57" s="48">
        <v>2025</v>
      </c>
      <c r="Z57" s="71">
        <f>'2025'!Z32</f>
        <v>0</v>
      </c>
      <c r="AA57" s="28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44"/>
    </row>
    <row r="58" spans="1:54" x14ac:dyDescent="0.25">
      <c r="A58" s="18">
        <v>46590</v>
      </c>
      <c r="B58" s="21"/>
      <c r="C58" s="19"/>
      <c r="D58" s="20"/>
      <c r="E58" s="18">
        <v>46621</v>
      </c>
      <c r="F58" s="21"/>
      <c r="G58" s="19"/>
      <c r="H58" s="20"/>
      <c r="I58" s="18">
        <v>46652</v>
      </c>
      <c r="J58" s="21"/>
      <c r="K58" s="19"/>
      <c r="L58" s="20"/>
      <c r="M58" s="18">
        <v>46682</v>
      </c>
      <c r="N58" s="21"/>
      <c r="O58" s="19"/>
      <c r="P58" s="20"/>
      <c r="Q58" s="18">
        <v>46713</v>
      </c>
      <c r="R58" s="21"/>
      <c r="S58" s="19"/>
      <c r="T58" s="20"/>
      <c r="U58" s="18">
        <v>46743</v>
      </c>
      <c r="V58" s="21"/>
      <c r="W58" s="19"/>
      <c r="X58" s="22"/>
      <c r="Y58" s="48">
        <v>2026</v>
      </c>
      <c r="Z58" s="71">
        <f>'2026'!Z32</f>
        <v>0</v>
      </c>
      <c r="AA58" s="28" t="s">
        <v>28</v>
      </c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44"/>
    </row>
    <row r="59" spans="1:54" x14ac:dyDescent="0.25">
      <c r="A59" s="18">
        <v>46591</v>
      </c>
      <c r="B59" s="21"/>
      <c r="C59" s="19"/>
      <c r="D59" s="20"/>
      <c r="E59" s="18">
        <v>46622</v>
      </c>
      <c r="F59" s="21"/>
      <c r="G59" s="19"/>
      <c r="H59" s="20"/>
      <c r="I59" s="18">
        <v>46653</v>
      </c>
      <c r="J59" s="21"/>
      <c r="K59" s="19"/>
      <c r="L59" s="20"/>
      <c r="M59" s="18">
        <v>46683</v>
      </c>
      <c r="N59" s="21"/>
      <c r="O59" s="19"/>
      <c r="P59" s="20"/>
      <c r="Q59" s="18">
        <v>46714</v>
      </c>
      <c r="R59" s="21"/>
      <c r="S59" s="19"/>
      <c r="T59" s="20"/>
      <c r="U59" s="18">
        <v>46744</v>
      </c>
      <c r="V59" s="21"/>
      <c r="W59" s="19"/>
      <c r="X59" s="22"/>
      <c r="Y59" s="48">
        <v>2027</v>
      </c>
      <c r="Z59" s="71">
        <f>'2027'!Z32</f>
        <v>0</v>
      </c>
      <c r="AA59" s="28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44"/>
    </row>
    <row r="60" spans="1:54" x14ac:dyDescent="0.25">
      <c r="A60" s="18">
        <v>46592</v>
      </c>
      <c r="B60" s="21"/>
      <c r="C60" s="19"/>
      <c r="D60" s="20"/>
      <c r="E60" s="18">
        <v>46623</v>
      </c>
      <c r="F60" s="21"/>
      <c r="G60" s="19"/>
      <c r="H60" s="20"/>
      <c r="I60" s="18">
        <v>46654</v>
      </c>
      <c r="J60" s="21"/>
      <c r="K60" s="19"/>
      <c r="L60" s="20"/>
      <c r="M60" s="18">
        <v>46684</v>
      </c>
      <c r="N60" s="21"/>
      <c r="O60" s="19"/>
      <c r="P60" s="20"/>
      <c r="Q60" s="18">
        <v>46715</v>
      </c>
      <c r="R60" s="21"/>
      <c r="S60" s="19"/>
      <c r="T60" s="20"/>
      <c r="U60" s="18">
        <v>46745</v>
      </c>
      <c r="V60" s="21"/>
      <c r="W60" s="19"/>
      <c r="X60" s="22"/>
      <c r="Y60" s="48">
        <v>2028</v>
      </c>
      <c r="Z60" s="71">
        <f>'2028'!Z32</f>
        <v>0</v>
      </c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44"/>
    </row>
    <row r="61" spans="1:54" x14ac:dyDescent="0.25">
      <c r="A61" s="18">
        <v>46593</v>
      </c>
      <c r="B61" s="21"/>
      <c r="C61" s="19"/>
      <c r="D61" s="20"/>
      <c r="E61" s="18">
        <v>46624</v>
      </c>
      <c r="F61" s="21"/>
      <c r="G61" s="19"/>
      <c r="H61" s="20"/>
      <c r="I61" s="18">
        <v>46655</v>
      </c>
      <c r="J61" s="21"/>
      <c r="K61" s="19"/>
      <c r="L61" s="20"/>
      <c r="M61" s="18">
        <v>46685</v>
      </c>
      <c r="N61" s="21"/>
      <c r="O61" s="19"/>
      <c r="P61" s="20"/>
      <c r="Q61" s="18">
        <v>46716</v>
      </c>
      <c r="R61" s="21"/>
      <c r="S61" s="19"/>
      <c r="T61" s="20"/>
      <c r="U61" s="18">
        <v>46746</v>
      </c>
      <c r="V61" s="21"/>
      <c r="W61" s="19"/>
      <c r="X61" s="22"/>
      <c r="Y61" s="48">
        <v>2029</v>
      </c>
      <c r="Z61" s="71">
        <f>'2029'!Z32</f>
        <v>0</v>
      </c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44"/>
    </row>
    <row r="62" spans="1:54" x14ac:dyDescent="0.25">
      <c r="A62" s="18">
        <v>46594</v>
      </c>
      <c r="B62" s="21"/>
      <c r="C62" s="19"/>
      <c r="D62" s="20"/>
      <c r="E62" s="18">
        <v>46625</v>
      </c>
      <c r="F62" s="21"/>
      <c r="G62" s="19"/>
      <c r="H62" s="20"/>
      <c r="I62" s="18">
        <v>46656</v>
      </c>
      <c r="J62" s="21"/>
      <c r="K62" s="19"/>
      <c r="L62" s="20"/>
      <c r="M62" s="18">
        <v>46686</v>
      </c>
      <c r="N62" s="21"/>
      <c r="O62" s="19"/>
      <c r="P62" s="20"/>
      <c r="Q62" s="18">
        <v>46717</v>
      </c>
      <c r="R62" s="21"/>
      <c r="S62" s="19"/>
      <c r="T62" s="20"/>
      <c r="U62" s="18">
        <v>46747</v>
      </c>
      <c r="V62" s="21"/>
      <c r="W62" s="19"/>
      <c r="X62" s="22"/>
      <c r="Y62" s="48">
        <v>2030</v>
      </c>
      <c r="Z62" s="71">
        <f>'2030'!Z32</f>
        <v>0</v>
      </c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44"/>
    </row>
    <row r="63" spans="1:54" x14ac:dyDescent="0.25">
      <c r="A63" s="18">
        <v>46595</v>
      </c>
      <c r="B63" s="21"/>
      <c r="C63" s="19"/>
      <c r="D63" s="20"/>
      <c r="E63" s="18">
        <v>46626</v>
      </c>
      <c r="F63" s="21"/>
      <c r="G63" s="19"/>
      <c r="H63" s="20"/>
      <c r="I63" s="18">
        <v>46657</v>
      </c>
      <c r="J63" s="21"/>
      <c r="K63" s="19"/>
      <c r="L63" s="20"/>
      <c r="M63" s="18">
        <v>46687</v>
      </c>
      <c r="N63" s="21"/>
      <c r="O63" s="19"/>
      <c r="P63" s="20"/>
      <c r="Q63" s="18">
        <v>46718</v>
      </c>
      <c r="R63" s="21"/>
      <c r="S63" s="19"/>
      <c r="T63" s="20"/>
      <c r="U63" s="18">
        <v>46748</v>
      </c>
      <c r="V63" s="21"/>
      <c r="W63" s="19"/>
      <c r="X63" s="22"/>
      <c r="Y63" s="48">
        <v>2031</v>
      </c>
      <c r="Z63" s="71">
        <f>'2031'!Z32</f>
        <v>0</v>
      </c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44"/>
    </row>
    <row r="64" spans="1:54" x14ac:dyDescent="0.25">
      <c r="A64" s="18">
        <v>46596</v>
      </c>
      <c r="B64" s="21"/>
      <c r="C64" s="19"/>
      <c r="D64" s="20"/>
      <c r="E64" s="18">
        <v>46627</v>
      </c>
      <c r="F64" s="21"/>
      <c r="G64" s="19"/>
      <c r="H64" s="20"/>
      <c r="I64" s="18">
        <v>46658</v>
      </c>
      <c r="J64" s="21"/>
      <c r="K64" s="19"/>
      <c r="L64" s="20"/>
      <c r="M64" s="18">
        <v>46688</v>
      </c>
      <c r="N64" s="21"/>
      <c r="O64" s="19"/>
      <c r="P64" s="20"/>
      <c r="Q64" s="18">
        <v>46719</v>
      </c>
      <c r="R64" s="21"/>
      <c r="S64" s="19"/>
      <c r="T64" s="20"/>
      <c r="U64" s="18">
        <v>46749</v>
      </c>
      <c r="V64" s="21"/>
      <c r="W64" s="19"/>
      <c r="X64" s="22"/>
      <c r="Y64" s="48">
        <v>2032</v>
      </c>
      <c r="Z64" s="71">
        <f>'2032'!Z32</f>
        <v>0</v>
      </c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44"/>
    </row>
    <row r="65" spans="1:54" x14ac:dyDescent="0.25">
      <c r="A65" s="18">
        <v>46597</v>
      </c>
      <c r="B65" s="21"/>
      <c r="C65" s="19"/>
      <c r="D65" s="20"/>
      <c r="E65" s="18">
        <v>46628</v>
      </c>
      <c r="F65" s="21"/>
      <c r="G65" s="19"/>
      <c r="H65" s="20"/>
      <c r="I65" s="18">
        <v>46659</v>
      </c>
      <c r="J65" s="21"/>
      <c r="K65" s="19"/>
      <c r="L65" s="20"/>
      <c r="M65" s="18">
        <v>46689</v>
      </c>
      <c r="N65" s="21"/>
      <c r="O65" s="19"/>
      <c r="P65" s="20"/>
      <c r="Q65" s="18">
        <v>46720</v>
      </c>
      <c r="R65" s="21"/>
      <c r="S65" s="19"/>
      <c r="T65" s="20"/>
      <c r="U65" s="18">
        <v>46750</v>
      </c>
      <c r="V65" s="21"/>
      <c r="W65" s="19"/>
      <c r="X65" s="22"/>
      <c r="Y65" s="48">
        <v>2033</v>
      </c>
      <c r="Z65" s="71">
        <f>'2033'!Z32</f>
        <v>0</v>
      </c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44"/>
    </row>
    <row r="66" spans="1:54" x14ac:dyDescent="0.25">
      <c r="A66" s="18">
        <v>46598</v>
      </c>
      <c r="B66" s="21"/>
      <c r="C66" s="19"/>
      <c r="D66" s="20"/>
      <c r="E66" s="18">
        <v>46629</v>
      </c>
      <c r="F66" s="21"/>
      <c r="G66" s="19"/>
      <c r="H66" s="20"/>
      <c r="I66" s="18">
        <v>46660</v>
      </c>
      <c r="J66" s="21"/>
      <c r="K66" s="19"/>
      <c r="L66" s="20"/>
      <c r="M66" s="18">
        <v>46690</v>
      </c>
      <c r="N66" s="21"/>
      <c r="O66" s="19"/>
      <c r="P66" s="20"/>
      <c r="Q66" s="18">
        <v>46721</v>
      </c>
      <c r="R66" s="21"/>
      <c r="S66" s="19"/>
      <c r="T66" s="20"/>
      <c r="U66" s="18">
        <v>46751</v>
      </c>
      <c r="V66" s="21"/>
      <c r="W66" s="19"/>
      <c r="X66" s="22"/>
      <c r="Y66" s="48">
        <v>2034</v>
      </c>
      <c r="Z66" s="71">
        <f>'2034'!Z32</f>
        <v>0</v>
      </c>
      <c r="AA66" s="28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44"/>
    </row>
    <row r="67" spans="1:54" ht="15.75" thickBot="1" x14ac:dyDescent="0.3">
      <c r="A67" s="33">
        <v>46599</v>
      </c>
      <c r="B67" s="35"/>
      <c r="C67" s="34"/>
      <c r="D67" s="25"/>
      <c r="E67" s="33">
        <v>46630</v>
      </c>
      <c r="F67" s="35"/>
      <c r="G67" s="34"/>
      <c r="H67" s="25"/>
      <c r="I67" s="33"/>
      <c r="J67" s="35"/>
      <c r="K67" s="34"/>
      <c r="L67" s="25"/>
      <c r="M67" s="33">
        <v>46691</v>
      </c>
      <c r="N67" s="35"/>
      <c r="O67" s="34"/>
      <c r="P67" s="25"/>
      <c r="Q67" s="33"/>
      <c r="R67" s="35"/>
      <c r="S67" s="34"/>
      <c r="T67" s="25"/>
      <c r="U67" s="33">
        <v>46752</v>
      </c>
      <c r="V67" s="35"/>
      <c r="W67" s="34"/>
      <c r="X67" s="36"/>
      <c r="Y67" s="38">
        <v>2035</v>
      </c>
      <c r="Z67" s="75">
        <f>'2035'!Z32</f>
        <v>0</v>
      </c>
      <c r="AA67" s="45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7"/>
    </row>
    <row r="68" spans="1:54" x14ac:dyDescent="0.25">
      <c r="Y68" s="28"/>
      <c r="Z68" s="28"/>
    </row>
    <row r="69" spans="1:54" x14ac:dyDescent="0.25">
      <c r="Y69" s="28"/>
      <c r="Z69" s="28"/>
    </row>
    <row r="70" spans="1:54" x14ac:dyDescent="0.25">
      <c r="Y70" s="28"/>
      <c r="Z70" s="28"/>
    </row>
    <row r="71" spans="1:54" x14ac:dyDescent="0.25">
      <c r="Y71" s="28"/>
      <c r="Z71" s="28"/>
    </row>
    <row r="72" spans="1:54" x14ac:dyDescent="0.25">
      <c r="Y72" s="28"/>
      <c r="Z72" s="28"/>
    </row>
  </sheetData>
  <mergeCells count="18">
    <mergeCell ref="A1:X1"/>
    <mergeCell ref="Y1:BH1"/>
    <mergeCell ref="A2:D2"/>
    <mergeCell ref="E2:H2"/>
    <mergeCell ref="I2:L2"/>
    <mergeCell ref="M2:P2"/>
    <mergeCell ref="Q2:T2"/>
    <mergeCell ref="U2:X2"/>
    <mergeCell ref="Y2:AA2"/>
    <mergeCell ref="Y51:Z51"/>
    <mergeCell ref="Y18:AA18"/>
    <mergeCell ref="Y34:Z34"/>
    <mergeCell ref="A35:D35"/>
    <mergeCell ref="E35:H35"/>
    <mergeCell ref="I35:L35"/>
    <mergeCell ref="M35:P35"/>
    <mergeCell ref="Q35:T35"/>
    <mergeCell ref="U35:X35"/>
  </mergeCells>
  <conditionalFormatting sqref="A37:D67">
    <cfRule type="expression" dxfId="350" priority="17">
      <formula>IF($B37&gt;0.01,TRUE,FALSE)</formula>
    </cfRule>
  </conditionalFormatting>
  <conditionalFormatting sqref="E37:H67">
    <cfRule type="expression" dxfId="349" priority="16">
      <formula>IF($F37&gt;0.01,TRUE,FALSE)</formula>
    </cfRule>
  </conditionalFormatting>
  <conditionalFormatting sqref="M37:P67">
    <cfRule type="expression" dxfId="348" priority="15">
      <formula>IF($N37&gt;0.01,TRUE,FALSE)</formula>
    </cfRule>
  </conditionalFormatting>
  <conditionalFormatting sqref="Q37:T67">
    <cfRule type="expression" dxfId="347" priority="14">
      <formula>IF($R37&gt;0.01,TRUE,FALSE)</formula>
    </cfRule>
  </conditionalFormatting>
  <conditionalFormatting sqref="U37:X67">
    <cfRule type="expression" dxfId="346" priority="13">
      <formula>IF($V37&gt;0.01,TRUE,FALSE)</formula>
    </cfRule>
  </conditionalFormatting>
  <conditionalFormatting sqref="A4:D34">
    <cfRule type="expression" dxfId="345" priority="12">
      <formula>IF($B4&gt;0.01,TRUE,FALSE)</formula>
    </cfRule>
  </conditionalFormatting>
  <conditionalFormatting sqref="E4:H32 F33:H34">
    <cfRule type="expression" dxfId="344" priority="11">
      <formula>IF($F4&gt;0.01,TRUE,FALSE)</formula>
    </cfRule>
  </conditionalFormatting>
  <conditionalFormatting sqref="I4:L34">
    <cfRule type="expression" dxfId="343" priority="10">
      <formula>IF($J4&gt;0.01,TRUE,FALSE)</formula>
    </cfRule>
  </conditionalFormatting>
  <conditionalFormatting sqref="M4:P34">
    <cfRule type="expression" dxfId="342" priority="9">
      <formula>IF($N4&gt;0.01,TRUE,FALSE)</formula>
    </cfRule>
  </conditionalFormatting>
  <conditionalFormatting sqref="Q4:T34">
    <cfRule type="expression" dxfId="341" priority="8">
      <formula>IF($R4&gt;0.01,TRUE,FALSE)</formula>
    </cfRule>
  </conditionalFormatting>
  <conditionalFormatting sqref="U4:X34">
    <cfRule type="expression" dxfId="340" priority="7">
      <formula>IF($V4&gt;0.01,TRUE,FALSE)</formula>
    </cfRule>
  </conditionalFormatting>
  <conditionalFormatting sqref="I37:L67">
    <cfRule type="expression" dxfId="339" priority="6">
      <formula>IF($J37&gt;0.01,TRUE,FALSE)</formula>
    </cfRule>
  </conditionalFormatting>
  <conditionalFormatting sqref="Z4:AA15 Z20:AA31">
    <cfRule type="cellIs" dxfId="338" priority="5" operator="greaterThan">
      <formula>0</formula>
    </cfRule>
  </conditionalFormatting>
  <conditionalFormatting sqref="E33:E34">
    <cfRule type="expression" dxfId="337" priority="4">
      <formula>IF($F33&gt;0.01,TRUE,FALSE)</formula>
    </cfRule>
  </conditionalFormatting>
  <conditionalFormatting sqref="Z36:Z50">
    <cfRule type="cellIs" dxfId="336" priority="3" operator="greaterThan">
      <formula>0</formula>
    </cfRule>
  </conditionalFormatting>
  <conditionalFormatting sqref="Z54:Z67">
    <cfRule type="cellIs" dxfId="335" priority="2" operator="greaterThan">
      <formula>0</formula>
    </cfRule>
  </conditionalFormatting>
  <conditionalFormatting sqref="Z53:Z67">
    <cfRule type="cellIs" dxfId="334" priority="1" operator="greaterThan">
      <formula>0</formula>
    </cfRule>
  </conditionalFormatting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5579-46BF-437D-90F8-355F5A74FF76}">
  <dimension ref="A1:BH72"/>
  <sheetViews>
    <sheetView zoomScale="55" zoomScaleNormal="55" workbookViewId="0">
      <pane ySplit="1" topLeftCell="A2" activePane="bottomLeft" state="frozen"/>
      <selection pane="bottomLeft" activeCell="A2" sqref="A2:D2"/>
    </sheetView>
  </sheetViews>
  <sheetFormatPr defaultColWidth="8.85546875" defaultRowHeight="15" x14ac:dyDescent="0.25"/>
  <cols>
    <col min="1" max="1" width="12.140625" style="8" bestFit="1" customWidth="1"/>
    <col min="2" max="2" width="9" style="66" bestFit="1" customWidth="1"/>
    <col min="3" max="3" width="14.42578125" style="8" bestFit="1" customWidth="1"/>
    <col min="4" max="4" width="9.42578125" style="8" bestFit="1" customWidth="1"/>
    <col min="5" max="5" width="12.28515625" style="8" bestFit="1" customWidth="1"/>
    <col min="6" max="6" width="9" style="66" bestFit="1" customWidth="1"/>
    <col min="7" max="7" width="14.42578125" style="8" bestFit="1" customWidth="1"/>
    <col min="8" max="8" width="9.42578125" style="8" bestFit="1" customWidth="1"/>
    <col min="9" max="9" width="12.28515625" style="8" bestFit="1" customWidth="1"/>
    <col min="10" max="10" width="9" style="66" bestFit="1" customWidth="1"/>
    <col min="11" max="11" width="14.42578125" style="8" bestFit="1" customWidth="1"/>
    <col min="12" max="12" width="9.42578125" style="8" bestFit="1" customWidth="1"/>
    <col min="13" max="13" width="13.140625" style="8" bestFit="1" customWidth="1"/>
    <col min="14" max="14" width="9" style="66" bestFit="1" customWidth="1"/>
    <col min="15" max="15" width="14.42578125" style="8" bestFit="1" customWidth="1"/>
    <col min="16" max="16" width="9.42578125" style="8" bestFit="1" customWidth="1"/>
    <col min="17" max="17" width="12.5703125" style="8" bestFit="1" customWidth="1"/>
    <col min="18" max="18" width="9" style="66" bestFit="1" customWidth="1"/>
    <col min="19" max="19" width="14.42578125" style="8" bestFit="1" customWidth="1"/>
    <col min="20" max="20" width="9.42578125" style="8" bestFit="1" customWidth="1"/>
    <col min="21" max="21" width="13.140625" style="8" bestFit="1" customWidth="1"/>
    <col min="22" max="22" width="9" style="66" bestFit="1" customWidth="1"/>
    <col min="23" max="23" width="14.42578125" style="8" bestFit="1" customWidth="1"/>
    <col min="24" max="24" width="9.42578125" style="8" customWidth="1"/>
    <col min="25" max="25" width="19.42578125" style="32" bestFit="1" customWidth="1"/>
    <col min="26" max="26" width="30" style="32" bestFit="1" customWidth="1"/>
    <col min="27" max="27" width="21.7109375" style="32" bestFit="1" customWidth="1"/>
    <col min="28" max="28" width="2.28515625" style="8" bestFit="1" customWidth="1"/>
    <col min="29" max="29" width="25.140625" style="8" bestFit="1" customWidth="1"/>
    <col min="30" max="30" width="27" style="8" customWidth="1"/>
    <col min="31" max="31" width="8.85546875" style="8"/>
    <col min="32" max="32" width="30.85546875" style="8" bestFit="1" customWidth="1"/>
    <col min="33" max="33" width="27" style="8" customWidth="1"/>
    <col min="34" max="16384" width="8.85546875" style="8"/>
  </cols>
  <sheetData>
    <row r="1" spans="1:60" s="6" customFormat="1" ht="23.25" customHeight="1" thickBot="1" x14ac:dyDescent="0.3">
      <c r="A1" s="86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8"/>
      <c r="Y1" s="76" t="s">
        <v>1</v>
      </c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</row>
    <row r="2" spans="1:60" ht="16.5" thickBot="1" x14ac:dyDescent="0.3">
      <c r="A2" s="80" t="s">
        <v>2</v>
      </c>
      <c r="B2" s="81"/>
      <c r="C2" s="81"/>
      <c r="D2" s="82"/>
      <c r="E2" s="80" t="s">
        <v>3</v>
      </c>
      <c r="F2" s="81"/>
      <c r="G2" s="81"/>
      <c r="H2" s="82"/>
      <c r="I2" s="80" t="s">
        <v>4</v>
      </c>
      <c r="J2" s="81"/>
      <c r="K2" s="81"/>
      <c r="L2" s="82"/>
      <c r="M2" s="80" t="s">
        <v>5</v>
      </c>
      <c r="N2" s="81"/>
      <c r="O2" s="81"/>
      <c r="P2" s="82"/>
      <c r="Q2" s="80" t="s">
        <v>6</v>
      </c>
      <c r="R2" s="81"/>
      <c r="S2" s="81"/>
      <c r="T2" s="82"/>
      <c r="U2" s="80" t="s">
        <v>7</v>
      </c>
      <c r="V2" s="81"/>
      <c r="W2" s="81"/>
      <c r="X2" s="81"/>
      <c r="Y2" s="83" t="s">
        <v>8</v>
      </c>
      <c r="Z2" s="84"/>
      <c r="AA2" s="85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3"/>
    </row>
    <row r="3" spans="1:60" ht="15.75" thickBot="1" x14ac:dyDescent="0.3">
      <c r="A3" s="9" t="s">
        <v>30</v>
      </c>
      <c r="B3" s="65" t="s">
        <v>9</v>
      </c>
      <c r="C3" s="9" t="s">
        <v>10</v>
      </c>
      <c r="D3" s="9" t="s">
        <v>29</v>
      </c>
      <c r="E3" s="9" t="s">
        <v>30</v>
      </c>
      <c r="F3" s="65" t="s">
        <v>9</v>
      </c>
      <c r="G3" s="9" t="s">
        <v>10</v>
      </c>
      <c r="H3" s="9" t="s">
        <v>29</v>
      </c>
      <c r="I3" s="9" t="s">
        <v>30</v>
      </c>
      <c r="J3" s="65" t="s">
        <v>9</v>
      </c>
      <c r="K3" s="9" t="s">
        <v>10</v>
      </c>
      <c r="L3" s="9" t="s">
        <v>29</v>
      </c>
      <c r="M3" s="9" t="s">
        <v>30</v>
      </c>
      <c r="N3" s="65" t="s">
        <v>9</v>
      </c>
      <c r="O3" s="9" t="s">
        <v>10</v>
      </c>
      <c r="P3" s="9" t="s">
        <v>29</v>
      </c>
      <c r="Q3" s="9" t="s">
        <v>30</v>
      </c>
      <c r="R3" s="65" t="s">
        <v>9</v>
      </c>
      <c r="S3" s="9" t="s">
        <v>10</v>
      </c>
      <c r="T3" s="9" t="s">
        <v>29</v>
      </c>
      <c r="U3" s="9" t="s">
        <v>30</v>
      </c>
      <c r="V3" s="65" t="s">
        <v>9</v>
      </c>
      <c r="W3" s="9" t="s">
        <v>10</v>
      </c>
      <c r="X3" s="10" t="s">
        <v>29</v>
      </c>
      <c r="Y3" s="59" t="s">
        <v>11</v>
      </c>
      <c r="Z3" s="60" t="s">
        <v>27</v>
      </c>
      <c r="AA3" s="61" t="s">
        <v>22</v>
      </c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44"/>
    </row>
    <row r="4" spans="1:60" x14ac:dyDescent="0.25">
      <c r="A4" s="12">
        <v>46753</v>
      </c>
      <c r="B4" s="15"/>
      <c r="C4" s="13"/>
      <c r="D4" s="14"/>
      <c r="E4" s="12">
        <v>46784</v>
      </c>
      <c r="F4" s="15"/>
      <c r="G4" s="15"/>
      <c r="H4" s="14"/>
      <c r="I4" s="12">
        <v>46813</v>
      </c>
      <c r="J4" s="15"/>
      <c r="K4" s="15"/>
      <c r="L4" s="14"/>
      <c r="M4" s="12">
        <v>46844</v>
      </c>
      <c r="N4" s="15"/>
      <c r="O4" s="13"/>
      <c r="P4" s="14"/>
      <c r="Q4" s="12">
        <v>46874</v>
      </c>
      <c r="R4" s="15"/>
      <c r="S4" s="15"/>
      <c r="T4" s="14"/>
      <c r="U4" s="12">
        <v>46905</v>
      </c>
      <c r="V4" s="15"/>
      <c r="W4" s="15"/>
      <c r="X4" s="16"/>
      <c r="Y4" s="58" t="s">
        <v>2</v>
      </c>
      <c r="Z4" s="29">
        <f>SUM(B4:B34)</f>
        <v>0</v>
      </c>
      <c r="AA4" s="67">
        <f>Table14962914118130134[[#This Row],[This Year]]</f>
        <v>0</v>
      </c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44"/>
    </row>
    <row r="5" spans="1:60" x14ac:dyDescent="0.25">
      <c r="A5" s="18">
        <v>46754</v>
      </c>
      <c r="B5" s="21"/>
      <c r="C5" s="19"/>
      <c r="D5" s="20"/>
      <c r="E5" s="18">
        <v>46785</v>
      </c>
      <c r="F5" s="21"/>
      <c r="G5" s="21"/>
      <c r="H5" s="20"/>
      <c r="I5" s="18">
        <v>46814</v>
      </c>
      <c r="J5" s="21"/>
      <c r="K5" s="21"/>
      <c r="L5" s="20"/>
      <c r="M5" s="18">
        <v>46845</v>
      </c>
      <c r="N5" s="21"/>
      <c r="O5" s="21"/>
      <c r="P5" s="20"/>
      <c r="Q5" s="18">
        <v>46875</v>
      </c>
      <c r="R5" s="21"/>
      <c r="S5" s="21"/>
      <c r="T5" s="20"/>
      <c r="U5" s="18">
        <v>46906</v>
      </c>
      <c r="V5" s="21"/>
      <c r="W5" s="21"/>
      <c r="X5" s="22"/>
      <c r="Y5" s="54" t="s">
        <v>12</v>
      </c>
      <c r="Z5" s="30">
        <f>SUM(F4:F31)</f>
        <v>0</v>
      </c>
      <c r="AA5" s="67">
        <f>Table14962914118130134[[#This Row],[This Year]]</f>
        <v>0</v>
      </c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44"/>
    </row>
    <row r="6" spans="1:60" x14ac:dyDescent="0.25">
      <c r="A6" s="18">
        <v>46755</v>
      </c>
      <c r="B6" s="21"/>
      <c r="C6" s="19"/>
      <c r="D6" s="20"/>
      <c r="E6" s="18">
        <v>46786</v>
      </c>
      <c r="F6" s="21"/>
      <c r="G6" s="21"/>
      <c r="H6" s="20"/>
      <c r="I6" s="18">
        <v>46815</v>
      </c>
      <c r="J6" s="21"/>
      <c r="K6" s="21"/>
      <c r="L6" s="20"/>
      <c r="M6" s="18">
        <v>46846</v>
      </c>
      <c r="N6" s="21"/>
      <c r="O6" s="21"/>
      <c r="P6" s="20"/>
      <c r="Q6" s="18">
        <v>46876</v>
      </c>
      <c r="R6" s="21"/>
      <c r="S6" s="21"/>
      <c r="T6" s="20"/>
      <c r="U6" s="18">
        <v>46907</v>
      </c>
      <c r="V6" s="21"/>
      <c r="W6" s="21"/>
      <c r="X6" s="22"/>
      <c r="Y6" s="54" t="s">
        <v>4</v>
      </c>
      <c r="Z6" s="30">
        <f>SUM(J4:J34)</f>
        <v>0</v>
      </c>
      <c r="AA6" s="67">
        <f>Table14962914118130134[[#This Row],[This Year]]</f>
        <v>0</v>
      </c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44"/>
    </row>
    <row r="7" spans="1:60" x14ac:dyDescent="0.25">
      <c r="A7" s="18">
        <v>46756</v>
      </c>
      <c r="B7" s="21"/>
      <c r="C7" s="19"/>
      <c r="D7" s="20"/>
      <c r="E7" s="18">
        <v>46787</v>
      </c>
      <c r="F7" s="21"/>
      <c r="G7" s="21"/>
      <c r="H7" s="20"/>
      <c r="I7" s="18">
        <v>46816</v>
      </c>
      <c r="J7" s="21"/>
      <c r="K7" s="21"/>
      <c r="L7" s="20"/>
      <c r="M7" s="18">
        <v>46847</v>
      </c>
      <c r="N7" s="21"/>
      <c r="O7" s="21"/>
      <c r="P7" s="20"/>
      <c r="Q7" s="18">
        <v>46877</v>
      </c>
      <c r="R7" s="21"/>
      <c r="S7" s="21"/>
      <c r="T7" s="20"/>
      <c r="U7" s="18">
        <v>46908</v>
      </c>
      <c r="V7" s="21"/>
      <c r="W7" s="21"/>
      <c r="X7" s="22"/>
      <c r="Y7" s="54" t="s">
        <v>5</v>
      </c>
      <c r="Z7" s="30">
        <f>SUM(N4:N33)</f>
        <v>0</v>
      </c>
      <c r="AA7" s="67">
        <f>Table14962914118130134[[#This Row],[This Year]]</f>
        <v>0</v>
      </c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44"/>
    </row>
    <row r="8" spans="1:60" x14ac:dyDescent="0.25">
      <c r="A8" s="18">
        <v>46757</v>
      </c>
      <c r="B8" s="21"/>
      <c r="C8" s="19"/>
      <c r="D8" s="20"/>
      <c r="E8" s="18">
        <v>46788</v>
      </c>
      <c r="F8" s="21"/>
      <c r="G8" s="21"/>
      <c r="H8" s="20"/>
      <c r="I8" s="18">
        <v>46817</v>
      </c>
      <c r="J8" s="21"/>
      <c r="K8" s="21"/>
      <c r="L8" s="20"/>
      <c r="M8" s="18">
        <v>46848</v>
      </c>
      <c r="N8" s="21"/>
      <c r="O8" s="21"/>
      <c r="P8" s="20"/>
      <c r="Q8" s="18">
        <v>46878</v>
      </c>
      <c r="R8" s="21"/>
      <c r="S8" s="21"/>
      <c r="T8" s="20"/>
      <c r="U8" s="18">
        <v>46909</v>
      </c>
      <c r="V8" s="21"/>
      <c r="W8" s="21"/>
      <c r="X8" s="22"/>
      <c r="Y8" s="54" t="s">
        <v>6</v>
      </c>
      <c r="Z8" s="30">
        <f>SUM(R4:R34)</f>
        <v>0</v>
      </c>
      <c r="AA8" s="67">
        <f>Table14962914118130134[[#This Row],[This Year]]</f>
        <v>0</v>
      </c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44"/>
    </row>
    <row r="9" spans="1:60" x14ac:dyDescent="0.25">
      <c r="A9" s="18">
        <v>46758</v>
      </c>
      <c r="B9" s="21"/>
      <c r="C9" s="19"/>
      <c r="D9" s="20"/>
      <c r="E9" s="18">
        <v>46789</v>
      </c>
      <c r="F9" s="21"/>
      <c r="G9" s="21"/>
      <c r="H9" s="20"/>
      <c r="I9" s="18">
        <v>46818</v>
      </c>
      <c r="J9" s="21"/>
      <c r="K9" s="21"/>
      <c r="L9" s="20"/>
      <c r="M9" s="18">
        <v>46849</v>
      </c>
      <c r="N9" s="21"/>
      <c r="O9" s="21"/>
      <c r="P9" s="20"/>
      <c r="Q9" s="18">
        <v>46879</v>
      </c>
      <c r="R9" s="21"/>
      <c r="S9" s="21"/>
      <c r="T9" s="20"/>
      <c r="U9" s="18">
        <v>46910</v>
      </c>
      <c r="V9" s="21"/>
      <c r="W9" s="21"/>
      <c r="X9" s="22"/>
      <c r="Y9" s="54" t="s">
        <v>7</v>
      </c>
      <c r="Z9" s="30">
        <f>SUM(V4:V33)</f>
        <v>0</v>
      </c>
      <c r="AA9" s="67">
        <f>Table14962914118130134[[#This Row],[This Year]]</f>
        <v>0</v>
      </c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44"/>
    </row>
    <row r="10" spans="1:60" x14ac:dyDescent="0.25">
      <c r="A10" s="18">
        <v>46759</v>
      </c>
      <c r="B10" s="21"/>
      <c r="C10" s="19"/>
      <c r="D10" s="20"/>
      <c r="E10" s="18">
        <v>46790</v>
      </c>
      <c r="F10" s="21"/>
      <c r="G10" s="21"/>
      <c r="H10" s="20"/>
      <c r="I10" s="18">
        <v>46819</v>
      </c>
      <c r="J10" s="21"/>
      <c r="K10" s="21"/>
      <c r="L10" s="20"/>
      <c r="M10" s="18">
        <v>46850</v>
      </c>
      <c r="N10" s="21"/>
      <c r="O10" s="21"/>
      <c r="P10" s="20"/>
      <c r="Q10" s="18">
        <v>46880</v>
      </c>
      <c r="R10" s="21"/>
      <c r="S10" s="21"/>
      <c r="T10" s="20"/>
      <c r="U10" s="18">
        <v>46911</v>
      </c>
      <c r="V10" s="21"/>
      <c r="W10" s="21"/>
      <c r="X10" s="22"/>
      <c r="Y10" s="54" t="s">
        <v>13</v>
      </c>
      <c r="Z10" s="30">
        <f>SUM(B37:B67)</f>
        <v>0</v>
      </c>
      <c r="AA10" s="67">
        <f>Table14962914118130134[[#This Row],[This Year]]</f>
        <v>0</v>
      </c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44"/>
    </row>
    <row r="11" spans="1:60" x14ac:dyDescent="0.25">
      <c r="A11" s="18">
        <v>46760</v>
      </c>
      <c r="B11" s="21"/>
      <c r="C11" s="19"/>
      <c r="D11" s="20"/>
      <c r="E11" s="18">
        <v>46791</v>
      </c>
      <c r="F11" s="21"/>
      <c r="G11" s="21"/>
      <c r="H11" s="20"/>
      <c r="I11" s="18">
        <v>46820</v>
      </c>
      <c r="J11" s="21"/>
      <c r="K11" s="21"/>
      <c r="L11" s="20"/>
      <c r="M11" s="18">
        <v>46851</v>
      </c>
      <c r="N11" s="21"/>
      <c r="O11" s="21"/>
      <c r="P11" s="20"/>
      <c r="Q11" s="18">
        <v>46881</v>
      </c>
      <c r="R11" s="21"/>
      <c r="S11" s="21"/>
      <c r="T11" s="20"/>
      <c r="U11" s="18">
        <v>46912</v>
      </c>
      <c r="V11" s="21"/>
      <c r="W11" s="21"/>
      <c r="X11" s="22"/>
      <c r="Y11" s="54" t="s">
        <v>14</v>
      </c>
      <c r="Z11" s="30">
        <f>SUM(F37:F67)</f>
        <v>0</v>
      </c>
      <c r="AA11" s="67">
        <f>Table14962914118130134[[#This Row],[This Year]]</f>
        <v>0</v>
      </c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44"/>
    </row>
    <row r="12" spans="1:60" x14ac:dyDescent="0.25">
      <c r="A12" s="18">
        <v>46761</v>
      </c>
      <c r="B12" s="21"/>
      <c r="C12" s="19"/>
      <c r="D12" s="20"/>
      <c r="E12" s="18">
        <v>46792</v>
      </c>
      <c r="F12" s="21"/>
      <c r="G12" s="21"/>
      <c r="H12" s="20"/>
      <c r="I12" s="18">
        <v>46821</v>
      </c>
      <c r="J12" s="21"/>
      <c r="K12" s="21"/>
      <c r="L12" s="20"/>
      <c r="M12" s="18">
        <v>46852</v>
      </c>
      <c r="N12" s="21"/>
      <c r="O12" s="21"/>
      <c r="P12" s="20"/>
      <c r="Q12" s="18">
        <v>46882</v>
      </c>
      <c r="R12" s="21"/>
      <c r="S12" s="21"/>
      <c r="T12" s="20"/>
      <c r="U12" s="18">
        <v>46913</v>
      </c>
      <c r="V12" s="21"/>
      <c r="W12" s="21"/>
      <c r="X12" s="22"/>
      <c r="Y12" s="54" t="s">
        <v>15</v>
      </c>
      <c r="Z12" s="30">
        <f>SUM(J37:J66)</f>
        <v>0</v>
      </c>
      <c r="AA12" s="67">
        <f>Table14962914118130134[[#This Row],[This Year]]</f>
        <v>0</v>
      </c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44"/>
    </row>
    <row r="13" spans="1:60" x14ac:dyDescent="0.25">
      <c r="A13" s="18">
        <v>46762</v>
      </c>
      <c r="B13" s="21"/>
      <c r="C13" s="19"/>
      <c r="D13" s="20"/>
      <c r="E13" s="18">
        <v>46793</v>
      </c>
      <c r="F13" s="21"/>
      <c r="G13" s="21"/>
      <c r="H13" s="20"/>
      <c r="I13" s="18">
        <v>46822</v>
      </c>
      <c r="J13" s="21"/>
      <c r="K13" s="21"/>
      <c r="L13" s="20"/>
      <c r="M13" s="18">
        <v>46853</v>
      </c>
      <c r="N13" s="21"/>
      <c r="O13" s="21"/>
      <c r="P13" s="20"/>
      <c r="Q13" s="18">
        <v>46883</v>
      </c>
      <c r="R13" s="21"/>
      <c r="S13" s="21"/>
      <c r="T13" s="20"/>
      <c r="U13" s="18">
        <v>46914</v>
      </c>
      <c r="V13" s="21"/>
      <c r="W13" s="21"/>
      <c r="X13" s="22"/>
      <c r="Y13" s="54" t="s">
        <v>16</v>
      </c>
      <c r="Z13" s="30">
        <f>SUM(N37:N67)</f>
        <v>0</v>
      </c>
      <c r="AA13" s="67">
        <f>Table14962914118130134[[#This Row],[This Year]]</f>
        <v>0</v>
      </c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44"/>
    </row>
    <row r="14" spans="1:60" x14ac:dyDescent="0.25">
      <c r="A14" s="18">
        <v>46763</v>
      </c>
      <c r="B14" s="21"/>
      <c r="C14" s="19"/>
      <c r="D14" s="20"/>
      <c r="E14" s="18">
        <v>46794</v>
      </c>
      <c r="F14" s="21"/>
      <c r="G14" s="21"/>
      <c r="H14" s="20"/>
      <c r="I14" s="18">
        <v>46823</v>
      </c>
      <c r="J14" s="21"/>
      <c r="K14" s="21"/>
      <c r="L14" s="20"/>
      <c r="M14" s="18">
        <v>46854</v>
      </c>
      <c r="N14" s="21"/>
      <c r="O14" s="21"/>
      <c r="P14" s="20"/>
      <c r="Q14" s="18">
        <v>46884</v>
      </c>
      <c r="R14" s="21"/>
      <c r="S14" s="21"/>
      <c r="T14" s="20"/>
      <c r="U14" s="18">
        <v>46915</v>
      </c>
      <c r="V14" s="21"/>
      <c r="W14" s="21"/>
      <c r="X14" s="22"/>
      <c r="Y14" s="54" t="s">
        <v>17</v>
      </c>
      <c r="Z14" s="30">
        <f>SUM(R37:R66)</f>
        <v>0</v>
      </c>
      <c r="AA14" s="67">
        <f>Table14962914118130134[[#This Row],[This Year]]</f>
        <v>0</v>
      </c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44"/>
    </row>
    <row r="15" spans="1:60" x14ac:dyDescent="0.25">
      <c r="A15" s="18">
        <v>46764</v>
      </c>
      <c r="B15" s="21"/>
      <c r="C15" s="19"/>
      <c r="D15" s="20"/>
      <c r="E15" s="18">
        <v>46795</v>
      </c>
      <c r="F15" s="21"/>
      <c r="G15" s="21"/>
      <c r="H15" s="20"/>
      <c r="I15" s="18">
        <v>46824</v>
      </c>
      <c r="J15" s="21"/>
      <c r="K15" s="21"/>
      <c r="L15" s="20"/>
      <c r="M15" s="18">
        <v>46855</v>
      </c>
      <c r="N15" s="21"/>
      <c r="O15" s="21"/>
      <c r="P15" s="20"/>
      <c r="Q15" s="18">
        <v>46885</v>
      </c>
      <c r="R15" s="21"/>
      <c r="S15" s="21"/>
      <c r="T15" s="20"/>
      <c r="U15" s="18">
        <v>46916</v>
      </c>
      <c r="V15" s="21"/>
      <c r="W15" s="21"/>
      <c r="X15" s="22"/>
      <c r="Y15" s="55" t="s">
        <v>18</v>
      </c>
      <c r="Z15" s="62">
        <f>SUM(V37:V67)</f>
        <v>0</v>
      </c>
      <c r="AA15" s="67">
        <f>Table14962914118130134[[#This Row],[This Year]]</f>
        <v>0</v>
      </c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44"/>
    </row>
    <row r="16" spans="1:60" ht="15.75" thickBot="1" x14ac:dyDescent="0.3">
      <c r="A16" s="18">
        <v>46765</v>
      </c>
      <c r="B16" s="21"/>
      <c r="C16" s="19"/>
      <c r="D16" s="20"/>
      <c r="E16" s="18">
        <v>46796</v>
      </c>
      <c r="F16" s="21"/>
      <c r="G16" s="21"/>
      <c r="H16" s="20"/>
      <c r="I16" s="18">
        <v>46825</v>
      </c>
      <c r="J16" s="21"/>
      <c r="K16" s="21"/>
      <c r="L16" s="20"/>
      <c r="M16" s="18">
        <v>46856</v>
      </c>
      <c r="N16" s="21"/>
      <c r="O16" s="21"/>
      <c r="P16" s="20"/>
      <c r="Q16" s="18">
        <v>46886</v>
      </c>
      <c r="R16" s="21"/>
      <c r="S16" s="21"/>
      <c r="T16" s="20"/>
      <c r="U16" s="18">
        <v>46917</v>
      </c>
      <c r="V16" s="21"/>
      <c r="W16" s="21"/>
      <c r="X16" s="22"/>
      <c r="Y16" s="24" t="s">
        <v>19</v>
      </c>
      <c r="Z16" s="31">
        <f>SUM(Z4:Z15)</f>
        <v>0</v>
      </c>
      <c r="AA16" s="31">
        <f>SUBTOTAL(109,Table14962914118130134138[Last Year])</f>
        <v>0</v>
      </c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44"/>
    </row>
    <row r="17" spans="1:54" ht="15.75" thickBot="1" x14ac:dyDescent="0.3">
      <c r="A17" s="18">
        <v>46766</v>
      </c>
      <c r="B17" s="21"/>
      <c r="C17" s="19"/>
      <c r="D17" s="20"/>
      <c r="E17" s="18">
        <v>46797</v>
      </c>
      <c r="F17" s="21"/>
      <c r="G17" s="21"/>
      <c r="H17" s="20"/>
      <c r="I17" s="18">
        <v>46826</v>
      </c>
      <c r="J17" s="21"/>
      <c r="K17" s="21"/>
      <c r="L17" s="20"/>
      <c r="M17" s="18">
        <v>46857</v>
      </c>
      <c r="N17" s="21"/>
      <c r="O17" s="21"/>
      <c r="P17" s="20"/>
      <c r="Q17" s="18">
        <v>46887</v>
      </c>
      <c r="R17" s="21"/>
      <c r="S17" s="21"/>
      <c r="T17" s="20"/>
      <c r="U17" s="18">
        <v>46918</v>
      </c>
      <c r="V17" s="21"/>
      <c r="W17" s="21"/>
      <c r="X17" s="26"/>
      <c r="Y17" s="27"/>
      <c r="Z17" s="28"/>
      <c r="AA17" s="28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44"/>
    </row>
    <row r="18" spans="1:54" ht="15.75" thickBot="1" x14ac:dyDescent="0.3">
      <c r="A18" s="18">
        <v>46767</v>
      </c>
      <c r="B18" s="21"/>
      <c r="C18" s="19"/>
      <c r="D18" s="20"/>
      <c r="E18" s="18">
        <v>46798</v>
      </c>
      <c r="F18" s="21"/>
      <c r="G18" s="21"/>
      <c r="H18" s="20"/>
      <c r="I18" s="18">
        <v>46827</v>
      </c>
      <c r="J18" s="21"/>
      <c r="K18" s="21"/>
      <c r="L18" s="20"/>
      <c r="M18" s="18">
        <v>46858</v>
      </c>
      <c r="N18" s="21"/>
      <c r="O18" s="21"/>
      <c r="P18" s="20"/>
      <c r="Q18" s="18">
        <v>46888</v>
      </c>
      <c r="R18" s="21"/>
      <c r="S18" s="21"/>
      <c r="T18" s="20"/>
      <c r="U18" s="18">
        <v>46919</v>
      </c>
      <c r="V18" s="21"/>
      <c r="W18" s="21"/>
      <c r="X18" s="22"/>
      <c r="Y18" s="83" t="s">
        <v>20</v>
      </c>
      <c r="Z18" s="84"/>
      <c r="AA18" s="85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44"/>
    </row>
    <row r="19" spans="1:54" ht="15.75" thickBot="1" x14ac:dyDescent="0.3">
      <c r="A19" s="18">
        <v>46768</v>
      </c>
      <c r="B19" s="21"/>
      <c r="C19" s="19"/>
      <c r="D19" s="20"/>
      <c r="E19" s="18">
        <v>46799</v>
      </c>
      <c r="F19" s="21"/>
      <c r="G19" s="21"/>
      <c r="H19" s="20"/>
      <c r="I19" s="18">
        <v>46828</v>
      </c>
      <c r="J19" s="21"/>
      <c r="K19" s="21"/>
      <c r="L19" s="20"/>
      <c r="M19" s="18">
        <v>46859</v>
      </c>
      <c r="N19" s="21"/>
      <c r="O19" s="21"/>
      <c r="P19" s="20"/>
      <c r="Q19" s="18">
        <v>46889</v>
      </c>
      <c r="R19" s="21"/>
      <c r="S19" s="21"/>
      <c r="T19" s="20"/>
      <c r="U19" s="18">
        <v>46920</v>
      </c>
      <c r="V19" s="21"/>
      <c r="W19" s="21"/>
      <c r="X19" s="22"/>
      <c r="Y19" s="59" t="s">
        <v>21</v>
      </c>
      <c r="Z19" s="60" t="s">
        <v>27</v>
      </c>
      <c r="AA19" s="61" t="s">
        <v>22</v>
      </c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44"/>
    </row>
    <row r="20" spans="1:54" x14ac:dyDescent="0.25">
      <c r="A20" s="18">
        <v>46769</v>
      </c>
      <c r="B20" s="21"/>
      <c r="C20" s="19"/>
      <c r="D20" s="20"/>
      <c r="E20" s="18">
        <v>46800</v>
      </c>
      <c r="F20" s="21"/>
      <c r="G20" s="21"/>
      <c r="H20" s="20"/>
      <c r="I20" s="18">
        <v>46829</v>
      </c>
      <c r="J20" s="21"/>
      <c r="K20" s="21"/>
      <c r="L20" s="20"/>
      <c r="M20" s="18">
        <v>46860</v>
      </c>
      <c r="N20" s="21"/>
      <c r="O20" s="21"/>
      <c r="P20" s="20"/>
      <c r="Q20" s="18">
        <v>46890</v>
      </c>
      <c r="R20" s="21"/>
      <c r="S20" s="21"/>
      <c r="T20" s="20"/>
      <c r="U20" s="18">
        <v>46921</v>
      </c>
      <c r="V20" s="21"/>
      <c r="W20" s="21"/>
      <c r="X20" s="22"/>
      <c r="Y20" s="58" t="s">
        <v>2</v>
      </c>
      <c r="Z20" s="29">
        <f>SUM(C4:C34)</f>
        <v>0</v>
      </c>
      <c r="AA20" s="56">
        <f>Table25101131015119131135[[#This Row],[This Year]]</f>
        <v>0</v>
      </c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44"/>
    </row>
    <row r="21" spans="1:54" x14ac:dyDescent="0.25">
      <c r="A21" s="18">
        <v>46770</v>
      </c>
      <c r="B21" s="21"/>
      <c r="C21" s="19"/>
      <c r="D21" s="20"/>
      <c r="E21" s="18">
        <v>46801</v>
      </c>
      <c r="F21" s="21"/>
      <c r="G21" s="21"/>
      <c r="H21" s="20"/>
      <c r="I21" s="18">
        <v>46830</v>
      </c>
      <c r="J21" s="21"/>
      <c r="K21" s="21"/>
      <c r="L21" s="20"/>
      <c r="M21" s="18">
        <v>46861</v>
      </c>
      <c r="N21" s="21"/>
      <c r="O21" s="21"/>
      <c r="P21" s="20"/>
      <c r="Q21" s="18">
        <v>46891</v>
      </c>
      <c r="R21" s="21"/>
      <c r="S21" s="21"/>
      <c r="T21" s="20"/>
      <c r="U21" s="18">
        <v>46922</v>
      </c>
      <c r="V21" s="21"/>
      <c r="W21" s="21"/>
      <c r="X21" s="22"/>
      <c r="Y21" s="54" t="s">
        <v>12</v>
      </c>
      <c r="Z21" s="30">
        <f>SUM(G4:G31)</f>
        <v>0</v>
      </c>
      <c r="AA21" s="56">
        <f>Table25101131015119131135[[#This Row],[This Year]]</f>
        <v>0</v>
      </c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44"/>
    </row>
    <row r="22" spans="1:54" x14ac:dyDescent="0.25">
      <c r="A22" s="18">
        <v>46771</v>
      </c>
      <c r="B22" s="21"/>
      <c r="C22" s="19"/>
      <c r="D22" s="20"/>
      <c r="E22" s="18">
        <v>46802</v>
      </c>
      <c r="F22" s="21"/>
      <c r="G22" s="21"/>
      <c r="H22" s="20"/>
      <c r="I22" s="18">
        <v>46831</v>
      </c>
      <c r="J22" s="21"/>
      <c r="K22" s="21"/>
      <c r="L22" s="20"/>
      <c r="M22" s="18">
        <v>46862</v>
      </c>
      <c r="N22" s="21"/>
      <c r="O22" s="21"/>
      <c r="P22" s="20"/>
      <c r="Q22" s="18">
        <v>46892</v>
      </c>
      <c r="R22" s="21"/>
      <c r="S22" s="21"/>
      <c r="T22" s="20"/>
      <c r="U22" s="18">
        <v>46923</v>
      </c>
      <c r="V22" s="21"/>
      <c r="W22" s="21"/>
      <c r="X22" s="22"/>
      <c r="Y22" s="54" t="s">
        <v>4</v>
      </c>
      <c r="Z22" s="30">
        <f>SUM(K4:K34)</f>
        <v>0</v>
      </c>
      <c r="AA22" s="56">
        <f>Table25101131015119131135[[#This Row],[This Year]]</f>
        <v>0</v>
      </c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44"/>
    </row>
    <row r="23" spans="1:54" x14ac:dyDescent="0.25">
      <c r="A23" s="18">
        <v>46772</v>
      </c>
      <c r="B23" s="21"/>
      <c r="C23" s="19"/>
      <c r="D23" s="20"/>
      <c r="E23" s="18">
        <v>46803</v>
      </c>
      <c r="F23" s="21"/>
      <c r="G23" s="21"/>
      <c r="H23" s="20"/>
      <c r="I23" s="18">
        <v>46832</v>
      </c>
      <c r="J23" s="21"/>
      <c r="K23" s="21"/>
      <c r="L23" s="20"/>
      <c r="M23" s="18">
        <v>46863</v>
      </c>
      <c r="N23" s="21"/>
      <c r="O23" s="21"/>
      <c r="P23" s="20"/>
      <c r="Q23" s="18">
        <v>46893</v>
      </c>
      <c r="R23" s="21"/>
      <c r="S23" s="21"/>
      <c r="T23" s="20"/>
      <c r="U23" s="18">
        <v>46924</v>
      </c>
      <c r="V23" s="21"/>
      <c r="W23" s="21"/>
      <c r="X23" s="22"/>
      <c r="Y23" s="54" t="s">
        <v>5</v>
      </c>
      <c r="Z23" s="30">
        <f>SUM(O4:O33)</f>
        <v>0</v>
      </c>
      <c r="AA23" s="56">
        <f>Table25101131015119131135[[#This Row],[This Year]]</f>
        <v>0</v>
      </c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44"/>
    </row>
    <row r="24" spans="1:54" x14ac:dyDescent="0.25">
      <c r="A24" s="18">
        <v>46773</v>
      </c>
      <c r="B24" s="21"/>
      <c r="C24" s="19"/>
      <c r="D24" s="20"/>
      <c r="E24" s="18">
        <v>46804</v>
      </c>
      <c r="F24" s="21"/>
      <c r="G24" s="21"/>
      <c r="H24" s="20"/>
      <c r="I24" s="18">
        <v>46833</v>
      </c>
      <c r="J24" s="21"/>
      <c r="K24" s="21"/>
      <c r="L24" s="20"/>
      <c r="M24" s="18">
        <v>46864</v>
      </c>
      <c r="N24" s="21"/>
      <c r="O24" s="21"/>
      <c r="P24" s="20"/>
      <c r="Q24" s="18">
        <v>46894</v>
      </c>
      <c r="R24" s="21"/>
      <c r="S24" s="21"/>
      <c r="T24" s="20"/>
      <c r="U24" s="18">
        <v>46925</v>
      </c>
      <c r="V24" s="21"/>
      <c r="W24" s="21"/>
      <c r="X24" s="22"/>
      <c r="Y24" s="54" t="s">
        <v>6</v>
      </c>
      <c r="Z24" s="30">
        <f>SUM(S4:S34)</f>
        <v>0</v>
      </c>
      <c r="AA24" s="56">
        <f>Table25101131015119131135[[#This Row],[This Year]]</f>
        <v>0</v>
      </c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44"/>
    </row>
    <row r="25" spans="1:54" x14ac:dyDescent="0.25">
      <c r="A25" s="18">
        <v>46774</v>
      </c>
      <c r="B25" s="21"/>
      <c r="C25" s="19"/>
      <c r="D25" s="20"/>
      <c r="E25" s="18">
        <v>46805</v>
      </c>
      <c r="F25" s="21"/>
      <c r="G25" s="21"/>
      <c r="H25" s="20"/>
      <c r="I25" s="18">
        <v>46834</v>
      </c>
      <c r="J25" s="21"/>
      <c r="K25" s="21"/>
      <c r="L25" s="20"/>
      <c r="M25" s="18">
        <v>46865</v>
      </c>
      <c r="N25" s="21"/>
      <c r="O25" s="21"/>
      <c r="P25" s="20"/>
      <c r="Q25" s="18">
        <v>46895</v>
      </c>
      <c r="R25" s="21"/>
      <c r="S25" s="21"/>
      <c r="T25" s="20"/>
      <c r="U25" s="18">
        <v>46926</v>
      </c>
      <c r="V25" s="21"/>
      <c r="W25" s="21"/>
      <c r="X25" s="22"/>
      <c r="Y25" s="54" t="s">
        <v>7</v>
      </c>
      <c r="Z25" s="30">
        <f>SUM(W4:W33)</f>
        <v>0</v>
      </c>
      <c r="AA25" s="56">
        <f>Table25101131015119131135[[#This Row],[This Year]]</f>
        <v>0</v>
      </c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44"/>
    </row>
    <row r="26" spans="1:54" x14ac:dyDescent="0.25">
      <c r="A26" s="18">
        <v>46775</v>
      </c>
      <c r="B26" s="21"/>
      <c r="C26" s="19"/>
      <c r="D26" s="20"/>
      <c r="E26" s="18">
        <v>46806</v>
      </c>
      <c r="F26" s="21"/>
      <c r="G26" s="21"/>
      <c r="H26" s="20"/>
      <c r="I26" s="18">
        <v>46835</v>
      </c>
      <c r="J26" s="21"/>
      <c r="K26" s="21"/>
      <c r="L26" s="20"/>
      <c r="M26" s="18">
        <v>46866</v>
      </c>
      <c r="N26" s="21"/>
      <c r="O26" s="21"/>
      <c r="P26" s="20"/>
      <c r="Q26" s="18">
        <v>46896</v>
      </c>
      <c r="R26" s="21"/>
      <c r="S26" s="21"/>
      <c r="T26" s="20"/>
      <c r="U26" s="18">
        <v>46927</v>
      </c>
      <c r="V26" s="21"/>
      <c r="W26" s="21"/>
      <c r="X26" s="22"/>
      <c r="Y26" s="54" t="s">
        <v>13</v>
      </c>
      <c r="Z26" s="30">
        <f>SUM(C37:C67)</f>
        <v>0</v>
      </c>
      <c r="AA26" s="56">
        <f>Table25101131015119131135[[#This Row],[This Year]]</f>
        <v>0</v>
      </c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44"/>
    </row>
    <row r="27" spans="1:54" x14ac:dyDescent="0.25">
      <c r="A27" s="18">
        <v>46776</v>
      </c>
      <c r="B27" s="21"/>
      <c r="C27" s="19"/>
      <c r="D27" s="20"/>
      <c r="E27" s="18">
        <v>46807</v>
      </c>
      <c r="F27" s="21"/>
      <c r="G27" s="21"/>
      <c r="H27" s="20"/>
      <c r="I27" s="18">
        <v>46836</v>
      </c>
      <c r="J27" s="21"/>
      <c r="K27" s="21"/>
      <c r="L27" s="20"/>
      <c r="M27" s="18">
        <v>46867</v>
      </c>
      <c r="N27" s="21"/>
      <c r="O27" s="21"/>
      <c r="P27" s="20"/>
      <c r="Q27" s="18">
        <v>46897</v>
      </c>
      <c r="R27" s="21"/>
      <c r="S27" s="21"/>
      <c r="T27" s="20"/>
      <c r="U27" s="18">
        <v>46928</v>
      </c>
      <c r="V27" s="21"/>
      <c r="W27" s="21"/>
      <c r="X27" s="22"/>
      <c r="Y27" s="54" t="s">
        <v>14</v>
      </c>
      <c r="Z27" s="30">
        <f>SUM(G37:G67)</f>
        <v>0</v>
      </c>
      <c r="AA27" s="56">
        <f>Table25101131015119131135[[#This Row],[This Year]]</f>
        <v>0</v>
      </c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44"/>
    </row>
    <row r="28" spans="1:54" x14ac:dyDescent="0.25">
      <c r="A28" s="18">
        <v>46777</v>
      </c>
      <c r="B28" s="21"/>
      <c r="C28" s="19"/>
      <c r="D28" s="20"/>
      <c r="E28" s="18">
        <v>46808</v>
      </c>
      <c r="F28" s="21"/>
      <c r="G28" s="21"/>
      <c r="H28" s="20"/>
      <c r="I28" s="18">
        <v>46837</v>
      </c>
      <c r="J28" s="21"/>
      <c r="K28" s="21"/>
      <c r="L28" s="20"/>
      <c r="M28" s="18">
        <v>46868</v>
      </c>
      <c r="N28" s="21"/>
      <c r="O28" s="21"/>
      <c r="P28" s="20"/>
      <c r="Q28" s="18">
        <v>46898</v>
      </c>
      <c r="R28" s="21"/>
      <c r="S28" s="21"/>
      <c r="T28" s="20"/>
      <c r="U28" s="18">
        <v>46929</v>
      </c>
      <c r="V28" s="21"/>
      <c r="W28" s="21"/>
      <c r="X28" s="22"/>
      <c r="Y28" s="54" t="s">
        <v>15</v>
      </c>
      <c r="Z28" s="30">
        <f>SUM(K37:K66)</f>
        <v>0</v>
      </c>
      <c r="AA28" s="56">
        <f>Table25101131015119131135[[#This Row],[This Year]]</f>
        <v>0</v>
      </c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44"/>
    </row>
    <row r="29" spans="1:54" x14ac:dyDescent="0.25">
      <c r="A29" s="18">
        <v>46778</v>
      </c>
      <c r="B29" s="21"/>
      <c r="C29" s="19"/>
      <c r="D29" s="20"/>
      <c r="E29" s="18">
        <v>46809</v>
      </c>
      <c r="F29" s="21"/>
      <c r="G29" s="21"/>
      <c r="H29" s="20"/>
      <c r="I29" s="18">
        <v>46838</v>
      </c>
      <c r="J29" s="21"/>
      <c r="K29" s="21"/>
      <c r="L29" s="20"/>
      <c r="M29" s="18">
        <v>46869</v>
      </c>
      <c r="N29" s="21"/>
      <c r="O29" s="21"/>
      <c r="P29" s="20"/>
      <c r="Q29" s="18">
        <v>46899</v>
      </c>
      <c r="R29" s="21"/>
      <c r="S29" s="21"/>
      <c r="T29" s="20"/>
      <c r="U29" s="18">
        <v>46930</v>
      </c>
      <c r="V29" s="21"/>
      <c r="W29" s="21"/>
      <c r="X29" s="22"/>
      <c r="Y29" s="54" t="s">
        <v>16</v>
      </c>
      <c r="Z29" s="30">
        <f>SUM(O37:O67)</f>
        <v>0</v>
      </c>
      <c r="AA29" s="56">
        <f>Table25101131015119131135[[#This Row],[This Year]]</f>
        <v>0</v>
      </c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44"/>
    </row>
    <row r="30" spans="1:54" x14ac:dyDescent="0.25">
      <c r="A30" s="18">
        <v>46779</v>
      </c>
      <c r="B30" s="21"/>
      <c r="C30" s="19"/>
      <c r="D30" s="20"/>
      <c r="E30" s="18">
        <v>46810</v>
      </c>
      <c r="F30" s="21"/>
      <c r="G30" s="21"/>
      <c r="H30" s="20"/>
      <c r="I30" s="18">
        <v>46839</v>
      </c>
      <c r="J30" s="21"/>
      <c r="K30" s="21"/>
      <c r="L30" s="20"/>
      <c r="M30" s="18">
        <v>46870</v>
      </c>
      <c r="N30" s="21"/>
      <c r="O30" s="21"/>
      <c r="P30" s="20"/>
      <c r="Q30" s="18">
        <v>46900</v>
      </c>
      <c r="R30" s="21"/>
      <c r="S30" s="21"/>
      <c r="T30" s="20"/>
      <c r="U30" s="18">
        <v>46931</v>
      </c>
      <c r="V30" s="21"/>
      <c r="W30" s="21"/>
      <c r="X30" s="22"/>
      <c r="Y30" s="54" t="s">
        <v>17</v>
      </c>
      <c r="Z30" s="30">
        <f>SUM(S37:S66)</f>
        <v>0</v>
      </c>
      <c r="AA30" s="56">
        <f>Table25101131015119131135[[#This Row],[This Year]]</f>
        <v>0</v>
      </c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44"/>
    </row>
    <row r="31" spans="1:54" x14ac:dyDescent="0.25">
      <c r="A31" s="18">
        <v>46780</v>
      </c>
      <c r="B31" s="21"/>
      <c r="C31" s="19"/>
      <c r="D31" s="20"/>
      <c r="E31" s="18">
        <v>46811</v>
      </c>
      <c r="F31" s="21"/>
      <c r="G31" s="21"/>
      <c r="H31" s="20"/>
      <c r="I31" s="18">
        <v>46840</v>
      </c>
      <c r="J31" s="21"/>
      <c r="K31" s="21"/>
      <c r="L31" s="20"/>
      <c r="M31" s="18">
        <v>46871</v>
      </c>
      <c r="N31" s="21"/>
      <c r="O31" s="21"/>
      <c r="P31" s="20"/>
      <c r="Q31" s="18">
        <v>46901</v>
      </c>
      <c r="R31" s="21"/>
      <c r="S31" s="21"/>
      <c r="T31" s="20"/>
      <c r="U31" s="18">
        <v>46932</v>
      </c>
      <c r="V31" s="21"/>
      <c r="W31" s="21"/>
      <c r="X31" s="22"/>
      <c r="Y31" s="55" t="s">
        <v>18</v>
      </c>
      <c r="Z31" s="62">
        <f>SUM(W37:W67)</f>
        <v>0</v>
      </c>
      <c r="AA31" s="56">
        <f>Table25101131015119131135[[#This Row],[This Year]]</f>
        <v>0</v>
      </c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44"/>
    </row>
    <row r="32" spans="1:54" ht="15.75" thickBot="1" x14ac:dyDescent="0.3">
      <c r="A32" s="18">
        <v>46781</v>
      </c>
      <c r="B32" s="21"/>
      <c r="C32" s="19"/>
      <c r="D32" s="20"/>
      <c r="E32" s="18">
        <v>46812</v>
      </c>
      <c r="F32" s="21"/>
      <c r="G32" s="21"/>
      <c r="H32" s="20"/>
      <c r="I32" s="18">
        <v>46841</v>
      </c>
      <c r="J32" s="21"/>
      <c r="K32" s="21"/>
      <c r="L32" s="20"/>
      <c r="M32" s="18">
        <v>46872</v>
      </c>
      <c r="N32" s="21"/>
      <c r="O32" s="21"/>
      <c r="P32" s="20"/>
      <c r="Q32" s="18">
        <v>46902</v>
      </c>
      <c r="R32" s="21"/>
      <c r="S32" s="21"/>
      <c r="T32" s="20"/>
      <c r="U32" s="18">
        <v>46933</v>
      </c>
      <c r="V32" s="21"/>
      <c r="W32" s="21"/>
      <c r="X32" s="22"/>
      <c r="Y32" s="24" t="s">
        <v>19</v>
      </c>
      <c r="Z32" s="31">
        <f>SUM(Z20:Z31)</f>
        <v>0</v>
      </c>
      <c r="AA32" s="49">
        <f>SUBTOTAL(109,Table25101131015119131135139[Last Year])</f>
        <v>0</v>
      </c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44"/>
    </row>
    <row r="33" spans="1:54" ht="15.75" thickBot="1" x14ac:dyDescent="0.3">
      <c r="A33" s="18">
        <v>46782</v>
      </c>
      <c r="B33" s="21"/>
      <c r="C33" s="19"/>
      <c r="D33" s="20"/>
      <c r="E33" s="18"/>
      <c r="F33" s="21"/>
      <c r="G33" s="21"/>
      <c r="H33" s="20"/>
      <c r="I33" s="18">
        <v>46842</v>
      </c>
      <c r="J33" s="21"/>
      <c r="K33" s="21"/>
      <c r="L33" s="20"/>
      <c r="M33" s="18">
        <v>46873</v>
      </c>
      <c r="N33" s="21"/>
      <c r="O33" s="21"/>
      <c r="P33" s="20"/>
      <c r="Q33" s="18">
        <v>46903</v>
      </c>
      <c r="R33" s="21"/>
      <c r="S33" s="21"/>
      <c r="T33" s="20"/>
      <c r="U33" s="18">
        <v>46934</v>
      </c>
      <c r="V33" s="21"/>
      <c r="W33" s="21"/>
      <c r="X33" s="26"/>
      <c r="Y33" s="28"/>
      <c r="Z33" s="28"/>
      <c r="AA33" s="28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44"/>
    </row>
    <row r="34" spans="1:54" ht="15.75" thickBot="1" x14ac:dyDescent="0.3">
      <c r="A34" s="33">
        <v>46783</v>
      </c>
      <c r="B34" s="35"/>
      <c r="C34" s="34"/>
      <c r="D34" s="25"/>
      <c r="E34" s="18"/>
      <c r="F34" s="35"/>
      <c r="G34" s="35"/>
      <c r="H34" s="25"/>
      <c r="I34" s="33">
        <v>46843</v>
      </c>
      <c r="J34" s="35"/>
      <c r="K34" s="35"/>
      <c r="L34" s="25"/>
      <c r="M34" s="33"/>
      <c r="N34" s="35"/>
      <c r="O34" s="35"/>
      <c r="P34" s="25"/>
      <c r="Q34" s="33">
        <v>46904</v>
      </c>
      <c r="R34" s="35"/>
      <c r="S34" s="35"/>
      <c r="T34" s="25"/>
      <c r="U34" s="33"/>
      <c r="V34" s="35"/>
      <c r="W34" s="35"/>
      <c r="X34" s="36"/>
      <c r="Y34" s="78" t="s">
        <v>31</v>
      </c>
      <c r="Z34" s="79"/>
      <c r="AA34" s="28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44"/>
    </row>
    <row r="35" spans="1:54" ht="16.5" thickBot="1" x14ac:dyDescent="0.3">
      <c r="A35" s="80" t="s">
        <v>13</v>
      </c>
      <c r="B35" s="81"/>
      <c r="C35" s="81"/>
      <c r="D35" s="82"/>
      <c r="E35" s="80" t="s">
        <v>14</v>
      </c>
      <c r="F35" s="81"/>
      <c r="G35" s="81"/>
      <c r="H35" s="82"/>
      <c r="I35" s="80" t="s">
        <v>15</v>
      </c>
      <c r="J35" s="81"/>
      <c r="K35" s="81"/>
      <c r="L35" s="82"/>
      <c r="M35" s="80" t="s">
        <v>16</v>
      </c>
      <c r="N35" s="81"/>
      <c r="O35" s="81"/>
      <c r="P35" s="82"/>
      <c r="Q35" s="80" t="s">
        <v>17</v>
      </c>
      <c r="R35" s="81"/>
      <c r="S35" s="81"/>
      <c r="T35" s="82"/>
      <c r="U35" s="80" t="s">
        <v>18</v>
      </c>
      <c r="V35" s="81"/>
      <c r="W35" s="81"/>
      <c r="X35" s="81"/>
      <c r="Y35" s="17" t="s">
        <v>23</v>
      </c>
      <c r="Z35" s="74" t="s">
        <v>8</v>
      </c>
      <c r="AA35" s="28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44"/>
    </row>
    <row r="36" spans="1:54" ht="15.75" thickBot="1" x14ac:dyDescent="0.3">
      <c r="A36" s="9" t="s">
        <v>30</v>
      </c>
      <c r="B36" s="65" t="s">
        <v>9</v>
      </c>
      <c r="C36" s="9" t="s">
        <v>10</v>
      </c>
      <c r="D36" s="9" t="s">
        <v>29</v>
      </c>
      <c r="E36" s="9" t="s">
        <v>30</v>
      </c>
      <c r="F36" s="65" t="s">
        <v>9</v>
      </c>
      <c r="G36" s="9" t="s">
        <v>10</v>
      </c>
      <c r="H36" s="9" t="s">
        <v>29</v>
      </c>
      <c r="I36" s="9" t="s">
        <v>30</v>
      </c>
      <c r="J36" s="65" t="s">
        <v>9</v>
      </c>
      <c r="K36" s="9" t="s">
        <v>10</v>
      </c>
      <c r="L36" s="9" t="s">
        <v>29</v>
      </c>
      <c r="M36" s="9" t="s">
        <v>30</v>
      </c>
      <c r="N36" s="65" t="s">
        <v>9</v>
      </c>
      <c r="O36" s="9" t="s">
        <v>10</v>
      </c>
      <c r="P36" s="9" t="s">
        <v>29</v>
      </c>
      <c r="Q36" s="9" t="s">
        <v>30</v>
      </c>
      <c r="R36" s="65" t="s">
        <v>9</v>
      </c>
      <c r="S36" s="9" t="s">
        <v>10</v>
      </c>
      <c r="T36" s="9" t="s">
        <v>29</v>
      </c>
      <c r="U36" s="9" t="s">
        <v>30</v>
      </c>
      <c r="V36" s="65" t="s">
        <v>9</v>
      </c>
      <c r="W36" s="9" t="s">
        <v>10</v>
      </c>
      <c r="X36" s="10" t="s">
        <v>29</v>
      </c>
      <c r="Y36" s="48">
        <v>2021</v>
      </c>
      <c r="Z36" s="71">
        <f>'2021'!Z16</f>
        <v>0</v>
      </c>
      <c r="AA36" s="28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44"/>
    </row>
    <row r="37" spans="1:54" x14ac:dyDescent="0.25">
      <c r="A37" s="12">
        <v>46935</v>
      </c>
      <c r="B37" s="15"/>
      <c r="C37" s="13"/>
      <c r="D37" s="14"/>
      <c r="E37" s="12">
        <v>46966</v>
      </c>
      <c r="F37" s="15"/>
      <c r="G37" s="13"/>
      <c r="H37" s="14"/>
      <c r="I37" s="12">
        <v>46997</v>
      </c>
      <c r="J37" s="15"/>
      <c r="K37" s="13"/>
      <c r="L37" s="14"/>
      <c r="M37" s="12">
        <v>47027</v>
      </c>
      <c r="N37" s="15"/>
      <c r="O37" s="13"/>
      <c r="P37" s="14"/>
      <c r="Q37" s="12">
        <v>47058</v>
      </c>
      <c r="R37" s="15"/>
      <c r="S37" s="13"/>
      <c r="T37" s="14"/>
      <c r="U37" s="12">
        <v>47088</v>
      </c>
      <c r="V37" s="15"/>
      <c r="W37" s="13"/>
      <c r="X37" s="37"/>
      <c r="Y37" s="48">
        <v>2022</v>
      </c>
      <c r="Z37" s="71">
        <f>'2022'!Z16</f>
        <v>0</v>
      </c>
      <c r="AA37" s="28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44"/>
    </row>
    <row r="38" spans="1:54" x14ac:dyDescent="0.25">
      <c r="A38" s="18">
        <v>46936</v>
      </c>
      <c r="B38" s="21"/>
      <c r="C38" s="19"/>
      <c r="D38" s="20"/>
      <c r="E38" s="18">
        <v>46967</v>
      </c>
      <c r="F38" s="21"/>
      <c r="G38" s="19"/>
      <c r="H38" s="20"/>
      <c r="I38" s="18">
        <v>46998</v>
      </c>
      <c r="J38" s="21"/>
      <c r="K38" s="19"/>
      <c r="L38" s="20"/>
      <c r="M38" s="18">
        <v>47028</v>
      </c>
      <c r="N38" s="21"/>
      <c r="O38" s="19"/>
      <c r="P38" s="20"/>
      <c r="Q38" s="18">
        <v>47059</v>
      </c>
      <c r="R38" s="21"/>
      <c r="S38" s="19"/>
      <c r="T38" s="20"/>
      <c r="U38" s="18">
        <v>47089</v>
      </c>
      <c r="V38" s="21"/>
      <c r="W38" s="19"/>
      <c r="X38" s="26"/>
      <c r="Y38" s="48">
        <v>2023</v>
      </c>
      <c r="Z38" s="71">
        <f>'2023'!Z16</f>
        <v>0</v>
      </c>
      <c r="AA38" s="28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44"/>
    </row>
    <row r="39" spans="1:54" x14ac:dyDescent="0.25">
      <c r="A39" s="18">
        <v>46937</v>
      </c>
      <c r="B39" s="21"/>
      <c r="C39" s="19"/>
      <c r="D39" s="20"/>
      <c r="E39" s="18">
        <v>46968</v>
      </c>
      <c r="F39" s="21"/>
      <c r="G39" s="19"/>
      <c r="H39" s="20"/>
      <c r="I39" s="18">
        <v>46999</v>
      </c>
      <c r="J39" s="21"/>
      <c r="K39" s="19"/>
      <c r="L39" s="20"/>
      <c r="M39" s="18">
        <v>47029</v>
      </c>
      <c r="N39" s="21"/>
      <c r="O39" s="19"/>
      <c r="P39" s="20"/>
      <c r="Q39" s="18">
        <v>47060</v>
      </c>
      <c r="R39" s="21"/>
      <c r="S39" s="19"/>
      <c r="T39" s="20"/>
      <c r="U39" s="18">
        <v>47090</v>
      </c>
      <c r="V39" s="21"/>
      <c r="W39" s="19"/>
      <c r="X39" s="26"/>
      <c r="Y39" s="48">
        <v>2024</v>
      </c>
      <c r="Z39" s="71">
        <f>'2024'!Z16</f>
        <v>0</v>
      </c>
      <c r="AA39" s="28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44"/>
    </row>
    <row r="40" spans="1:54" x14ac:dyDescent="0.25">
      <c r="A40" s="18">
        <v>46938</v>
      </c>
      <c r="B40" s="21"/>
      <c r="C40" s="19"/>
      <c r="D40" s="20"/>
      <c r="E40" s="18">
        <v>46969</v>
      </c>
      <c r="F40" s="21"/>
      <c r="G40" s="19"/>
      <c r="H40" s="20"/>
      <c r="I40" s="18">
        <v>47000</v>
      </c>
      <c r="J40" s="21"/>
      <c r="K40" s="19"/>
      <c r="L40" s="20"/>
      <c r="M40" s="18">
        <v>47030</v>
      </c>
      <c r="N40" s="21"/>
      <c r="O40" s="19"/>
      <c r="P40" s="20"/>
      <c r="Q40" s="18">
        <v>47061</v>
      </c>
      <c r="R40" s="21"/>
      <c r="S40" s="19"/>
      <c r="T40" s="20"/>
      <c r="U40" s="18">
        <v>47091</v>
      </c>
      <c r="V40" s="21"/>
      <c r="W40" s="19"/>
      <c r="X40" s="26"/>
      <c r="Y40" s="48">
        <v>2025</v>
      </c>
      <c r="Z40" s="71">
        <f>'2025'!Z16</f>
        <v>0</v>
      </c>
      <c r="AA40" s="28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44"/>
    </row>
    <row r="41" spans="1:54" x14ac:dyDescent="0.25">
      <c r="A41" s="18">
        <v>46939</v>
      </c>
      <c r="B41" s="21"/>
      <c r="C41" s="19"/>
      <c r="D41" s="20"/>
      <c r="E41" s="18">
        <v>46970</v>
      </c>
      <c r="F41" s="21"/>
      <c r="G41" s="19"/>
      <c r="H41" s="20"/>
      <c r="I41" s="18">
        <v>47001</v>
      </c>
      <c r="J41" s="21"/>
      <c r="K41" s="19"/>
      <c r="L41" s="20"/>
      <c r="M41" s="18">
        <v>47031</v>
      </c>
      <c r="N41" s="21"/>
      <c r="O41" s="19"/>
      <c r="P41" s="20"/>
      <c r="Q41" s="18">
        <v>47062</v>
      </c>
      <c r="R41" s="21"/>
      <c r="S41" s="19"/>
      <c r="T41" s="20"/>
      <c r="U41" s="18">
        <v>47092</v>
      </c>
      <c r="V41" s="21"/>
      <c r="W41" s="19"/>
      <c r="X41" s="26"/>
      <c r="Y41" s="48">
        <v>2026</v>
      </c>
      <c r="Z41" s="71">
        <f>'2026'!Z16</f>
        <v>0</v>
      </c>
      <c r="AA41" s="28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44"/>
    </row>
    <row r="42" spans="1:54" x14ac:dyDescent="0.25">
      <c r="A42" s="18">
        <v>46940</v>
      </c>
      <c r="B42" s="21"/>
      <c r="C42" s="19"/>
      <c r="D42" s="20"/>
      <c r="E42" s="18">
        <v>46971</v>
      </c>
      <c r="F42" s="21"/>
      <c r="G42" s="19"/>
      <c r="H42" s="20"/>
      <c r="I42" s="18">
        <v>47002</v>
      </c>
      <c r="J42" s="21"/>
      <c r="K42" s="19"/>
      <c r="L42" s="20"/>
      <c r="M42" s="18">
        <v>47032</v>
      </c>
      <c r="N42" s="21"/>
      <c r="O42" s="19"/>
      <c r="P42" s="20"/>
      <c r="Q42" s="18">
        <v>47063</v>
      </c>
      <c r="R42" s="21"/>
      <c r="S42" s="19"/>
      <c r="T42" s="20"/>
      <c r="U42" s="18">
        <v>47093</v>
      </c>
      <c r="V42" s="21"/>
      <c r="W42" s="19"/>
      <c r="X42" s="26"/>
      <c r="Y42" s="48">
        <v>2027</v>
      </c>
      <c r="Z42" s="71">
        <f>'2027'!Z16</f>
        <v>0</v>
      </c>
      <c r="AA42" s="28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44"/>
    </row>
    <row r="43" spans="1:54" x14ac:dyDescent="0.25">
      <c r="A43" s="18">
        <v>46941</v>
      </c>
      <c r="B43" s="21"/>
      <c r="C43" s="19"/>
      <c r="D43" s="20"/>
      <c r="E43" s="18">
        <v>46972</v>
      </c>
      <c r="F43" s="21"/>
      <c r="G43" s="19"/>
      <c r="H43" s="20"/>
      <c r="I43" s="18">
        <v>47003</v>
      </c>
      <c r="J43" s="21"/>
      <c r="K43" s="19"/>
      <c r="L43" s="20"/>
      <c r="M43" s="18">
        <v>47033</v>
      </c>
      <c r="N43" s="21"/>
      <c r="O43" s="19"/>
      <c r="P43" s="20"/>
      <c r="Q43" s="18">
        <v>47064</v>
      </c>
      <c r="R43" s="21"/>
      <c r="S43" s="19"/>
      <c r="T43" s="20"/>
      <c r="U43" s="18">
        <v>47094</v>
      </c>
      <c r="V43" s="21"/>
      <c r="W43" s="19"/>
      <c r="X43" s="26"/>
      <c r="Y43" s="48">
        <v>2028</v>
      </c>
      <c r="Z43" s="71">
        <f>'2028'!Z16</f>
        <v>0</v>
      </c>
      <c r="AA43" s="28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44"/>
    </row>
    <row r="44" spans="1:54" x14ac:dyDescent="0.25">
      <c r="A44" s="18">
        <v>46942</v>
      </c>
      <c r="B44" s="21"/>
      <c r="C44" s="19"/>
      <c r="D44" s="20"/>
      <c r="E44" s="18">
        <v>46973</v>
      </c>
      <c r="F44" s="21"/>
      <c r="G44" s="19"/>
      <c r="H44" s="20"/>
      <c r="I44" s="18">
        <v>47004</v>
      </c>
      <c r="J44" s="21"/>
      <c r="K44" s="19"/>
      <c r="L44" s="20"/>
      <c r="M44" s="18">
        <v>47034</v>
      </c>
      <c r="N44" s="21"/>
      <c r="O44" s="19"/>
      <c r="P44" s="20"/>
      <c r="Q44" s="18">
        <v>47065</v>
      </c>
      <c r="R44" s="21"/>
      <c r="S44" s="19"/>
      <c r="T44" s="20"/>
      <c r="U44" s="18">
        <v>47095</v>
      </c>
      <c r="V44" s="21"/>
      <c r="W44" s="19"/>
      <c r="X44" s="26"/>
      <c r="Y44" s="48">
        <v>2029</v>
      </c>
      <c r="Z44" s="71">
        <f>'2029'!Z16</f>
        <v>0</v>
      </c>
      <c r="AA44" s="28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44"/>
    </row>
    <row r="45" spans="1:54" x14ac:dyDescent="0.25">
      <c r="A45" s="18">
        <v>46943</v>
      </c>
      <c r="B45" s="21"/>
      <c r="C45" s="19"/>
      <c r="D45" s="20"/>
      <c r="E45" s="18">
        <v>46974</v>
      </c>
      <c r="F45" s="21"/>
      <c r="G45" s="19"/>
      <c r="H45" s="20"/>
      <c r="I45" s="18">
        <v>47005</v>
      </c>
      <c r="J45" s="21"/>
      <c r="K45" s="19"/>
      <c r="L45" s="20"/>
      <c r="M45" s="18">
        <v>47035</v>
      </c>
      <c r="N45" s="21"/>
      <c r="O45" s="19"/>
      <c r="P45" s="20"/>
      <c r="Q45" s="18">
        <v>47066</v>
      </c>
      <c r="R45" s="21"/>
      <c r="S45" s="19"/>
      <c r="T45" s="20"/>
      <c r="U45" s="18">
        <v>47096</v>
      </c>
      <c r="V45" s="21"/>
      <c r="W45" s="19"/>
      <c r="X45" s="26"/>
      <c r="Y45" s="48">
        <v>2030</v>
      </c>
      <c r="Z45" s="71">
        <f>'2030'!Z16</f>
        <v>0</v>
      </c>
      <c r="AA45" s="28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44"/>
    </row>
    <row r="46" spans="1:54" x14ac:dyDescent="0.25">
      <c r="A46" s="18">
        <v>46944</v>
      </c>
      <c r="B46" s="21"/>
      <c r="C46" s="19"/>
      <c r="D46" s="20"/>
      <c r="E46" s="18">
        <v>46975</v>
      </c>
      <c r="F46" s="21"/>
      <c r="G46" s="19"/>
      <c r="H46" s="20"/>
      <c r="I46" s="18">
        <v>47006</v>
      </c>
      <c r="J46" s="21"/>
      <c r="K46" s="19"/>
      <c r="L46" s="20"/>
      <c r="M46" s="18">
        <v>47036</v>
      </c>
      <c r="N46" s="21"/>
      <c r="O46" s="19"/>
      <c r="P46" s="20"/>
      <c r="Q46" s="18">
        <v>47067</v>
      </c>
      <c r="R46" s="21"/>
      <c r="S46" s="19"/>
      <c r="T46" s="20"/>
      <c r="U46" s="18">
        <v>47097</v>
      </c>
      <c r="V46" s="21"/>
      <c r="W46" s="19"/>
      <c r="X46" s="26"/>
      <c r="Y46" s="48">
        <v>2031</v>
      </c>
      <c r="Z46" s="71">
        <f>'2031'!Z16</f>
        <v>0</v>
      </c>
      <c r="AA46" s="28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44"/>
    </row>
    <row r="47" spans="1:54" x14ac:dyDescent="0.25">
      <c r="A47" s="18">
        <v>46945</v>
      </c>
      <c r="B47" s="21"/>
      <c r="C47" s="19"/>
      <c r="D47" s="20"/>
      <c r="E47" s="18">
        <v>46976</v>
      </c>
      <c r="F47" s="21"/>
      <c r="G47" s="19"/>
      <c r="H47" s="20"/>
      <c r="I47" s="18">
        <v>47007</v>
      </c>
      <c r="J47" s="21"/>
      <c r="K47" s="19"/>
      <c r="L47" s="20"/>
      <c r="M47" s="18">
        <v>47037</v>
      </c>
      <c r="N47" s="21"/>
      <c r="O47" s="19"/>
      <c r="P47" s="20"/>
      <c r="Q47" s="18">
        <v>47068</v>
      </c>
      <c r="R47" s="21"/>
      <c r="S47" s="19"/>
      <c r="T47" s="20"/>
      <c r="U47" s="18">
        <v>47098</v>
      </c>
      <c r="V47" s="21"/>
      <c r="W47" s="19"/>
      <c r="X47" s="26"/>
      <c r="Y47" s="48">
        <v>2032</v>
      </c>
      <c r="Z47" s="71">
        <f>'2032'!Z16</f>
        <v>0</v>
      </c>
      <c r="AA47" s="28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44"/>
    </row>
    <row r="48" spans="1:54" x14ac:dyDescent="0.25">
      <c r="A48" s="18">
        <v>46946</v>
      </c>
      <c r="B48" s="21"/>
      <c r="C48" s="19"/>
      <c r="D48" s="20"/>
      <c r="E48" s="18">
        <v>46977</v>
      </c>
      <c r="F48" s="21"/>
      <c r="G48" s="19"/>
      <c r="H48" s="20"/>
      <c r="I48" s="18">
        <v>47008</v>
      </c>
      <c r="J48" s="21"/>
      <c r="K48" s="19"/>
      <c r="L48" s="20"/>
      <c r="M48" s="18">
        <v>47038</v>
      </c>
      <c r="N48" s="21"/>
      <c r="O48" s="19"/>
      <c r="P48" s="20"/>
      <c r="Q48" s="18">
        <v>47069</v>
      </c>
      <c r="R48" s="21"/>
      <c r="S48" s="19"/>
      <c r="T48" s="20"/>
      <c r="U48" s="18">
        <v>47099</v>
      </c>
      <c r="V48" s="21"/>
      <c r="W48" s="19"/>
      <c r="X48" s="26"/>
      <c r="Y48" s="48">
        <v>2033</v>
      </c>
      <c r="Z48" s="71">
        <f>'2033'!Z16</f>
        <v>0</v>
      </c>
      <c r="AA48" s="28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44"/>
    </row>
    <row r="49" spans="1:54" x14ac:dyDescent="0.25">
      <c r="A49" s="18">
        <v>46947</v>
      </c>
      <c r="B49" s="21"/>
      <c r="C49" s="19"/>
      <c r="D49" s="20"/>
      <c r="E49" s="18">
        <v>46978</v>
      </c>
      <c r="F49" s="21"/>
      <c r="G49" s="19"/>
      <c r="H49" s="20"/>
      <c r="I49" s="18">
        <v>47009</v>
      </c>
      <c r="J49" s="21"/>
      <c r="K49" s="19"/>
      <c r="L49" s="20"/>
      <c r="M49" s="18">
        <v>47039</v>
      </c>
      <c r="N49" s="21"/>
      <c r="O49" s="19"/>
      <c r="P49" s="20"/>
      <c r="Q49" s="18">
        <v>47070</v>
      </c>
      <c r="R49" s="21"/>
      <c r="S49" s="19"/>
      <c r="T49" s="20"/>
      <c r="U49" s="18">
        <v>47100</v>
      </c>
      <c r="V49" s="21"/>
      <c r="W49" s="19"/>
      <c r="X49" s="26"/>
      <c r="Y49" s="48">
        <v>2034</v>
      </c>
      <c r="Z49" s="71">
        <f>'2034'!Z16</f>
        <v>0</v>
      </c>
      <c r="AA49" s="28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44"/>
    </row>
    <row r="50" spans="1:54" ht="15.75" thickBot="1" x14ac:dyDescent="0.3">
      <c r="A50" s="18">
        <v>46948</v>
      </c>
      <c r="B50" s="21"/>
      <c r="C50" s="19"/>
      <c r="D50" s="20"/>
      <c r="E50" s="18">
        <v>46979</v>
      </c>
      <c r="F50" s="21"/>
      <c r="G50" s="19"/>
      <c r="H50" s="20"/>
      <c r="I50" s="18">
        <v>47010</v>
      </c>
      <c r="J50" s="21"/>
      <c r="K50" s="19"/>
      <c r="L50" s="20"/>
      <c r="M50" s="18">
        <v>47040</v>
      </c>
      <c r="N50" s="21"/>
      <c r="O50" s="19"/>
      <c r="P50" s="20"/>
      <c r="Q50" s="18">
        <v>47071</v>
      </c>
      <c r="R50" s="21"/>
      <c r="S50" s="19"/>
      <c r="T50" s="20"/>
      <c r="U50" s="18">
        <v>47101</v>
      </c>
      <c r="V50" s="21"/>
      <c r="W50" s="19"/>
      <c r="X50" s="26"/>
      <c r="Y50" s="48">
        <v>2035</v>
      </c>
      <c r="Z50" s="71">
        <f>'2035'!Z16</f>
        <v>0</v>
      </c>
      <c r="AA50" s="28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44"/>
    </row>
    <row r="51" spans="1:54" x14ac:dyDescent="0.25">
      <c r="A51" s="18">
        <v>46949</v>
      </c>
      <c r="B51" s="21"/>
      <c r="C51" s="19"/>
      <c r="D51" s="20"/>
      <c r="E51" s="18">
        <v>46980</v>
      </c>
      <c r="F51" s="21"/>
      <c r="G51" s="19"/>
      <c r="H51" s="20"/>
      <c r="I51" s="18">
        <v>47011</v>
      </c>
      <c r="J51" s="21"/>
      <c r="K51" s="19"/>
      <c r="L51" s="20"/>
      <c r="M51" s="18">
        <v>47041</v>
      </c>
      <c r="N51" s="21"/>
      <c r="O51" s="19"/>
      <c r="P51" s="20"/>
      <c r="Q51" s="18">
        <v>47072</v>
      </c>
      <c r="R51" s="21"/>
      <c r="S51" s="19"/>
      <c r="T51" s="20"/>
      <c r="U51" s="18">
        <v>47102</v>
      </c>
      <c r="V51" s="21"/>
      <c r="W51" s="19"/>
      <c r="X51" s="22"/>
      <c r="Y51" s="78" t="s">
        <v>32</v>
      </c>
      <c r="Z51" s="79"/>
      <c r="AA51" s="28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44"/>
    </row>
    <row r="52" spans="1:54" x14ac:dyDescent="0.25">
      <c r="A52" s="18">
        <v>46950</v>
      </c>
      <c r="B52" s="21"/>
      <c r="C52" s="19"/>
      <c r="D52" s="20"/>
      <c r="E52" s="18">
        <v>46981</v>
      </c>
      <c r="F52" s="21"/>
      <c r="G52" s="19"/>
      <c r="H52" s="20"/>
      <c r="I52" s="18">
        <v>47012</v>
      </c>
      <c r="J52" s="21"/>
      <c r="K52" s="19"/>
      <c r="L52" s="20"/>
      <c r="M52" s="18">
        <v>47042</v>
      </c>
      <c r="N52" s="21"/>
      <c r="O52" s="19"/>
      <c r="P52" s="20"/>
      <c r="Q52" s="18">
        <v>47073</v>
      </c>
      <c r="R52" s="21"/>
      <c r="S52" s="19"/>
      <c r="T52" s="20"/>
      <c r="U52" s="18">
        <v>47103</v>
      </c>
      <c r="V52" s="21"/>
      <c r="W52" s="19"/>
      <c r="X52" s="22"/>
      <c r="Y52" s="17" t="s">
        <v>24</v>
      </c>
      <c r="Z52" s="73" t="s">
        <v>20</v>
      </c>
      <c r="AA52" s="28"/>
      <c r="AB52" s="7"/>
      <c r="AC52" s="28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44"/>
    </row>
    <row r="53" spans="1:54" x14ac:dyDescent="0.25">
      <c r="A53" s="18">
        <v>46951</v>
      </c>
      <c r="B53" s="21"/>
      <c r="C53" s="19"/>
      <c r="D53" s="20"/>
      <c r="E53" s="18">
        <v>46982</v>
      </c>
      <c r="F53" s="21"/>
      <c r="G53" s="19"/>
      <c r="H53" s="20"/>
      <c r="I53" s="18">
        <v>47013</v>
      </c>
      <c r="J53" s="21"/>
      <c r="K53" s="19"/>
      <c r="L53" s="20"/>
      <c r="M53" s="18">
        <v>47043</v>
      </c>
      <c r="N53" s="21"/>
      <c r="O53" s="19"/>
      <c r="P53" s="20"/>
      <c r="Q53" s="18">
        <v>47074</v>
      </c>
      <c r="R53" s="21"/>
      <c r="S53" s="19"/>
      <c r="T53" s="20"/>
      <c r="U53" s="18">
        <v>47104</v>
      </c>
      <c r="V53" s="21"/>
      <c r="W53" s="19"/>
      <c r="X53" s="22"/>
      <c r="Y53" s="48">
        <v>2021</v>
      </c>
      <c r="Z53" s="71">
        <f>'2021'!Z32</f>
        <v>0</v>
      </c>
      <c r="AA53" s="28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44"/>
    </row>
    <row r="54" spans="1:54" ht="15.75" thickBot="1" x14ac:dyDescent="0.3">
      <c r="A54" s="18">
        <v>46952</v>
      </c>
      <c r="B54" s="21"/>
      <c r="C54" s="19"/>
      <c r="D54" s="20"/>
      <c r="E54" s="18">
        <v>46983</v>
      </c>
      <c r="F54" s="21"/>
      <c r="G54" s="19"/>
      <c r="H54" s="20"/>
      <c r="I54" s="18">
        <v>47014</v>
      </c>
      <c r="J54" s="21"/>
      <c r="K54" s="19"/>
      <c r="L54" s="20"/>
      <c r="M54" s="18">
        <v>47044</v>
      </c>
      <c r="N54" s="21"/>
      <c r="O54" s="19"/>
      <c r="P54" s="20"/>
      <c r="Q54" s="18">
        <v>47075</v>
      </c>
      <c r="R54" s="21"/>
      <c r="S54" s="19"/>
      <c r="T54" s="20"/>
      <c r="U54" s="18">
        <v>47105</v>
      </c>
      <c r="V54" s="21"/>
      <c r="W54" s="19"/>
      <c r="X54" s="22"/>
      <c r="Y54" s="48">
        <v>2022</v>
      </c>
      <c r="Z54" s="71">
        <f>'2022'!Z32</f>
        <v>0</v>
      </c>
      <c r="AA54" s="28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44"/>
    </row>
    <row r="55" spans="1:54" ht="15.75" thickBot="1" x14ac:dyDescent="0.3">
      <c r="A55" s="18">
        <v>46953</v>
      </c>
      <c r="B55" s="21"/>
      <c r="C55" s="19"/>
      <c r="D55" s="20"/>
      <c r="E55" s="18">
        <v>46984</v>
      </c>
      <c r="F55" s="21"/>
      <c r="G55" s="19"/>
      <c r="H55" s="20"/>
      <c r="I55" s="18">
        <v>47015</v>
      </c>
      <c r="J55" s="21"/>
      <c r="K55" s="19"/>
      <c r="L55" s="20"/>
      <c r="M55" s="18">
        <v>47045</v>
      </c>
      <c r="N55" s="21"/>
      <c r="O55" s="19"/>
      <c r="P55" s="20"/>
      <c r="Q55" s="18">
        <v>47076</v>
      </c>
      <c r="R55" s="21"/>
      <c r="S55" s="19"/>
      <c r="T55" s="20"/>
      <c r="U55" s="18">
        <v>47106</v>
      </c>
      <c r="V55" s="21"/>
      <c r="W55" s="19"/>
      <c r="X55" s="22"/>
      <c r="Y55" s="48">
        <v>2023</v>
      </c>
      <c r="Z55" s="71">
        <f>'2023'!Z32</f>
        <v>0</v>
      </c>
      <c r="AA55" s="28"/>
      <c r="AB55" s="7"/>
      <c r="AC55" s="39" t="s">
        <v>25</v>
      </c>
      <c r="AD55" s="69">
        <f>SUM(Table121247[Total Hours])</f>
        <v>0</v>
      </c>
      <c r="AE55" s="7"/>
      <c r="AF55" s="39" t="s">
        <v>26</v>
      </c>
      <c r="AG55" s="40">
        <f>SUM(Table131558[Total Salvations])</f>
        <v>0</v>
      </c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44"/>
    </row>
    <row r="56" spans="1:54" x14ac:dyDescent="0.25">
      <c r="A56" s="18">
        <v>46954</v>
      </c>
      <c r="B56" s="21"/>
      <c r="C56" s="19"/>
      <c r="D56" s="20"/>
      <c r="E56" s="18">
        <v>46985</v>
      </c>
      <c r="F56" s="21"/>
      <c r="G56" s="19"/>
      <c r="H56" s="20"/>
      <c r="I56" s="18">
        <v>47016</v>
      </c>
      <c r="J56" s="21"/>
      <c r="K56" s="19"/>
      <c r="L56" s="20"/>
      <c r="M56" s="18">
        <v>47046</v>
      </c>
      <c r="N56" s="21"/>
      <c r="O56" s="19"/>
      <c r="P56" s="20"/>
      <c r="Q56" s="18">
        <v>47077</v>
      </c>
      <c r="R56" s="21"/>
      <c r="S56" s="19"/>
      <c r="T56" s="20"/>
      <c r="U56" s="18">
        <v>47107</v>
      </c>
      <c r="V56" s="21"/>
      <c r="W56" s="19"/>
      <c r="X56" s="22"/>
      <c r="Y56" s="48">
        <v>2024</v>
      </c>
      <c r="Z56" s="71">
        <f>'2024'!Z32</f>
        <v>0</v>
      </c>
      <c r="AA56" s="28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44"/>
    </row>
    <row r="57" spans="1:54" x14ac:dyDescent="0.25">
      <c r="A57" s="18">
        <v>46955</v>
      </c>
      <c r="B57" s="21"/>
      <c r="C57" s="19"/>
      <c r="D57" s="20"/>
      <c r="E57" s="18">
        <v>46986</v>
      </c>
      <c r="F57" s="21"/>
      <c r="G57" s="19"/>
      <c r="H57" s="20"/>
      <c r="I57" s="18">
        <v>47017</v>
      </c>
      <c r="J57" s="21"/>
      <c r="K57" s="19"/>
      <c r="L57" s="20"/>
      <c r="M57" s="18">
        <v>47047</v>
      </c>
      <c r="N57" s="21"/>
      <c r="O57" s="19"/>
      <c r="P57" s="20"/>
      <c r="Q57" s="18">
        <v>47078</v>
      </c>
      <c r="R57" s="21"/>
      <c r="S57" s="19"/>
      <c r="T57" s="20"/>
      <c r="U57" s="18">
        <v>47108</v>
      </c>
      <c r="V57" s="21"/>
      <c r="W57" s="19"/>
      <c r="X57" s="22"/>
      <c r="Y57" s="48">
        <v>2025</v>
      </c>
      <c r="Z57" s="71">
        <f>'2025'!Z32</f>
        <v>0</v>
      </c>
      <c r="AA57" s="28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44"/>
    </row>
    <row r="58" spans="1:54" x14ac:dyDescent="0.25">
      <c r="A58" s="18">
        <v>46956</v>
      </c>
      <c r="B58" s="21"/>
      <c r="C58" s="19"/>
      <c r="D58" s="20"/>
      <c r="E58" s="18">
        <v>46987</v>
      </c>
      <c r="F58" s="21"/>
      <c r="G58" s="19"/>
      <c r="H58" s="20"/>
      <c r="I58" s="18">
        <v>47018</v>
      </c>
      <c r="J58" s="21"/>
      <c r="K58" s="19"/>
      <c r="L58" s="20"/>
      <c r="M58" s="18">
        <v>47048</v>
      </c>
      <c r="N58" s="21"/>
      <c r="O58" s="19"/>
      <c r="P58" s="20"/>
      <c r="Q58" s="18">
        <v>47079</v>
      </c>
      <c r="R58" s="21"/>
      <c r="S58" s="19"/>
      <c r="T58" s="20"/>
      <c r="U58" s="18">
        <v>47109</v>
      </c>
      <c r="V58" s="21"/>
      <c r="W58" s="19"/>
      <c r="X58" s="22"/>
      <c r="Y58" s="48">
        <v>2026</v>
      </c>
      <c r="Z58" s="71">
        <f>'2026'!Z32</f>
        <v>0</v>
      </c>
      <c r="AA58" s="28" t="s">
        <v>28</v>
      </c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44"/>
    </row>
    <row r="59" spans="1:54" x14ac:dyDescent="0.25">
      <c r="A59" s="18">
        <v>46957</v>
      </c>
      <c r="B59" s="21"/>
      <c r="C59" s="19"/>
      <c r="D59" s="20"/>
      <c r="E59" s="18">
        <v>46988</v>
      </c>
      <c r="F59" s="21"/>
      <c r="G59" s="19"/>
      <c r="H59" s="20"/>
      <c r="I59" s="18">
        <v>47019</v>
      </c>
      <c r="J59" s="21"/>
      <c r="K59" s="19"/>
      <c r="L59" s="20"/>
      <c r="M59" s="18">
        <v>47049</v>
      </c>
      <c r="N59" s="21"/>
      <c r="O59" s="19"/>
      <c r="P59" s="20"/>
      <c r="Q59" s="18">
        <v>47080</v>
      </c>
      <c r="R59" s="21"/>
      <c r="S59" s="19"/>
      <c r="T59" s="20"/>
      <c r="U59" s="18">
        <v>47110</v>
      </c>
      <c r="V59" s="21"/>
      <c r="W59" s="19"/>
      <c r="X59" s="22"/>
      <c r="Y59" s="48">
        <v>2027</v>
      </c>
      <c r="Z59" s="71">
        <f>'2027'!Z32</f>
        <v>0</v>
      </c>
      <c r="AA59" s="28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44"/>
    </row>
    <row r="60" spans="1:54" x14ac:dyDescent="0.25">
      <c r="A60" s="18">
        <v>46958</v>
      </c>
      <c r="B60" s="21"/>
      <c r="C60" s="19"/>
      <c r="D60" s="20"/>
      <c r="E60" s="18">
        <v>46989</v>
      </c>
      <c r="F60" s="21"/>
      <c r="G60" s="19"/>
      <c r="H60" s="20"/>
      <c r="I60" s="18">
        <v>47020</v>
      </c>
      <c r="J60" s="21"/>
      <c r="K60" s="19"/>
      <c r="L60" s="20"/>
      <c r="M60" s="18">
        <v>47050</v>
      </c>
      <c r="N60" s="21"/>
      <c r="O60" s="19"/>
      <c r="P60" s="20"/>
      <c r="Q60" s="18">
        <v>47081</v>
      </c>
      <c r="R60" s="21"/>
      <c r="S60" s="19"/>
      <c r="T60" s="20"/>
      <c r="U60" s="18">
        <v>47111</v>
      </c>
      <c r="V60" s="21"/>
      <c r="W60" s="19"/>
      <c r="X60" s="22"/>
      <c r="Y60" s="48">
        <v>2028</v>
      </c>
      <c r="Z60" s="71">
        <f>'2028'!Z32</f>
        <v>0</v>
      </c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44"/>
    </row>
    <row r="61" spans="1:54" x14ac:dyDescent="0.25">
      <c r="A61" s="18">
        <v>46959</v>
      </c>
      <c r="B61" s="21"/>
      <c r="C61" s="19"/>
      <c r="D61" s="20"/>
      <c r="E61" s="18">
        <v>46990</v>
      </c>
      <c r="F61" s="21"/>
      <c r="G61" s="19"/>
      <c r="H61" s="20"/>
      <c r="I61" s="18">
        <v>47021</v>
      </c>
      <c r="J61" s="21"/>
      <c r="K61" s="19"/>
      <c r="L61" s="20"/>
      <c r="M61" s="18">
        <v>47051</v>
      </c>
      <c r="N61" s="21"/>
      <c r="O61" s="19"/>
      <c r="P61" s="20"/>
      <c r="Q61" s="18">
        <v>47082</v>
      </c>
      <c r="R61" s="21"/>
      <c r="S61" s="19"/>
      <c r="T61" s="20"/>
      <c r="U61" s="18">
        <v>47112</v>
      </c>
      <c r="V61" s="21"/>
      <c r="W61" s="19"/>
      <c r="X61" s="22"/>
      <c r="Y61" s="48">
        <v>2029</v>
      </c>
      <c r="Z61" s="71">
        <f>'2029'!Z32</f>
        <v>0</v>
      </c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44"/>
    </row>
    <row r="62" spans="1:54" x14ac:dyDescent="0.25">
      <c r="A62" s="18">
        <v>46960</v>
      </c>
      <c r="B62" s="21"/>
      <c r="C62" s="19"/>
      <c r="D62" s="20"/>
      <c r="E62" s="18">
        <v>46991</v>
      </c>
      <c r="F62" s="21"/>
      <c r="G62" s="19"/>
      <c r="H62" s="20"/>
      <c r="I62" s="18">
        <v>47022</v>
      </c>
      <c r="J62" s="21"/>
      <c r="K62" s="19"/>
      <c r="L62" s="20"/>
      <c r="M62" s="18">
        <v>47052</v>
      </c>
      <c r="N62" s="21"/>
      <c r="O62" s="19"/>
      <c r="P62" s="20"/>
      <c r="Q62" s="18">
        <v>47083</v>
      </c>
      <c r="R62" s="21"/>
      <c r="S62" s="19"/>
      <c r="T62" s="20"/>
      <c r="U62" s="18">
        <v>47113</v>
      </c>
      <c r="V62" s="21"/>
      <c r="W62" s="19"/>
      <c r="X62" s="22"/>
      <c r="Y62" s="48">
        <v>2030</v>
      </c>
      <c r="Z62" s="71">
        <f>'2030'!Z32</f>
        <v>0</v>
      </c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44"/>
    </row>
    <row r="63" spans="1:54" x14ac:dyDescent="0.25">
      <c r="A63" s="18">
        <v>46961</v>
      </c>
      <c r="B63" s="21"/>
      <c r="C63" s="19"/>
      <c r="D63" s="20"/>
      <c r="E63" s="18">
        <v>46992</v>
      </c>
      <c r="F63" s="21"/>
      <c r="G63" s="19"/>
      <c r="H63" s="20"/>
      <c r="I63" s="18">
        <v>47023</v>
      </c>
      <c r="J63" s="21"/>
      <c r="K63" s="19"/>
      <c r="L63" s="20"/>
      <c r="M63" s="18">
        <v>47053</v>
      </c>
      <c r="N63" s="21"/>
      <c r="O63" s="19"/>
      <c r="P63" s="20"/>
      <c r="Q63" s="18">
        <v>47084</v>
      </c>
      <c r="R63" s="21"/>
      <c r="S63" s="19"/>
      <c r="T63" s="20"/>
      <c r="U63" s="18">
        <v>47114</v>
      </c>
      <c r="V63" s="21"/>
      <c r="W63" s="19"/>
      <c r="X63" s="22"/>
      <c r="Y63" s="48">
        <v>2031</v>
      </c>
      <c r="Z63" s="71">
        <f>'2031'!Z32</f>
        <v>0</v>
      </c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44"/>
    </row>
    <row r="64" spans="1:54" x14ac:dyDescent="0.25">
      <c r="A64" s="18">
        <v>46962</v>
      </c>
      <c r="B64" s="21"/>
      <c r="C64" s="19"/>
      <c r="D64" s="20"/>
      <c r="E64" s="18">
        <v>46993</v>
      </c>
      <c r="F64" s="21"/>
      <c r="G64" s="19"/>
      <c r="H64" s="20"/>
      <c r="I64" s="18">
        <v>47024</v>
      </c>
      <c r="J64" s="21"/>
      <c r="K64" s="19"/>
      <c r="L64" s="20"/>
      <c r="M64" s="18">
        <v>47054</v>
      </c>
      <c r="N64" s="21"/>
      <c r="O64" s="19"/>
      <c r="P64" s="20"/>
      <c r="Q64" s="18">
        <v>47085</v>
      </c>
      <c r="R64" s="21"/>
      <c r="S64" s="19"/>
      <c r="T64" s="20"/>
      <c r="U64" s="18">
        <v>47115</v>
      </c>
      <c r="V64" s="21"/>
      <c r="W64" s="19"/>
      <c r="X64" s="22"/>
      <c r="Y64" s="48">
        <v>2032</v>
      </c>
      <c r="Z64" s="71">
        <f>'2032'!Z32</f>
        <v>0</v>
      </c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44"/>
    </row>
    <row r="65" spans="1:54" x14ac:dyDescent="0.25">
      <c r="A65" s="18">
        <v>46963</v>
      </c>
      <c r="B65" s="21"/>
      <c r="C65" s="19"/>
      <c r="D65" s="20"/>
      <c r="E65" s="18">
        <v>46994</v>
      </c>
      <c r="F65" s="21"/>
      <c r="G65" s="19"/>
      <c r="H65" s="20"/>
      <c r="I65" s="18">
        <v>47025</v>
      </c>
      <c r="J65" s="21"/>
      <c r="K65" s="19"/>
      <c r="L65" s="20"/>
      <c r="M65" s="18">
        <v>47055</v>
      </c>
      <c r="N65" s="21"/>
      <c r="O65" s="19"/>
      <c r="P65" s="20"/>
      <c r="Q65" s="18">
        <v>47086</v>
      </c>
      <c r="R65" s="21"/>
      <c r="S65" s="19"/>
      <c r="T65" s="20"/>
      <c r="U65" s="18">
        <v>47116</v>
      </c>
      <c r="V65" s="21"/>
      <c r="W65" s="19"/>
      <c r="X65" s="22"/>
      <c r="Y65" s="48">
        <v>2033</v>
      </c>
      <c r="Z65" s="71">
        <f>'2033'!Z32</f>
        <v>0</v>
      </c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44"/>
    </row>
    <row r="66" spans="1:54" x14ac:dyDescent="0.25">
      <c r="A66" s="18">
        <v>46964</v>
      </c>
      <c r="B66" s="21"/>
      <c r="C66" s="19"/>
      <c r="D66" s="20"/>
      <c r="E66" s="18">
        <v>46995</v>
      </c>
      <c r="F66" s="21"/>
      <c r="G66" s="19"/>
      <c r="H66" s="20"/>
      <c r="I66" s="18">
        <v>47026</v>
      </c>
      <c r="J66" s="21"/>
      <c r="K66" s="19"/>
      <c r="L66" s="20"/>
      <c r="M66" s="18">
        <v>47056</v>
      </c>
      <c r="N66" s="21"/>
      <c r="O66" s="19"/>
      <c r="P66" s="20"/>
      <c r="Q66" s="18">
        <v>47087</v>
      </c>
      <c r="R66" s="21"/>
      <c r="S66" s="19"/>
      <c r="T66" s="20"/>
      <c r="U66" s="18">
        <v>47117</v>
      </c>
      <c r="V66" s="21"/>
      <c r="W66" s="19"/>
      <c r="X66" s="22"/>
      <c r="Y66" s="48">
        <v>2034</v>
      </c>
      <c r="Z66" s="71">
        <f>'2034'!Z32</f>
        <v>0</v>
      </c>
      <c r="AA66" s="28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44"/>
    </row>
    <row r="67" spans="1:54" ht="15.75" thickBot="1" x14ac:dyDescent="0.3">
      <c r="A67" s="33">
        <v>46965</v>
      </c>
      <c r="B67" s="35"/>
      <c r="C67" s="34"/>
      <c r="D67" s="25"/>
      <c r="E67" s="33">
        <v>46996</v>
      </c>
      <c r="F67" s="35"/>
      <c r="G67" s="34"/>
      <c r="H67" s="25"/>
      <c r="I67" s="33"/>
      <c r="J67" s="35"/>
      <c r="K67" s="34"/>
      <c r="L67" s="25"/>
      <c r="M67" s="33">
        <v>47057</v>
      </c>
      <c r="N67" s="35"/>
      <c r="O67" s="34"/>
      <c r="P67" s="25"/>
      <c r="Q67" s="33"/>
      <c r="R67" s="35"/>
      <c r="S67" s="34"/>
      <c r="T67" s="25"/>
      <c r="U67" s="33">
        <v>47118</v>
      </c>
      <c r="V67" s="35"/>
      <c r="W67" s="34"/>
      <c r="X67" s="36"/>
      <c r="Y67" s="38">
        <v>2035</v>
      </c>
      <c r="Z67" s="75">
        <f>'2035'!Z32</f>
        <v>0</v>
      </c>
      <c r="AA67" s="45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7"/>
    </row>
    <row r="68" spans="1:54" x14ac:dyDescent="0.25">
      <c r="Y68" s="28"/>
      <c r="Z68" s="28"/>
    </row>
    <row r="69" spans="1:54" x14ac:dyDescent="0.25">
      <c r="Y69" s="28"/>
      <c r="Z69" s="28"/>
    </row>
    <row r="70" spans="1:54" x14ac:dyDescent="0.25">
      <c r="Y70" s="28"/>
      <c r="Z70" s="28"/>
    </row>
    <row r="71" spans="1:54" x14ac:dyDescent="0.25">
      <c r="Y71" s="28"/>
      <c r="Z71" s="28"/>
    </row>
    <row r="72" spans="1:54" x14ac:dyDescent="0.25">
      <c r="Y72" s="28"/>
      <c r="Z72" s="28"/>
    </row>
  </sheetData>
  <mergeCells count="18">
    <mergeCell ref="A1:X1"/>
    <mergeCell ref="Y1:BH1"/>
    <mergeCell ref="A2:D2"/>
    <mergeCell ref="E2:H2"/>
    <mergeCell ref="I2:L2"/>
    <mergeCell ref="M2:P2"/>
    <mergeCell ref="Q2:T2"/>
    <mergeCell ref="U2:X2"/>
    <mergeCell ref="Y2:AA2"/>
    <mergeCell ref="Y51:Z51"/>
    <mergeCell ref="Y18:AA18"/>
    <mergeCell ref="Y34:Z34"/>
    <mergeCell ref="A35:D35"/>
    <mergeCell ref="E35:H35"/>
    <mergeCell ref="I35:L35"/>
    <mergeCell ref="M35:P35"/>
    <mergeCell ref="Q35:T35"/>
    <mergeCell ref="U35:X35"/>
  </mergeCells>
  <conditionalFormatting sqref="A37:D67">
    <cfRule type="expression" dxfId="311" priority="17">
      <formula>IF($B37&gt;0.01,TRUE,FALSE)</formula>
    </cfRule>
  </conditionalFormatting>
  <conditionalFormatting sqref="E37:H67">
    <cfRule type="expression" dxfId="310" priority="16">
      <formula>IF($F37&gt;0.01,TRUE,FALSE)</formula>
    </cfRule>
  </conditionalFormatting>
  <conditionalFormatting sqref="M37:P67">
    <cfRule type="expression" dxfId="309" priority="15">
      <formula>IF($N37&gt;0.01,TRUE,FALSE)</formula>
    </cfRule>
  </conditionalFormatting>
  <conditionalFormatting sqref="Q37:T67">
    <cfRule type="expression" dxfId="308" priority="14">
      <formula>IF($R37&gt;0.01,TRUE,FALSE)</formula>
    </cfRule>
  </conditionalFormatting>
  <conditionalFormatting sqref="U37:X67">
    <cfRule type="expression" dxfId="307" priority="13">
      <formula>IF($V37&gt;0.01,TRUE,FALSE)</formula>
    </cfRule>
  </conditionalFormatting>
  <conditionalFormatting sqref="A4:D34">
    <cfRule type="expression" dxfId="306" priority="12">
      <formula>IF($B4&gt;0.01,TRUE,FALSE)</formula>
    </cfRule>
  </conditionalFormatting>
  <conditionalFormatting sqref="F33:H34 E4:H32">
    <cfRule type="expression" dxfId="305" priority="11">
      <formula>IF($F4&gt;0.01,TRUE,FALSE)</formula>
    </cfRule>
  </conditionalFormatting>
  <conditionalFormatting sqref="I4:L34">
    <cfRule type="expression" dxfId="304" priority="10">
      <formula>IF($J4&gt;0.01,TRUE,FALSE)</formula>
    </cfRule>
  </conditionalFormatting>
  <conditionalFormatting sqref="M4:P34">
    <cfRule type="expression" dxfId="303" priority="9">
      <formula>IF($N4&gt;0.01,TRUE,FALSE)</formula>
    </cfRule>
  </conditionalFormatting>
  <conditionalFormatting sqref="Q4:T34">
    <cfRule type="expression" dxfId="302" priority="8">
      <formula>IF($R4&gt;0.01,TRUE,FALSE)</formula>
    </cfRule>
  </conditionalFormatting>
  <conditionalFormatting sqref="U4:X34">
    <cfRule type="expression" dxfId="301" priority="7">
      <formula>IF($V4&gt;0.01,TRUE,FALSE)</formula>
    </cfRule>
  </conditionalFormatting>
  <conditionalFormatting sqref="I37:L67">
    <cfRule type="expression" dxfId="300" priority="6">
      <formula>IF($J37&gt;0.01,TRUE,FALSE)</formula>
    </cfRule>
  </conditionalFormatting>
  <conditionalFormatting sqref="Z4:AA15 Z20:AA31">
    <cfRule type="cellIs" dxfId="299" priority="5" operator="greaterThan">
      <formula>0</formula>
    </cfRule>
  </conditionalFormatting>
  <conditionalFormatting sqref="E33:E34">
    <cfRule type="expression" dxfId="298" priority="4">
      <formula>IF($F33&gt;0.01,TRUE,FALSE)</formula>
    </cfRule>
  </conditionalFormatting>
  <conditionalFormatting sqref="Z36:Z50">
    <cfRule type="cellIs" dxfId="297" priority="3" operator="greaterThan">
      <formula>0</formula>
    </cfRule>
  </conditionalFormatting>
  <conditionalFormatting sqref="Z54:Z67">
    <cfRule type="cellIs" dxfId="296" priority="2" operator="greaterThan">
      <formula>0</formula>
    </cfRule>
  </conditionalFormatting>
  <conditionalFormatting sqref="Z53:Z67">
    <cfRule type="cellIs" dxfId="295" priority="1" operator="greaterThan">
      <formula>0</formula>
    </cfRule>
  </conditionalFormatting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Cover</vt:lpstr>
      <vt:lpstr>2021</vt:lpstr>
      <vt:lpstr>2022</vt:lpstr>
      <vt:lpstr>2023</vt:lpstr>
      <vt:lpstr>2024</vt:lpstr>
      <vt:lpstr>2025</vt:lpstr>
      <vt:lpstr>2026</vt:lpstr>
      <vt:lpstr>2027</vt:lpstr>
      <vt:lpstr>2028</vt:lpstr>
      <vt:lpstr>2029</vt:lpstr>
      <vt:lpstr>2030</vt:lpstr>
      <vt:lpstr>2031</vt:lpstr>
      <vt:lpstr>2032</vt:lpstr>
      <vt:lpstr>2033</vt:lpstr>
      <vt:lpstr>2034</vt:lpstr>
      <vt:lpstr>2035</vt:lpstr>
      <vt:lpstr>Dates &amp; Names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atp nifb</cp:lastModifiedBy>
  <cp:revision/>
  <dcterms:created xsi:type="dcterms:W3CDTF">2018-05-14T05:10:29Z</dcterms:created>
  <dcterms:modified xsi:type="dcterms:W3CDTF">2021-11-19T21:05:39Z</dcterms:modified>
  <cp:category/>
  <cp:contentStatus/>
</cp:coreProperties>
</file>