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lab\alex\etl_drones\v3\fileSet\round2\"/>
    </mc:Choice>
  </mc:AlternateContent>
  <xr:revisionPtr revIDLastSave="0" documentId="13_ncr:1_{519F2FFF-9852-4E2D-9980-413C962BED32}" xr6:coauthVersionLast="47" xr6:coauthVersionMax="47" xr10:uidLastSave="{00000000-0000-0000-0000-000000000000}"/>
  <bookViews>
    <workbookView xWindow="-120" yWindow="-120" windowWidth="29040" windowHeight="15840" xr2:uid="{F040928B-FCC8-4CAA-AC11-4D33A35E57BD}"/>
  </bookViews>
  <sheets>
    <sheet name="Example No Credit" sheetId="5" r:id="rId1"/>
    <sheet name="Example Payment Sheet" sheetId="11" r:id="rId2"/>
    <sheet name="Example w Credit" sheetId="10" r:id="rId3"/>
    <sheet name="Example 2 Payment Sheet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2" l="1"/>
  <c r="K33" i="5"/>
  <c r="K3" i="11"/>
  <c r="G25" i="11"/>
  <c r="K10" i="5"/>
  <c r="F16" i="12" l="1"/>
  <c r="E16" i="12" s="1"/>
  <c r="G16" i="12"/>
  <c r="G17" i="12" s="1"/>
  <c r="K5" i="12"/>
  <c r="G12" i="12"/>
  <c r="F12" i="12"/>
  <c r="F10" i="12"/>
  <c r="J25" i="10"/>
  <c r="K6" i="11"/>
  <c r="K25" i="10"/>
  <c r="K4" i="11"/>
  <c r="K5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" i="11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11" i="10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4" i="5"/>
  <c r="J33" i="5"/>
  <c r="E25" i="10"/>
  <c r="F25" i="11"/>
  <c r="I33" i="5" l="1"/>
</calcChain>
</file>

<file path=xl/sharedStrings.xml><?xml version="1.0" encoding="utf-8"?>
<sst xmlns="http://schemas.openxmlformats.org/spreadsheetml/2006/main" count="286" uniqueCount="65">
  <si>
    <t>Payment Reference Number</t>
  </si>
  <si>
    <t>Paper Document Number</t>
  </si>
  <si>
    <t>Payment Date</t>
  </si>
  <si>
    <t>Payment Currency</t>
  </si>
  <si>
    <t>USD</t>
  </si>
  <si>
    <t>Payment Amount</t>
  </si>
  <si>
    <t>Remittance Detail</t>
  </si>
  <si>
    <t>Invoice Number</t>
  </si>
  <si>
    <t>Invoice Date</t>
  </si>
  <si>
    <t>PO#</t>
  </si>
  <si>
    <t>Description</t>
  </si>
  <si>
    <t>Amount</t>
  </si>
  <si>
    <t>Discount Taken</t>
  </si>
  <si>
    <t>Amount Paid</t>
  </si>
  <si>
    <t>Total</t>
  </si>
  <si>
    <t>3/16/2022</t>
  </si>
  <si>
    <t>PO000091599936</t>
  </si>
  <si>
    <t>PO000091599961</t>
  </si>
  <si>
    <t>PO000091602265</t>
  </si>
  <si>
    <t>3/17/2022</t>
  </si>
  <si>
    <t>PO000091610373</t>
  </si>
  <si>
    <t>PO000091611825</t>
  </si>
  <si>
    <t>PO000091613805</t>
  </si>
  <si>
    <t>PO000091613934</t>
  </si>
  <si>
    <t>PO000091610511</t>
  </si>
  <si>
    <t>PO000091617899</t>
  </si>
  <si>
    <t>PO000091616733</t>
  </si>
  <si>
    <t>3/18/2022</t>
  </si>
  <si>
    <t>PO000091616798</t>
  </si>
  <si>
    <t>PO000091619898</t>
  </si>
  <si>
    <t>PO000091620297</t>
  </si>
  <si>
    <t>PO000091620538</t>
  </si>
  <si>
    <t>PO000091622703</t>
  </si>
  <si>
    <t>PO000091623704</t>
  </si>
  <si>
    <t>PO000091624309</t>
  </si>
  <si>
    <t>PO000091624735</t>
  </si>
  <si>
    <t>PO000091624871</t>
  </si>
  <si>
    <t>PO000091626949</t>
  </si>
  <si>
    <t>PO000091626987</t>
  </si>
  <si>
    <t>PO000091627226</t>
  </si>
  <si>
    <t>PO000091630413</t>
  </si>
  <si>
    <t>PO000091335855DM</t>
  </si>
  <si>
    <t>Date</t>
  </si>
  <si>
    <t>Customer ID</t>
  </si>
  <si>
    <t>Payment #</t>
  </si>
  <si>
    <t>Invoice Internal</t>
  </si>
  <si>
    <t>Invoice Application</t>
  </si>
  <si>
    <t>Discount</t>
  </si>
  <si>
    <t>External ID</t>
  </si>
  <si>
    <t>Memo</t>
  </si>
  <si>
    <t>03/10/2022</t>
  </si>
  <si>
    <t>ACH 31845912</t>
  </si>
  <si>
    <t>PAACH 31845912</t>
  </si>
  <si>
    <t>Amount Remaining</t>
  </si>
  <si>
    <t>Disc+Paid = Owed</t>
  </si>
  <si>
    <t>Notes &amp; Calculations</t>
  </si>
  <si>
    <t>"Invoice Application" must be equal to "Payment Amount" (9,800)"</t>
  </si>
  <si>
    <t>"Discount" must be equal to 199.95</t>
  </si>
  <si>
    <t>=9999.95</t>
  </si>
  <si>
    <t>!= 6491.99</t>
  </si>
  <si>
    <t>Matches Amount Owed</t>
  </si>
  <si>
    <t>"Discount" must be equal to 138.82</t>
  </si>
  <si>
    <t>Sum of "Invoice Application + Discount must be equal to 9999.95</t>
  </si>
  <si>
    <t>Sum of"Invoice Application + Discount must be equal to 6942.5</t>
  </si>
  <si>
    <t>"Invoice Application" must be equal to "Payment Amount" (6491.99)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</si>
</sst>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23D5-C469-43F3-8CD1-D67E60450143}">
  <dimension ref="A1:M34"/>
  <sheetViews>
    <sheetView tabSelected="1" workbookViewId="0">
      <selection activeCell="S12" sqref="S12"/>
    </sheetView>
  </sheetViews>
  <sheetFormatPr defaultRowHeight="15" x14ac:dyDescent="0.25"/>
  <cols>
    <col min="1" max="1" width="26.7109375" bestFit="1" customWidth="1"/>
    <col min="2" max="2" width="12" bestFit="1" customWidth="1"/>
    <col min="3" max="3" width="15.7109375" bestFit="1" customWidth="1"/>
    <col min="4" max="4" width="11.140625" bestFit="1" customWidth="1"/>
    <col min="5" max="5" width="8.140625" bestFit="1" customWidth="1"/>
    <col min="6" max="6" width="14.5703125" bestFit="1" customWidth="1"/>
    <col min="7" max="7" width="12.42578125" bestFit="1" customWidth="1"/>
  </cols>
  <sheetData>
    <row r="1" spans="1:13" x14ac:dyDescent="0.25">
      <c r="A1" t="s">
        <v>0</v>
      </c>
      <c r="B1">
        <v>954429</v>
      </c>
    </row>
    <row r="2" spans="1:13" x14ac:dyDescent="0.25">
      <c r="A2" t="s">
        <v>1</v>
      </c>
      <c r="B2">
        <v>5055519</v>
      </c>
    </row>
    <row r="3" spans="1:13" x14ac:dyDescent="0.25">
      <c r="A3" t="s">
        <v>2</v>
      </c>
      <c r="B3" s="1">
        <v>44641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  <c r="B5" s="2">
        <v>9800</v>
      </c>
    </row>
    <row r="8" spans="1:13" x14ac:dyDescent="0.25">
      <c r="A8" t="s">
        <v>6</v>
      </c>
      <c r="I8" t="s">
        <v>55</v>
      </c>
    </row>
    <row r="9" spans="1:13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J9" t="s">
        <v>53</v>
      </c>
      <c r="K9" t="s">
        <v>47</v>
      </c>
    </row>
    <row r="10" spans="1:13" x14ac:dyDescent="0.25">
      <c r="A10">
        <v>386995397</v>
      </c>
      <c r="B10" t="s">
        <v>15</v>
      </c>
      <c r="C10" t="s">
        <v>16</v>
      </c>
      <c r="E10">
        <v>259.89999999999998</v>
      </c>
      <c r="F10">
        <v>0</v>
      </c>
      <c r="G10">
        <v>259.89999999999998</v>
      </c>
      <c r="J10">
        <v>265.2</v>
      </c>
      <c r="K10">
        <f>J10-G10</f>
        <v>5.3000000000000114</v>
      </c>
      <c r="M10" t="s">
        <v>56</v>
      </c>
    </row>
    <row r="11" spans="1:13" x14ac:dyDescent="0.25">
      <c r="A11">
        <v>386995398</v>
      </c>
      <c r="B11" t="s">
        <v>15</v>
      </c>
      <c r="C11" t="s">
        <v>17</v>
      </c>
      <c r="E11">
        <v>138.82</v>
      </c>
      <c r="F11">
        <v>0</v>
      </c>
      <c r="G11">
        <v>138.82</v>
      </c>
      <c r="J11">
        <v>141.65</v>
      </c>
      <c r="K11">
        <f t="shared" ref="K11:K34" si="0">J11-G11</f>
        <v>2.8300000000000125</v>
      </c>
      <c r="M11" t="s">
        <v>57</v>
      </c>
    </row>
    <row r="12" spans="1:13" x14ac:dyDescent="0.25">
      <c r="A12">
        <v>386995399</v>
      </c>
      <c r="B12" t="s">
        <v>15</v>
      </c>
      <c r="C12" t="s">
        <v>18</v>
      </c>
      <c r="E12">
        <v>390.24</v>
      </c>
      <c r="F12">
        <v>0</v>
      </c>
      <c r="G12">
        <v>390.24</v>
      </c>
      <c r="J12">
        <v>398.2</v>
      </c>
      <c r="K12">
        <f t="shared" si="0"/>
        <v>7.9599999999999795</v>
      </c>
      <c r="M12" t="s">
        <v>62</v>
      </c>
    </row>
    <row r="13" spans="1:13" x14ac:dyDescent="0.25">
      <c r="A13">
        <v>387098638</v>
      </c>
      <c r="B13" t="s">
        <v>19</v>
      </c>
      <c r="C13" t="s">
        <v>20</v>
      </c>
      <c r="E13">
        <v>259.89999999999998</v>
      </c>
      <c r="F13">
        <v>0</v>
      </c>
      <c r="G13">
        <v>259.89999999999998</v>
      </c>
      <c r="J13">
        <v>265.2</v>
      </c>
      <c r="K13">
        <f t="shared" si="0"/>
        <v>5.3000000000000114</v>
      </c>
    </row>
    <row r="14" spans="1:13" x14ac:dyDescent="0.25">
      <c r="A14">
        <v>387098639</v>
      </c>
      <c r="B14" t="s">
        <v>19</v>
      </c>
      <c r="C14" t="s">
        <v>21</v>
      </c>
      <c r="E14">
        <v>259.89999999999998</v>
      </c>
      <c r="F14">
        <v>0</v>
      </c>
      <c r="G14">
        <v>259.89999999999998</v>
      </c>
      <c r="J14">
        <v>265.2</v>
      </c>
      <c r="K14">
        <f t="shared" si="0"/>
        <v>5.3000000000000114</v>
      </c>
    </row>
    <row r="15" spans="1:13" x14ac:dyDescent="0.25">
      <c r="A15">
        <v>387098640</v>
      </c>
      <c r="B15" t="s">
        <v>19</v>
      </c>
      <c r="C15" t="s">
        <v>22</v>
      </c>
      <c r="E15">
        <v>259.89999999999998</v>
      </c>
      <c r="F15">
        <v>0</v>
      </c>
      <c r="G15">
        <v>259.89999999999998</v>
      </c>
      <c r="J15">
        <v>265.2</v>
      </c>
      <c r="K15">
        <f t="shared" si="0"/>
        <v>5.3000000000000114</v>
      </c>
    </row>
    <row r="16" spans="1:13" x14ac:dyDescent="0.25">
      <c r="A16">
        <v>387098641</v>
      </c>
      <c r="B16" t="s">
        <v>19</v>
      </c>
      <c r="C16" t="s">
        <v>23</v>
      </c>
      <c r="E16">
        <v>390.24</v>
      </c>
      <c r="F16">
        <v>0</v>
      </c>
      <c r="G16">
        <v>390.24</v>
      </c>
      <c r="J16">
        <v>398.2</v>
      </c>
      <c r="K16">
        <f t="shared" si="0"/>
        <v>7.9599999999999795</v>
      </c>
    </row>
    <row r="17" spans="1:11" x14ac:dyDescent="0.25">
      <c r="A17">
        <v>387098642</v>
      </c>
      <c r="B17" t="s">
        <v>19</v>
      </c>
      <c r="C17" t="s">
        <v>24</v>
      </c>
      <c r="E17">
        <v>518.71</v>
      </c>
      <c r="F17">
        <v>0</v>
      </c>
      <c r="G17">
        <v>518.71</v>
      </c>
      <c r="J17">
        <v>529.29999999999995</v>
      </c>
      <c r="K17">
        <f t="shared" si="0"/>
        <v>10.589999999999918</v>
      </c>
    </row>
    <row r="18" spans="1:11" x14ac:dyDescent="0.25">
      <c r="A18">
        <v>387098643</v>
      </c>
      <c r="B18" t="s">
        <v>19</v>
      </c>
      <c r="C18" t="s">
        <v>25</v>
      </c>
      <c r="E18">
        <v>518.71</v>
      </c>
      <c r="F18">
        <v>0</v>
      </c>
      <c r="G18">
        <v>518.71</v>
      </c>
      <c r="J18">
        <v>529.29999999999995</v>
      </c>
      <c r="K18">
        <f t="shared" si="0"/>
        <v>10.589999999999918</v>
      </c>
    </row>
    <row r="19" spans="1:11" x14ac:dyDescent="0.25">
      <c r="A19">
        <v>387098644</v>
      </c>
      <c r="B19" t="s">
        <v>19</v>
      </c>
      <c r="C19" t="s">
        <v>26</v>
      </c>
      <c r="E19">
        <v>390.24</v>
      </c>
      <c r="F19">
        <v>0</v>
      </c>
      <c r="G19">
        <v>390.24</v>
      </c>
      <c r="J19">
        <v>398.2</v>
      </c>
      <c r="K19">
        <f t="shared" si="0"/>
        <v>7.9599999999999795</v>
      </c>
    </row>
    <row r="20" spans="1:11" x14ac:dyDescent="0.25">
      <c r="A20">
        <v>387157984</v>
      </c>
      <c r="B20" t="s">
        <v>27</v>
      </c>
      <c r="C20" t="s">
        <v>28</v>
      </c>
      <c r="E20">
        <v>694.1</v>
      </c>
      <c r="F20">
        <v>0</v>
      </c>
      <c r="G20">
        <v>694.1</v>
      </c>
      <c r="J20">
        <v>708.27</v>
      </c>
      <c r="K20">
        <f t="shared" si="0"/>
        <v>14.169999999999959</v>
      </c>
    </row>
    <row r="21" spans="1:11" x14ac:dyDescent="0.25">
      <c r="A21">
        <v>387157985</v>
      </c>
      <c r="B21" t="s">
        <v>27</v>
      </c>
      <c r="C21" t="s">
        <v>29</v>
      </c>
      <c r="E21" s="2">
        <v>1113.6300000000001</v>
      </c>
      <c r="F21">
        <v>0</v>
      </c>
      <c r="G21" s="2">
        <v>1113.6300000000001</v>
      </c>
      <c r="J21">
        <v>1136.3599999999999</v>
      </c>
      <c r="K21">
        <f t="shared" si="0"/>
        <v>22.729999999999791</v>
      </c>
    </row>
    <row r="22" spans="1:11" x14ac:dyDescent="0.25">
      <c r="A22">
        <v>387157986</v>
      </c>
      <c r="B22" t="s">
        <v>27</v>
      </c>
      <c r="C22" t="s">
        <v>30</v>
      </c>
      <c r="E22">
        <v>518.71</v>
      </c>
      <c r="F22">
        <v>0</v>
      </c>
      <c r="G22">
        <v>518.71</v>
      </c>
      <c r="J22">
        <v>529.29999999999995</v>
      </c>
      <c r="K22">
        <f t="shared" si="0"/>
        <v>10.589999999999918</v>
      </c>
    </row>
    <row r="23" spans="1:11" x14ac:dyDescent="0.25">
      <c r="A23">
        <v>387157987</v>
      </c>
      <c r="B23" t="s">
        <v>27</v>
      </c>
      <c r="C23" t="s">
        <v>31</v>
      </c>
      <c r="E23">
        <v>259.89999999999998</v>
      </c>
      <c r="F23">
        <v>0</v>
      </c>
      <c r="G23">
        <v>259.89999999999998</v>
      </c>
      <c r="J23">
        <v>265.2</v>
      </c>
      <c r="K23">
        <f t="shared" si="0"/>
        <v>5.3000000000000114</v>
      </c>
    </row>
    <row r="24" spans="1:11" x14ac:dyDescent="0.25">
      <c r="A24">
        <v>387157988</v>
      </c>
      <c r="B24" t="s">
        <v>27</v>
      </c>
      <c r="C24" t="s">
        <v>32</v>
      </c>
      <c r="E24">
        <v>860.06</v>
      </c>
      <c r="F24">
        <v>0</v>
      </c>
      <c r="G24">
        <v>860.06</v>
      </c>
      <c r="J24">
        <v>877.61</v>
      </c>
      <c r="K24">
        <f t="shared" si="0"/>
        <v>17.550000000000068</v>
      </c>
    </row>
    <row r="25" spans="1:11" x14ac:dyDescent="0.25">
      <c r="A25">
        <v>387157989</v>
      </c>
      <c r="B25" t="s">
        <v>27</v>
      </c>
      <c r="C25" t="s">
        <v>33</v>
      </c>
      <c r="E25">
        <v>860.06</v>
      </c>
      <c r="F25">
        <v>0</v>
      </c>
      <c r="G25">
        <v>860.06</v>
      </c>
      <c r="J25">
        <v>877.61</v>
      </c>
      <c r="K25">
        <f t="shared" si="0"/>
        <v>17.550000000000068</v>
      </c>
    </row>
    <row r="26" spans="1:11" x14ac:dyDescent="0.25">
      <c r="A26">
        <v>387157991</v>
      </c>
      <c r="B26" t="s">
        <v>27</v>
      </c>
      <c r="C26" t="s">
        <v>34</v>
      </c>
      <c r="E26">
        <v>390.24</v>
      </c>
      <c r="F26">
        <v>0</v>
      </c>
      <c r="G26">
        <v>390.24</v>
      </c>
      <c r="J26">
        <v>398.2</v>
      </c>
      <c r="K26">
        <f t="shared" si="0"/>
        <v>7.9599999999999795</v>
      </c>
    </row>
    <row r="27" spans="1:11" x14ac:dyDescent="0.25">
      <c r="A27">
        <v>387157992</v>
      </c>
      <c r="B27" t="s">
        <v>27</v>
      </c>
      <c r="C27" t="s">
        <v>35</v>
      </c>
      <c r="E27">
        <v>259.89999999999998</v>
      </c>
      <c r="F27">
        <v>0</v>
      </c>
      <c r="G27">
        <v>259.89999999999998</v>
      </c>
      <c r="J27">
        <v>265.2</v>
      </c>
      <c r="K27">
        <f t="shared" si="0"/>
        <v>5.3000000000000114</v>
      </c>
    </row>
    <row r="28" spans="1:11" x14ac:dyDescent="0.25">
      <c r="A28">
        <v>387157993</v>
      </c>
      <c r="B28" t="s">
        <v>27</v>
      </c>
      <c r="C28" t="s">
        <v>36</v>
      </c>
      <c r="E28">
        <v>390.24</v>
      </c>
      <c r="F28">
        <v>0</v>
      </c>
      <c r="G28">
        <v>390.24</v>
      </c>
      <c r="J28">
        <v>398.2</v>
      </c>
      <c r="K28">
        <f t="shared" si="0"/>
        <v>7.9599999999999795</v>
      </c>
    </row>
    <row r="29" spans="1:11" x14ac:dyDescent="0.25">
      <c r="A29">
        <v>387157994</v>
      </c>
      <c r="B29" t="s">
        <v>27</v>
      </c>
      <c r="C29" t="s">
        <v>37</v>
      </c>
      <c r="E29">
        <v>529.05999999999995</v>
      </c>
      <c r="F29">
        <v>0</v>
      </c>
      <c r="G29">
        <v>529.05999999999995</v>
      </c>
      <c r="J29">
        <v>539.85</v>
      </c>
      <c r="K29">
        <f t="shared" si="0"/>
        <v>10.790000000000077</v>
      </c>
    </row>
    <row r="30" spans="1:11" x14ac:dyDescent="0.25">
      <c r="A30">
        <v>387185009</v>
      </c>
      <c r="B30" t="s">
        <v>27</v>
      </c>
      <c r="C30" t="s">
        <v>38</v>
      </c>
      <c r="E30">
        <v>138.82</v>
      </c>
      <c r="F30">
        <v>0</v>
      </c>
      <c r="G30">
        <v>138.82</v>
      </c>
      <c r="J30">
        <v>141.65</v>
      </c>
      <c r="K30">
        <f t="shared" si="0"/>
        <v>2.8300000000000125</v>
      </c>
    </row>
    <row r="31" spans="1:11" x14ac:dyDescent="0.25">
      <c r="A31">
        <v>387185010</v>
      </c>
      <c r="B31" t="s">
        <v>27</v>
      </c>
      <c r="C31" t="s">
        <v>39</v>
      </c>
      <c r="E31">
        <v>259.89999999999998</v>
      </c>
      <c r="F31">
        <v>0</v>
      </c>
      <c r="G31">
        <v>259.89999999999998</v>
      </c>
      <c r="J31">
        <v>265.2</v>
      </c>
      <c r="K31">
        <f t="shared" si="0"/>
        <v>5.3000000000000114</v>
      </c>
    </row>
    <row r="32" spans="1:11" x14ac:dyDescent="0.25">
      <c r="A32">
        <v>387199496</v>
      </c>
      <c r="B32" t="s">
        <v>27</v>
      </c>
      <c r="C32" t="s">
        <v>40</v>
      </c>
      <c r="E32">
        <v>138.82</v>
      </c>
      <c r="F32">
        <v>0</v>
      </c>
      <c r="G32">
        <v>138.82</v>
      </c>
      <c r="J32">
        <v>141.65</v>
      </c>
      <c r="K32">
        <f t="shared" si="0"/>
        <v>2.8300000000000125</v>
      </c>
    </row>
    <row r="33" spans="4:11" x14ac:dyDescent="0.25">
      <c r="D33" t="s">
        <v>14</v>
      </c>
      <c r="F33">
        <v>0</v>
      </c>
      <c r="G33" s="2">
        <v>9800</v>
      </c>
      <c r="I33" t="b">
        <f>J33='Example Payment Sheet'!F25+'Example Payment Sheet'!G25</f>
        <v>1</v>
      </c>
      <c r="J33" s="4">
        <f>SUM(J10:J32)</f>
        <v>9999.9500000000007</v>
      </c>
      <c r="K33" s="2">
        <f>J33-G33</f>
        <v>199.95000000000073</v>
      </c>
    </row>
    <row r="34" spans="4:11" x14ac:dyDescent="0.25">
      <c r="I34" t="s">
        <v>54</v>
      </c>
      <c r="K3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9D94-BA16-4CD0-97AA-1A72CACD437C}">
  <dimension ref="A1:K25"/>
  <sheetViews>
    <sheetView workbookViewId="0">
      <selection activeCell="C35" sqref="C35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3.28515625" bestFit="1" customWidth="1"/>
    <col min="4" max="4" width="15" bestFit="1" customWidth="1"/>
    <col min="5" max="5" width="16.5703125" bestFit="1" customWidth="1"/>
    <col min="6" max="6" width="18.28515625" bestFit="1" customWidth="1"/>
    <col min="7" max="7" width="8.7109375" bestFit="1" customWidth="1"/>
    <col min="8" max="8" width="15.7109375" bestFit="1" customWidth="1"/>
    <col min="9" max="9" width="13.28515625" bestFit="1" customWidth="1"/>
    <col min="12" max="12" width="18.28515625" bestFit="1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5</v>
      </c>
      <c r="F1" t="s">
        <v>46</v>
      </c>
      <c r="G1" t="s">
        <v>47</v>
      </c>
      <c r="H1" t="s">
        <v>48</v>
      </c>
      <c r="I1" t="s">
        <v>49</v>
      </c>
      <c r="K1" t="s">
        <v>60</v>
      </c>
    </row>
    <row r="2" spans="1:11" x14ac:dyDescent="0.25">
      <c r="A2" t="s">
        <v>50</v>
      </c>
      <c r="B2">
        <v>4871</v>
      </c>
      <c r="C2" t="s">
        <v>51</v>
      </c>
      <c r="D2">
        <v>3507626</v>
      </c>
      <c r="E2">
        <v>9800</v>
      </c>
      <c r="F2">
        <v>259.89999999999998</v>
      </c>
      <c r="G2">
        <v>5.3000000000000114</v>
      </c>
      <c r="H2" t="s">
        <v>52</v>
      </c>
      <c r="I2" t="s">
        <v>51</v>
      </c>
      <c r="K2" s="4">
        <f>F2+G2</f>
        <v>265.2</v>
      </c>
    </row>
    <row r="3" spans="1:11" x14ac:dyDescent="0.25">
      <c r="A3" t="s">
        <v>50</v>
      </c>
      <c r="B3">
        <v>4871</v>
      </c>
      <c r="C3" t="s">
        <v>51</v>
      </c>
      <c r="D3">
        <v>3507730</v>
      </c>
      <c r="E3">
        <v>9800</v>
      </c>
      <c r="F3">
        <v>138.82</v>
      </c>
      <c r="G3">
        <v>2.8300000000000125</v>
      </c>
      <c r="H3" t="s">
        <v>52</v>
      </c>
      <c r="I3" t="s">
        <v>51</v>
      </c>
      <c r="K3" s="4">
        <f>F3+G3</f>
        <v>141.65</v>
      </c>
    </row>
    <row r="4" spans="1:11" x14ac:dyDescent="0.25">
      <c r="A4" t="s">
        <v>50</v>
      </c>
      <c r="B4">
        <v>4871</v>
      </c>
      <c r="C4" t="s">
        <v>51</v>
      </c>
      <c r="D4">
        <v>3507645</v>
      </c>
      <c r="E4">
        <v>9800</v>
      </c>
      <c r="F4">
        <v>390.24</v>
      </c>
      <c r="G4">
        <v>7.9599999999999795</v>
      </c>
      <c r="H4" t="s">
        <v>52</v>
      </c>
      <c r="I4" t="s">
        <v>51</v>
      </c>
      <c r="K4" s="4">
        <f t="shared" ref="K3:K24" si="0">F4+G4</f>
        <v>398.2</v>
      </c>
    </row>
    <row r="5" spans="1:11" x14ac:dyDescent="0.25">
      <c r="A5" t="s">
        <v>50</v>
      </c>
      <c r="B5">
        <v>4871</v>
      </c>
      <c r="C5" t="s">
        <v>51</v>
      </c>
      <c r="D5">
        <v>3516498</v>
      </c>
      <c r="E5">
        <v>9800</v>
      </c>
      <c r="F5">
        <v>259.89999999999998</v>
      </c>
      <c r="G5">
        <v>5.3000000000000114</v>
      </c>
      <c r="H5" t="s">
        <v>52</v>
      </c>
      <c r="I5" t="s">
        <v>51</v>
      </c>
      <c r="K5" s="4">
        <f t="shared" si="0"/>
        <v>265.2</v>
      </c>
    </row>
    <row r="6" spans="1:11" x14ac:dyDescent="0.25">
      <c r="A6" t="s">
        <v>50</v>
      </c>
      <c r="B6">
        <v>4871</v>
      </c>
      <c r="C6" t="s">
        <v>51</v>
      </c>
      <c r="D6">
        <v>3516614</v>
      </c>
      <c r="E6">
        <v>9800</v>
      </c>
      <c r="F6">
        <v>259.89999999999998</v>
      </c>
      <c r="G6">
        <v>5.3000000000000114</v>
      </c>
      <c r="H6" t="s">
        <v>52</v>
      </c>
      <c r="I6" t="s">
        <v>51</v>
      </c>
      <c r="K6" s="4">
        <f t="shared" si="0"/>
        <v>265.2</v>
      </c>
    </row>
    <row r="7" spans="1:11" x14ac:dyDescent="0.25">
      <c r="A7" t="s">
        <v>50</v>
      </c>
      <c r="B7">
        <v>4871</v>
      </c>
      <c r="C7" t="s">
        <v>51</v>
      </c>
      <c r="D7">
        <v>3516599</v>
      </c>
      <c r="E7">
        <v>9800</v>
      </c>
      <c r="F7">
        <v>259.89999999999998</v>
      </c>
      <c r="G7">
        <v>5.3000000000000114</v>
      </c>
      <c r="H7" t="s">
        <v>52</v>
      </c>
      <c r="I7" t="s">
        <v>51</v>
      </c>
      <c r="K7" s="4">
        <f t="shared" si="0"/>
        <v>265.2</v>
      </c>
    </row>
    <row r="8" spans="1:11" x14ac:dyDescent="0.25">
      <c r="A8" t="s">
        <v>50</v>
      </c>
      <c r="B8">
        <v>4871</v>
      </c>
      <c r="C8" t="s">
        <v>51</v>
      </c>
      <c r="D8">
        <v>3516607</v>
      </c>
      <c r="E8">
        <v>9800</v>
      </c>
      <c r="F8">
        <v>390.24</v>
      </c>
      <c r="G8">
        <v>7.9599999999999795</v>
      </c>
      <c r="H8" t="s">
        <v>52</v>
      </c>
      <c r="I8" t="s">
        <v>51</v>
      </c>
      <c r="K8" s="4">
        <f t="shared" si="0"/>
        <v>398.2</v>
      </c>
    </row>
    <row r="9" spans="1:11" x14ac:dyDescent="0.25">
      <c r="A9" t="s">
        <v>50</v>
      </c>
      <c r="B9">
        <v>4871</v>
      </c>
      <c r="C9" t="s">
        <v>51</v>
      </c>
      <c r="D9">
        <v>3516517</v>
      </c>
      <c r="E9">
        <v>9800</v>
      </c>
      <c r="F9">
        <v>518.71</v>
      </c>
      <c r="G9">
        <v>10.589999999999918</v>
      </c>
      <c r="H9" t="s">
        <v>52</v>
      </c>
      <c r="I9" t="s">
        <v>51</v>
      </c>
      <c r="K9" s="4">
        <f t="shared" si="0"/>
        <v>529.29999999999995</v>
      </c>
    </row>
    <row r="10" spans="1:11" x14ac:dyDescent="0.25">
      <c r="A10" t="s">
        <v>50</v>
      </c>
      <c r="B10">
        <v>4871</v>
      </c>
      <c r="C10" t="s">
        <v>51</v>
      </c>
      <c r="D10">
        <v>3516617</v>
      </c>
      <c r="E10">
        <v>9800</v>
      </c>
      <c r="F10">
        <v>518.71</v>
      </c>
      <c r="G10">
        <v>10.589999999999918</v>
      </c>
      <c r="H10" t="s">
        <v>52</v>
      </c>
      <c r="I10" t="s">
        <v>51</v>
      </c>
      <c r="K10" s="4">
        <f t="shared" si="0"/>
        <v>529.29999999999995</v>
      </c>
    </row>
    <row r="11" spans="1:11" x14ac:dyDescent="0.25">
      <c r="A11" t="s">
        <v>50</v>
      </c>
      <c r="B11">
        <v>4871</v>
      </c>
      <c r="C11" t="s">
        <v>51</v>
      </c>
      <c r="D11">
        <v>3516598</v>
      </c>
      <c r="E11">
        <v>9800</v>
      </c>
      <c r="F11">
        <v>390.24</v>
      </c>
      <c r="G11">
        <v>7.9599999999999795</v>
      </c>
      <c r="H11" t="s">
        <v>52</v>
      </c>
      <c r="I11" t="s">
        <v>51</v>
      </c>
      <c r="K11" s="4">
        <f t="shared" si="0"/>
        <v>398.2</v>
      </c>
    </row>
    <row r="12" spans="1:11" x14ac:dyDescent="0.25">
      <c r="A12" t="s">
        <v>50</v>
      </c>
      <c r="B12">
        <v>4871</v>
      </c>
      <c r="C12" t="s">
        <v>51</v>
      </c>
      <c r="D12">
        <v>3547968</v>
      </c>
      <c r="E12">
        <v>9800</v>
      </c>
      <c r="F12">
        <v>694.1</v>
      </c>
      <c r="G12">
        <v>14.169999999999959</v>
      </c>
      <c r="H12" t="s">
        <v>52</v>
      </c>
      <c r="I12" t="s">
        <v>51</v>
      </c>
      <c r="K12" s="4">
        <f t="shared" si="0"/>
        <v>708.27</v>
      </c>
    </row>
    <row r="13" spans="1:11" x14ac:dyDescent="0.25">
      <c r="A13" t="s">
        <v>50</v>
      </c>
      <c r="B13">
        <v>4871</v>
      </c>
      <c r="C13" t="s">
        <v>51</v>
      </c>
      <c r="D13">
        <v>3547954</v>
      </c>
      <c r="E13">
        <v>9800</v>
      </c>
      <c r="F13">
        <v>1113.6300000000001</v>
      </c>
      <c r="G13">
        <v>22.729999999999801</v>
      </c>
      <c r="H13" t="s">
        <v>52</v>
      </c>
      <c r="I13" t="s">
        <v>51</v>
      </c>
      <c r="K13" s="4">
        <f t="shared" si="0"/>
        <v>1136.3599999999999</v>
      </c>
    </row>
    <row r="14" spans="1:11" x14ac:dyDescent="0.25">
      <c r="A14" t="s">
        <v>50</v>
      </c>
      <c r="B14">
        <v>4871</v>
      </c>
      <c r="C14" t="s">
        <v>51</v>
      </c>
      <c r="D14">
        <v>3547854</v>
      </c>
      <c r="E14">
        <v>9800</v>
      </c>
      <c r="F14">
        <v>518.71</v>
      </c>
      <c r="G14">
        <v>10.589999999999918</v>
      </c>
      <c r="H14" t="s">
        <v>52</v>
      </c>
      <c r="I14" t="s">
        <v>51</v>
      </c>
      <c r="K14" s="4">
        <f t="shared" si="0"/>
        <v>529.29999999999995</v>
      </c>
    </row>
    <row r="15" spans="1:11" x14ac:dyDescent="0.25">
      <c r="A15" t="s">
        <v>50</v>
      </c>
      <c r="B15">
        <v>4871</v>
      </c>
      <c r="C15" t="s">
        <v>51</v>
      </c>
      <c r="D15">
        <v>3547962</v>
      </c>
      <c r="E15">
        <v>9800</v>
      </c>
      <c r="F15">
        <v>259.89999999999998</v>
      </c>
      <c r="G15">
        <v>5.3000000000000114</v>
      </c>
      <c r="H15" t="s">
        <v>52</v>
      </c>
      <c r="I15" t="s">
        <v>51</v>
      </c>
      <c r="K15" s="4">
        <f t="shared" si="0"/>
        <v>265.2</v>
      </c>
    </row>
    <row r="16" spans="1:11" x14ac:dyDescent="0.25">
      <c r="A16" t="s">
        <v>50</v>
      </c>
      <c r="B16">
        <v>4871</v>
      </c>
      <c r="C16" t="s">
        <v>51</v>
      </c>
      <c r="D16">
        <v>3547871</v>
      </c>
      <c r="E16">
        <v>9800</v>
      </c>
      <c r="F16">
        <v>860.06</v>
      </c>
      <c r="G16">
        <v>17.550000000000068</v>
      </c>
      <c r="H16" t="s">
        <v>52</v>
      </c>
      <c r="I16" t="s">
        <v>51</v>
      </c>
      <c r="K16" s="4">
        <f t="shared" si="0"/>
        <v>877.61</v>
      </c>
    </row>
    <row r="17" spans="1:11" x14ac:dyDescent="0.25">
      <c r="A17" t="s">
        <v>50</v>
      </c>
      <c r="B17">
        <v>4871</v>
      </c>
      <c r="C17" t="s">
        <v>51</v>
      </c>
      <c r="D17">
        <v>3547957</v>
      </c>
      <c r="E17">
        <v>9800</v>
      </c>
      <c r="F17">
        <v>860.06</v>
      </c>
      <c r="G17">
        <v>17.550000000000068</v>
      </c>
      <c r="H17" t="s">
        <v>52</v>
      </c>
      <c r="I17" t="s">
        <v>51</v>
      </c>
      <c r="K17" s="4">
        <f t="shared" si="0"/>
        <v>877.61</v>
      </c>
    </row>
    <row r="18" spans="1:11" x14ac:dyDescent="0.25">
      <c r="A18" t="s">
        <v>50</v>
      </c>
      <c r="B18">
        <v>4871</v>
      </c>
      <c r="C18" t="s">
        <v>51</v>
      </c>
      <c r="D18">
        <v>3547865</v>
      </c>
      <c r="E18">
        <v>9800</v>
      </c>
      <c r="F18">
        <v>390.24</v>
      </c>
      <c r="G18">
        <v>7.9599999999999795</v>
      </c>
      <c r="H18" t="s">
        <v>52</v>
      </c>
      <c r="I18" t="s">
        <v>51</v>
      </c>
      <c r="K18" s="4">
        <f t="shared" si="0"/>
        <v>398.2</v>
      </c>
    </row>
    <row r="19" spans="1:11" x14ac:dyDescent="0.25">
      <c r="A19" t="s">
        <v>50</v>
      </c>
      <c r="B19">
        <v>4871</v>
      </c>
      <c r="C19" t="s">
        <v>51</v>
      </c>
      <c r="D19">
        <v>3547967</v>
      </c>
      <c r="E19">
        <v>9800</v>
      </c>
      <c r="F19">
        <v>259.89999999999998</v>
      </c>
      <c r="G19">
        <v>5.3000000000000114</v>
      </c>
      <c r="H19" t="s">
        <v>52</v>
      </c>
      <c r="I19" t="s">
        <v>51</v>
      </c>
      <c r="K19" s="4">
        <f t="shared" si="0"/>
        <v>265.2</v>
      </c>
    </row>
    <row r="20" spans="1:11" x14ac:dyDescent="0.25">
      <c r="A20" t="s">
        <v>50</v>
      </c>
      <c r="B20">
        <v>4871</v>
      </c>
      <c r="C20" t="s">
        <v>51</v>
      </c>
      <c r="D20">
        <v>3547966</v>
      </c>
      <c r="E20">
        <v>9800</v>
      </c>
      <c r="F20">
        <v>390.24</v>
      </c>
      <c r="G20">
        <v>7.9599999999999795</v>
      </c>
      <c r="H20" t="s">
        <v>52</v>
      </c>
      <c r="I20" t="s">
        <v>51</v>
      </c>
      <c r="K20" s="4">
        <f t="shared" si="0"/>
        <v>398.2</v>
      </c>
    </row>
    <row r="21" spans="1:11" x14ac:dyDescent="0.25">
      <c r="A21" t="s">
        <v>50</v>
      </c>
      <c r="B21">
        <v>4871</v>
      </c>
      <c r="C21" t="s">
        <v>51</v>
      </c>
      <c r="D21">
        <v>3547965</v>
      </c>
      <c r="E21">
        <v>9800</v>
      </c>
      <c r="F21">
        <v>529.05999999999995</v>
      </c>
      <c r="G21">
        <v>10.790000000000077</v>
      </c>
      <c r="H21" t="s">
        <v>52</v>
      </c>
      <c r="I21" t="s">
        <v>51</v>
      </c>
      <c r="K21" s="4">
        <f t="shared" si="0"/>
        <v>539.85</v>
      </c>
    </row>
    <row r="22" spans="1:11" x14ac:dyDescent="0.25">
      <c r="A22" t="s">
        <v>50</v>
      </c>
      <c r="B22">
        <v>4871</v>
      </c>
      <c r="C22" t="s">
        <v>51</v>
      </c>
      <c r="D22">
        <v>3547860</v>
      </c>
      <c r="E22">
        <v>9800</v>
      </c>
      <c r="F22">
        <v>138.82</v>
      </c>
      <c r="G22">
        <v>2.8300000000000125</v>
      </c>
      <c r="H22" t="s">
        <v>52</v>
      </c>
      <c r="I22" t="s">
        <v>51</v>
      </c>
      <c r="K22" s="4">
        <f t="shared" si="0"/>
        <v>141.65</v>
      </c>
    </row>
    <row r="23" spans="1:11" x14ac:dyDescent="0.25">
      <c r="A23" t="s">
        <v>50</v>
      </c>
      <c r="B23">
        <v>4871</v>
      </c>
      <c r="C23" t="s">
        <v>51</v>
      </c>
      <c r="D23">
        <v>3547959</v>
      </c>
      <c r="E23">
        <v>9800</v>
      </c>
      <c r="F23">
        <v>259.89999999999998</v>
      </c>
      <c r="G23">
        <v>5.3000000000000114</v>
      </c>
      <c r="H23" t="s">
        <v>52</v>
      </c>
      <c r="I23" t="s">
        <v>51</v>
      </c>
      <c r="K23" s="4">
        <f t="shared" si="0"/>
        <v>265.2</v>
      </c>
    </row>
    <row r="24" spans="1:11" x14ac:dyDescent="0.25">
      <c r="A24" t="s">
        <v>50</v>
      </c>
      <c r="B24">
        <v>4871</v>
      </c>
      <c r="C24" t="s">
        <v>51</v>
      </c>
      <c r="D24">
        <v>3547956</v>
      </c>
      <c r="E24">
        <v>9800</v>
      </c>
      <c r="F24">
        <v>138.82</v>
      </c>
      <c r="G24">
        <v>2.8300000000000125</v>
      </c>
      <c r="H24" t="s">
        <v>52</v>
      </c>
      <c r="I24" t="s">
        <v>51</v>
      </c>
      <c r="K24" s="4">
        <f t="shared" si="0"/>
        <v>141.65</v>
      </c>
    </row>
    <row r="25" spans="1:11" x14ac:dyDescent="0.25">
      <c r="F25" s="4">
        <f>SUM(F2:F24)</f>
        <v>9799.9999999999982</v>
      </c>
      <c r="G25" s="4">
        <f>SUM(G2:G24)</f>
        <v>199.94999999999976</v>
      </c>
      <c r="H25" s="5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4B06-4406-42CE-B8BD-2EE0705E2FB5}">
  <dimension ref="A1:M25"/>
  <sheetViews>
    <sheetView workbookViewId="0">
      <selection activeCell="F35" sqref="F35"/>
    </sheetView>
  </sheetViews>
  <sheetFormatPr defaultRowHeight="15" x14ac:dyDescent="0.25"/>
  <cols>
    <col min="1" max="1" width="26.7109375" bestFit="1" customWidth="1"/>
    <col min="2" max="2" width="12" bestFit="1" customWidth="1"/>
    <col min="3" max="3" width="18.85546875" bestFit="1" customWidth="1"/>
    <col min="4" max="4" width="11.140625" bestFit="1" customWidth="1"/>
    <col min="5" max="5" width="8.140625" bestFit="1" customWidth="1"/>
    <col min="6" max="6" width="14.5703125" bestFit="1" customWidth="1"/>
    <col min="7" max="7" width="12.42578125" bestFit="1" customWidth="1"/>
    <col min="9" max="9" width="19.5703125" bestFit="1" customWidth="1"/>
    <col min="10" max="10" width="18.28515625" bestFit="1" customWidth="1"/>
    <col min="11" max="11" width="8.7109375" bestFit="1" customWidth="1"/>
    <col min="13" max="13" width="62.85546875" bestFit="1" customWidth="1"/>
  </cols>
  <sheetData>
    <row r="1" spans="1:13" x14ac:dyDescent="0.25">
      <c r="A1" t="s">
        <v>0</v>
      </c>
      <c r="B1">
        <v>954430</v>
      </c>
    </row>
    <row r="2" spans="1:13" x14ac:dyDescent="0.25">
      <c r="A2" t="s">
        <v>1</v>
      </c>
      <c r="B2">
        <v>5055520</v>
      </c>
    </row>
    <row r="3" spans="1:13" x14ac:dyDescent="0.25">
      <c r="A3" t="s">
        <v>2</v>
      </c>
      <c r="B3" s="1">
        <v>44642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  <c r="B5" s="2">
        <v>6491.989999999998</v>
      </c>
    </row>
    <row r="8" spans="1:13" x14ac:dyDescent="0.25">
      <c r="A8" t="s">
        <v>6</v>
      </c>
    </row>
    <row r="9" spans="1:13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I9" t="s">
        <v>55</v>
      </c>
    </row>
    <row r="10" spans="1:13" x14ac:dyDescent="0.25">
      <c r="A10">
        <v>387098644</v>
      </c>
      <c r="B10" s="3">
        <v>44613</v>
      </c>
      <c r="C10" t="s">
        <v>41</v>
      </c>
      <c r="E10">
        <v>-311.69</v>
      </c>
      <c r="F10">
        <v>0</v>
      </c>
      <c r="G10">
        <v>-311.69</v>
      </c>
      <c r="J10" t="s">
        <v>53</v>
      </c>
      <c r="K10" t="s">
        <v>47</v>
      </c>
      <c r="M10" t="s">
        <v>64</v>
      </c>
    </row>
    <row r="11" spans="1:13" x14ac:dyDescent="0.25">
      <c r="A11">
        <v>387098644</v>
      </c>
      <c r="B11" t="s">
        <v>19</v>
      </c>
      <c r="C11" t="s">
        <v>26</v>
      </c>
      <c r="E11">
        <v>390.24</v>
      </c>
      <c r="F11">
        <v>0</v>
      </c>
      <c r="G11">
        <v>390.24</v>
      </c>
      <c r="J11">
        <v>398.2</v>
      </c>
      <c r="K11">
        <f>J11-G11</f>
        <v>7.9599999999999795</v>
      </c>
      <c r="M11" t="s">
        <v>61</v>
      </c>
    </row>
    <row r="12" spans="1:13" x14ac:dyDescent="0.25">
      <c r="A12">
        <v>387157984</v>
      </c>
      <c r="B12" t="s">
        <v>27</v>
      </c>
      <c r="C12" t="s">
        <v>28</v>
      </c>
      <c r="E12">
        <v>694.1</v>
      </c>
      <c r="F12">
        <v>0</v>
      </c>
      <c r="G12">
        <v>694.1</v>
      </c>
      <c r="J12">
        <v>708.27</v>
      </c>
      <c r="K12">
        <f t="shared" ref="K12:K24" si="0">J12-G12</f>
        <v>14.169999999999959</v>
      </c>
      <c r="M12" t="s">
        <v>63</v>
      </c>
    </row>
    <row r="13" spans="1:13" x14ac:dyDescent="0.25">
      <c r="A13">
        <v>387157985</v>
      </c>
      <c r="B13" t="s">
        <v>27</v>
      </c>
      <c r="C13" t="s">
        <v>29</v>
      </c>
      <c r="E13">
        <v>1113.6300000000001</v>
      </c>
      <c r="F13">
        <v>0</v>
      </c>
      <c r="G13">
        <v>1113.6300000000001</v>
      </c>
      <c r="J13">
        <v>1136.3599999999999</v>
      </c>
      <c r="K13">
        <f t="shared" si="0"/>
        <v>22.729999999999791</v>
      </c>
    </row>
    <row r="14" spans="1:13" x14ac:dyDescent="0.25">
      <c r="A14">
        <v>387157986</v>
      </c>
      <c r="B14" t="s">
        <v>27</v>
      </c>
      <c r="C14" t="s">
        <v>30</v>
      </c>
      <c r="E14">
        <v>518.71</v>
      </c>
      <c r="F14">
        <v>0</v>
      </c>
      <c r="G14">
        <v>518.71</v>
      </c>
      <c r="J14">
        <v>529.29999999999995</v>
      </c>
      <c r="K14">
        <f t="shared" si="0"/>
        <v>10.589999999999918</v>
      </c>
    </row>
    <row r="15" spans="1:13" x14ac:dyDescent="0.25">
      <c r="A15">
        <v>387157987</v>
      </c>
      <c r="B15" t="s">
        <v>27</v>
      </c>
      <c r="C15" t="s">
        <v>31</v>
      </c>
      <c r="E15">
        <v>259.89999999999998</v>
      </c>
      <c r="F15">
        <v>0</v>
      </c>
      <c r="G15">
        <v>259.89999999999998</v>
      </c>
      <c r="J15">
        <v>265.2</v>
      </c>
      <c r="K15">
        <f t="shared" si="0"/>
        <v>5.3000000000000114</v>
      </c>
    </row>
    <row r="16" spans="1:13" x14ac:dyDescent="0.25">
      <c r="A16">
        <v>387157988</v>
      </c>
      <c r="B16" t="s">
        <v>27</v>
      </c>
      <c r="C16" t="s">
        <v>32</v>
      </c>
      <c r="E16">
        <v>860.06</v>
      </c>
      <c r="F16">
        <v>0</v>
      </c>
      <c r="G16">
        <v>860.06</v>
      </c>
      <c r="J16">
        <v>877.61</v>
      </c>
      <c r="K16">
        <f t="shared" si="0"/>
        <v>17.550000000000068</v>
      </c>
    </row>
    <row r="17" spans="1:11" x14ac:dyDescent="0.25">
      <c r="A17">
        <v>387157989</v>
      </c>
      <c r="B17" t="s">
        <v>27</v>
      </c>
      <c r="C17" t="s">
        <v>33</v>
      </c>
      <c r="E17">
        <v>860.06</v>
      </c>
      <c r="F17">
        <v>0</v>
      </c>
      <c r="G17">
        <v>860.06</v>
      </c>
      <c r="J17">
        <v>877.61</v>
      </c>
      <c r="K17">
        <f t="shared" si="0"/>
        <v>17.550000000000068</v>
      </c>
    </row>
    <row r="18" spans="1:11" x14ac:dyDescent="0.25">
      <c r="A18">
        <v>387157991</v>
      </c>
      <c r="B18" t="s">
        <v>27</v>
      </c>
      <c r="C18" t="s">
        <v>34</v>
      </c>
      <c r="E18">
        <v>390.24</v>
      </c>
      <c r="F18">
        <v>0</v>
      </c>
      <c r="G18">
        <v>390.24</v>
      </c>
      <c r="J18">
        <v>398.2</v>
      </c>
      <c r="K18">
        <f t="shared" si="0"/>
        <v>7.9599999999999795</v>
      </c>
    </row>
    <row r="19" spans="1:11" x14ac:dyDescent="0.25">
      <c r="A19">
        <v>387157992</v>
      </c>
      <c r="B19" t="s">
        <v>27</v>
      </c>
      <c r="C19" t="s">
        <v>35</v>
      </c>
      <c r="E19">
        <v>259.89999999999998</v>
      </c>
      <c r="F19">
        <v>0</v>
      </c>
      <c r="G19">
        <v>259.89999999999998</v>
      </c>
      <c r="J19">
        <v>265.2</v>
      </c>
      <c r="K19">
        <f t="shared" si="0"/>
        <v>5.3000000000000114</v>
      </c>
    </row>
    <row r="20" spans="1:11" x14ac:dyDescent="0.25">
      <c r="A20">
        <v>387157993</v>
      </c>
      <c r="B20" t="s">
        <v>27</v>
      </c>
      <c r="C20" t="s">
        <v>36</v>
      </c>
      <c r="E20">
        <v>390.24</v>
      </c>
      <c r="F20">
        <v>0</v>
      </c>
      <c r="G20">
        <v>390.24</v>
      </c>
      <c r="J20">
        <v>398.2</v>
      </c>
      <c r="K20">
        <f t="shared" si="0"/>
        <v>7.9599999999999795</v>
      </c>
    </row>
    <row r="21" spans="1:11" x14ac:dyDescent="0.25">
      <c r="A21">
        <v>387157994</v>
      </c>
      <c r="B21" t="s">
        <v>27</v>
      </c>
      <c r="C21" t="s">
        <v>37</v>
      </c>
      <c r="E21">
        <v>529.05999999999995</v>
      </c>
      <c r="F21">
        <v>0</v>
      </c>
      <c r="G21">
        <v>529.05999999999995</v>
      </c>
      <c r="J21">
        <v>539.85</v>
      </c>
      <c r="K21">
        <f t="shared" si="0"/>
        <v>10.790000000000077</v>
      </c>
    </row>
    <row r="22" spans="1:11" x14ac:dyDescent="0.25">
      <c r="A22">
        <v>387185009</v>
      </c>
      <c r="B22" t="s">
        <v>27</v>
      </c>
      <c r="C22" t="s">
        <v>38</v>
      </c>
      <c r="E22">
        <v>138.82</v>
      </c>
      <c r="F22">
        <v>0</v>
      </c>
      <c r="G22">
        <v>138.82</v>
      </c>
      <c r="J22">
        <v>141.65</v>
      </c>
      <c r="K22">
        <f t="shared" si="0"/>
        <v>2.8300000000000125</v>
      </c>
    </row>
    <row r="23" spans="1:11" x14ac:dyDescent="0.25">
      <c r="A23">
        <v>387185010</v>
      </c>
      <c r="B23" t="s">
        <v>27</v>
      </c>
      <c r="C23" t="s">
        <v>39</v>
      </c>
      <c r="E23">
        <v>259.89999999999998</v>
      </c>
      <c r="F23">
        <v>0</v>
      </c>
      <c r="G23">
        <v>259.89999999999998</v>
      </c>
      <c r="J23">
        <v>265.2</v>
      </c>
      <c r="K23">
        <f t="shared" si="0"/>
        <v>5.3000000000000114</v>
      </c>
    </row>
    <row r="24" spans="1:11" x14ac:dyDescent="0.25">
      <c r="A24">
        <v>387199496</v>
      </c>
      <c r="B24" t="s">
        <v>27</v>
      </c>
      <c r="C24" t="s">
        <v>40</v>
      </c>
      <c r="E24">
        <v>138.82</v>
      </c>
      <c r="F24">
        <v>0</v>
      </c>
      <c r="G24">
        <v>138.82</v>
      </c>
      <c r="J24">
        <v>141.65</v>
      </c>
      <c r="K24">
        <f t="shared" si="0"/>
        <v>2.8300000000000125</v>
      </c>
    </row>
    <row r="25" spans="1:11" x14ac:dyDescent="0.25">
      <c r="E25" s="4">
        <f>SUM(E10:E24)</f>
        <v>6491.989999999998</v>
      </c>
      <c r="J25" s="4">
        <f>SUM(J11:J24)</f>
        <v>6942.4999999999991</v>
      </c>
      <c r="K25" s="4">
        <f>SUM(K11:K24)</f>
        <v>138.81999999999988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1614-E80B-431F-907D-98A39DCD3D4D}">
  <dimension ref="A1:M17"/>
  <sheetViews>
    <sheetView workbookViewId="0">
      <selection activeCell="B37" sqref="B37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3.28515625" bestFit="1" customWidth="1"/>
    <col min="4" max="4" width="15" bestFit="1" customWidth="1"/>
    <col min="5" max="5" width="16.5703125" bestFit="1" customWidth="1"/>
    <col min="6" max="6" width="18.28515625" bestFit="1" customWidth="1"/>
    <col min="7" max="7" width="8.7109375" bestFit="1" customWidth="1"/>
    <col min="8" max="8" width="15.7109375" bestFit="1" customWidth="1"/>
    <col min="9" max="9" width="13.28515625" bestFit="1" customWidth="1"/>
  </cols>
  <sheetData>
    <row r="1" spans="1:13" x14ac:dyDescent="0.25">
      <c r="A1" t="s">
        <v>42</v>
      </c>
      <c r="B1" t="s">
        <v>43</v>
      </c>
      <c r="C1" t="s">
        <v>44</v>
      </c>
      <c r="D1" t="s">
        <v>45</v>
      </c>
      <c r="E1" t="s">
        <v>5</v>
      </c>
      <c r="F1" t="s">
        <v>46</v>
      </c>
      <c r="G1" t="s">
        <v>47</v>
      </c>
      <c r="H1" t="s">
        <v>48</v>
      </c>
      <c r="I1" t="s">
        <v>49</v>
      </c>
    </row>
    <row r="2" spans="1:13" x14ac:dyDescent="0.25">
      <c r="A2" t="s">
        <v>50</v>
      </c>
      <c r="B2">
        <v>4871</v>
      </c>
      <c r="C2" t="s">
        <v>51</v>
      </c>
      <c r="D2">
        <v>3516598</v>
      </c>
      <c r="E2">
        <v>6491.989999999998</v>
      </c>
      <c r="F2">
        <v>390.24</v>
      </c>
      <c r="G2">
        <v>7.9599999999999795</v>
      </c>
      <c r="H2" t="s">
        <v>52</v>
      </c>
      <c r="I2" t="s">
        <v>51</v>
      </c>
    </row>
    <row r="3" spans="1:13" x14ac:dyDescent="0.25">
      <c r="A3" t="s">
        <v>50</v>
      </c>
      <c r="B3">
        <v>4871</v>
      </c>
      <c r="C3" t="s">
        <v>51</v>
      </c>
      <c r="D3">
        <v>3547968</v>
      </c>
      <c r="E3">
        <v>6491.989999999998</v>
      </c>
      <c r="F3">
        <v>694.1</v>
      </c>
      <c r="G3">
        <v>14.169999999999959</v>
      </c>
      <c r="H3" t="s">
        <v>52</v>
      </c>
      <c r="I3" t="s">
        <v>51</v>
      </c>
    </row>
    <row r="4" spans="1:13" x14ac:dyDescent="0.25">
      <c r="A4" t="s">
        <v>50</v>
      </c>
      <c r="B4">
        <v>4871</v>
      </c>
      <c r="C4" t="s">
        <v>51</v>
      </c>
      <c r="D4">
        <v>3547954</v>
      </c>
      <c r="E4">
        <v>6491.99</v>
      </c>
      <c r="F4">
        <v>1113.6300000000001</v>
      </c>
      <c r="G4">
        <v>22.729999999999791</v>
      </c>
      <c r="H4" t="s">
        <v>52</v>
      </c>
      <c r="I4" t="s">
        <v>51</v>
      </c>
      <c r="K4">
        <v>-311.69</v>
      </c>
      <c r="M4">
        <f>F4-400</f>
        <v>713.63000000000011</v>
      </c>
    </row>
    <row r="5" spans="1:13" x14ac:dyDescent="0.25">
      <c r="A5" t="s">
        <v>50</v>
      </c>
      <c r="B5">
        <v>4871</v>
      </c>
      <c r="C5" t="s">
        <v>51</v>
      </c>
      <c r="D5">
        <v>3547854</v>
      </c>
      <c r="E5">
        <v>6491.99</v>
      </c>
      <c r="F5">
        <v>518.71</v>
      </c>
      <c r="G5">
        <v>10.589999999999918</v>
      </c>
      <c r="H5" t="s">
        <v>52</v>
      </c>
      <c r="I5" t="s">
        <v>51</v>
      </c>
      <c r="K5">
        <f>K4+265.2</f>
        <v>-46.490000000000009</v>
      </c>
    </row>
    <row r="6" spans="1:13" hidden="1" x14ac:dyDescent="0.25">
      <c r="A6" t="s">
        <v>50</v>
      </c>
      <c r="B6">
        <v>4871</v>
      </c>
      <c r="C6" t="s">
        <v>51</v>
      </c>
      <c r="D6">
        <v>3547962</v>
      </c>
      <c r="E6">
        <v>6491.99</v>
      </c>
      <c r="F6">
        <v>0</v>
      </c>
      <c r="G6">
        <v>0</v>
      </c>
      <c r="H6" t="s">
        <v>52</v>
      </c>
      <c r="I6" t="s">
        <v>51</v>
      </c>
    </row>
    <row r="7" spans="1:13" x14ac:dyDescent="0.25">
      <c r="A7" t="s">
        <v>50</v>
      </c>
      <c r="B7">
        <v>4871</v>
      </c>
      <c r="C7" t="s">
        <v>51</v>
      </c>
      <c r="D7">
        <v>3547871</v>
      </c>
      <c r="E7">
        <v>6491.99</v>
      </c>
      <c r="F7">
        <v>860.06</v>
      </c>
      <c r="G7">
        <v>17.550000000000068</v>
      </c>
      <c r="H7" t="s">
        <v>52</v>
      </c>
      <c r="I7" t="s">
        <v>51</v>
      </c>
    </row>
    <row r="8" spans="1:13" x14ac:dyDescent="0.25">
      <c r="A8" t="s">
        <v>50</v>
      </c>
      <c r="B8">
        <v>4871</v>
      </c>
      <c r="C8" t="s">
        <v>51</v>
      </c>
      <c r="D8">
        <v>3547957</v>
      </c>
      <c r="E8">
        <v>6491.99</v>
      </c>
      <c r="F8">
        <v>860.06</v>
      </c>
      <c r="G8">
        <v>17.550000000000068</v>
      </c>
      <c r="H8" t="s">
        <v>52</v>
      </c>
      <c r="I8" t="s">
        <v>51</v>
      </c>
    </row>
    <row r="9" spans="1:13" x14ac:dyDescent="0.25">
      <c r="A9" t="s">
        <v>50</v>
      </c>
      <c r="B9">
        <v>4871</v>
      </c>
      <c r="C9" t="s">
        <v>51</v>
      </c>
      <c r="D9">
        <v>3547865</v>
      </c>
      <c r="E9">
        <v>6491.99</v>
      </c>
      <c r="F9">
        <v>390.24</v>
      </c>
      <c r="G9">
        <v>7.9599999999999795</v>
      </c>
      <c r="H9" t="s">
        <v>52</v>
      </c>
      <c r="I9" t="s">
        <v>51</v>
      </c>
      <c r="K9">
        <v>265.2</v>
      </c>
    </row>
    <row r="10" spans="1:13" x14ac:dyDescent="0.25">
      <c r="A10" t="s">
        <v>50</v>
      </c>
      <c r="B10">
        <v>4871</v>
      </c>
      <c r="C10" t="s">
        <v>51</v>
      </c>
      <c r="D10">
        <v>3547967</v>
      </c>
      <c r="E10">
        <v>6491.99</v>
      </c>
      <c r="F10">
        <f>259.9-46.49</f>
        <v>213.40999999999997</v>
      </c>
      <c r="G10">
        <v>5.3000000000000114</v>
      </c>
      <c r="H10" t="s">
        <v>52</v>
      </c>
      <c r="I10" t="s">
        <v>51</v>
      </c>
    </row>
    <row r="11" spans="1:13" x14ac:dyDescent="0.25">
      <c r="A11" t="s">
        <v>50</v>
      </c>
      <c r="B11">
        <v>4871</v>
      </c>
      <c r="C11" t="s">
        <v>51</v>
      </c>
      <c r="D11">
        <v>3547966</v>
      </c>
      <c r="E11">
        <v>6491.99</v>
      </c>
      <c r="F11">
        <v>390.24</v>
      </c>
      <c r="G11">
        <v>7.9599999999999795</v>
      </c>
      <c r="H11" t="s">
        <v>52</v>
      </c>
      <c r="I11" t="s">
        <v>51</v>
      </c>
    </row>
    <row r="12" spans="1:13" x14ac:dyDescent="0.25">
      <c r="A12" t="s">
        <v>50</v>
      </c>
      <c r="B12">
        <v>4871</v>
      </c>
      <c r="C12" t="s">
        <v>51</v>
      </c>
      <c r="D12">
        <v>3547965</v>
      </c>
      <c r="E12">
        <v>6491.99</v>
      </c>
      <c r="F12">
        <f>529.06-5.3</f>
        <v>523.76</v>
      </c>
      <c r="G12">
        <f>10.79+5.3</f>
        <v>16.09</v>
      </c>
      <c r="H12" t="s">
        <v>52</v>
      </c>
      <c r="I12" t="s">
        <v>51</v>
      </c>
    </row>
    <row r="13" spans="1:13" x14ac:dyDescent="0.25">
      <c r="A13" t="s">
        <v>50</v>
      </c>
      <c r="B13">
        <v>4871</v>
      </c>
      <c r="C13" t="s">
        <v>51</v>
      </c>
      <c r="D13">
        <v>3547860</v>
      </c>
      <c r="E13">
        <v>6491.99</v>
      </c>
      <c r="F13">
        <v>138.82</v>
      </c>
      <c r="G13">
        <v>2.8300000000000125</v>
      </c>
      <c r="H13" t="s">
        <v>52</v>
      </c>
      <c r="I13" t="s">
        <v>51</v>
      </c>
    </row>
    <row r="14" spans="1:13" x14ac:dyDescent="0.25">
      <c r="A14" t="s">
        <v>50</v>
      </c>
      <c r="B14">
        <v>4871</v>
      </c>
      <c r="C14" t="s">
        <v>51</v>
      </c>
      <c r="D14">
        <v>3547959</v>
      </c>
      <c r="E14">
        <v>6491.99</v>
      </c>
      <c r="F14">
        <v>259.89999999999998</v>
      </c>
      <c r="G14">
        <v>5.3000000000000114</v>
      </c>
      <c r="H14" t="s">
        <v>52</v>
      </c>
      <c r="I14" t="s">
        <v>51</v>
      </c>
    </row>
    <row r="15" spans="1:13" x14ac:dyDescent="0.25">
      <c r="A15" t="s">
        <v>50</v>
      </c>
      <c r="B15">
        <v>4871</v>
      </c>
      <c r="C15" t="s">
        <v>51</v>
      </c>
      <c r="D15">
        <v>3547956</v>
      </c>
      <c r="E15">
        <v>6491.99</v>
      </c>
      <c r="F15">
        <v>138.82</v>
      </c>
      <c r="G15">
        <v>2.8300000000000125</v>
      </c>
      <c r="H15" t="s">
        <v>52</v>
      </c>
      <c r="I15" t="s">
        <v>51</v>
      </c>
    </row>
    <row r="16" spans="1:13" x14ac:dyDescent="0.25">
      <c r="E16" t="b">
        <f>E15=F16</f>
        <v>1</v>
      </c>
      <c r="F16" s="6">
        <f>SUM(F2:F15)</f>
        <v>6491.9899999999989</v>
      </c>
      <c r="G16" s="6">
        <f>SUM(G2:G15)</f>
        <v>138.81999999999979</v>
      </c>
      <c r="H16" s="7" t="s">
        <v>59</v>
      </c>
    </row>
    <row r="17" spans="7:7" x14ac:dyDescent="0.25">
      <c r="G17" t="b">
        <f>G16='Example w Credit'!K25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No Credit</vt:lpstr>
      <vt:lpstr>Example Payment Sheet</vt:lpstr>
      <vt:lpstr>Example w Credit</vt:lpstr>
      <vt:lpstr>Example 2 Payment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LaPorta</dc:creator>
  <cp:lastModifiedBy>admin</cp:lastModifiedBy>
  <dcterms:created xsi:type="dcterms:W3CDTF">2022-04-05T14:05:47Z</dcterms:created>
  <dcterms:modified xsi:type="dcterms:W3CDTF">2022-04-21T14:45:57Z</dcterms:modified>
</cp:coreProperties>
</file>