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lyson/DAbootcamp/"/>
    </mc:Choice>
  </mc:AlternateContent>
  <xr:revisionPtr revIDLastSave="0" documentId="13_ncr:1_{541CF61E-52EC-C441-88E7-47C2A3014A1E}" xr6:coauthVersionLast="45" xr6:coauthVersionMax="45" xr10:uidLastSave="{00000000-0000-0000-0000-000000000000}"/>
  <bookViews>
    <workbookView xWindow="4200" yWindow="460" windowWidth="35660" windowHeight="20240" activeTab="3" xr2:uid="{00000000-000D-0000-FFFF-FFFF00000000}"/>
  </bookViews>
  <sheets>
    <sheet name="Kickstart Data" sheetId="1" r:id="rId1"/>
    <sheet name="Count per Category" sheetId="3" r:id="rId2"/>
    <sheet name="Count per Sub-Category" sheetId="5" r:id="rId3"/>
    <sheet name="Date Created" sheetId="6" r:id="rId4"/>
    <sheet name="Bonus" sheetId="7" r:id="rId5"/>
  </sheets>
  <definedNames>
    <definedName name="_xlchart.v1.0" hidden="1">Bonus!$A$2:$A$13</definedName>
    <definedName name="_xlchart.v1.1" hidden="1">Bonus!$B$1</definedName>
    <definedName name="_xlchart.v1.10" hidden="1">Bonus!$F$2:$F$13</definedName>
    <definedName name="_xlchart.v1.11" hidden="1">Bonus!$G$1</definedName>
    <definedName name="_xlchart.v1.12" hidden="1">Bonus!$G$2:$G$13</definedName>
    <definedName name="_xlchart.v1.13" hidden="1">Bonus!$H$1</definedName>
    <definedName name="_xlchart.v1.14" hidden="1">Bonus!$H$2:$H$13</definedName>
    <definedName name="_xlchart.v1.2" hidden="1">Bonus!$B$2:$B$13</definedName>
    <definedName name="_xlchart.v1.3" hidden="1">Bonus!$C$1</definedName>
    <definedName name="_xlchart.v1.4" hidden="1">Bonus!$C$2:$C$13</definedName>
    <definedName name="_xlchart.v1.5" hidden="1">Bonus!$D$1</definedName>
    <definedName name="_xlchart.v1.6" hidden="1">Bonus!$D$2:$D$13</definedName>
    <definedName name="_xlchart.v1.7" hidden="1">Bonus!$E$1</definedName>
    <definedName name="_xlchart.v1.8" hidden="1">Bonus!$E$2:$E$13</definedName>
    <definedName name="_xlchart.v1.9" hidden="1">Bonus!$F$1</definedName>
  </definedNames>
  <calcPr calcId="191029"/>
  <pivotCaches>
    <pivotCache cacheId="99" r:id="rId6"/>
    <pivotCache cacheId="10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7" l="1"/>
  <c r="H2" i="7"/>
  <c r="H3" i="7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C3" i="7"/>
  <c r="D2" i="7"/>
  <c r="B13" i="7"/>
  <c r="C13" i="7"/>
  <c r="C12" i="7"/>
  <c r="C11" i="7"/>
  <c r="C10" i="7"/>
  <c r="C9" i="7"/>
  <c r="B9" i="7"/>
  <c r="C8" i="7"/>
  <c r="C7" i="7"/>
  <c r="C6" i="7"/>
  <c r="C5" i="7"/>
  <c r="C4" i="7"/>
  <c r="B3" i="7"/>
  <c r="C2" i="7"/>
  <c r="B2" i="7"/>
  <c r="B12" i="7"/>
  <c r="B11" i="7"/>
  <c r="B10" i="7"/>
  <c r="B8" i="7"/>
  <c r="B7" i="7"/>
  <c r="B6" i="7"/>
  <c r="B5" i="7"/>
  <c r="B4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<sst xmlns="http://schemas.openxmlformats.org/spreadsheetml/2006/main" count="33049" uniqueCount="8402">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</sst>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rgb="FFEAF17A"/>
        </patternFill>
      </fill>
    </dxf>
  </dxfs>
  <tableStyles count="0" defaultTableStyle="TableStyleMedium2" defaultPivotStyle="PivotStyleLight16"/>
  <colors>
    <mruColors>
      <color rgb="FFEAF17A"/>
      <color rgb="FFC8F053"/>
      <color rgb="FFD9FF5F"/>
      <color rgb="FFFCCF00"/>
      <color rgb="FFFFB7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per Category!PivotTable17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Count per Category</a:t>
            </a:r>
          </a:p>
          <a:p>
            <a:pPr>
              <a:defRPr sz="1800"/>
            </a:pPr>
            <a:endParaRPr lang="en-US" sz="18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F64D-8BFA-AE530577AD2C}"/>
            </c:ext>
          </c:extLst>
        </c:ser>
        <c:ser>
          <c:idx val="1"/>
          <c:order val="1"/>
          <c:tx>
            <c:strRef>
              <c:f>'Count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28-9D41-91FF-5D8A752451AC}"/>
            </c:ext>
          </c:extLst>
        </c:ser>
        <c:ser>
          <c:idx val="2"/>
          <c:order val="2"/>
          <c:tx>
            <c:strRef>
              <c:f>'Count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28-9D41-91FF-5D8A752451AC}"/>
            </c:ext>
          </c:extLst>
        </c:ser>
        <c:ser>
          <c:idx val="3"/>
          <c:order val="3"/>
          <c:tx>
            <c:strRef>
              <c:f>'Count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28-9D41-91FF-5D8A7524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850928272"/>
        <c:axId val="1375183392"/>
      </c:barChart>
      <c:catAx>
        <c:axId val="185092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83392"/>
        <c:crosses val="autoZero"/>
        <c:auto val="1"/>
        <c:lblAlgn val="ctr"/>
        <c:lblOffset val="100"/>
        <c:noMultiLvlLbl val="0"/>
      </c:catAx>
      <c:valAx>
        <c:axId val="13751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9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per Sub-Category!PivotTable18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Count per Sub-Category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7816559414844721E-2"/>
          <c:y val="7.445336159903089E-2"/>
          <c:w val="0.82415614133258719"/>
          <c:h val="0.739995999345347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'Count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0-034B-9783-2642341B3322}"/>
            </c:ext>
          </c:extLst>
        </c:ser>
        <c:ser>
          <c:idx val="1"/>
          <c:order val="1"/>
          <c:tx>
            <c:strRef>
              <c:f>'Count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50-034B-9783-2642341B3322}"/>
            </c:ext>
          </c:extLst>
        </c:ser>
        <c:ser>
          <c:idx val="2"/>
          <c:order val="2"/>
          <c:tx>
            <c:strRef>
              <c:f>'Count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250-034B-9783-2642341B3322}"/>
            </c:ext>
          </c:extLst>
        </c:ser>
        <c:ser>
          <c:idx val="3"/>
          <c:order val="3"/>
          <c:tx>
            <c:strRef>
              <c:f>'Count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250-034B-9783-2642341B3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08564528"/>
        <c:axId val="1417072656"/>
      </c:barChart>
      <c:catAx>
        <c:axId val="140856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Sub-Category</a:t>
                </a:r>
                <a:r>
                  <a:rPr lang="en-US" baseline="0"/>
                  <a:t>   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3608127822854642"/>
              <c:y val="0.94361767279090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072656"/>
        <c:crosses val="autoZero"/>
        <c:auto val="1"/>
        <c:lblAlgn val="ctr"/>
        <c:lblOffset val="100"/>
        <c:noMultiLvlLbl val="0"/>
      </c:catAx>
      <c:valAx>
        <c:axId val="141707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5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Created!PivotTable19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Count of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6-3745-A463-53C6FB3B8528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6-3745-A463-53C6FB3B8528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6-3745-A463-53C6FB3B8528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6-3745-A463-53C6FB3B8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256255"/>
        <c:axId val="1813298176"/>
      </c:lineChart>
      <c:catAx>
        <c:axId val="117256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298176"/>
        <c:crosses val="autoZero"/>
        <c:auto val="1"/>
        <c:lblAlgn val="ctr"/>
        <c:lblOffset val="100"/>
        <c:noMultiLvlLbl val="0"/>
      </c:catAx>
      <c:valAx>
        <c:axId val="18132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5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BC-8F45-AAF7-E57A4117C0B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BC-8F45-AAF7-E57A4117C0B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BC-8F45-AAF7-E57A4117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7184784"/>
        <c:axId val="1532019936"/>
      </c:lineChart>
      <c:catAx>
        <c:axId val="141718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019936"/>
        <c:crosses val="autoZero"/>
        <c:auto val="1"/>
        <c:lblAlgn val="ctr"/>
        <c:lblOffset val="100"/>
        <c:noMultiLvlLbl val="0"/>
      </c:catAx>
      <c:valAx>
        <c:axId val="15320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1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28222</xdr:colOff>
      <xdr:row>0</xdr:row>
      <xdr:rowOff>186737</xdr:rowOff>
    </xdr:from>
    <xdr:to>
      <xdr:col>13</xdr:col>
      <xdr:colOff>448263</xdr:colOff>
      <xdr:row>25</xdr:row>
      <xdr:rowOff>47036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D48D97-CAA1-8B4A-92D8-CEA6A3940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1</xdr:row>
      <xdr:rowOff>12700</xdr:rowOff>
    </xdr:from>
    <xdr:to>
      <xdr:col>15</xdr:col>
      <xdr:colOff>673100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0653C-B0B8-8140-9584-5A4422229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26736</xdr:colOff>
      <xdr:row>1</xdr:row>
      <xdr:rowOff>5347</xdr:rowOff>
    </xdr:from>
    <xdr:to>
      <xdr:col>12</xdr:col>
      <xdr:colOff>815475</xdr:colOff>
      <xdr:row>20</xdr:row>
      <xdr:rowOff>26737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D0873B-DBCA-434B-8686-DECC7EF8D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781050</xdr:colOff>
      <xdr:row>16</xdr:row>
      <xdr:rowOff>50800</xdr:rowOff>
    </xdr:from>
    <xdr:to>
      <xdr:col>10</xdr:col>
      <xdr:colOff>0</xdr:colOff>
      <xdr:row>39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B0C68AB-ABAD-2440-B429-22D0BD5D4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yson Chau" refreshedDate="43992.702610879627" createdVersion="6" refreshedVersion="6" minRefreshableVersion="3" recordCount="4114" xr:uid="{2FB1D80D-D50D-254F-ACB4-7AB257C5B4E1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yson Chau" refreshedDate="43993.405929745371" createdVersion="6" refreshedVersion="6" minRefreshableVersion="3" recordCount="4114" xr:uid="{31EB6BBB-3BA6-8E48-BD5C-A737E81431FF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85945F-A357-314A-8C0C-FAB647B1F251}" name="PivotTable17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23FA5-5BBB-004E-A1E0-91C9061563A5}" name="PivotTable18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7BE48-A48D-2C44-BD06-72F03D5CF890}" name="PivotTable19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A128" zoomScale="117" zoomScaleNormal="55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6.33203125" customWidth="1"/>
    <col min="17" max="17" width="15.33203125" customWidth="1"/>
    <col min="18" max="18" width="13.83203125" customWidth="1"/>
    <col min="19" max="19" width="20.1640625" customWidth="1"/>
    <col min="20" max="20" width="20" customWidth="1"/>
    <col min="21" max="21" width="11.1640625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V3" s="11"/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lessThan">
      <formula>100%</formula>
    </cfRule>
    <cfRule type="cellIs" dxfId="1" priority="2" operator="lessThan">
      <formula>200%</formula>
    </cfRule>
    <cfRule type="cellIs" dxfId="0" priority="3" operator="greaterThan">
      <formula>199%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5946-F405-2D42-B67B-9771E13052FD}">
  <sheetPr codeName="Sheet2"/>
  <dimension ref="A1:F27"/>
  <sheetViews>
    <sheetView zoomScale="108" zoomScaleNormal="320" workbookViewId="0">
      <selection activeCell="G35" sqref="G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.1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8362</v>
      </c>
      <c r="B3" s="8" t="s">
        <v>8364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8310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">
      <c r="A6" s="9" t="s">
        <v>8336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2">
      <c r="A7" s="9" t="s">
        <v>8333</v>
      </c>
      <c r="B7" s="7"/>
      <c r="C7" s="7">
        <v>96</v>
      </c>
      <c r="D7" s="7"/>
      <c r="E7" s="7">
        <v>52</v>
      </c>
      <c r="F7" s="7">
        <v>148</v>
      </c>
    </row>
    <row r="8" spans="1:6" x14ac:dyDescent="0.2">
      <c r="A8" s="9" t="s">
        <v>8331</v>
      </c>
      <c r="B8" s="7">
        <v>23</v>
      </c>
      <c r="C8" s="7"/>
      <c r="D8" s="7"/>
      <c r="E8" s="7"/>
      <c r="F8" s="7">
        <v>23</v>
      </c>
    </row>
    <row r="9" spans="1:6" x14ac:dyDescent="0.2">
      <c r="A9" s="9" t="s">
        <v>8325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2">
      <c r="A10" s="9" t="s">
        <v>8338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2">
      <c r="A11" s="9" t="s">
        <v>8322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2">
      <c r="A12" s="9" t="s">
        <v>8319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2">
      <c r="A13" s="9" t="s">
        <v>8317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2">
      <c r="A14" s="9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  <row r="27" spans="6:6" x14ac:dyDescent="0.2">
      <c r="F27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FD9F1-FD4E-A84F-B952-3CD0BE6A64A1}">
  <sheetPr codeName="Sheet4"/>
  <dimension ref="A1:F47"/>
  <sheetViews>
    <sheetView workbookViewId="0">
      <selection activeCell="N36" sqref="N36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8.33203125" bestFit="1" customWidth="1"/>
    <col min="9" max="9" width="14.83203125" bestFit="1" customWidth="1"/>
    <col min="10" max="10" width="22.6640625" bestFit="1" customWidth="1"/>
    <col min="11" max="11" width="19.1640625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8308</v>
      </c>
      <c r="B2" t="s">
        <v>8363</v>
      </c>
    </row>
    <row r="4" spans="1:6" x14ac:dyDescent="0.2">
      <c r="A4" s="8" t="s">
        <v>8365</v>
      </c>
      <c r="B4" s="8" t="s">
        <v>8364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CF7AE-E118-8F45-ABC9-B3D5B3AFF4B6}">
  <dimension ref="A1:F18"/>
  <sheetViews>
    <sheetView tabSelected="1" zoomScale="95" workbookViewId="0">
      <selection activeCell="N12" sqref="N1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8" t="s">
        <v>8308</v>
      </c>
      <c r="B1" t="s">
        <v>8363</v>
      </c>
    </row>
    <row r="2" spans="1:6" x14ac:dyDescent="0.2">
      <c r="A2" s="8" t="s">
        <v>8380</v>
      </c>
      <c r="B2" t="s">
        <v>8363</v>
      </c>
    </row>
    <row r="4" spans="1:6" x14ac:dyDescent="0.2">
      <c r="A4" s="8" t="s">
        <v>8381</v>
      </c>
      <c r="B4" s="8" t="s">
        <v>8364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2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2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2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2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2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2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2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2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2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2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2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2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3840-7E57-7C43-BAEC-5FACAEB8897A}">
  <dimension ref="A1:H13"/>
  <sheetViews>
    <sheetView workbookViewId="0">
      <selection activeCell="G49" sqref="G49"/>
    </sheetView>
  </sheetViews>
  <sheetFormatPr baseColWidth="10" defaultRowHeight="15" x14ac:dyDescent="0.2"/>
  <cols>
    <col min="1" max="1" width="17" customWidth="1"/>
    <col min="2" max="2" width="17.5" customWidth="1"/>
    <col min="3" max="3" width="12.83203125" customWidth="1"/>
    <col min="4" max="4" width="15" customWidth="1"/>
    <col min="5" max="5" width="12.5" customWidth="1"/>
    <col min="6" max="6" width="19.5" customWidth="1"/>
    <col min="7" max="7" width="14.6640625" customWidth="1"/>
    <col min="8" max="8" width="17.33203125" customWidth="1"/>
  </cols>
  <sheetData>
    <row r="1" spans="1:8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">
      <c r="A2" t="s">
        <v>8390</v>
      </c>
      <c r="B2">
        <f>COUNTIFS('Kickstart Data'!F:F,"successful",'Kickstart Data'!D:D,"&lt;1000")</f>
        <v>322</v>
      </c>
      <c r="C2">
        <f>COUNTIFS('Kickstart Data'!F:F,"Failed",'Kickstart Data'!D:D,"&lt;1000")</f>
        <v>113</v>
      </c>
      <c r="D2">
        <f>COUNTIFS('Kickstart Data'!F:F,"canceled",'Kickstart Data'!D:D,"&lt;1000")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8391</v>
      </c>
      <c r="B3">
        <f>COUNTIFS('Kickstart Data'!F:F,"successful",'Kickstart Data'!D:D,"&gt;999",'Kickstart Data'!D:D,"&lt;5000")</f>
        <v>932</v>
      </c>
      <c r="C3">
        <f>COUNTIFS('Kickstart Data'!F:F,"Failed",'Kickstart Data'!D:D,"&gt;999",'Kickstart Data'!D:D,"&lt;5000")</f>
        <v>420</v>
      </c>
      <c r="D3">
        <f>COUNTIFS('Kickstart Data'!F:F,"Canceled",'Kickstart Data'!D:D,"&gt;999",'Kickstart Data'!D:D,"&lt;5000")</f>
        <v>60</v>
      </c>
      <c r="E3">
        <f t="shared" ref="E3:E13" si="0">SUM(B3,C3,D3)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8392</v>
      </c>
      <c r="B4">
        <f>COUNTIFS('Kickstart Data'!F:F,"successful",'Kickstart Data'!D:D,"&gt;4999",'Kickstart Data'!D:D,"&lt;10000")</f>
        <v>381</v>
      </c>
      <c r="C4">
        <f>COUNTIFS('Kickstart Data'!F:F,"Failed",'Kickstart Data'!D:D,"&gt;4999",'Kickstart Data'!D:D,"&lt;10000")</f>
        <v>283</v>
      </c>
      <c r="D4">
        <f>COUNTIFS('Kickstart Data'!F:F,"Canceled",'Kickstart Data'!D:D,"&gt;4999",'Kickstart Data'!D:D,"&lt;10000")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8393</v>
      </c>
      <c r="B5">
        <f>COUNTIFS('Kickstart Data'!F:F,"successful",'Kickstart Data'!D:D,"&gt;9999",'Kickstart Data'!D:D,"&lt;15000")</f>
        <v>168</v>
      </c>
      <c r="C5">
        <f>COUNTIFS('Kickstart Data'!F:F,"Failed",'Kickstart Data'!D:D,"&gt;9999",'Kickstart Data'!D:D,"&lt;15000")</f>
        <v>144</v>
      </c>
      <c r="D5">
        <f>COUNTIFS('Kickstart Data'!F:F,"Canceled",'Kickstart Data'!D:D,"&gt;9999",'Kickstart Data'!D:D,"&lt;15000")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8394</v>
      </c>
      <c r="B6">
        <f>COUNTIFS('Kickstart Data'!F:F,"successful",'Kickstart Data'!D:D,"&gt;14999",'Kickstart Data'!D:D,"&lt;20000")</f>
        <v>94</v>
      </c>
      <c r="C6">
        <f>COUNTIFS('Kickstart Data'!F:F,"Failed",'Kickstart Data'!D:D,"&gt;14999",'Kickstart Data'!D:D,"&lt;20000")</f>
        <v>90</v>
      </c>
      <c r="D6">
        <f>COUNTIFS('Kickstart Data'!F:F,"Canceled",'Kickstart Data'!D:D,"&gt;14999",'Kickstart Data'!D:D,"&lt;20000")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8395</v>
      </c>
      <c r="B7">
        <f>COUNTIFS('Kickstart Data'!F:F,"successful",'Kickstart Data'!D:D,"&gt;19999",'Kickstart Data'!D:D,"&lt;25000")</f>
        <v>62</v>
      </c>
      <c r="C7">
        <f>COUNTIFS('Kickstart Data'!F:F,"Failed",'Kickstart Data'!D:D,"&gt;19999",'Kickstart Data'!D:D,"&lt;25000")</f>
        <v>72</v>
      </c>
      <c r="D7">
        <f>COUNTIFS('Kickstart Data'!F:F,"Canceled",'Kickstart Data'!D:D,"&gt;19999",'Kickstart Data'!D:D,"&lt;25000")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8396</v>
      </c>
      <c r="B8">
        <f>COUNTIFS('Kickstart Data'!F:F,"successful",'Kickstart Data'!D:D,"&gt;24999",'Kickstart Data'!D:D,"&lt;30000")</f>
        <v>55</v>
      </c>
      <c r="C8">
        <f>COUNTIFS('Kickstart Data'!F:F,"Failed",'Kickstart Data'!D:D,"&gt;24999",'Kickstart Data'!D:D,"&lt;30000")</f>
        <v>64</v>
      </c>
      <c r="D8">
        <f>COUNTIFS('Kickstart Data'!F:F,"Canceled",'Kickstart Data'!D:D,"&gt;24999",'Kickstart Data'!D:D,"&lt;30000")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8397</v>
      </c>
      <c r="B9">
        <f>COUNTIFS('Kickstart Data'!F:F,"successful",'Kickstart Data'!D:D,"&gt;29999",'Kickstart Data'!D:D,"&lt;35000")</f>
        <v>32</v>
      </c>
      <c r="C9">
        <f>COUNTIFS('Kickstart Data'!F:F,"Failed",'Kickstart Data'!D:D,"&gt;29999",'Kickstart Data'!D:D,"&lt;35000")</f>
        <v>37</v>
      </c>
      <c r="D9">
        <f>COUNTIFS('Kickstart Data'!F:F,"canceled",'Kickstart Data'!D:D,"&gt;29999",'Kickstart Data'!D:D,"&lt;35000")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8398</v>
      </c>
      <c r="B10">
        <f>COUNTIFS('Kickstart Data'!F:F,"successful",'Kickstart Data'!D:D,"&gt;34999",'Kickstart Data'!D:D,"&lt;40000")</f>
        <v>26</v>
      </c>
      <c r="C10">
        <f>COUNTIFS('Kickstart Data'!F:F,"Failed",'Kickstart Data'!D:D,"&gt;34999",'Kickstart Data'!D:D,"&lt;40000")</f>
        <v>22</v>
      </c>
      <c r="D10">
        <f>COUNTIFS('Kickstart Data'!F:F,"canceled",'Kickstart Data'!D:D,"&gt;34999",'Kickstart Data'!D:D,"&lt;40000")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8399</v>
      </c>
      <c r="B11">
        <f>COUNTIFS('Kickstart Data'!F:F,"successful",'Kickstart Data'!D:D,"&gt;39999",'Kickstart Data'!D:D,"&lt;45000")</f>
        <v>21</v>
      </c>
      <c r="C11">
        <f>COUNTIFS('Kickstart Data'!F:F,"Failed",'Kickstart Data'!D:D,"&gt;39999",'Kickstart Data'!D:D,"&lt;45000")</f>
        <v>16</v>
      </c>
      <c r="D11">
        <f>COUNTIFS('Kickstart Data'!F:F,"canceled",'Kickstart Data'!D:D,"&gt;39999",'Kickstart Data'!D:D,"&lt;45000")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8400</v>
      </c>
      <c r="B12">
        <f>COUNTIFS('Kickstart Data'!F:F,"successful",'Kickstart Data'!D:D,"&gt;44999",'Kickstart Data'!D:D,"&lt;50000")</f>
        <v>6</v>
      </c>
      <c r="C12">
        <f>COUNTIFS('Kickstart Data'!F:F,"Failed",'Kickstart Data'!D:D,"&gt;44999",'Kickstart Data'!D:D,"&lt;50000")</f>
        <v>11</v>
      </c>
      <c r="D12">
        <f>COUNTIFS('Kickstart Data'!F:F,"canceled",'Kickstart Data'!D:D,"&gt;44999",'Kickstart Data'!D:D,"&lt;50000")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8401</v>
      </c>
      <c r="B13">
        <f>COUNTIFS('Kickstart Data'!F:F,"Successful",'Kickstart Data'!D:D,"&gt;=50000")</f>
        <v>86</v>
      </c>
      <c r="C13">
        <f>COUNTIFS('Kickstart Data'!F:F,"Failed",'Kickstart Data'!D:D,"&gt;=50000")</f>
        <v>258</v>
      </c>
      <c r="D13">
        <f>COUNTIFS('Kickstart Data'!F:F,"canceled",'Kickstart Data'!D:D,"&gt;=50000")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Data</vt:lpstr>
      <vt:lpstr>Count per Category</vt:lpstr>
      <vt:lpstr>Count per Sub-Category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Allyson Chau</cp:lastModifiedBy>
  <dcterms:created xsi:type="dcterms:W3CDTF">2017-04-20T15:17:24Z</dcterms:created>
  <dcterms:modified xsi:type="dcterms:W3CDTF">2020-06-12T02:36:45Z</dcterms:modified>
</cp:coreProperties>
</file>