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 activeTab="4"/>
  </bookViews>
  <sheets>
    <sheet name="Data" sheetId="1" r:id="rId1"/>
    <sheet name="Graphs" sheetId="2" r:id="rId2"/>
    <sheet name="MaleFemale" sheetId="3" r:id="rId3"/>
    <sheet name="MSU 4 mo" sheetId="4" r:id="rId4"/>
    <sheet name="titer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5" l="1"/>
  <c r="I6" i="5"/>
  <c r="I7" i="5"/>
  <c r="B6" i="4"/>
  <c r="B5" i="4"/>
  <c r="B4" i="4"/>
  <c r="L5" i="3"/>
  <c r="L4" i="3"/>
  <c r="L3" i="3"/>
  <c r="K5" i="3"/>
  <c r="K4" i="3"/>
  <c r="K3" i="3"/>
  <c r="C12" i="2"/>
  <c r="G40" i="1"/>
  <c r="C8" i="2"/>
  <c r="C4" i="2"/>
  <c r="P39" i="1"/>
  <c r="P28" i="1"/>
  <c r="P11" i="1"/>
  <c r="G29" i="1"/>
  <c r="G10" i="1"/>
</calcChain>
</file>

<file path=xl/sharedStrings.xml><?xml version="1.0" encoding="utf-8"?>
<sst xmlns="http://schemas.openxmlformats.org/spreadsheetml/2006/main" count="199" uniqueCount="50">
  <si>
    <t>ANA on Asbestos Mice, 7 months for MAES</t>
  </si>
  <si>
    <t>Exposure = 1.5 ug/mouse twice by oral-pharyngeal aspiration</t>
  </si>
  <si>
    <t>1:80 was performed by Caleb, but we got very strange results = lots of positive MND patterns, so I redid at 1:80 and 1:40</t>
  </si>
  <si>
    <t>Score</t>
  </si>
  <si>
    <t>Pattern</t>
  </si>
  <si>
    <t>Slides</t>
  </si>
  <si>
    <t>Slide 1</t>
  </si>
  <si>
    <t>Slide 2</t>
  </si>
  <si>
    <t>Slide 3</t>
  </si>
  <si>
    <t>Slide 4</t>
  </si>
  <si>
    <t>Homogeneous</t>
  </si>
  <si>
    <t>Speckled</t>
  </si>
  <si>
    <t>Pos</t>
  </si>
  <si>
    <t>Neg</t>
  </si>
  <si>
    <t>AzA</t>
  </si>
  <si>
    <t>LA</t>
  </si>
  <si>
    <t>Saline</t>
  </si>
  <si>
    <t>blank</t>
  </si>
  <si>
    <t>Hom &amp; Speckle</t>
  </si>
  <si>
    <t>% Pos</t>
  </si>
  <si>
    <t>% pos</t>
  </si>
  <si>
    <t>1:80</t>
  </si>
  <si>
    <t>%Pos</t>
  </si>
  <si>
    <t>Fisher's exact Test</t>
  </si>
  <si>
    <t>Saline vs LA</t>
  </si>
  <si>
    <t>Saline vs AzA</t>
  </si>
  <si>
    <t>LA vs AzA</t>
  </si>
  <si>
    <t>p</t>
  </si>
  <si>
    <t>Females</t>
  </si>
  <si>
    <t>ANA positive</t>
  </si>
  <si>
    <t>Males</t>
  </si>
  <si>
    <t>2 of 5</t>
  </si>
  <si>
    <t>2 of 9</t>
  </si>
  <si>
    <t>1 of 4</t>
  </si>
  <si>
    <t>3 of 5</t>
  </si>
  <si>
    <t>7 of 9</t>
  </si>
  <si>
    <t>3 of 8</t>
  </si>
  <si>
    <t>Percent pos</t>
  </si>
  <si>
    <t>Fisher's exact test</t>
  </si>
  <si>
    <t>None stat sig</t>
  </si>
  <si>
    <t>Mice exposed to 3 ug/mouse (1.5 x 2 instillations) for 4 months only</t>
  </si>
  <si>
    <t>Percent Positive</t>
  </si>
  <si>
    <t>Titer</t>
  </si>
  <si>
    <t>Titer Median</t>
  </si>
  <si>
    <t>LAA</t>
  </si>
  <si>
    <t>Over 320</t>
  </si>
  <si>
    <t>less than 320</t>
  </si>
  <si>
    <t>p value compared to saline</t>
  </si>
  <si>
    <t>&gt;=320</t>
  </si>
  <si>
    <t>&lt;=320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</si>
</sst>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041F2"/>
        <bgColor indexed="64"/>
      </patternFill>
    </fill>
    <fill>
      <patternFill patternType="solid">
        <fgColor rgb="FF0DEBF1"/>
        <bgColor indexed="64"/>
      </patternFill>
    </fill>
    <fill>
      <patternFill patternType="solid">
        <fgColor rgb="FFF27DEA"/>
        <bgColor indexed="64"/>
      </patternFill>
    </fill>
    <fill>
      <patternFill patternType="solid">
        <fgColor rgb="FF2DCBD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6" fontId="0" fillId="0" borderId="0" xfId="0" applyNumberFormat="1"/>
    <xf numFmtId="49" fontId="0" fillId="0" borderId="0" xfId="0" applyNumberFormat="1"/>
    <xf numFmtId="0" fontId="1" fillId="2" borderId="0" xfId="0" applyFont="1" applyFill="1"/>
    <xf numFmtId="20" fontId="0" fillId="0" borderId="0" xfId="0" applyNumberFormat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256999125109"/>
          <c:y val="0.0601851851851852"/>
          <c:w val="0.85163188976378"/>
          <c:h val="0.757654564012832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600"/>
                      <a:t>*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Graphs!$E$3:$E$5</c:f>
              <c:strCache>
                <c:ptCount val="3"/>
                <c:pt idx="0">
                  <c:v>Saline</c:v>
                </c:pt>
                <c:pt idx="1">
                  <c:v>LA</c:v>
                </c:pt>
                <c:pt idx="2">
                  <c:v>AzA</c:v>
                </c:pt>
              </c:strCache>
            </c:strRef>
          </c:cat>
          <c:val>
            <c:numRef>
              <c:f>Graphs!$F$3:$F$5</c:f>
              <c:numCache>
                <c:formatCode>General</c:formatCode>
                <c:ptCount val="3"/>
                <c:pt idx="0">
                  <c:v>28.6</c:v>
                </c:pt>
                <c:pt idx="1">
                  <c:v>44.4</c:v>
                </c:pt>
                <c:pt idx="2">
                  <c:v>64.7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873352"/>
        <c:axId val="2132616232"/>
      </c:barChart>
      <c:catAx>
        <c:axId val="213187335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2132616232"/>
        <c:crosses val="autoZero"/>
        <c:auto val="1"/>
        <c:lblAlgn val="ctr"/>
        <c:lblOffset val="100"/>
        <c:noMultiLvlLbl val="0"/>
      </c:catAx>
      <c:valAx>
        <c:axId val="21326162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Percent ANA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1873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9937373334662"/>
          <c:y val="0.0491760456548436"/>
          <c:w val="0.848745406824147"/>
          <c:h val="0.7900619714202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MaleFemale!$K$2</c:f>
              <c:strCache>
                <c:ptCount val="1"/>
                <c:pt idx="0">
                  <c:v>Females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cat>
            <c:strRef>
              <c:f>MaleFemale!$J$3:$J$5</c:f>
              <c:strCache>
                <c:ptCount val="3"/>
                <c:pt idx="0">
                  <c:v>Saline</c:v>
                </c:pt>
                <c:pt idx="1">
                  <c:v>LA</c:v>
                </c:pt>
                <c:pt idx="2">
                  <c:v>AzA</c:v>
                </c:pt>
              </c:strCache>
            </c:strRef>
          </c:cat>
          <c:val>
            <c:numRef>
              <c:f>MaleFemale!$K$3:$K$5</c:f>
              <c:numCache>
                <c:formatCode>General</c:formatCode>
                <c:ptCount val="3"/>
                <c:pt idx="0">
                  <c:v>40.0</c:v>
                </c:pt>
                <c:pt idx="1">
                  <c:v>60.0</c:v>
                </c:pt>
                <c:pt idx="2">
                  <c:v>77.77777777777779</c:v>
                </c:pt>
              </c:numCache>
            </c:numRef>
          </c:val>
        </c:ser>
        <c:ser>
          <c:idx val="1"/>
          <c:order val="1"/>
          <c:tx>
            <c:strRef>
              <c:f>MaleFemale!$L$2</c:f>
              <c:strCache>
                <c:ptCount val="1"/>
                <c:pt idx="0">
                  <c:v>Males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</c:spPr>
          <c:invertIfNegative val="0"/>
          <c:cat>
            <c:strRef>
              <c:f>MaleFemale!$J$3:$J$5</c:f>
              <c:strCache>
                <c:ptCount val="3"/>
                <c:pt idx="0">
                  <c:v>Saline</c:v>
                </c:pt>
                <c:pt idx="1">
                  <c:v>LA</c:v>
                </c:pt>
                <c:pt idx="2">
                  <c:v>AzA</c:v>
                </c:pt>
              </c:strCache>
            </c:strRef>
          </c:cat>
          <c:val>
            <c:numRef>
              <c:f>MaleFemale!$L$3:$L$5</c:f>
              <c:numCache>
                <c:formatCode>General</c:formatCode>
                <c:ptCount val="3"/>
                <c:pt idx="0">
                  <c:v>22.22222222222222</c:v>
                </c:pt>
                <c:pt idx="1">
                  <c:v>25.0</c:v>
                </c:pt>
                <c:pt idx="2">
                  <c:v>37.5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7353896"/>
        <c:axId val="-2147140808"/>
      </c:barChart>
      <c:catAx>
        <c:axId val="-214735389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-2147140808"/>
        <c:crosses val="autoZero"/>
        <c:auto val="1"/>
        <c:lblAlgn val="ctr"/>
        <c:lblOffset val="100"/>
        <c:noMultiLvlLbl val="0"/>
      </c:catAx>
      <c:valAx>
        <c:axId val="-21471408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Percent ANA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2147353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59681321084864"/>
          <c:y val="0.0598013269174686"/>
          <c:w val="0.148352104721087"/>
          <c:h val="0.182856317272268"/>
        </c:manualLayout>
      </c:layout>
      <c:overlay val="0"/>
      <c:txPr>
        <a:bodyPr/>
        <a:lstStyle/>
        <a:p>
          <a:pPr>
            <a:defRPr sz="14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256999125109"/>
          <c:y val="0.0601851851851852"/>
          <c:w val="0.85163188976378"/>
          <c:h val="0.75765456401283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1">
                <a:lumMod val="75000"/>
                <a:lumOff val="25000"/>
              </a:schemeClr>
            </a:solidFill>
          </c:spPr>
          <c:invertIfNegative val="0"/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tx>
                <c:rich>
                  <a:bodyPr/>
                  <a:lstStyle/>
                  <a:p>
                    <a:r>
                      <a:rPr lang="en-US" sz="1600"/>
                      <a:t>*</a:t>
                    </a:r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Graphs!$E$3:$E$5</c:f>
              <c:strCache>
                <c:ptCount val="3"/>
                <c:pt idx="0">
                  <c:v>Saline</c:v>
                </c:pt>
                <c:pt idx="1">
                  <c:v>LA</c:v>
                </c:pt>
                <c:pt idx="2">
                  <c:v>AzA</c:v>
                </c:pt>
              </c:strCache>
            </c:strRef>
          </c:cat>
          <c:val>
            <c:numRef>
              <c:f>Graphs!$F$3:$F$5</c:f>
              <c:numCache>
                <c:formatCode>General</c:formatCode>
                <c:ptCount val="3"/>
                <c:pt idx="0">
                  <c:v>28.6</c:v>
                </c:pt>
                <c:pt idx="1">
                  <c:v>44.4</c:v>
                </c:pt>
                <c:pt idx="2">
                  <c:v>64.7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33124472"/>
        <c:axId val="2032945368"/>
      </c:barChart>
      <c:catAx>
        <c:axId val="2033124472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2032945368"/>
        <c:crosses val="autoZero"/>
        <c:auto val="1"/>
        <c:lblAlgn val="ctr"/>
        <c:lblOffset val="100"/>
        <c:noMultiLvlLbl val="0"/>
      </c:catAx>
      <c:valAx>
        <c:axId val="20329453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/>
                </a:pPr>
                <a:r>
                  <a:rPr lang="en-US" sz="1600"/>
                  <a:t>Percent ANA Positive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33124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'MSU 4 mo'!$B$3</c:f>
              <c:strCache>
                <c:ptCount val="1"/>
                <c:pt idx="0">
                  <c:v>Percent Positive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invertIfNegative val="0"/>
          <c:cat>
            <c:strRef>
              <c:f>'MSU 4 mo'!$A$4:$A$6</c:f>
              <c:strCache>
                <c:ptCount val="3"/>
                <c:pt idx="0">
                  <c:v>Saline</c:v>
                </c:pt>
                <c:pt idx="1">
                  <c:v>LA</c:v>
                </c:pt>
                <c:pt idx="2">
                  <c:v>AzA</c:v>
                </c:pt>
              </c:strCache>
            </c:strRef>
          </c:cat>
          <c:val>
            <c:numRef>
              <c:f>'MSU 4 mo'!$B$4:$B$6</c:f>
              <c:numCache>
                <c:formatCode>General</c:formatCode>
                <c:ptCount val="3"/>
                <c:pt idx="0">
                  <c:v>21.42857142857143</c:v>
                </c:pt>
                <c:pt idx="1">
                  <c:v>22.22222222222222</c:v>
                </c:pt>
                <c:pt idx="2">
                  <c:v>41.17647058823529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0380744"/>
        <c:axId val="2078217384"/>
      </c:barChart>
      <c:catAx>
        <c:axId val="2070380744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600" b="1" i="0"/>
            </a:pPr>
            <a:endParaRPr lang="en-US"/>
          </a:p>
        </c:txPr>
        <c:crossAx val="2078217384"/>
        <c:crosses val="autoZero"/>
        <c:auto val="1"/>
        <c:lblAlgn val="ctr"/>
        <c:lblOffset val="100"/>
        <c:noMultiLvlLbl val="0"/>
      </c:catAx>
      <c:valAx>
        <c:axId val="2078217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600" b="1" i="0"/>
                </a:pPr>
                <a:r>
                  <a:rPr lang="en-US" sz="1600" b="1" i="0"/>
                  <a:t>Percent ANA Positive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2070380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13</xdr:row>
      <xdr:rowOff>133350</xdr:rowOff>
    </xdr:from>
    <xdr:to>
      <xdr:col>7</xdr:col>
      <xdr:colOff>342900</xdr:colOff>
      <xdr:row>33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6</xdr:row>
      <xdr:rowOff>38100</xdr:rowOff>
    </xdr:from>
    <xdr:to>
      <xdr:col>11</xdr:col>
      <xdr:colOff>609600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482600</xdr:colOff>
      <xdr:row>28</xdr:row>
      <xdr:rowOff>139700</xdr:rowOff>
    </xdr:from>
    <xdr:to>
      <xdr:col>11</xdr:col>
      <xdr:colOff>584200</xdr:colOff>
      <xdr:row>48</xdr:row>
      <xdr:rowOff>44450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774700</xdr:colOff>
      <xdr:row>9</xdr:row>
      <xdr:rowOff>57150</xdr:rowOff>
    </xdr:from>
    <xdr:to>
      <xdr:col>7</xdr:col>
      <xdr:colOff>774700</xdr:colOff>
      <xdr:row>30</xdr:row>
      <xdr:rowOff>127000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workbookViewId="0">
      <selection activeCell="A6" sqref="A6:C61"/>
    </sheetView>
  </sheetViews>
  <sheetFormatPr baseColWidth="10" defaultRowHeight="15" x14ac:dyDescent="0"/>
  <sheetData>
    <row r="1" spans="1:16">
      <c r="A1" t="s">
        <v>0</v>
      </c>
    </row>
    <row r="2" spans="1:16">
      <c r="A2" t="s">
        <v>1</v>
      </c>
    </row>
    <row r="4" spans="1:16">
      <c r="A4" t="s">
        <v>2</v>
      </c>
    </row>
    <row r="6" spans="1:16">
      <c r="A6" t="s">
        <v>5</v>
      </c>
      <c r="B6" s="2" t="s">
        <v>21</v>
      </c>
      <c r="J6" t="s">
        <v>5</v>
      </c>
      <c r="K6" s="4">
        <v>6.9444444444444434E-2</v>
      </c>
    </row>
    <row r="7" spans="1:16">
      <c r="A7" s="1" t="s">
        <v>6</v>
      </c>
      <c r="B7" t="s">
        <v>3</v>
      </c>
      <c r="C7" t="s">
        <v>4</v>
      </c>
      <c r="E7" s="2" t="s">
        <v>21</v>
      </c>
      <c r="J7" s="1" t="s">
        <v>6</v>
      </c>
      <c r="K7" t="s">
        <v>3</v>
      </c>
      <c r="L7" t="s">
        <v>4</v>
      </c>
    </row>
    <row r="8" spans="1:16">
      <c r="A8" s="5">
        <v>1</v>
      </c>
      <c r="B8" s="9">
        <v>2</v>
      </c>
      <c r="C8" t="s">
        <v>10</v>
      </c>
      <c r="E8" t="s">
        <v>14</v>
      </c>
      <c r="J8" s="5">
        <v>1</v>
      </c>
      <c r="K8">
        <v>1</v>
      </c>
      <c r="L8" t="s">
        <v>10</v>
      </c>
    </row>
    <row r="9" spans="1:16">
      <c r="A9" s="5">
        <v>2</v>
      </c>
      <c r="B9" s="9">
        <v>1</v>
      </c>
      <c r="C9" t="s">
        <v>10</v>
      </c>
      <c r="E9" t="s">
        <v>12</v>
      </c>
      <c r="F9" t="s">
        <v>13</v>
      </c>
      <c r="G9" t="s">
        <v>19</v>
      </c>
      <c r="J9" s="5">
        <v>2</v>
      </c>
      <c r="K9">
        <v>1</v>
      </c>
      <c r="L9" t="s">
        <v>10</v>
      </c>
      <c r="N9" t="s">
        <v>14</v>
      </c>
    </row>
    <row r="10" spans="1:16">
      <c r="A10" s="5">
        <v>3</v>
      </c>
      <c r="B10" s="9">
        <v>0</v>
      </c>
      <c r="E10">
        <v>11</v>
      </c>
      <c r="F10">
        <v>6</v>
      </c>
      <c r="G10">
        <f>11/17</f>
        <v>0.6470588235294118</v>
      </c>
      <c r="J10" s="5">
        <v>3</v>
      </c>
      <c r="K10">
        <v>0</v>
      </c>
      <c r="N10" t="s">
        <v>12</v>
      </c>
      <c r="O10" t="s">
        <v>13</v>
      </c>
      <c r="P10" t="s">
        <v>20</v>
      </c>
    </row>
    <row r="11" spans="1:16">
      <c r="A11" s="5">
        <v>4</v>
      </c>
      <c r="B11" s="9">
        <v>3</v>
      </c>
      <c r="C11" t="s">
        <v>10</v>
      </c>
      <c r="J11" s="5">
        <v>4</v>
      </c>
      <c r="K11">
        <v>2</v>
      </c>
      <c r="L11" t="s">
        <v>10</v>
      </c>
      <c r="N11">
        <v>11</v>
      </c>
      <c r="O11">
        <v>6</v>
      </c>
      <c r="P11">
        <f>11/17</f>
        <v>0.6470588235294118</v>
      </c>
    </row>
    <row r="12" spans="1:16">
      <c r="A12" s="5">
        <v>5</v>
      </c>
      <c r="B12" s="9">
        <v>4</v>
      </c>
      <c r="C12" t="s">
        <v>10</v>
      </c>
      <c r="J12" s="5">
        <v>5</v>
      </c>
      <c r="K12">
        <v>4</v>
      </c>
      <c r="L12" t="s">
        <v>10</v>
      </c>
    </row>
    <row r="13" spans="1:16">
      <c r="A13" s="5">
        <v>6</v>
      </c>
      <c r="B13" s="10">
        <v>2</v>
      </c>
      <c r="C13" t="s">
        <v>10</v>
      </c>
      <c r="J13" s="5">
        <v>6</v>
      </c>
      <c r="K13">
        <v>1</v>
      </c>
      <c r="L13" t="s">
        <v>10</v>
      </c>
    </row>
    <row r="14" spans="1:16">
      <c r="A14" s="5">
        <v>7</v>
      </c>
      <c r="B14" s="10">
        <v>0</v>
      </c>
      <c r="J14" s="5">
        <v>7</v>
      </c>
      <c r="K14">
        <v>0</v>
      </c>
    </row>
    <row r="15" spans="1:16">
      <c r="A15" s="5">
        <v>8</v>
      </c>
      <c r="B15" s="10">
        <v>0</v>
      </c>
      <c r="J15" s="5">
        <v>8</v>
      </c>
      <c r="K15">
        <v>0</v>
      </c>
    </row>
    <row r="16" spans="1:16">
      <c r="A16" s="5">
        <v>9</v>
      </c>
      <c r="B16" s="10">
        <v>1</v>
      </c>
      <c r="C16" t="s">
        <v>10</v>
      </c>
      <c r="J16" s="5">
        <v>9</v>
      </c>
      <c r="K16">
        <v>2</v>
      </c>
      <c r="L16" t="s">
        <v>10</v>
      </c>
    </row>
    <row r="17" spans="1:16">
      <c r="A17" s="5">
        <v>10</v>
      </c>
      <c r="B17" s="10">
        <v>0</v>
      </c>
      <c r="J17" s="5">
        <v>10</v>
      </c>
      <c r="K17">
        <v>0</v>
      </c>
    </row>
    <row r="18" spans="1:16">
      <c r="A18" s="5">
        <v>11</v>
      </c>
      <c r="B18" s="10">
        <v>0</v>
      </c>
      <c r="J18" s="5">
        <v>11</v>
      </c>
      <c r="K18">
        <v>0</v>
      </c>
    </row>
    <row r="19" spans="1:16">
      <c r="A19" s="5">
        <v>12</v>
      </c>
      <c r="B19" s="10">
        <v>1</v>
      </c>
      <c r="C19" t="s">
        <v>10</v>
      </c>
      <c r="J19" s="5">
        <v>12</v>
      </c>
      <c r="K19">
        <v>1</v>
      </c>
      <c r="L19" t="s">
        <v>10</v>
      </c>
    </row>
    <row r="21" spans="1:16">
      <c r="A21" t="s">
        <v>7</v>
      </c>
      <c r="J21" t="s">
        <v>7</v>
      </c>
    </row>
    <row r="22" spans="1:16">
      <c r="A22" s="5">
        <v>1</v>
      </c>
      <c r="B22" s="10">
        <v>4</v>
      </c>
      <c r="C22" t="s">
        <v>10</v>
      </c>
      <c r="J22" s="5">
        <v>1</v>
      </c>
      <c r="K22">
        <v>4</v>
      </c>
      <c r="L22" t="s">
        <v>10</v>
      </c>
    </row>
    <row r="23" spans="1:16">
      <c r="A23" s="5">
        <v>2</v>
      </c>
      <c r="B23" s="11">
        <v>4</v>
      </c>
      <c r="C23" t="s">
        <v>10</v>
      </c>
      <c r="J23" s="5">
        <v>2</v>
      </c>
      <c r="K23">
        <v>4</v>
      </c>
      <c r="L23" t="s">
        <v>10</v>
      </c>
    </row>
    <row r="24" spans="1:16">
      <c r="A24" s="5">
        <v>3</v>
      </c>
      <c r="B24" s="11">
        <v>0</v>
      </c>
      <c r="J24" s="5">
        <v>3</v>
      </c>
      <c r="K24">
        <v>0</v>
      </c>
    </row>
    <row r="25" spans="1:16">
      <c r="A25" s="5">
        <v>4</v>
      </c>
      <c r="B25" s="11">
        <v>2</v>
      </c>
      <c r="C25" t="s">
        <v>10</v>
      </c>
      <c r="J25" s="5">
        <v>4</v>
      </c>
      <c r="K25">
        <v>2</v>
      </c>
      <c r="L25" t="s">
        <v>10</v>
      </c>
    </row>
    <row r="26" spans="1:16">
      <c r="A26" s="5">
        <v>5</v>
      </c>
      <c r="B26" s="11">
        <v>1</v>
      </c>
      <c r="C26" t="s">
        <v>10</v>
      </c>
      <c r="J26" s="5">
        <v>5</v>
      </c>
      <c r="K26">
        <v>1</v>
      </c>
      <c r="L26" t="s">
        <v>10</v>
      </c>
      <c r="N26" t="s">
        <v>15</v>
      </c>
    </row>
    <row r="27" spans="1:16">
      <c r="A27" s="6">
        <v>6</v>
      </c>
      <c r="B27" s="12">
        <v>1</v>
      </c>
      <c r="C27" t="s">
        <v>10</v>
      </c>
      <c r="E27" t="s">
        <v>15</v>
      </c>
      <c r="J27" s="6">
        <v>6</v>
      </c>
      <c r="K27">
        <v>0</v>
      </c>
      <c r="N27" t="s">
        <v>12</v>
      </c>
      <c r="O27" t="s">
        <v>13</v>
      </c>
      <c r="P27" t="s">
        <v>20</v>
      </c>
    </row>
    <row r="28" spans="1:16">
      <c r="A28" s="6">
        <v>7</v>
      </c>
      <c r="B28" s="12">
        <v>0</v>
      </c>
      <c r="E28" t="s">
        <v>12</v>
      </c>
      <c r="F28" t="s">
        <v>13</v>
      </c>
      <c r="G28" t="s">
        <v>19</v>
      </c>
      <c r="J28" s="6">
        <v>7</v>
      </c>
      <c r="K28">
        <v>0</v>
      </c>
      <c r="N28">
        <v>3</v>
      </c>
      <c r="O28">
        <v>6</v>
      </c>
      <c r="P28">
        <f>3/9</f>
        <v>0.33333333333333331</v>
      </c>
    </row>
    <row r="29" spans="1:16">
      <c r="A29" s="6">
        <v>8</v>
      </c>
      <c r="B29" s="12">
        <v>0</v>
      </c>
      <c r="E29">
        <v>4</v>
      </c>
      <c r="F29">
        <v>5</v>
      </c>
      <c r="G29">
        <f>4/9</f>
        <v>0.44444444444444442</v>
      </c>
      <c r="J29" s="6">
        <v>8</v>
      </c>
      <c r="K29">
        <v>0</v>
      </c>
    </row>
    <row r="30" spans="1:16">
      <c r="A30" s="6">
        <v>9</v>
      </c>
      <c r="B30" s="12">
        <v>0</v>
      </c>
      <c r="J30" s="6">
        <v>9</v>
      </c>
      <c r="K30">
        <v>0</v>
      </c>
    </row>
    <row r="31" spans="1:16">
      <c r="A31" s="6">
        <v>10</v>
      </c>
      <c r="B31" s="11">
        <v>0</v>
      </c>
      <c r="J31" s="6">
        <v>10</v>
      </c>
      <c r="K31">
        <v>0</v>
      </c>
    </row>
    <row r="32" spans="1:16">
      <c r="A32" s="6">
        <v>11</v>
      </c>
      <c r="B32" s="11">
        <v>3</v>
      </c>
      <c r="C32" t="s">
        <v>10</v>
      </c>
      <c r="J32" s="6">
        <v>11</v>
      </c>
      <c r="K32">
        <v>4</v>
      </c>
      <c r="L32" t="s">
        <v>10</v>
      </c>
    </row>
    <row r="33" spans="1:16">
      <c r="A33" s="6">
        <v>12</v>
      </c>
      <c r="B33" s="11">
        <v>0</v>
      </c>
      <c r="J33" s="6">
        <v>12</v>
      </c>
      <c r="K33">
        <v>0</v>
      </c>
    </row>
    <row r="35" spans="1:16">
      <c r="A35" t="s">
        <v>8</v>
      </c>
      <c r="J35" t="s">
        <v>8</v>
      </c>
    </row>
    <row r="36" spans="1:16">
      <c r="A36" s="7">
        <v>1</v>
      </c>
      <c r="B36" s="11">
        <v>4</v>
      </c>
      <c r="C36" t="s">
        <v>10</v>
      </c>
      <c r="J36" s="7">
        <v>1</v>
      </c>
      <c r="K36">
        <v>4</v>
      </c>
      <c r="L36" t="s">
        <v>10</v>
      </c>
    </row>
    <row r="37" spans="1:16">
      <c r="A37" s="7">
        <v>2</v>
      </c>
      <c r="B37" s="11">
        <v>1</v>
      </c>
      <c r="C37" t="s">
        <v>10</v>
      </c>
      <c r="J37" s="7">
        <v>2</v>
      </c>
      <c r="K37">
        <v>1</v>
      </c>
      <c r="L37" t="s">
        <v>10</v>
      </c>
      <c r="N37" t="s">
        <v>16</v>
      </c>
    </row>
    <row r="38" spans="1:16">
      <c r="A38" s="8">
        <v>3</v>
      </c>
      <c r="B38" s="11">
        <v>2</v>
      </c>
      <c r="C38" t="s">
        <v>11</v>
      </c>
      <c r="E38" t="s">
        <v>16</v>
      </c>
      <c r="J38" s="8">
        <v>3</v>
      </c>
      <c r="K38">
        <v>2</v>
      </c>
      <c r="L38" t="s">
        <v>11</v>
      </c>
      <c r="N38" t="s">
        <v>12</v>
      </c>
      <c r="O38" t="s">
        <v>13</v>
      </c>
      <c r="P38" t="s">
        <v>20</v>
      </c>
    </row>
    <row r="39" spans="1:16">
      <c r="A39" s="8">
        <v>4</v>
      </c>
      <c r="B39" s="11">
        <v>3</v>
      </c>
      <c r="C39" t="s">
        <v>10</v>
      </c>
      <c r="E39" t="s">
        <v>12</v>
      </c>
      <c r="F39" t="s">
        <v>13</v>
      </c>
      <c r="G39" t="s">
        <v>19</v>
      </c>
      <c r="J39" s="8">
        <v>4</v>
      </c>
      <c r="K39">
        <v>3</v>
      </c>
      <c r="L39" t="s">
        <v>18</v>
      </c>
      <c r="N39">
        <v>6</v>
      </c>
      <c r="O39">
        <v>8</v>
      </c>
      <c r="P39">
        <f>6/14</f>
        <v>0.42857142857142855</v>
      </c>
    </row>
    <row r="40" spans="1:16">
      <c r="A40" s="8">
        <v>5</v>
      </c>
      <c r="B40" s="11">
        <v>0</v>
      </c>
      <c r="E40">
        <v>4</v>
      </c>
      <c r="F40">
        <v>10</v>
      </c>
      <c r="G40">
        <f>4/14</f>
        <v>0.2857142857142857</v>
      </c>
      <c r="J40" s="8">
        <v>5</v>
      </c>
      <c r="K40">
        <v>0</v>
      </c>
    </row>
    <row r="41" spans="1:16">
      <c r="A41" s="8">
        <v>6</v>
      </c>
      <c r="B41" s="11">
        <v>0</v>
      </c>
      <c r="J41" s="8">
        <v>6</v>
      </c>
      <c r="K41">
        <v>1</v>
      </c>
      <c r="L41" t="s">
        <v>11</v>
      </c>
    </row>
    <row r="42" spans="1:16">
      <c r="A42" s="8">
        <v>7</v>
      </c>
      <c r="B42" s="11">
        <v>0</v>
      </c>
      <c r="J42" s="8">
        <v>7</v>
      </c>
      <c r="K42">
        <v>2</v>
      </c>
      <c r="L42" t="s">
        <v>10</v>
      </c>
    </row>
    <row r="43" spans="1:16">
      <c r="A43" s="8">
        <v>8</v>
      </c>
      <c r="B43" s="12">
        <v>0</v>
      </c>
      <c r="J43" s="8">
        <v>8</v>
      </c>
      <c r="K43">
        <v>2</v>
      </c>
      <c r="L43" t="s">
        <v>10</v>
      </c>
    </row>
    <row r="44" spans="1:16">
      <c r="A44" s="8">
        <v>9</v>
      </c>
      <c r="B44" s="12">
        <v>0</v>
      </c>
      <c r="J44" s="3">
        <v>9</v>
      </c>
      <c r="K44" t="s">
        <v>17</v>
      </c>
    </row>
    <row r="45" spans="1:16">
      <c r="A45" s="8">
        <v>10</v>
      </c>
      <c r="B45" s="12">
        <v>2</v>
      </c>
      <c r="C45" t="s">
        <v>10</v>
      </c>
      <c r="J45" s="8">
        <v>10</v>
      </c>
      <c r="K45">
        <v>0</v>
      </c>
    </row>
    <row r="46" spans="1:16">
      <c r="A46" s="8">
        <v>11</v>
      </c>
      <c r="B46" s="12">
        <v>0</v>
      </c>
      <c r="J46" s="8">
        <v>11</v>
      </c>
      <c r="K46">
        <v>0</v>
      </c>
    </row>
    <row r="47" spans="1:16">
      <c r="A47" s="8">
        <v>12</v>
      </c>
      <c r="B47" s="12">
        <v>0</v>
      </c>
      <c r="J47" s="8">
        <v>12</v>
      </c>
      <c r="K47">
        <v>0</v>
      </c>
    </row>
    <row r="49" spans="1:12">
      <c r="A49" t="s">
        <v>9</v>
      </c>
      <c r="J49" t="s">
        <v>9</v>
      </c>
    </row>
    <row r="50" spans="1:12">
      <c r="A50" s="8">
        <v>1</v>
      </c>
      <c r="B50" s="12">
        <v>0</v>
      </c>
      <c r="J50" s="8">
        <v>1</v>
      </c>
      <c r="K50">
        <v>0</v>
      </c>
    </row>
    <row r="51" spans="1:12">
      <c r="A51" s="8">
        <v>2</v>
      </c>
      <c r="B51" s="12">
        <v>3</v>
      </c>
      <c r="C51" t="s">
        <v>10</v>
      </c>
      <c r="J51" s="8">
        <v>2</v>
      </c>
      <c r="K51">
        <v>0</v>
      </c>
    </row>
    <row r="52" spans="1:12">
      <c r="A52" s="8">
        <v>3</v>
      </c>
      <c r="B52" s="12">
        <v>0</v>
      </c>
      <c r="J52" s="8">
        <v>3</v>
      </c>
      <c r="K52">
        <v>3</v>
      </c>
      <c r="L52" t="s">
        <v>10</v>
      </c>
    </row>
    <row r="53" spans="1:12">
      <c r="A53" s="8">
        <v>4</v>
      </c>
      <c r="B53" s="12">
        <v>0</v>
      </c>
      <c r="J53" s="8">
        <v>4</v>
      </c>
      <c r="K53">
        <v>0</v>
      </c>
    </row>
    <row r="54" spans="1:12">
      <c r="A54" s="3">
        <v>5</v>
      </c>
      <c r="J54" s="8">
        <v>5</v>
      </c>
      <c r="K54">
        <v>0</v>
      </c>
    </row>
    <row r="55" spans="1:12">
      <c r="A55" s="3">
        <v>6</v>
      </c>
      <c r="J55" s="3">
        <v>6</v>
      </c>
    </row>
    <row r="56" spans="1:12">
      <c r="A56" s="3">
        <v>7</v>
      </c>
      <c r="J56" s="3">
        <v>7</v>
      </c>
    </row>
    <row r="57" spans="1:12">
      <c r="A57" s="3">
        <v>8</v>
      </c>
      <c r="J57" s="3">
        <v>8</v>
      </c>
    </row>
    <row r="58" spans="1:12">
      <c r="A58" s="3">
        <v>9</v>
      </c>
      <c r="J58" s="3">
        <v>9</v>
      </c>
    </row>
    <row r="59" spans="1:12">
      <c r="A59" s="3">
        <v>10</v>
      </c>
      <c r="J59" s="3">
        <v>10</v>
      </c>
    </row>
    <row r="60" spans="1:12">
      <c r="A60" s="3">
        <v>11</v>
      </c>
      <c r="J60" s="3">
        <v>11</v>
      </c>
    </row>
    <row r="61" spans="1:12">
      <c r="A61" s="3">
        <v>12</v>
      </c>
      <c r="J61" s="3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5" sqref="H5"/>
    </sheetView>
  </sheetViews>
  <sheetFormatPr baseColWidth="10" defaultRowHeight="15" x14ac:dyDescent="0"/>
  <sheetData>
    <row r="1" spans="1:12">
      <c r="A1" s="2" t="s">
        <v>21</v>
      </c>
    </row>
    <row r="2" spans="1:12">
      <c r="A2" t="s">
        <v>14</v>
      </c>
      <c r="F2" t="s">
        <v>22</v>
      </c>
    </row>
    <row r="3" spans="1:12">
      <c r="A3" t="s">
        <v>12</v>
      </c>
      <c r="B3" t="s">
        <v>13</v>
      </c>
      <c r="C3" t="s">
        <v>19</v>
      </c>
      <c r="E3" t="s">
        <v>16</v>
      </c>
      <c r="F3">
        <v>28.6</v>
      </c>
      <c r="J3" t="s">
        <v>23</v>
      </c>
      <c r="L3" t="s">
        <v>27</v>
      </c>
    </row>
    <row r="4" spans="1:12">
      <c r="A4">
        <v>11</v>
      </c>
      <c r="B4">
        <v>6</v>
      </c>
      <c r="C4">
        <f>11/17</f>
        <v>0.6470588235294118</v>
      </c>
      <c r="E4" t="s">
        <v>15</v>
      </c>
      <c r="F4">
        <v>44.4</v>
      </c>
    </row>
    <row r="5" spans="1:12">
      <c r="E5" t="s">
        <v>14</v>
      </c>
      <c r="F5">
        <v>64.7</v>
      </c>
      <c r="J5" t="s">
        <v>24</v>
      </c>
      <c r="L5">
        <v>0.36</v>
      </c>
    </row>
    <row r="6" spans="1:12">
      <c r="A6" t="s">
        <v>15</v>
      </c>
      <c r="J6" t="s">
        <v>25</v>
      </c>
      <c r="L6">
        <v>4.9000000000000002E-2</v>
      </c>
    </row>
    <row r="7" spans="1:12">
      <c r="A7" t="s">
        <v>12</v>
      </c>
      <c r="B7" t="s">
        <v>13</v>
      </c>
      <c r="C7" t="s">
        <v>19</v>
      </c>
      <c r="J7" t="s">
        <v>26</v>
      </c>
      <c r="L7">
        <v>0.28000000000000003</v>
      </c>
    </row>
    <row r="8" spans="1:12">
      <c r="A8">
        <v>4</v>
      </c>
      <c r="B8">
        <v>5</v>
      </c>
      <c r="C8">
        <f>4/9</f>
        <v>0.44444444444444442</v>
      </c>
    </row>
    <row r="10" spans="1:12">
      <c r="A10" t="s">
        <v>16</v>
      </c>
    </row>
    <row r="11" spans="1:12">
      <c r="A11" t="s">
        <v>12</v>
      </c>
      <c r="B11" t="s">
        <v>13</v>
      </c>
      <c r="C11" t="s">
        <v>19</v>
      </c>
    </row>
    <row r="12" spans="1:12">
      <c r="A12">
        <v>4</v>
      </c>
      <c r="B12">
        <v>10</v>
      </c>
      <c r="C12">
        <f>4/14</f>
        <v>0.2857142857142857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O19" sqref="O19"/>
    </sheetView>
  </sheetViews>
  <sheetFormatPr baseColWidth="10" defaultRowHeight="15" x14ac:dyDescent="0"/>
  <sheetData>
    <row r="1" spans="1:16">
      <c r="A1" t="s">
        <v>5</v>
      </c>
      <c r="B1" s="2" t="s">
        <v>21</v>
      </c>
      <c r="F1" s="13" t="s">
        <v>29</v>
      </c>
      <c r="J1" t="s">
        <v>37</v>
      </c>
      <c r="N1" t="s">
        <v>38</v>
      </c>
      <c r="P1" t="s">
        <v>39</v>
      </c>
    </row>
    <row r="2" spans="1:16">
      <c r="A2" s="1" t="s">
        <v>6</v>
      </c>
      <c r="B2" t="s">
        <v>3</v>
      </c>
      <c r="C2" t="s">
        <v>4</v>
      </c>
      <c r="G2" t="s">
        <v>28</v>
      </c>
      <c r="H2" t="s">
        <v>30</v>
      </c>
      <c r="K2" t="s">
        <v>28</v>
      </c>
      <c r="L2" t="s">
        <v>30</v>
      </c>
    </row>
    <row r="3" spans="1:16">
      <c r="A3" s="5">
        <v>1</v>
      </c>
      <c r="B3" s="9">
        <v>2</v>
      </c>
      <c r="C3" t="s">
        <v>10</v>
      </c>
      <c r="F3" t="s">
        <v>16</v>
      </c>
      <c r="G3" t="s">
        <v>31</v>
      </c>
      <c r="H3" t="s">
        <v>32</v>
      </c>
      <c r="J3" t="s">
        <v>16</v>
      </c>
      <c r="K3">
        <f>(2/5)*100</f>
        <v>40</v>
      </c>
      <c r="L3">
        <f>(2/9)*100</f>
        <v>22.222222222222221</v>
      </c>
    </row>
    <row r="4" spans="1:16">
      <c r="A4" s="5">
        <v>2</v>
      </c>
      <c r="B4" s="9">
        <v>1</v>
      </c>
      <c r="C4" t="s">
        <v>10</v>
      </c>
      <c r="F4" t="s">
        <v>15</v>
      </c>
      <c r="G4" t="s">
        <v>34</v>
      </c>
      <c r="H4" t="s">
        <v>33</v>
      </c>
      <c r="J4" t="s">
        <v>15</v>
      </c>
      <c r="K4">
        <f>(3/5)*100</f>
        <v>60</v>
      </c>
      <c r="L4">
        <f>(1/4)*100</f>
        <v>25</v>
      </c>
    </row>
    <row r="5" spans="1:16">
      <c r="A5" s="5">
        <v>3</v>
      </c>
      <c r="B5" s="9">
        <v>0</v>
      </c>
      <c r="F5" t="s">
        <v>14</v>
      </c>
      <c r="G5" t="s">
        <v>35</v>
      </c>
      <c r="H5" t="s">
        <v>36</v>
      </c>
      <c r="J5" t="s">
        <v>14</v>
      </c>
      <c r="K5">
        <f>(7/9)*100</f>
        <v>77.777777777777786</v>
      </c>
      <c r="L5">
        <f>(3/8)*100</f>
        <v>37.5</v>
      </c>
    </row>
    <row r="6" spans="1:16">
      <c r="A6" s="5">
        <v>4</v>
      </c>
      <c r="B6" s="9">
        <v>3</v>
      </c>
      <c r="C6" t="s">
        <v>10</v>
      </c>
    </row>
    <row r="7" spans="1:16">
      <c r="A7" s="5">
        <v>5</v>
      </c>
      <c r="B7" s="9">
        <v>4</v>
      </c>
      <c r="C7" t="s">
        <v>10</v>
      </c>
    </row>
    <row r="8" spans="1:16">
      <c r="A8" s="5">
        <v>6</v>
      </c>
      <c r="B8" s="10">
        <v>2</v>
      </c>
      <c r="C8" t="s">
        <v>10</v>
      </c>
    </row>
    <row r="9" spans="1:16">
      <c r="A9" s="5">
        <v>7</v>
      </c>
      <c r="B9" s="10">
        <v>0</v>
      </c>
    </row>
    <row r="10" spans="1:16">
      <c r="A10" s="5">
        <v>8</v>
      </c>
      <c r="B10" s="10">
        <v>0</v>
      </c>
    </row>
    <row r="11" spans="1:16">
      <c r="A11" s="5">
        <v>9</v>
      </c>
      <c r="B11" s="10">
        <v>1</v>
      </c>
      <c r="C11" t="s">
        <v>10</v>
      </c>
    </row>
    <row r="12" spans="1:16">
      <c r="A12" s="5">
        <v>10</v>
      </c>
      <c r="B12" s="10">
        <v>0</v>
      </c>
    </row>
    <row r="13" spans="1:16">
      <c r="A13" s="5">
        <v>11</v>
      </c>
      <c r="B13" s="10">
        <v>0</v>
      </c>
    </row>
    <row r="14" spans="1:16">
      <c r="A14" s="5">
        <v>12</v>
      </c>
      <c r="B14" s="10">
        <v>1</v>
      </c>
      <c r="C14" t="s">
        <v>10</v>
      </c>
    </row>
    <row r="16" spans="1:16">
      <c r="A16" t="s">
        <v>7</v>
      </c>
    </row>
    <row r="17" spans="1:3">
      <c r="A17" s="5">
        <v>1</v>
      </c>
      <c r="B17" s="10">
        <v>4</v>
      </c>
      <c r="C17" t="s">
        <v>10</v>
      </c>
    </row>
    <row r="18" spans="1:3">
      <c r="A18" s="5">
        <v>2</v>
      </c>
      <c r="B18" s="11">
        <v>4</v>
      </c>
      <c r="C18" t="s">
        <v>10</v>
      </c>
    </row>
    <row r="19" spans="1:3">
      <c r="A19" s="5">
        <v>3</v>
      </c>
      <c r="B19" s="11">
        <v>0</v>
      </c>
    </row>
    <row r="20" spans="1:3">
      <c r="A20" s="5">
        <v>4</v>
      </c>
      <c r="B20" s="11">
        <v>2</v>
      </c>
      <c r="C20" t="s">
        <v>10</v>
      </c>
    </row>
    <row r="21" spans="1:3">
      <c r="A21" s="5">
        <v>5</v>
      </c>
      <c r="B21" s="11">
        <v>1</v>
      </c>
      <c r="C21" t="s">
        <v>10</v>
      </c>
    </row>
    <row r="22" spans="1:3">
      <c r="A22" s="6">
        <v>6</v>
      </c>
      <c r="B22" s="12">
        <v>1</v>
      </c>
      <c r="C22" t="s">
        <v>10</v>
      </c>
    </row>
    <row r="23" spans="1:3">
      <c r="A23" s="6">
        <v>7</v>
      </c>
      <c r="B23" s="12">
        <v>0</v>
      </c>
    </row>
    <row r="24" spans="1:3">
      <c r="A24" s="6">
        <v>8</v>
      </c>
      <c r="B24" s="12">
        <v>0</v>
      </c>
    </row>
    <row r="25" spans="1:3">
      <c r="A25" s="6">
        <v>9</v>
      </c>
      <c r="B25" s="12">
        <v>0</v>
      </c>
    </row>
    <row r="26" spans="1:3">
      <c r="A26" s="6">
        <v>10</v>
      </c>
      <c r="B26" s="11">
        <v>0</v>
      </c>
    </row>
    <row r="27" spans="1:3">
      <c r="A27" s="6">
        <v>11</v>
      </c>
      <c r="B27" s="11">
        <v>3</v>
      </c>
      <c r="C27" t="s">
        <v>10</v>
      </c>
    </row>
    <row r="28" spans="1:3">
      <c r="A28" s="6">
        <v>12</v>
      </c>
      <c r="B28" s="11">
        <v>0</v>
      </c>
    </row>
    <row r="30" spans="1:3">
      <c r="A30" t="s">
        <v>8</v>
      </c>
    </row>
    <row r="31" spans="1:3">
      <c r="A31" s="7">
        <v>1</v>
      </c>
      <c r="B31" s="11">
        <v>4</v>
      </c>
      <c r="C31" t="s">
        <v>10</v>
      </c>
    </row>
    <row r="32" spans="1:3">
      <c r="A32" s="7">
        <v>2</v>
      </c>
      <c r="B32" s="11">
        <v>1</v>
      </c>
      <c r="C32" t="s">
        <v>10</v>
      </c>
    </row>
    <row r="33" spans="1:3">
      <c r="A33" s="8">
        <v>3</v>
      </c>
      <c r="B33" s="11">
        <v>2</v>
      </c>
      <c r="C33" t="s">
        <v>11</v>
      </c>
    </row>
    <row r="34" spans="1:3">
      <c r="A34" s="8">
        <v>4</v>
      </c>
      <c r="B34" s="11">
        <v>3</v>
      </c>
      <c r="C34" t="s">
        <v>10</v>
      </c>
    </row>
    <row r="35" spans="1:3">
      <c r="A35" s="8">
        <v>5</v>
      </c>
      <c r="B35" s="11">
        <v>0</v>
      </c>
    </row>
    <row r="36" spans="1:3">
      <c r="A36" s="8">
        <v>6</v>
      </c>
      <c r="B36" s="11">
        <v>0</v>
      </c>
    </row>
    <row r="37" spans="1:3">
      <c r="A37" s="8">
        <v>7</v>
      </c>
      <c r="B37" s="11">
        <v>0</v>
      </c>
    </row>
    <row r="38" spans="1:3">
      <c r="A38" s="8">
        <v>8</v>
      </c>
      <c r="B38" s="12">
        <v>0</v>
      </c>
    </row>
    <row r="39" spans="1:3">
      <c r="A39" s="8">
        <v>9</v>
      </c>
      <c r="B39" s="12">
        <v>0</v>
      </c>
    </row>
    <row r="40" spans="1:3">
      <c r="A40" s="8">
        <v>10</v>
      </c>
      <c r="B40" s="12">
        <v>2</v>
      </c>
      <c r="C40" t="s">
        <v>10</v>
      </c>
    </row>
    <row r="41" spans="1:3">
      <c r="A41" s="8">
        <v>11</v>
      </c>
      <c r="B41" s="12">
        <v>0</v>
      </c>
    </row>
    <row r="42" spans="1:3">
      <c r="A42" s="8">
        <v>12</v>
      </c>
      <c r="B42" s="12">
        <v>0</v>
      </c>
    </row>
    <row r="44" spans="1:3">
      <c r="A44" t="s">
        <v>9</v>
      </c>
    </row>
    <row r="45" spans="1:3">
      <c r="A45" s="8">
        <v>1</v>
      </c>
      <c r="B45" s="12">
        <v>0</v>
      </c>
    </row>
    <row r="46" spans="1:3">
      <c r="A46" s="8">
        <v>2</v>
      </c>
      <c r="B46" s="12">
        <v>3</v>
      </c>
      <c r="C46" t="s">
        <v>10</v>
      </c>
    </row>
    <row r="47" spans="1:3">
      <c r="A47" s="8">
        <v>3</v>
      </c>
      <c r="B47" s="12">
        <v>0</v>
      </c>
    </row>
    <row r="48" spans="1:3">
      <c r="A48" s="8">
        <v>4</v>
      </c>
      <c r="B48" s="12">
        <v>0</v>
      </c>
    </row>
    <row r="49" spans="1:1">
      <c r="A49" s="3">
        <v>5</v>
      </c>
    </row>
    <row r="50" spans="1:1">
      <c r="A50" s="3">
        <v>6</v>
      </c>
    </row>
    <row r="51" spans="1:1">
      <c r="A51" s="3">
        <v>7</v>
      </c>
    </row>
    <row r="52" spans="1:1">
      <c r="A52" s="3">
        <v>8</v>
      </c>
    </row>
    <row r="53" spans="1:1">
      <c r="A53" s="3">
        <v>9</v>
      </c>
    </row>
    <row r="54" spans="1:1">
      <c r="A54" s="3">
        <v>10</v>
      </c>
    </row>
    <row r="55" spans="1:1">
      <c r="A55" s="3">
        <v>11</v>
      </c>
    </row>
    <row r="56" spans="1:1">
      <c r="A56" s="3">
        <v>12</v>
      </c>
    </row>
  </sheetData>
  <phoneticPr fontId="5" type="noConversion"/>
  <pageMargins left="0.75" right="0.75" top="1" bottom="1" header="0.5" footer="0.5"/>
  <pageSetup scale="64" orientation="portrait" horizontalDpi="4294967292" verticalDpi="4294967292"/>
  <rowBreaks count="1" manualBreakCount="1">
    <brk id="56" max="16383" man="1"/>
  </rowBreaks>
  <colBreaks count="1" manualBreakCount="1">
    <brk id="12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workbookViewId="0">
      <selection activeCell="J14" sqref="J14"/>
    </sheetView>
  </sheetViews>
  <sheetFormatPr baseColWidth="10" defaultRowHeight="15" x14ac:dyDescent="0"/>
  <sheetData>
    <row r="2" spans="1:12">
      <c r="A2" t="s">
        <v>40</v>
      </c>
      <c r="K2" t="s">
        <v>12</v>
      </c>
      <c r="L2" t="s">
        <v>13</v>
      </c>
    </row>
    <row r="3" spans="1:12">
      <c r="B3" t="s">
        <v>41</v>
      </c>
      <c r="J3" t="s">
        <v>16</v>
      </c>
      <c r="K3">
        <v>2</v>
      </c>
      <c r="L3">
        <v>12</v>
      </c>
    </row>
    <row r="4" spans="1:12">
      <c r="A4" t="s">
        <v>16</v>
      </c>
      <c r="B4">
        <f>(3/14)*100</f>
        <v>21.428571428571427</v>
      </c>
      <c r="J4" t="s">
        <v>15</v>
      </c>
      <c r="K4">
        <v>2</v>
      </c>
      <c r="L4">
        <v>7</v>
      </c>
    </row>
    <row r="5" spans="1:12">
      <c r="A5" t="s">
        <v>15</v>
      </c>
      <c r="B5">
        <f>(2/9)*100</f>
        <v>22.222222222222221</v>
      </c>
      <c r="J5" t="s">
        <v>14</v>
      </c>
      <c r="K5">
        <v>7</v>
      </c>
      <c r="L5">
        <v>10</v>
      </c>
    </row>
    <row r="6" spans="1:12">
      <c r="A6" t="s">
        <v>14</v>
      </c>
      <c r="B6">
        <f>(7/17)*100</f>
        <v>41.17647058823529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8"/>
  <sheetViews>
    <sheetView tabSelected="1" workbookViewId="0">
      <selection activeCell="M12" sqref="M12"/>
    </sheetView>
  </sheetViews>
  <sheetFormatPr baseColWidth="10" defaultRowHeight="15" x14ac:dyDescent="0"/>
  <sheetData>
    <row r="3" spans="1:14">
      <c r="A3" t="s">
        <v>5</v>
      </c>
      <c r="B3" s="2" t="s">
        <v>21</v>
      </c>
    </row>
    <row r="4" spans="1:14">
      <c r="A4" s="1" t="s">
        <v>6</v>
      </c>
      <c r="B4" t="s">
        <v>3</v>
      </c>
      <c r="C4" t="s">
        <v>4</v>
      </c>
      <c r="E4" t="s">
        <v>42</v>
      </c>
      <c r="I4" t="s">
        <v>43</v>
      </c>
      <c r="K4" t="s">
        <v>45</v>
      </c>
      <c r="L4" t="s">
        <v>46</v>
      </c>
      <c r="N4" t="s">
        <v>47</v>
      </c>
    </row>
    <row r="5" spans="1:14">
      <c r="A5" s="5">
        <v>1</v>
      </c>
      <c r="B5" s="9">
        <v>2</v>
      </c>
      <c r="C5" t="s">
        <v>10</v>
      </c>
      <c r="E5">
        <v>320</v>
      </c>
      <c r="H5" t="s">
        <v>16</v>
      </c>
      <c r="I5">
        <f>MEDIAN(E34:E48)</f>
        <v>160</v>
      </c>
      <c r="K5">
        <v>0</v>
      </c>
      <c r="L5">
        <v>14</v>
      </c>
    </row>
    <row r="6" spans="1:14">
      <c r="A6" s="5">
        <v>2</v>
      </c>
      <c r="B6" s="9">
        <v>1</v>
      </c>
      <c r="C6" t="s">
        <v>10</v>
      </c>
      <c r="E6">
        <v>160</v>
      </c>
      <c r="H6" t="s">
        <v>44</v>
      </c>
      <c r="I6">
        <f>MEDIAN(E24:E34)</f>
        <v>240</v>
      </c>
      <c r="K6">
        <v>3</v>
      </c>
      <c r="L6">
        <v>6</v>
      </c>
      <c r="N6">
        <v>4.4999999999999998E-2</v>
      </c>
    </row>
    <row r="7" spans="1:14">
      <c r="A7" s="5">
        <v>3</v>
      </c>
      <c r="B7" s="9">
        <v>0</v>
      </c>
      <c r="H7" t="s">
        <v>14</v>
      </c>
      <c r="I7">
        <f>MEDIAN(E5:E23)</f>
        <v>320</v>
      </c>
      <c r="K7">
        <v>4</v>
      </c>
      <c r="L7">
        <v>13</v>
      </c>
    </row>
    <row r="8" spans="1:14">
      <c r="A8" s="5">
        <v>4</v>
      </c>
      <c r="B8" s="9">
        <v>3</v>
      </c>
      <c r="C8" t="s">
        <v>10</v>
      </c>
      <c r="E8">
        <v>640</v>
      </c>
    </row>
    <row r="9" spans="1:14">
      <c r="A9" s="5">
        <v>5</v>
      </c>
      <c r="B9" s="9">
        <v>4</v>
      </c>
      <c r="C9" t="s">
        <v>10</v>
      </c>
      <c r="E9">
        <v>1280</v>
      </c>
    </row>
    <row r="10" spans="1:14">
      <c r="A10" s="5">
        <v>6</v>
      </c>
      <c r="B10" s="10">
        <v>2</v>
      </c>
      <c r="C10" t="s">
        <v>10</v>
      </c>
      <c r="E10">
        <v>320</v>
      </c>
      <c r="K10" t="s">
        <v>48</v>
      </c>
      <c r="L10" t="s">
        <v>49</v>
      </c>
    </row>
    <row r="11" spans="1:14">
      <c r="A11" s="5">
        <v>7</v>
      </c>
      <c r="B11" s="10">
        <v>0</v>
      </c>
      <c r="K11">
        <v>2</v>
      </c>
      <c r="L11">
        <v>12</v>
      </c>
    </row>
    <row r="12" spans="1:14">
      <c r="A12" s="5">
        <v>8</v>
      </c>
      <c r="B12" s="10">
        <v>0</v>
      </c>
      <c r="K12">
        <v>2</v>
      </c>
      <c r="L12">
        <v>7</v>
      </c>
    </row>
    <row r="13" spans="1:14">
      <c r="A13" s="5">
        <v>9</v>
      </c>
      <c r="B13" s="10">
        <v>1</v>
      </c>
      <c r="C13" t="s">
        <v>10</v>
      </c>
      <c r="E13">
        <v>160</v>
      </c>
      <c r="K13">
        <v>6</v>
      </c>
      <c r="L13">
        <v>11</v>
      </c>
    </row>
    <row r="14" spans="1:14">
      <c r="A14" s="5">
        <v>10</v>
      </c>
      <c r="B14" s="10">
        <v>0</v>
      </c>
    </row>
    <row r="15" spans="1:14">
      <c r="A15" s="5">
        <v>11</v>
      </c>
      <c r="B15" s="10">
        <v>0</v>
      </c>
    </row>
    <row r="16" spans="1:14">
      <c r="A16" s="5">
        <v>12</v>
      </c>
      <c r="B16" s="10">
        <v>1</v>
      </c>
      <c r="C16" t="s">
        <v>10</v>
      </c>
      <c r="E16">
        <v>160</v>
      </c>
    </row>
    <row r="18" spans="1:5">
      <c r="A18" t="s">
        <v>7</v>
      </c>
    </row>
    <row r="19" spans="1:5">
      <c r="A19" s="5">
        <v>1</v>
      </c>
      <c r="B19" s="10">
        <v>4</v>
      </c>
      <c r="C19" t="s">
        <v>10</v>
      </c>
      <c r="E19">
        <v>1280</v>
      </c>
    </row>
    <row r="20" spans="1:5">
      <c r="A20" s="5">
        <v>2</v>
      </c>
      <c r="B20" s="11">
        <v>4</v>
      </c>
      <c r="C20" t="s">
        <v>10</v>
      </c>
      <c r="E20">
        <v>1280</v>
      </c>
    </row>
    <row r="21" spans="1:5">
      <c r="A21" s="5">
        <v>3</v>
      </c>
      <c r="B21" s="11">
        <v>0</v>
      </c>
    </row>
    <row r="22" spans="1:5">
      <c r="A22" s="5">
        <v>4</v>
      </c>
      <c r="B22" s="11">
        <v>2</v>
      </c>
      <c r="C22" t="s">
        <v>10</v>
      </c>
      <c r="E22">
        <v>160</v>
      </c>
    </row>
    <row r="23" spans="1:5">
      <c r="A23" s="5">
        <v>5</v>
      </c>
      <c r="B23" s="11">
        <v>1</v>
      </c>
      <c r="C23" t="s">
        <v>10</v>
      </c>
      <c r="E23">
        <v>80</v>
      </c>
    </row>
    <row r="24" spans="1:5">
      <c r="A24" s="6">
        <v>6</v>
      </c>
      <c r="B24" s="12">
        <v>1</v>
      </c>
      <c r="C24" t="s">
        <v>10</v>
      </c>
      <c r="E24">
        <v>80</v>
      </c>
    </row>
    <row r="25" spans="1:5">
      <c r="A25" s="6">
        <v>7</v>
      </c>
      <c r="B25" s="12">
        <v>0</v>
      </c>
    </row>
    <row r="26" spans="1:5">
      <c r="A26" s="6">
        <v>8</v>
      </c>
      <c r="B26" s="12">
        <v>0</v>
      </c>
    </row>
    <row r="27" spans="1:5">
      <c r="A27" s="6">
        <v>9</v>
      </c>
      <c r="B27" s="12">
        <v>0</v>
      </c>
    </row>
    <row r="28" spans="1:5">
      <c r="A28" s="6">
        <v>10</v>
      </c>
      <c r="B28" s="11">
        <v>0</v>
      </c>
    </row>
    <row r="29" spans="1:5">
      <c r="A29" s="6">
        <v>11</v>
      </c>
      <c r="B29" s="11">
        <v>3</v>
      </c>
      <c r="C29" t="s">
        <v>10</v>
      </c>
      <c r="E29">
        <v>320</v>
      </c>
    </row>
    <row r="30" spans="1:5">
      <c r="A30" s="6">
        <v>12</v>
      </c>
      <c r="B30" s="11">
        <v>0</v>
      </c>
    </row>
    <row r="32" spans="1:5">
      <c r="A32" t="s">
        <v>8</v>
      </c>
    </row>
    <row r="33" spans="1:5">
      <c r="A33" s="7">
        <v>1</v>
      </c>
      <c r="B33" s="11">
        <v>4</v>
      </c>
      <c r="C33" t="s">
        <v>10</v>
      </c>
      <c r="E33">
        <v>1280</v>
      </c>
    </row>
    <row r="34" spans="1:5">
      <c r="A34" s="7">
        <v>2</v>
      </c>
      <c r="B34" s="11">
        <v>1</v>
      </c>
      <c r="C34" t="s">
        <v>10</v>
      </c>
      <c r="E34">
        <v>160</v>
      </c>
    </row>
    <row r="35" spans="1:5">
      <c r="A35" s="8">
        <v>3</v>
      </c>
      <c r="B35" s="11">
        <v>2</v>
      </c>
      <c r="C35" t="s">
        <v>11</v>
      </c>
      <c r="E35">
        <v>80</v>
      </c>
    </row>
    <row r="36" spans="1:5">
      <c r="A36" s="8">
        <v>4</v>
      </c>
      <c r="B36" s="11">
        <v>3</v>
      </c>
      <c r="C36" t="s">
        <v>10</v>
      </c>
      <c r="E36">
        <v>320</v>
      </c>
    </row>
    <row r="37" spans="1:5">
      <c r="A37" s="8">
        <v>5</v>
      </c>
      <c r="B37" s="11">
        <v>0</v>
      </c>
    </row>
    <row r="38" spans="1:5">
      <c r="A38" s="8">
        <v>6</v>
      </c>
      <c r="B38" s="11">
        <v>0</v>
      </c>
    </row>
    <row r="39" spans="1:5">
      <c r="A39" s="8">
        <v>7</v>
      </c>
      <c r="B39" s="11">
        <v>0</v>
      </c>
    </row>
    <row r="40" spans="1:5">
      <c r="A40" s="8">
        <v>8</v>
      </c>
      <c r="B40" s="12">
        <v>0</v>
      </c>
    </row>
    <row r="41" spans="1:5">
      <c r="A41" s="8">
        <v>9</v>
      </c>
      <c r="B41" s="12">
        <v>0</v>
      </c>
    </row>
    <row r="42" spans="1:5">
      <c r="A42" s="8">
        <v>10</v>
      </c>
      <c r="B42" s="12">
        <v>2</v>
      </c>
      <c r="C42" t="s">
        <v>10</v>
      </c>
      <c r="E42">
        <v>160</v>
      </c>
    </row>
    <row r="43" spans="1:5">
      <c r="A43" s="8">
        <v>11</v>
      </c>
      <c r="B43" s="12">
        <v>0</v>
      </c>
    </row>
    <row r="44" spans="1:5">
      <c r="A44" s="8">
        <v>12</v>
      </c>
      <c r="B44" s="12">
        <v>0</v>
      </c>
    </row>
    <row r="46" spans="1:5">
      <c r="A46" t="s">
        <v>9</v>
      </c>
    </row>
    <row r="47" spans="1:5">
      <c r="A47" s="8">
        <v>1</v>
      </c>
      <c r="B47" s="12">
        <v>0</v>
      </c>
    </row>
    <row r="48" spans="1:5">
      <c r="A48" s="8">
        <v>2</v>
      </c>
      <c r="B48" s="12">
        <v>3</v>
      </c>
      <c r="C48" t="s">
        <v>10</v>
      </c>
      <c r="E48">
        <v>320</v>
      </c>
    </row>
    <row r="49" spans="1:2">
      <c r="A49" s="8">
        <v>3</v>
      </c>
      <c r="B49" s="12">
        <v>0</v>
      </c>
    </row>
    <row r="50" spans="1:2">
      <c r="A50" s="8">
        <v>4</v>
      </c>
      <c r="B50" s="12">
        <v>0</v>
      </c>
    </row>
    <row r="51" spans="1:2">
      <c r="A51" s="3">
        <v>5</v>
      </c>
    </row>
    <row r="52" spans="1:2">
      <c r="A52" s="3">
        <v>6</v>
      </c>
    </row>
    <row r="53" spans="1:2">
      <c r="A53" s="3">
        <v>7</v>
      </c>
    </row>
    <row r="54" spans="1:2">
      <c r="A54" s="3">
        <v>8</v>
      </c>
    </row>
    <row r="55" spans="1:2">
      <c r="A55" s="3">
        <v>9</v>
      </c>
    </row>
    <row r="56" spans="1:2">
      <c r="A56" s="3">
        <v>10</v>
      </c>
    </row>
    <row r="57" spans="1:2">
      <c r="A57" s="3">
        <v>11</v>
      </c>
    </row>
    <row r="58" spans="1:2">
      <c r="A58" s="3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Graphs</vt:lpstr>
      <vt:lpstr>MaleFemale</vt:lpstr>
      <vt:lpstr>MSU 4 mo</vt:lpstr>
      <vt:lpstr>titers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Pfau</dc:creator>
  <cp:lastModifiedBy>Jean Pfau</cp:lastModifiedBy>
  <cp:lastPrinted>2016-10-31T16:09:13Z</cp:lastPrinted>
  <dcterms:created xsi:type="dcterms:W3CDTF">2016-10-25T15:23:21Z</dcterms:created>
  <dcterms:modified xsi:type="dcterms:W3CDTF">2017-02-27T19:03:12Z</dcterms:modified>
</cp:coreProperties>
</file>