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Marsa\Project Data\PORTO\course\excel\Data Analysis with Excel\Data Analysis with Excel\"/>
    </mc:Choice>
  </mc:AlternateContent>
  <xr:revisionPtr revIDLastSave="0" documentId="13_ncr:1_{2A186BA7-9127-4A3A-843E-0332DBFC3E3A}" xr6:coauthVersionLast="47" xr6:coauthVersionMax="47" xr10:uidLastSave="{00000000-0000-0000-0000-000000000000}"/>
  <bookViews>
    <workbookView xWindow="1425" yWindow="1425" windowWidth="21600" windowHeight="11385" activeTab="3" xr2:uid="{FBC98FF5-5CB1-424C-988D-F4C2A94AD323}"/>
  </bookViews>
  <sheets>
    <sheet name="Sumif" sheetId="1" r:id="rId1"/>
    <sheet name="Sumifs" sheetId="2" r:id="rId2"/>
    <sheet name="Countif" sheetId="3" r:id="rId3"/>
    <sheet name="Countifs" sheetId="4" r:id="rId4"/>
  </sheets>
  <definedNames>
    <definedName name="_xlnm._FilterDatabase" localSheetId="3" hidden="1">Countifs!$A$1:$G$44</definedName>
    <definedName name="_xlnm._FilterDatabase" localSheetId="1" hidden="1">Sumifs!$A$1:$G$44</definedName>
  </definedNames>
  <calcPr calcId="191029"/>
  <pivotCaches>
    <pivotCache cacheId="0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J14" i="2"/>
  <c r="K23" i="2"/>
  <c r="K24" i="2"/>
  <c r="K25" i="2"/>
  <c r="K26" i="2"/>
  <c r="K22" i="2"/>
  <c r="J18" i="2"/>
  <c r="J8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3"/>
  <c r="K4" i="3"/>
  <c r="J4" i="2"/>
  <c r="J12" i="1"/>
  <c r="J4" i="1"/>
</calcChain>
</file>

<file path=xl/sharedStrings.xml><?xml version="1.0" encoding="utf-8"?>
<sst xmlns="http://schemas.openxmlformats.org/spreadsheetml/2006/main" count="584" uniqueCount="44">
  <si>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</si>
  <si>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</si>
  <si>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</si>
  <si>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</si>
  <si>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</si>
  <si>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</si>
  <si>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</si>
  <si>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</si>
  <si>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</si>
  <si>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</si>
  <si>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</si>
  <si>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</si>
  <si>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</si>
  <si>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</si>
  <si>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</si>
  <si>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</si>
  <si>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</si>
  <si>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</si>
  <si>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</si>
  <si>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OrderDate</t>
  </si>
  <si>
    <t>Region</t>
  </si>
  <si>
    <t>Rep</t>
  </si>
  <si>
    <t>Item</t>
  </si>
  <si>
    <t>Units</t>
  </si>
  <si>
    <t>Unit Cost</t>
  </si>
  <si>
    <t>Row Labels</t>
  </si>
  <si>
    <t>Grand Total</t>
  </si>
  <si>
    <t>Sum of Units</t>
  </si>
  <si>
    <t>Q) Find the total Units that were sold in the East region</t>
  </si>
  <si>
    <t>Revenue</t>
  </si>
  <si>
    <t>Q) What was the total revenue generated from Binder</t>
  </si>
  <si>
    <t>Sum of Total</t>
  </si>
  <si>
    <t>Q) What is the total revenue generated from the Central region where the item is a Pencil?</t>
  </si>
  <si>
    <t>Sum of Revenue</t>
  </si>
  <si>
    <t>Sales Rep</t>
  </si>
  <si>
    <t>Q) How many units were sold by sales representative Jones where the cost of each item was greater than 4?</t>
  </si>
  <si>
    <t>Q) Find the total number of times Gill has a made a sale</t>
  </si>
  <si>
    <t>Sales &gt;3</t>
  </si>
  <si>
    <t>Q) How many orders were placed from the East region after 10th Feb 2019?</t>
  </si>
  <si>
    <t>Q) How many times did Gill sell pencils?</t>
  </si>
  <si>
    <t>Q) Which sales representative made a sale more than 3 times.</t>
  </si>
  <si>
    <t>Q) How many units did Jones sell excluding Pencil item?</t>
  </si>
  <si>
    <t>Total revenue for units&gt;50</t>
  </si>
  <si>
    <t>&lt;--- last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</si>
</sst>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 indent="1"/>
    </xf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3" fillId="0" borderId="0" xfId="1" applyAlignment="1">
      <alignment horizontal="left" vertical="center"/>
    </xf>
    <xf numFmtId="165" fontId="3" fillId="0" borderId="0" xfId="1" applyNumberFormat="1" applyAlignment="1">
      <alignment vertical="center"/>
    </xf>
    <xf numFmtId="0" fontId="3" fillId="0" borderId="0" xfId="1" applyAlignment="1">
      <alignment vertical="center"/>
    </xf>
    <xf numFmtId="0" fontId="3" fillId="0" borderId="0" xfId="1" applyAlignment="1" applyProtection="1">
      <alignment vertical="center"/>
      <protection locked="0"/>
    </xf>
    <xf numFmtId="164" fontId="3" fillId="0" borderId="0" xfId="2" applyFont="1" applyFill="1" applyBorder="1" applyAlignment="1" applyProtection="1">
      <alignment horizontal="left" vertical="center"/>
    </xf>
    <xf numFmtId="164" fontId="3" fillId="0" borderId="0" xfId="2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3" fillId="4" borderId="0" xfId="1" applyNumberFormat="1" applyFill="1" applyAlignment="1">
      <alignment horizontal="left" vertical="center"/>
    </xf>
    <xf numFmtId="0" fontId="3" fillId="4" borderId="0" xfId="1" applyFill="1" applyAlignment="1">
      <alignment horizontal="left" vertical="center"/>
    </xf>
    <xf numFmtId="0" fontId="3" fillId="4" borderId="0" xfId="1" applyFill="1" applyAlignment="1" applyProtection="1">
      <alignment horizontal="left" vertical="center"/>
      <protection locked="0"/>
    </xf>
    <xf numFmtId="0" fontId="3" fillId="4" borderId="0" xfId="1" applyFill="1" applyAlignment="1">
      <alignment horizontal="center" vertical="center"/>
    </xf>
    <xf numFmtId="0" fontId="6" fillId="0" borderId="0" xfId="0" applyFont="1"/>
    <xf numFmtId="0" fontId="6" fillId="3" borderId="0" xfId="0" applyFont="1" applyFill="1"/>
    <xf numFmtId="0" fontId="0" fillId="5" borderId="0" xfId="0" applyFill="1"/>
    <xf numFmtId="0" fontId="2" fillId="6" borderId="0" xfId="0" applyFont="1" applyFill="1"/>
    <xf numFmtId="0" fontId="0" fillId="0" borderId="0" xfId="0" applyNumberFormat="1"/>
  </cellXfs>
  <cellStyles count="6">
    <cellStyle name="Comma 2" xfId="2" xr:uid="{746FDB2C-7898-4A5B-AB9F-46C0E189931B}"/>
    <cellStyle name="Ctx_Hyperlink" xfId="3" xr:uid="{7C0ECEB8-AE31-4B61-A42E-D99699D5CB43}"/>
    <cellStyle name="Hyperlink 2" xfId="5" xr:uid="{8CEC515B-C484-4C4C-B036-36269226D9F9}"/>
    <cellStyle name="Normal" xfId="0" builtinId="0"/>
    <cellStyle name="Normal 2" xfId="1" xr:uid="{1B33F858-9C14-4E58-8769-5CA52E160DB1}"/>
    <cellStyle name="Normal 4" xfId="4" xr:uid="{5E4D70B4-4600-4EAE-9905-C751187F9872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jeet Biswal" refreshedDate="44019.663264699077" createdVersion="6" refreshedVersion="6" minRefreshableVersion="3" recordCount="43" xr:uid="{5BF2E19E-C6E4-4EB2-98A1-5BF15EDE2E02}">
  <cacheSource type="worksheet">
    <worksheetSource ref="A1:G44" sheet="Sumif"/>
  </cacheSource>
  <cacheFields count="7">
    <cacheField name="OrderDate" numFmtId="165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jeet Biswal" refreshedDate="44019.675568981482" createdVersion="6" refreshedVersion="6" minRefreshableVersion="3" recordCount="43" xr:uid="{308EE949-75B4-47E2-AA97-8716B417EFC3}">
  <cacheSource type="worksheet">
    <worksheetSource ref="A1:G44" sheet="Sumifs"/>
  </cacheSource>
  <cacheFields count="7">
    <cacheField name="OrderDate" numFmtId="165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Revenue" numFmtId="16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 pivotCacheId="6247626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x v="0"/>
    <x v="0"/>
    <n v="95"/>
    <n v="1.99"/>
    <n v="189.05"/>
  </r>
  <r>
    <d v="2019-01-23T00:00:00"/>
    <x v="1"/>
    <x v="1"/>
    <x v="1"/>
    <n v="50"/>
    <n v="19.989999999999998"/>
    <n v="999.49999999999989"/>
  </r>
  <r>
    <d v="2019-02-09T00:00:00"/>
    <x v="1"/>
    <x v="2"/>
    <x v="0"/>
    <n v="36"/>
    <n v="4.99"/>
    <n v="179.64000000000001"/>
  </r>
  <r>
    <d v="2019-02-26T00:00:00"/>
    <x v="1"/>
    <x v="3"/>
    <x v="2"/>
    <n v="27"/>
    <n v="19.989999999999998"/>
    <n v="539.7299999999999"/>
  </r>
  <r>
    <d v="2019-03-15T00:00:00"/>
    <x v="2"/>
    <x v="4"/>
    <x v="0"/>
    <n v="56"/>
    <n v="2.99"/>
    <n v="167.44"/>
  </r>
  <r>
    <d v="2019-04-01T00:00:00"/>
    <x v="0"/>
    <x v="0"/>
    <x v="1"/>
    <n v="60"/>
    <n v="4.99"/>
    <n v="299.40000000000003"/>
  </r>
  <r>
    <d v="2019-04-18T00:00:00"/>
    <x v="1"/>
    <x v="5"/>
    <x v="0"/>
    <n v="75"/>
    <n v="1.99"/>
    <n v="149.25"/>
  </r>
  <r>
    <d v="2019-05-05T00:00:00"/>
    <x v="1"/>
    <x v="2"/>
    <x v="0"/>
    <n v="90"/>
    <n v="4.99"/>
    <n v="449.1"/>
  </r>
  <r>
    <d v="2019-05-22T00:00:00"/>
    <x v="2"/>
    <x v="6"/>
    <x v="0"/>
    <n v="32"/>
    <n v="1.99"/>
    <n v="63.68"/>
  </r>
  <r>
    <d v="2019-06-08T00:00:00"/>
    <x v="0"/>
    <x v="0"/>
    <x v="1"/>
    <n v="60"/>
    <n v="8.99"/>
    <n v="539.4"/>
  </r>
  <r>
    <d v="2019-06-25T00:00:00"/>
    <x v="1"/>
    <x v="7"/>
    <x v="0"/>
    <n v="90"/>
    <n v="4.99"/>
    <n v="449.1"/>
  </r>
  <r>
    <d v="2019-07-12T00:00:00"/>
    <x v="0"/>
    <x v="8"/>
    <x v="1"/>
    <n v="29"/>
    <n v="1.99"/>
    <n v="57.71"/>
  </r>
  <r>
    <d v="2019-07-29T00:00:00"/>
    <x v="0"/>
    <x v="9"/>
    <x v="1"/>
    <n v="81"/>
    <n v="19.989999999999998"/>
    <n v="1619.1899999999998"/>
  </r>
  <r>
    <d v="2019-08-15T00:00:00"/>
    <x v="0"/>
    <x v="0"/>
    <x v="0"/>
    <n v="35"/>
    <n v="4.99"/>
    <n v="174.65"/>
  </r>
  <r>
    <d v="2019-09-01T00:00:00"/>
    <x v="1"/>
    <x v="10"/>
    <x v="3"/>
    <n v="2"/>
    <n v="125"/>
    <n v="250"/>
  </r>
  <r>
    <d v="2019-09-18T00:00:00"/>
    <x v="0"/>
    <x v="0"/>
    <x v="4"/>
    <n v="16"/>
    <n v="15.99"/>
    <n v="255.84"/>
  </r>
  <r>
    <d v="2019-10-05T00:00:00"/>
    <x v="1"/>
    <x v="7"/>
    <x v="1"/>
    <n v="28"/>
    <n v="8.99"/>
    <n v="251.72"/>
  </r>
  <r>
    <d v="2019-10-22T00:00:00"/>
    <x v="0"/>
    <x v="0"/>
    <x v="2"/>
    <n v="64"/>
    <n v="8.99"/>
    <n v="575.36"/>
  </r>
  <r>
    <d v="2019-11-08T00:00:00"/>
    <x v="0"/>
    <x v="9"/>
    <x v="2"/>
    <n v="15"/>
    <n v="19.989999999999998"/>
    <n v="299.84999999999997"/>
  </r>
  <r>
    <d v="2019-11-25T00:00:00"/>
    <x v="1"/>
    <x v="1"/>
    <x v="4"/>
    <n v="96"/>
    <n v="4.99"/>
    <n v="479.04"/>
  </r>
  <r>
    <d v="2019-12-12T00:00:00"/>
    <x v="1"/>
    <x v="10"/>
    <x v="0"/>
    <n v="67"/>
    <n v="1.29"/>
    <n v="86.43"/>
  </r>
  <r>
    <d v="2019-12-29T00:00:00"/>
    <x v="0"/>
    <x v="9"/>
    <x v="4"/>
    <n v="74"/>
    <n v="15.99"/>
    <n v="1183.26"/>
  </r>
  <r>
    <d v="2020-01-15T00:00:00"/>
    <x v="1"/>
    <x v="3"/>
    <x v="1"/>
    <n v="46"/>
    <n v="8.99"/>
    <n v="413.54"/>
  </r>
  <r>
    <d v="2020-02-01T00:00:00"/>
    <x v="1"/>
    <x v="10"/>
    <x v="1"/>
    <n v="87"/>
    <n v="15"/>
    <n v="1305"/>
  </r>
  <r>
    <d v="2020-02-18T00:00:00"/>
    <x v="0"/>
    <x v="0"/>
    <x v="1"/>
    <n v="4"/>
    <n v="4.99"/>
    <n v="19.96"/>
  </r>
  <r>
    <d v="2020-03-07T00:00:00"/>
    <x v="2"/>
    <x v="4"/>
    <x v="1"/>
    <n v="7"/>
    <n v="19.989999999999998"/>
    <n v="139.92999999999998"/>
  </r>
  <r>
    <d v="2020-03-24T00:00:00"/>
    <x v="1"/>
    <x v="2"/>
    <x v="4"/>
    <n v="50"/>
    <n v="4.99"/>
    <n v="249.5"/>
  </r>
  <r>
    <d v="2020-04-10T00:00:00"/>
    <x v="1"/>
    <x v="5"/>
    <x v="0"/>
    <n v="66"/>
    <n v="1.99"/>
    <n v="131.34"/>
  </r>
  <r>
    <d v="2020-04-27T00:00:00"/>
    <x v="0"/>
    <x v="8"/>
    <x v="2"/>
    <n v="96"/>
    <n v="4.99"/>
    <n v="479.04"/>
  </r>
  <r>
    <d v="2020-05-14T00:00:00"/>
    <x v="1"/>
    <x v="3"/>
    <x v="0"/>
    <n v="53"/>
    <n v="1.29"/>
    <n v="68.37"/>
  </r>
  <r>
    <d v="2020-05-31T00:00:00"/>
    <x v="1"/>
    <x v="3"/>
    <x v="1"/>
    <n v="80"/>
    <n v="8.99"/>
    <n v="719.2"/>
  </r>
  <r>
    <d v="2020-06-17T00:00:00"/>
    <x v="1"/>
    <x v="1"/>
    <x v="3"/>
    <n v="5"/>
    <n v="125"/>
    <n v="625"/>
  </r>
  <r>
    <d v="2020-07-04T00:00:00"/>
    <x v="0"/>
    <x v="0"/>
    <x v="4"/>
    <n v="62"/>
    <n v="4.99"/>
    <n v="309.38"/>
  </r>
  <r>
    <d v="2020-07-21T00:00:00"/>
    <x v="1"/>
    <x v="7"/>
    <x v="4"/>
    <n v="55"/>
    <n v="12.49"/>
    <n v="686.95"/>
  </r>
  <r>
    <d v="2020-08-07T00:00:00"/>
    <x v="1"/>
    <x v="1"/>
    <x v="4"/>
    <n v="42"/>
    <n v="23.95"/>
    <n v="1005.9"/>
  </r>
  <r>
    <d v="2020-08-24T00:00:00"/>
    <x v="2"/>
    <x v="4"/>
    <x v="3"/>
    <n v="3"/>
    <n v="275"/>
    <n v="825"/>
  </r>
  <r>
    <d v="2020-09-10T00:00:00"/>
    <x v="1"/>
    <x v="3"/>
    <x v="0"/>
    <n v="7"/>
    <n v="1.29"/>
    <n v="9.0300000000000011"/>
  </r>
  <r>
    <d v="2020-09-27T00:00:00"/>
    <x v="2"/>
    <x v="4"/>
    <x v="2"/>
    <n v="76"/>
    <n v="1.99"/>
    <n v="151.24"/>
  </r>
  <r>
    <d v="2020-10-14T00:00:00"/>
    <x v="2"/>
    <x v="6"/>
    <x v="1"/>
    <n v="57"/>
    <n v="19.989999999999998"/>
    <n v="1139.4299999999998"/>
  </r>
  <r>
    <d v="2020-10-31T00:00:00"/>
    <x v="1"/>
    <x v="5"/>
    <x v="0"/>
    <n v="14"/>
    <n v="1.29"/>
    <n v="18.060000000000002"/>
  </r>
  <r>
    <d v="2020-11-17T00:00:00"/>
    <x v="1"/>
    <x v="2"/>
    <x v="1"/>
    <n v="11"/>
    <n v="4.99"/>
    <n v="54.89"/>
  </r>
  <r>
    <d v="2020-12-04T00:00:00"/>
    <x v="1"/>
    <x v="2"/>
    <x v="1"/>
    <n v="94"/>
    <n v="19.989999999999998"/>
    <n v="1879.06"/>
  </r>
  <r>
    <d v="2020-12-21T00:00:00"/>
    <x v="1"/>
    <x v="5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89E7F-24D8-4C9B-A982-E14D357A52E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2:N18" firstHeaderRow="1" firstDataRow="1" firstDataCol="1"/>
  <pivotFields count="7">
    <pivotField numFmtId="165"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27417-6251-46A5-A9F5-9F65904F8A4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:N8" firstHeaderRow="1" firstDataRow="1" firstDataCol="1"/>
  <pivotFields count="7">
    <pivotField numFmtId="165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numFmtId="164" showAll="0"/>
    <pivotField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911D3-8D26-4F51-AC10-6033BF68CAB4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L6:M10" firstHeaderRow="1" firstDataRow="1" firstDataCol="1" rowPageCount="1" colPageCount="1"/>
  <pivotFields count="7">
    <pivotField numFmtId="165" showAll="0"/>
    <pivotField axis="axisRow" showAll="0">
      <items count="4">
        <item x="1"/>
        <item x="0"/>
        <item x="2"/>
        <item t="default"/>
      </items>
    </pivotField>
    <pivotField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axis="axisPage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item="0" hier="-1"/>
  </pageField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F104-C833-41D8-9A27-0E8CB515FE57}">
  <dimension ref="A1:N44"/>
  <sheetViews>
    <sheetView workbookViewId="0">
      <selection activeCell="M15" sqref="M15"/>
    </sheetView>
  </sheetViews>
  <sheetFormatPr defaultRowHeight="15" x14ac:dyDescent="0.25"/>
  <cols>
    <col min="1" max="1" width="9.5703125" bestFit="1" customWidth="1"/>
    <col min="13" max="13" width="12.42578125" bestFit="1" customWidth="1"/>
    <col min="14" max="14" width="11.42578125" bestFit="1" customWidth="1"/>
  </cols>
  <sheetData>
    <row r="1" spans="1:14" x14ac:dyDescent="0.25">
      <c r="A1" s="14" t="s">
        <v>19</v>
      </c>
      <c r="B1" s="11" t="s">
        <v>20</v>
      </c>
      <c r="C1" s="11" t="s">
        <v>21</v>
      </c>
      <c r="D1" s="12" t="s">
        <v>22</v>
      </c>
      <c r="E1" s="13" t="s">
        <v>23</v>
      </c>
      <c r="F1" s="12" t="s">
        <v>24</v>
      </c>
      <c r="G1" s="12" t="s">
        <v>29</v>
      </c>
    </row>
    <row r="2" spans="1:14" x14ac:dyDescent="0.2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J2" s="10" t="s">
        <v>28</v>
      </c>
      <c r="K2" s="10"/>
      <c r="L2" s="10"/>
      <c r="M2" s="10"/>
      <c r="N2" s="10"/>
    </row>
    <row r="3" spans="1:14" x14ac:dyDescent="0.2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4" x14ac:dyDescent="0.2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9">
        <f>SUMIF(B2:B44,"East",E2:E44)</f>
        <v>691</v>
      </c>
      <c r="M4" s="7" t="s">
        <v>25</v>
      </c>
      <c r="N4" t="s">
        <v>27</v>
      </c>
    </row>
    <row r="5" spans="1:14" x14ac:dyDescent="0.2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  <c r="M5" s="8" t="s">
        <v>3</v>
      </c>
      <c r="N5">
        <v>1199</v>
      </c>
    </row>
    <row r="6" spans="1:14" x14ac:dyDescent="0.2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M6" s="8" t="s">
        <v>0</v>
      </c>
      <c r="N6">
        <v>691</v>
      </c>
    </row>
    <row r="7" spans="1:14" x14ac:dyDescent="0.2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  <c r="M7" s="8" t="s">
        <v>9</v>
      </c>
      <c r="N7">
        <v>231</v>
      </c>
    </row>
    <row r="8" spans="1:14" x14ac:dyDescent="0.2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M8" s="8" t="s">
        <v>26</v>
      </c>
      <c r="N8">
        <v>2121</v>
      </c>
    </row>
    <row r="9" spans="1:14" x14ac:dyDescent="0.2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</row>
    <row r="10" spans="1:14" x14ac:dyDescent="0.2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  <c r="J10" s="10" t="s">
        <v>30</v>
      </c>
      <c r="K10" s="10"/>
      <c r="L10" s="10"/>
      <c r="M10" s="10"/>
      <c r="N10" s="10"/>
    </row>
    <row r="11" spans="1:14" x14ac:dyDescent="0.2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4" x14ac:dyDescent="0.2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  <c r="J12" s="9">
        <f>SUMIF(D2:D44,"Binder",G2:G44)</f>
        <v>9577.65</v>
      </c>
      <c r="M12" s="7" t="s">
        <v>25</v>
      </c>
      <c r="N12" t="s">
        <v>31</v>
      </c>
    </row>
    <row r="13" spans="1:14" x14ac:dyDescent="0.2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  <c r="M13" s="8" t="s">
        <v>5</v>
      </c>
      <c r="N13">
        <v>9577.65</v>
      </c>
    </row>
    <row r="14" spans="1:14" x14ac:dyDescent="0.2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  <c r="M14" s="8" t="s">
        <v>17</v>
      </c>
      <c r="N14">
        <v>1700</v>
      </c>
    </row>
    <row r="15" spans="1:14" x14ac:dyDescent="0.2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  <c r="M15" s="8" t="s">
        <v>8</v>
      </c>
      <c r="N15">
        <v>2045.2199999999998</v>
      </c>
    </row>
    <row r="16" spans="1:14" x14ac:dyDescent="0.2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  <c r="M16" s="8" t="s">
        <v>18</v>
      </c>
      <c r="N16">
        <v>4169.87</v>
      </c>
    </row>
    <row r="17" spans="1:14" x14ac:dyDescent="0.2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  <c r="M17" s="8" t="s">
        <v>2</v>
      </c>
      <c r="N17">
        <v>2135.1400000000003</v>
      </c>
    </row>
    <row r="18" spans="1:14" x14ac:dyDescent="0.2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  <c r="M18" s="8" t="s">
        <v>26</v>
      </c>
      <c r="N18">
        <v>19627.879999999997</v>
      </c>
    </row>
    <row r="19" spans="1:14" x14ac:dyDescent="0.2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14" x14ac:dyDescent="0.2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14" x14ac:dyDescent="0.2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</row>
    <row r="22" spans="1:14" x14ac:dyDescent="0.2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</row>
    <row r="23" spans="1:14" x14ac:dyDescent="0.2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</row>
    <row r="24" spans="1:14" x14ac:dyDescent="0.2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</row>
    <row r="25" spans="1:14" x14ac:dyDescent="0.2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</row>
    <row r="26" spans="1:14" x14ac:dyDescent="0.2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</row>
    <row r="27" spans="1:14" x14ac:dyDescent="0.2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14" x14ac:dyDescent="0.2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14" x14ac:dyDescent="0.2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14" x14ac:dyDescent="0.2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14" x14ac:dyDescent="0.2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14" x14ac:dyDescent="0.2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 x14ac:dyDescent="0.2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 x14ac:dyDescent="0.2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 x14ac:dyDescent="0.2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 x14ac:dyDescent="0.2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 x14ac:dyDescent="0.2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 x14ac:dyDescent="0.2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 x14ac:dyDescent="0.2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 x14ac:dyDescent="0.2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 x14ac:dyDescent="0.2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 x14ac:dyDescent="0.2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 x14ac:dyDescent="0.2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 x14ac:dyDescent="0.2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128C-8977-4D74-8141-749DD5D9D7E3}">
  <dimension ref="A1:S44"/>
  <sheetViews>
    <sheetView workbookViewId="0">
      <selection activeCell="K22" sqref="K22"/>
    </sheetView>
  </sheetViews>
  <sheetFormatPr defaultRowHeight="15" x14ac:dyDescent="0.25"/>
  <cols>
    <col min="11" max="11" width="25.85546875" customWidth="1"/>
    <col min="12" max="12" width="13.140625" bestFit="1" customWidth="1"/>
    <col min="13" max="13" width="15.5703125" bestFit="1" customWidth="1"/>
  </cols>
  <sheetData>
    <row r="1" spans="1:19" x14ac:dyDescent="0.25">
      <c r="A1" s="14" t="s">
        <v>19</v>
      </c>
      <c r="B1" s="11" t="s">
        <v>20</v>
      </c>
      <c r="C1" s="11" t="s">
        <v>34</v>
      </c>
      <c r="D1" s="12" t="s">
        <v>22</v>
      </c>
      <c r="E1" s="13" t="s">
        <v>23</v>
      </c>
      <c r="F1" s="12" t="s">
        <v>24</v>
      </c>
      <c r="G1" s="12" t="s">
        <v>29</v>
      </c>
    </row>
    <row r="2" spans="1:19" x14ac:dyDescent="0.2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J2" s="10" t="s">
        <v>32</v>
      </c>
      <c r="K2" s="10"/>
      <c r="L2" s="10"/>
      <c r="M2" s="10"/>
      <c r="N2" s="10"/>
      <c r="O2" s="10"/>
      <c r="P2" s="10"/>
      <c r="Q2" s="10"/>
    </row>
    <row r="3" spans="1:19" x14ac:dyDescent="0.2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9" x14ac:dyDescent="0.2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9">
        <f>SUMIFS(G2:G44,B2:B44,"Central",D2:D44,"Pencil")</f>
        <v>1540.32</v>
      </c>
      <c r="L4" s="7" t="s">
        <v>22</v>
      </c>
      <c r="M4" t="s">
        <v>5</v>
      </c>
    </row>
    <row r="5" spans="1:19" x14ac:dyDescent="0.2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</row>
    <row r="6" spans="1:19" x14ac:dyDescent="0.2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L6" s="7" t="s">
        <v>25</v>
      </c>
      <c r="M6" t="s">
        <v>33</v>
      </c>
    </row>
    <row r="7" spans="1:19" x14ac:dyDescent="0.2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  <c r="L7" s="8" t="s">
        <v>3</v>
      </c>
      <c r="M7" s="19">
        <v>5762.63</v>
      </c>
    </row>
    <row r="8" spans="1:19" x14ac:dyDescent="0.2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L8" s="8" t="s">
        <v>0</v>
      </c>
      <c r="M8" s="19">
        <v>2535.66</v>
      </c>
    </row>
    <row r="9" spans="1:19" x14ac:dyDescent="0.2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  <c r="L9" s="8" t="s">
        <v>9</v>
      </c>
      <c r="M9" s="19">
        <v>1279.3599999999999</v>
      </c>
    </row>
    <row r="10" spans="1:19" x14ac:dyDescent="0.2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  <c r="L10" s="8" t="s">
        <v>26</v>
      </c>
      <c r="M10" s="19">
        <v>9577.6500000000015</v>
      </c>
    </row>
    <row r="11" spans="1:19" x14ac:dyDescent="0.2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9" x14ac:dyDescent="0.2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  <c r="J12" s="10" t="s">
        <v>35</v>
      </c>
      <c r="K12" s="10"/>
      <c r="N12" s="10"/>
      <c r="O12" s="10"/>
      <c r="P12" s="10"/>
      <c r="Q12" s="10"/>
      <c r="R12" s="10"/>
      <c r="S12" s="10"/>
    </row>
    <row r="13" spans="1:19" x14ac:dyDescent="0.2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</row>
    <row r="14" spans="1:19" x14ac:dyDescent="0.2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  <c r="J14" s="9">
        <f>SUMIFS(E2:E44,C2:C44,"Jones",F2:F44,"&gt;4")</f>
        <v>301</v>
      </c>
    </row>
    <row r="15" spans="1:19" x14ac:dyDescent="0.2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</row>
    <row r="16" spans="1:19" x14ac:dyDescent="0.2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  <c r="J16" s="16" t="s">
        <v>41</v>
      </c>
      <c r="K16" s="10"/>
      <c r="N16" s="10"/>
    </row>
    <row r="17" spans="1:11" x14ac:dyDescent="0.2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</row>
    <row r="18" spans="1:11" x14ac:dyDescent="0.2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  <c r="J18" s="9">
        <f>SUMIFS(E2:E44,C2:C44,"Jones", D2:D44,"&lt;&gt;Pencil")</f>
        <v>266</v>
      </c>
    </row>
    <row r="19" spans="1:11" x14ac:dyDescent="0.2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11" x14ac:dyDescent="0.2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11" x14ac:dyDescent="0.2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  <c r="J21" s="17" t="s">
        <v>34</v>
      </c>
      <c r="K21" s="18" t="s">
        <v>42</v>
      </c>
    </row>
    <row r="22" spans="1:11" x14ac:dyDescent="0.2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  <c r="J22" s="3" t="s">
        <v>1</v>
      </c>
      <c r="K22">
        <f>SUMIFS($G$2:$G$44,$C$2:$C$44,J22,$E$2:$E$44,"&gt;50")</f>
        <v>1912.5900000000001</v>
      </c>
    </row>
    <row r="23" spans="1:11" x14ac:dyDescent="0.2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  <c r="J23" s="3" t="s">
        <v>4</v>
      </c>
      <c r="K23">
        <f t="shared" ref="K23:K26" si="0">SUMIFS($G$2:$G$44,$C$2:$C$44,J23,$E$2:$E$44,"&gt;50")</f>
        <v>479.04</v>
      </c>
    </row>
    <row r="24" spans="1:11" x14ac:dyDescent="0.2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  <c r="J24" s="3" t="s">
        <v>6</v>
      </c>
      <c r="K24">
        <f t="shared" si="0"/>
        <v>2328.16</v>
      </c>
    </row>
    <row r="25" spans="1:11" x14ac:dyDescent="0.2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  <c r="J25" s="3" t="s">
        <v>7</v>
      </c>
      <c r="K25">
        <f t="shared" si="0"/>
        <v>787.57</v>
      </c>
    </row>
    <row r="26" spans="1:11" x14ac:dyDescent="0.2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  <c r="J26" s="3" t="s">
        <v>10</v>
      </c>
      <c r="K26">
        <f t="shared" si="0"/>
        <v>318.68</v>
      </c>
    </row>
    <row r="27" spans="1:11" x14ac:dyDescent="0.2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11" x14ac:dyDescent="0.2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11" x14ac:dyDescent="0.2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11" x14ac:dyDescent="0.2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11" x14ac:dyDescent="0.2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11" x14ac:dyDescent="0.2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 x14ac:dyDescent="0.2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 x14ac:dyDescent="0.2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 x14ac:dyDescent="0.2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 x14ac:dyDescent="0.2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 x14ac:dyDescent="0.2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 x14ac:dyDescent="0.2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 x14ac:dyDescent="0.2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 x14ac:dyDescent="0.2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 x14ac:dyDescent="0.2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 x14ac:dyDescent="0.2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 x14ac:dyDescent="0.2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 x14ac:dyDescent="0.2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</sheetData>
  <autoFilter ref="A1:G44" xr:uid="{C553128C-8977-4D74-8141-749DD5D9D7E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54BC-5073-4C28-B5DB-6F2C11240FD4}">
  <dimension ref="A1:P44"/>
  <sheetViews>
    <sheetView workbookViewId="0">
      <selection activeCell="K14" sqref="K14"/>
    </sheetView>
  </sheetViews>
  <sheetFormatPr defaultRowHeight="15" x14ac:dyDescent="0.25"/>
  <sheetData>
    <row r="1" spans="1:16" x14ac:dyDescent="0.25">
      <c r="A1" s="14" t="s">
        <v>19</v>
      </c>
      <c r="B1" s="11" t="s">
        <v>20</v>
      </c>
      <c r="C1" s="11" t="s">
        <v>34</v>
      </c>
      <c r="D1" s="12" t="s">
        <v>22</v>
      </c>
      <c r="E1" s="13" t="s">
        <v>23</v>
      </c>
      <c r="F1" s="12" t="s">
        <v>24</v>
      </c>
      <c r="G1" s="12" t="s">
        <v>29</v>
      </c>
      <c r="H1" s="12" t="s">
        <v>37</v>
      </c>
    </row>
    <row r="2" spans="1:16" x14ac:dyDescent="0.2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H2">
        <f>COUNTIF($C$2:$C$44,C2)</f>
        <v>8</v>
      </c>
      <c r="I2" t="b">
        <f>COUNTIF($C$1:$C$44,C2)&gt;3</f>
        <v>1</v>
      </c>
      <c r="K2" s="10" t="s">
        <v>36</v>
      </c>
      <c r="L2" s="10"/>
      <c r="M2" s="10"/>
      <c r="N2" s="10"/>
      <c r="O2" s="10"/>
    </row>
    <row r="3" spans="1:16" x14ac:dyDescent="0.2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  <c r="H3">
        <f t="shared" ref="H3:H44" si="0">COUNTIF($C$2:$C$44,C3)</f>
        <v>4</v>
      </c>
      <c r="I3" t="b">
        <f t="shared" ref="I3:I44" si="1">COUNTIF($C$1:$C$44,C3)&gt;3</f>
        <v>1</v>
      </c>
    </row>
    <row r="4" spans="1:16" x14ac:dyDescent="0.2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H4">
        <f t="shared" si="0"/>
        <v>5</v>
      </c>
      <c r="I4" t="b">
        <f t="shared" si="1"/>
        <v>1</v>
      </c>
      <c r="K4" s="9">
        <f>COUNTIF(C2:C44,"Gill")</f>
        <v>5</v>
      </c>
    </row>
    <row r="5" spans="1:16" x14ac:dyDescent="0.2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  <c r="H5">
        <f t="shared" si="0"/>
        <v>5</v>
      </c>
      <c r="I5" t="b">
        <f t="shared" si="1"/>
        <v>1</v>
      </c>
    </row>
    <row r="6" spans="1:16" x14ac:dyDescent="0.2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H6">
        <f t="shared" si="0"/>
        <v>4</v>
      </c>
      <c r="I6" t="b">
        <f t="shared" si="1"/>
        <v>1</v>
      </c>
      <c r="K6" s="10" t="s">
        <v>40</v>
      </c>
      <c r="L6" s="10"/>
      <c r="M6" s="10"/>
      <c r="N6" s="10"/>
      <c r="O6" s="10"/>
      <c r="P6" s="10"/>
    </row>
    <row r="7" spans="1:16" x14ac:dyDescent="0.2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  <c r="H7">
        <f t="shared" si="0"/>
        <v>8</v>
      </c>
      <c r="I7" t="b">
        <f t="shared" si="1"/>
        <v>1</v>
      </c>
    </row>
    <row r="8" spans="1:16" x14ac:dyDescent="0.2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H8">
        <f t="shared" si="0"/>
        <v>4</v>
      </c>
      <c r="I8" t="b">
        <f t="shared" si="1"/>
        <v>1</v>
      </c>
      <c r="K8" t="s">
        <v>43</v>
      </c>
    </row>
    <row r="9" spans="1:16" x14ac:dyDescent="0.2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  <c r="H9">
        <f t="shared" si="0"/>
        <v>5</v>
      </c>
      <c r="I9" t="b">
        <f t="shared" si="1"/>
        <v>1</v>
      </c>
    </row>
    <row r="10" spans="1:16" x14ac:dyDescent="0.2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  <c r="H10">
        <f t="shared" si="0"/>
        <v>2</v>
      </c>
      <c r="I10" t="b">
        <f t="shared" si="1"/>
        <v>0</v>
      </c>
    </row>
    <row r="11" spans="1:16" x14ac:dyDescent="0.2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  <c r="H11">
        <f t="shared" si="0"/>
        <v>8</v>
      </c>
      <c r="I11" t="b">
        <f t="shared" si="1"/>
        <v>1</v>
      </c>
    </row>
    <row r="12" spans="1:16" x14ac:dyDescent="0.2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  <c r="H12">
        <f t="shared" si="0"/>
        <v>3</v>
      </c>
      <c r="I12" t="b">
        <f t="shared" si="1"/>
        <v>0</v>
      </c>
    </row>
    <row r="13" spans="1:16" x14ac:dyDescent="0.2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  <c r="H13">
        <f t="shared" si="0"/>
        <v>2</v>
      </c>
      <c r="I13" t="b">
        <f t="shared" si="1"/>
        <v>0</v>
      </c>
    </row>
    <row r="14" spans="1:16" x14ac:dyDescent="0.2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  <c r="H14">
        <f t="shared" si="0"/>
        <v>3</v>
      </c>
      <c r="I14" t="b">
        <f t="shared" si="1"/>
        <v>0</v>
      </c>
    </row>
    <row r="15" spans="1:16" x14ac:dyDescent="0.2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  <c r="H15">
        <f t="shared" si="0"/>
        <v>8</v>
      </c>
      <c r="I15" t="b">
        <f t="shared" si="1"/>
        <v>1</v>
      </c>
    </row>
    <row r="16" spans="1:16" x14ac:dyDescent="0.2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  <c r="H16">
        <f t="shared" si="0"/>
        <v>3</v>
      </c>
      <c r="I16" t="b">
        <f t="shared" si="1"/>
        <v>0</v>
      </c>
    </row>
    <row r="17" spans="1:9" x14ac:dyDescent="0.2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  <c r="H17">
        <f t="shared" si="0"/>
        <v>8</v>
      </c>
      <c r="I17" t="b">
        <f t="shared" si="1"/>
        <v>1</v>
      </c>
    </row>
    <row r="18" spans="1:9" x14ac:dyDescent="0.2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  <c r="H18">
        <f t="shared" si="0"/>
        <v>3</v>
      </c>
      <c r="I18" t="b">
        <f t="shared" si="1"/>
        <v>0</v>
      </c>
    </row>
    <row r="19" spans="1:9" x14ac:dyDescent="0.2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  <c r="H19">
        <f t="shared" si="0"/>
        <v>8</v>
      </c>
      <c r="I19" t="b">
        <f t="shared" si="1"/>
        <v>1</v>
      </c>
    </row>
    <row r="20" spans="1:9" x14ac:dyDescent="0.2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  <c r="H20">
        <f t="shared" si="0"/>
        <v>3</v>
      </c>
      <c r="I20" t="b">
        <f t="shared" si="1"/>
        <v>0</v>
      </c>
    </row>
    <row r="21" spans="1:9" x14ac:dyDescent="0.2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  <c r="H21">
        <f t="shared" si="0"/>
        <v>4</v>
      </c>
      <c r="I21" t="b">
        <f t="shared" si="1"/>
        <v>1</v>
      </c>
    </row>
    <row r="22" spans="1:9" x14ac:dyDescent="0.2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  <c r="H22">
        <f t="shared" si="0"/>
        <v>3</v>
      </c>
      <c r="I22" t="b">
        <f t="shared" si="1"/>
        <v>0</v>
      </c>
    </row>
    <row r="23" spans="1:9" x14ac:dyDescent="0.2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  <c r="H23">
        <f t="shared" si="0"/>
        <v>3</v>
      </c>
      <c r="I23" t="b">
        <f t="shared" si="1"/>
        <v>0</v>
      </c>
    </row>
    <row r="24" spans="1:9" x14ac:dyDescent="0.2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  <c r="H24">
        <f t="shared" si="0"/>
        <v>5</v>
      </c>
      <c r="I24" t="b">
        <f t="shared" si="1"/>
        <v>1</v>
      </c>
    </row>
    <row r="25" spans="1:9" x14ac:dyDescent="0.2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  <c r="H25">
        <f t="shared" si="0"/>
        <v>3</v>
      </c>
      <c r="I25" t="b">
        <f t="shared" si="1"/>
        <v>0</v>
      </c>
    </row>
    <row r="26" spans="1:9" x14ac:dyDescent="0.2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  <c r="H26">
        <f t="shared" si="0"/>
        <v>8</v>
      </c>
      <c r="I26" t="b">
        <f t="shared" si="1"/>
        <v>1</v>
      </c>
    </row>
    <row r="27" spans="1:9" x14ac:dyDescent="0.2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  <c r="H27">
        <f t="shared" si="0"/>
        <v>4</v>
      </c>
      <c r="I27" t="b">
        <f t="shared" si="1"/>
        <v>1</v>
      </c>
    </row>
    <row r="28" spans="1:9" x14ac:dyDescent="0.2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  <c r="H28">
        <f t="shared" si="0"/>
        <v>5</v>
      </c>
      <c r="I28" t="b">
        <f t="shared" si="1"/>
        <v>1</v>
      </c>
    </row>
    <row r="29" spans="1:9" x14ac:dyDescent="0.2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  <c r="H29">
        <f t="shared" si="0"/>
        <v>4</v>
      </c>
      <c r="I29" t="b">
        <f t="shared" si="1"/>
        <v>1</v>
      </c>
    </row>
    <row r="30" spans="1:9" x14ac:dyDescent="0.2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  <c r="H30">
        <f t="shared" si="0"/>
        <v>2</v>
      </c>
      <c r="I30" t="b">
        <f t="shared" si="1"/>
        <v>0</v>
      </c>
    </row>
    <row r="31" spans="1:9" x14ac:dyDescent="0.2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  <c r="H31">
        <f t="shared" si="0"/>
        <v>5</v>
      </c>
      <c r="I31" t="b">
        <f t="shared" si="1"/>
        <v>1</v>
      </c>
    </row>
    <row r="32" spans="1:9" x14ac:dyDescent="0.2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  <c r="H32">
        <f t="shared" si="0"/>
        <v>5</v>
      </c>
      <c r="I32" t="b">
        <f t="shared" si="1"/>
        <v>1</v>
      </c>
    </row>
    <row r="33" spans="1:9" x14ac:dyDescent="0.2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  <c r="H33">
        <f t="shared" si="0"/>
        <v>4</v>
      </c>
      <c r="I33" t="b">
        <f t="shared" si="1"/>
        <v>1</v>
      </c>
    </row>
    <row r="34" spans="1:9" x14ac:dyDescent="0.2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  <c r="H34">
        <f t="shared" si="0"/>
        <v>8</v>
      </c>
      <c r="I34" t="b">
        <f t="shared" si="1"/>
        <v>1</v>
      </c>
    </row>
    <row r="35" spans="1:9" x14ac:dyDescent="0.2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  <c r="H35">
        <f t="shared" si="0"/>
        <v>3</v>
      </c>
      <c r="I35" t="b">
        <f t="shared" si="1"/>
        <v>0</v>
      </c>
    </row>
    <row r="36" spans="1:9" x14ac:dyDescent="0.2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  <c r="H36">
        <f t="shared" si="0"/>
        <v>4</v>
      </c>
      <c r="I36" t="b">
        <f t="shared" si="1"/>
        <v>1</v>
      </c>
    </row>
    <row r="37" spans="1:9" x14ac:dyDescent="0.2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  <c r="H37">
        <f t="shared" si="0"/>
        <v>4</v>
      </c>
      <c r="I37" t="b">
        <f t="shared" si="1"/>
        <v>1</v>
      </c>
    </row>
    <row r="38" spans="1:9" x14ac:dyDescent="0.2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  <c r="H38">
        <f t="shared" si="0"/>
        <v>5</v>
      </c>
      <c r="I38" t="b">
        <f t="shared" si="1"/>
        <v>1</v>
      </c>
    </row>
    <row r="39" spans="1:9" x14ac:dyDescent="0.2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  <c r="H39">
        <f t="shared" si="0"/>
        <v>4</v>
      </c>
      <c r="I39" t="b">
        <f t="shared" si="1"/>
        <v>1</v>
      </c>
    </row>
    <row r="40" spans="1:9" x14ac:dyDescent="0.2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  <c r="H40">
        <f t="shared" si="0"/>
        <v>2</v>
      </c>
      <c r="I40" t="b">
        <f t="shared" si="1"/>
        <v>0</v>
      </c>
    </row>
    <row r="41" spans="1:9" x14ac:dyDescent="0.2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  <c r="H41">
        <f t="shared" si="0"/>
        <v>4</v>
      </c>
      <c r="I41" t="b">
        <f t="shared" si="1"/>
        <v>1</v>
      </c>
    </row>
    <row r="42" spans="1:9" x14ac:dyDescent="0.2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  <c r="H42">
        <f t="shared" si="0"/>
        <v>5</v>
      </c>
      <c r="I42" t="b">
        <f t="shared" si="1"/>
        <v>1</v>
      </c>
    </row>
    <row r="43" spans="1:9" x14ac:dyDescent="0.2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  <c r="H43">
        <f t="shared" si="0"/>
        <v>5</v>
      </c>
      <c r="I43" t="b">
        <f t="shared" si="1"/>
        <v>1</v>
      </c>
    </row>
    <row r="44" spans="1:9" x14ac:dyDescent="0.2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  <c r="H44">
        <f t="shared" si="0"/>
        <v>4</v>
      </c>
      <c r="I44" t="b">
        <f t="shared" si="1"/>
        <v>1</v>
      </c>
    </row>
  </sheetData>
  <conditionalFormatting sqref="I2:I44">
    <cfRule type="containsText" dxfId="0" priority="1" operator="containsText" text="True">
      <formula>NOT(ISERROR(SEARCH("True",I2)))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87C9-D51B-47B6-8700-19F4750ACB25}">
  <dimension ref="A1:J44"/>
  <sheetViews>
    <sheetView tabSelected="1" workbookViewId="0">
      <selection activeCell="I8" sqref="I8"/>
    </sheetView>
  </sheetViews>
  <sheetFormatPr defaultRowHeight="15" x14ac:dyDescent="0.25"/>
  <sheetData>
    <row r="1" spans="1:10" x14ac:dyDescent="0.25">
      <c r="A1" s="14" t="s">
        <v>19</v>
      </c>
      <c r="B1" s="11" t="s">
        <v>20</v>
      </c>
      <c r="C1" s="11" t="s">
        <v>21</v>
      </c>
      <c r="D1" s="12" t="s">
        <v>22</v>
      </c>
      <c r="E1" s="13" t="s">
        <v>23</v>
      </c>
      <c r="F1" s="12" t="s">
        <v>24</v>
      </c>
      <c r="G1" s="12" t="s">
        <v>29</v>
      </c>
    </row>
    <row r="2" spans="1:10" x14ac:dyDescent="0.2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J2" s="15" t="s">
        <v>38</v>
      </c>
    </row>
    <row r="3" spans="1:10" x14ac:dyDescent="0.2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0" x14ac:dyDescent="0.2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9">
        <f>COUNTIFS(B2:B44,"East",A2:A44,"&gt;10/2/19")</f>
        <v>12</v>
      </c>
    </row>
    <row r="5" spans="1:10" x14ac:dyDescent="0.2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</row>
    <row r="6" spans="1:10" x14ac:dyDescent="0.2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J6" t="s">
        <v>39</v>
      </c>
    </row>
    <row r="7" spans="1:10" x14ac:dyDescent="0.2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</row>
    <row r="8" spans="1:10" x14ac:dyDescent="0.2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J8" s="9">
        <f>COUNTIFS(D2:D44,"Pencil",C2:C44,"Gill")</f>
        <v>2</v>
      </c>
    </row>
    <row r="9" spans="1:10" x14ac:dyDescent="0.2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</row>
    <row r="10" spans="1:10" x14ac:dyDescent="0.2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</row>
    <row r="11" spans="1:10" x14ac:dyDescent="0.2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0" x14ac:dyDescent="0.2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</row>
    <row r="13" spans="1:10" x14ac:dyDescent="0.2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</row>
    <row r="14" spans="1:10" x14ac:dyDescent="0.2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</row>
    <row r="15" spans="1:10" x14ac:dyDescent="0.2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</row>
    <row r="16" spans="1:10" x14ac:dyDescent="0.2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</row>
    <row r="17" spans="1:7" x14ac:dyDescent="0.2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</row>
    <row r="18" spans="1:7" x14ac:dyDescent="0.2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</row>
    <row r="19" spans="1:7" x14ac:dyDescent="0.2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7" x14ac:dyDescent="0.2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7" x14ac:dyDescent="0.2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</row>
    <row r="22" spans="1:7" x14ac:dyDescent="0.2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</row>
    <row r="23" spans="1:7" x14ac:dyDescent="0.2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</row>
    <row r="24" spans="1:7" x14ac:dyDescent="0.2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</row>
    <row r="25" spans="1:7" x14ac:dyDescent="0.2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</row>
    <row r="26" spans="1:7" x14ac:dyDescent="0.2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</row>
    <row r="27" spans="1:7" x14ac:dyDescent="0.2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7" x14ac:dyDescent="0.2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7" x14ac:dyDescent="0.2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7" x14ac:dyDescent="0.2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7" x14ac:dyDescent="0.2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7" x14ac:dyDescent="0.2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 x14ac:dyDescent="0.2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 x14ac:dyDescent="0.2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 x14ac:dyDescent="0.2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 x14ac:dyDescent="0.2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 x14ac:dyDescent="0.2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 x14ac:dyDescent="0.2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 x14ac:dyDescent="0.2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 x14ac:dyDescent="0.2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 x14ac:dyDescent="0.2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 x14ac:dyDescent="0.2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 x14ac:dyDescent="0.2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 x14ac:dyDescent="0.2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</sheetData>
  <autoFilter ref="A1:G44" xr:uid="{265087C9-D51B-47B6-8700-19F4750ACB25}">
    <sortState xmlns:xlrd2="http://schemas.microsoft.com/office/spreadsheetml/2017/richdata2" ref="A2:G44">
      <sortCondition ref="A1:A4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Sumif</vt:lpstr>
      <vt:lpstr>Sumifs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Almarsa Iman Terakahfi</cp:lastModifiedBy>
  <dcterms:created xsi:type="dcterms:W3CDTF">2020-07-06T20:31:55Z</dcterms:created>
  <dcterms:modified xsi:type="dcterms:W3CDTF">2023-05-10T09:00:09Z</dcterms:modified>
</cp:coreProperties>
</file>