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io.almeida\Desktop\Pessoais\DIO SAntander\Exercicio3_Formatações Condicionais e Validação de Dados no Excel\"/>
    </mc:Choice>
  </mc:AlternateContent>
  <xr:revisionPtr revIDLastSave="0" documentId="13_ncr:1_{22681C84-A550-4409-BD93-CE97FFD2F2FA}" xr6:coauthVersionLast="47" xr6:coauthVersionMax="47" xr10:uidLastSave="{00000000-0000-0000-0000-000000000000}"/>
  <bookViews>
    <workbookView xWindow="39795" yWindow="4485" windowWidth="15375" windowHeight="7785" activeTab="1" xr2:uid="{8A99E694-666C-4A43-B637-7636517EE0B4}"/>
  </bookViews>
  <sheets>
    <sheet name="APP" sheetId="1" r:id="rId1"/>
    <sheet name="LEIA-ME" sheetId="3" r:id="rId2"/>
    <sheet name="Planilha2" sheetId="2" state="hidden" r:id="rId3"/>
  </sheets>
  <definedNames>
    <definedName name="aporte">APP!$D$14</definedName>
    <definedName name="patrimonio">APP!$D$17</definedName>
    <definedName name="qtd_anos">APP!$D$15</definedName>
    <definedName name="Rendimento_carteira">APP!$D$10</definedName>
    <definedName name="salario">APP!$D$9</definedName>
    <definedName name="sugestao">APP!$B$11</definedName>
    <definedName name="Sugestao_investimento">APP!$D$11</definedName>
    <definedName name="sugetao_investimento">APP!$D$11</definedName>
    <definedName name="tx_mensal">APP!$D$16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C50" i="1"/>
  <c r="C51" i="1"/>
  <c r="C52" i="1"/>
  <c r="C53" i="1"/>
  <c r="C48" i="1"/>
  <c r="A16" i="2"/>
  <c r="A17" i="2"/>
  <c r="A18" i="2"/>
  <c r="A19" i="2"/>
  <c r="A20" i="2"/>
  <c r="A15" i="2"/>
  <c r="A10" i="2"/>
  <c r="A11" i="2"/>
  <c r="A12" i="2"/>
  <c r="A13" i="2"/>
  <c r="A14" i="2"/>
  <c r="A9" i="2"/>
  <c r="A4" i="2"/>
  <c r="A5" i="2"/>
  <c r="A6" i="2"/>
  <c r="A7" i="2"/>
  <c r="A8" i="2"/>
  <c r="A3" i="2"/>
  <c r="C30" i="1"/>
  <c r="D17" i="1"/>
  <c r="D18" i="1" s="1"/>
  <c r="D11" i="1"/>
  <c r="C22" i="1"/>
  <c r="D22" i="1" s="1"/>
  <c r="C23" i="1"/>
  <c r="D23" i="1" s="1"/>
  <c r="C24" i="1"/>
  <c r="D24" i="1" s="1"/>
  <c r="C25" i="1"/>
  <c r="D25" i="1" s="1"/>
  <c r="C21" i="1"/>
  <c r="D21" i="1" s="1"/>
  <c r="D53" i="1" l="1"/>
  <c r="D51" i="1"/>
  <c r="D50" i="1"/>
  <c r="D52" i="1"/>
  <c r="D48" i="1"/>
  <c r="D49" i="1"/>
  <c r="D54" i="1" l="1"/>
</calcChain>
</file>

<file path=xl/sharedStrings.xml><?xml version="1.0" encoding="utf-8"?>
<sst xmlns="http://schemas.openxmlformats.org/spreadsheetml/2006/main" count="78" uniqueCount="43">
  <si>
    <t>Taxa de rendimento mensal?</t>
  </si>
  <si>
    <t>INVESTIMENTO MENSAL</t>
  </si>
  <si>
    <t>Quanto em 2 Anos?</t>
  </si>
  <si>
    <t>Quanto em 5 Anos?</t>
  </si>
  <si>
    <t>Quanto em 10 Anos?</t>
  </si>
  <si>
    <t>Quanto em 20 Anos?</t>
  </si>
  <si>
    <t>CENÁRIOS</t>
  </si>
  <si>
    <t>Quanto em 30 Anos?</t>
  </si>
  <si>
    <t>Dividendos</t>
  </si>
  <si>
    <t>Rendimento Carteira</t>
  </si>
  <si>
    <t>Salário</t>
  </si>
  <si>
    <t>Moderado</t>
  </si>
  <si>
    <t>PERFIL</t>
  </si>
  <si>
    <t>Agressivo</t>
  </si>
  <si>
    <t>TIPO DE FII</t>
  </si>
  <si>
    <t>Valores</t>
  </si>
  <si>
    <t>PAPEL</t>
  </si>
  <si>
    <t>TIJOLO</t>
  </si>
  <si>
    <t>HIBRIDOS</t>
  </si>
  <si>
    <t>FOFs</t>
  </si>
  <si>
    <t>DESENVOLVIMENTO</t>
  </si>
  <si>
    <t>HOTELARIA</t>
  </si>
  <si>
    <t>Conservador</t>
  </si>
  <si>
    <t>Percentual Sugerido</t>
  </si>
  <si>
    <t>%</t>
  </si>
  <si>
    <t>Chave</t>
  </si>
  <si>
    <t>VALOR A SER INVESTIDO POR MÊS</t>
  </si>
  <si>
    <t>Sugestão de Investimento (30%)</t>
  </si>
  <si>
    <t>SUGESTÕES DE INVESTIMENTOS POR PERFIL</t>
  </si>
  <si>
    <t>Perfil:</t>
  </si>
  <si>
    <t>Patrimônio Acumulado</t>
  </si>
  <si>
    <t>Dividendos Mensais</t>
  </si>
  <si>
    <t xml:space="preserve">Nota do desenvolvedor: </t>
  </si>
  <si>
    <t>INFORMAÇÕES DE APOIO</t>
  </si>
  <si>
    <t>Quanto Investir por Mês?</t>
  </si>
  <si>
    <t>Por quantos Anos?</t>
  </si>
  <si>
    <r>
      <t xml:space="preserve">1ª Parte - </t>
    </r>
    <r>
      <rPr>
        <i/>
        <sz val="12"/>
        <color theme="1"/>
        <rFont val="Segoe UI"/>
        <family val="2"/>
      </rPr>
      <t>Configurações</t>
    </r>
  </si>
  <si>
    <r>
      <t xml:space="preserve">2ª Parte - </t>
    </r>
    <r>
      <rPr>
        <i/>
        <sz val="12"/>
        <color theme="1"/>
        <rFont val="Segoe UI"/>
        <family val="2"/>
      </rPr>
      <t>Investimento Mensal</t>
    </r>
  </si>
  <si>
    <r>
      <t>3ª Parte –</t>
    </r>
    <r>
      <rPr>
        <i/>
        <sz val="12"/>
        <color theme="1"/>
        <rFont val="Segoe UI"/>
        <family val="2"/>
      </rPr>
      <t xml:space="preserve"> Cenários</t>
    </r>
    <r>
      <rPr>
        <sz val="12"/>
        <color theme="1"/>
        <rFont val="Segoe UI"/>
        <family val="2"/>
      </rPr>
      <t xml:space="preserve">
Esta janela tem a finalidade de simular algumas projeções com base nos cálculos realizados em Investimento Mensal.</t>
    </r>
  </si>
  <si>
    <r>
      <t xml:space="preserve">Obrigado por escolher o </t>
    </r>
    <r>
      <rPr>
        <b/>
        <sz val="12"/>
        <color theme="1"/>
        <rFont val="Segoe UI"/>
        <family val="2"/>
      </rPr>
      <t>APP ALMEIDA'S INVEST</t>
    </r>
    <r>
      <rPr>
        <sz val="12"/>
        <color theme="1"/>
        <rFont val="Segoe UI"/>
        <family val="2"/>
      </rPr>
      <t xml:space="preserve"> como parceiro em sua jornada de investimentos imobiliarios. Abaixo, temos uma breve descrição do conteúdo e instruções de utilização para melhor proveito.</t>
    </r>
  </si>
  <si>
    <r>
      <t>Neste setor, é necessário que insira manualmente o ganho mensal (</t>
    </r>
    <r>
      <rPr>
        <b/>
        <i/>
        <sz val="12"/>
        <color theme="1"/>
        <rFont val="Segoe UI"/>
        <family val="2"/>
      </rPr>
      <t>Salário</t>
    </r>
    <r>
      <rPr>
        <sz val="12"/>
        <color theme="1"/>
        <rFont val="Segoe UI"/>
        <family val="2"/>
      </rPr>
      <t xml:space="preserve">) e </t>
    </r>
    <r>
      <rPr>
        <b/>
        <i/>
        <sz val="12"/>
        <color theme="1"/>
        <rFont val="Segoe UI"/>
        <family val="2"/>
      </rPr>
      <t>Rendimento da carteira</t>
    </r>
    <r>
      <rPr>
        <sz val="12"/>
        <color theme="1"/>
        <rFont val="Segoe UI"/>
        <family val="2"/>
      </rPr>
      <t xml:space="preserve"> ao qual será realizada as aplicações. Ao final será apresentada uma sugestão de aporte a partir do ganho mensal (calculado em 30%)</t>
    </r>
  </si>
  <si>
    <r>
      <t>Nesta parte, será calculado automaticamente o valor total de</t>
    </r>
    <r>
      <rPr>
        <b/>
        <i/>
        <sz val="12"/>
        <color theme="1"/>
        <rFont val="Segoe UI"/>
        <family val="2"/>
      </rPr>
      <t xml:space="preserve"> Patrimonio Acumulado</t>
    </r>
    <r>
      <rPr>
        <sz val="12"/>
        <color theme="1"/>
        <rFont val="Segoe UI"/>
        <family val="2"/>
      </rPr>
      <t xml:space="preserve"> e </t>
    </r>
    <r>
      <rPr>
        <b/>
        <i/>
        <sz val="12"/>
        <color theme="1"/>
        <rFont val="Segoe UI"/>
        <family val="2"/>
      </rPr>
      <t>Dividendos Mensais</t>
    </r>
    <r>
      <rPr>
        <sz val="12"/>
        <color theme="1"/>
        <rFont val="Segoe UI"/>
        <family val="2"/>
      </rPr>
      <t xml:space="preserve"> a partir do preenchimento manual das janelas </t>
    </r>
    <r>
      <rPr>
        <b/>
        <i/>
        <sz val="12"/>
        <color theme="1"/>
        <rFont val="Segoe UI"/>
        <family val="2"/>
      </rPr>
      <t>Quanto Investir por Mês</t>
    </r>
    <r>
      <rPr>
        <sz val="12"/>
        <color theme="1"/>
        <rFont val="Segoe UI"/>
        <family val="2"/>
      </rPr>
      <t xml:space="preserve"> (pode ser utilizado o valor sugerido do campo </t>
    </r>
    <r>
      <rPr>
        <b/>
        <i/>
        <sz val="12"/>
        <color theme="1"/>
        <rFont val="Segoe UI"/>
        <family val="2"/>
      </rPr>
      <t>Sugestão de Investimento</t>
    </r>
    <r>
      <rPr>
        <sz val="12"/>
        <color theme="1"/>
        <rFont val="Segoe UI"/>
        <family val="2"/>
      </rPr>
      <t xml:space="preserve"> ou outros valores de aporte condizentes com o momento atual do investidor), e </t>
    </r>
    <r>
      <rPr>
        <b/>
        <i/>
        <sz val="12"/>
        <color theme="1"/>
        <rFont val="Segoe UI"/>
        <family val="2"/>
      </rPr>
      <t>Por quantos Anos</t>
    </r>
    <r>
      <rPr>
        <sz val="12"/>
        <color theme="1"/>
        <rFont val="Segoe UI"/>
        <family val="2"/>
      </rPr>
      <t xml:space="preserve"> (tempo idealizado para investimento). É possível também se ajustar a janela </t>
    </r>
    <r>
      <rPr>
        <b/>
        <i/>
        <sz val="12"/>
        <color theme="1"/>
        <rFont val="Segoe UI"/>
        <family val="2"/>
      </rPr>
      <t>Taxa de rendimento Mensal</t>
    </r>
    <r>
      <rPr>
        <sz val="12"/>
        <color theme="1"/>
        <rFont val="Segoe UI"/>
        <family val="2"/>
      </rPr>
      <t xml:space="preserve"> de acordo com o valor praticado no período vigente.</t>
    </r>
  </si>
  <si>
    <r>
      <t xml:space="preserve">4ª Parte – </t>
    </r>
    <r>
      <rPr>
        <i/>
        <sz val="12"/>
        <color theme="1"/>
        <rFont val="Segoe UI"/>
        <family val="2"/>
      </rPr>
      <t>Sugestão de Investimento por Perfil</t>
    </r>
    <r>
      <rPr>
        <sz val="12"/>
        <color theme="1"/>
        <rFont val="Segoe UI"/>
        <family val="2"/>
      </rPr>
      <t xml:space="preserve">
Aqui, teremos um guia de sugestão de investimento nos ativos mais comuns no segmento, com percentual ajustado de acordo com os perfis </t>
    </r>
    <r>
      <rPr>
        <b/>
        <i/>
        <sz val="12"/>
        <color theme="1"/>
        <rFont val="Segoe UI"/>
        <family val="2"/>
      </rPr>
      <t>Conservador, Moderado e Agressivo</t>
    </r>
    <r>
      <rPr>
        <sz val="12"/>
        <color theme="1"/>
        <rFont val="Segoe UI"/>
        <family val="2"/>
      </rPr>
      <t>.
Ao selecionar o perfil desejado (Lista suspensa) é demonstrado no gráfico os valores a serem divididos por ativos, calculados com base no total do aporte registrado anteriormente.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</si>
</sst>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&quot;R$&quot;\ #,##0.00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3"/>
      <color theme="1"/>
      <name val="Segoe UI"/>
      <family val="2"/>
    </font>
    <font>
      <b/>
      <sz val="11"/>
      <color theme="1"/>
      <name val="Segoe UI"/>
      <family val="2"/>
    </font>
    <font>
      <b/>
      <sz val="13"/>
      <color theme="1"/>
      <name val="Segoe UI"/>
      <family val="2"/>
    </font>
    <font>
      <b/>
      <sz val="14"/>
      <color theme="0"/>
      <name val="Segoe UI"/>
      <family val="2"/>
    </font>
    <font>
      <b/>
      <sz val="16"/>
      <color theme="0"/>
      <name val="Segoe UI"/>
      <family val="2"/>
    </font>
    <font>
      <i/>
      <sz val="14"/>
      <color theme="1"/>
      <name val="Segoe UI"/>
      <family val="2"/>
    </font>
    <font>
      <b/>
      <sz val="10"/>
      <color theme="1"/>
      <name val="Segoe UI"/>
      <family val="2"/>
    </font>
    <font>
      <sz val="12"/>
      <color theme="1"/>
      <name val="Segoe UI"/>
      <family val="2"/>
    </font>
    <font>
      <i/>
      <sz val="12"/>
      <color theme="1"/>
      <name val="Segoe UI"/>
      <family val="2"/>
    </font>
    <font>
      <b/>
      <i/>
      <sz val="12"/>
      <color theme="1"/>
      <name val="Segoe UI"/>
      <family val="2"/>
    </font>
    <font>
      <b/>
      <sz val="12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rgb="FF0070C0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rgb="FF0070C0"/>
      </left>
      <right style="thin">
        <color theme="0" tint="-0.24994659260841701"/>
      </right>
      <top style="thin">
        <color theme="0" tint="-0.24994659260841701"/>
      </top>
      <bottom style="medium">
        <color rgb="FF0070C0"/>
      </bottom>
      <diagonal/>
    </border>
    <border>
      <left style="thin">
        <color theme="0" tint="-0.24994659260841701"/>
      </left>
      <right style="medium">
        <color rgb="FF0070C0"/>
      </right>
      <top style="thin">
        <color theme="0" tint="-0.24994659260841701"/>
      </top>
      <bottom style="medium">
        <color rgb="FF0070C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thin">
        <color theme="0" tint="-0.24994659260841701"/>
      </bottom>
      <diagonal/>
    </border>
    <border>
      <left/>
      <right/>
      <top style="medium">
        <color rgb="FF0070C0"/>
      </top>
      <bottom style="thin">
        <color theme="0" tint="-0.24994659260841701"/>
      </bottom>
      <diagonal/>
    </border>
    <border>
      <left/>
      <right style="medium">
        <color rgb="FF0070C0"/>
      </right>
      <top style="medium">
        <color rgb="FF0070C0"/>
      </top>
      <bottom style="thin">
        <color theme="0" tint="-0.24994659260841701"/>
      </bottom>
      <diagonal/>
    </border>
    <border>
      <left style="medium">
        <color rgb="FF0070C0"/>
      </left>
      <right style="dashed">
        <color theme="0" tint="-4.9989318521683403E-2"/>
      </right>
      <top style="thin">
        <color theme="0" tint="-0.24994659260841701"/>
      </top>
      <bottom style="dashed">
        <color theme="0" tint="-4.9989318521683403E-2"/>
      </bottom>
      <diagonal/>
    </border>
    <border>
      <left style="dashed">
        <color theme="0" tint="-4.9989318521683403E-2"/>
      </left>
      <right style="dashed">
        <color theme="0" tint="-4.9989318521683403E-2"/>
      </right>
      <top style="thin">
        <color theme="0" tint="-0.24994659260841701"/>
      </top>
      <bottom style="dashed">
        <color theme="0" tint="-4.9989318521683403E-2"/>
      </bottom>
      <diagonal/>
    </border>
    <border>
      <left style="dashed">
        <color theme="0" tint="-4.9989318521683403E-2"/>
      </left>
      <right style="medium">
        <color rgb="FF0070C0"/>
      </right>
      <top style="thin">
        <color theme="0" tint="-0.24994659260841701"/>
      </top>
      <bottom style="dashed">
        <color theme="0" tint="-4.9989318521683403E-2"/>
      </bottom>
      <diagonal/>
    </border>
    <border>
      <left style="medium">
        <color rgb="FF0070C0"/>
      </left>
      <right style="dashed">
        <color theme="0" tint="-4.9989318521683403E-2"/>
      </right>
      <top style="dashed">
        <color theme="0" tint="-4.9989318521683403E-2"/>
      </top>
      <bottom style="medium">
        <color rgb="FF0070C0"/>
      </bottom>
      <diagonal/>
    </border>
    <border>
      <left style="dashed">
        <color theme="0" tint="-4.9989318521683403E-2"/>
      </left>
      <right style="dashed">
        <color theme="0" tint="-4.9989318521683403E-2"/>
      </right>
      <top style="dashed">
        <color theme="0" tint="-4.9989318521683403E-2"/>
      </top>
      <bottom style="medium">
        <color rgb="FF0070C0"/>
      </bottom>
      <diagonal/>
    </border>
    <border>
      <left style="dashed">
        <color theme="0" tint="-4.9989318521683403E-2"/>
      </left>
      <right style="medium">
        <color rgb="FF0070C0"/>
      </right>
      <top style="dashed">
        <color theme="0" tint="-4.9989318521683403E-2"/>
      </top>
      <bottom style="medium">
        <color rgb="FF0070C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medium">
        <color rgb="FF0070C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0070C0"/>
      </right>
      <top/>
      <bottom style="thin">
        <color theme="2" tint="-0.24994659260841701"/>
      </bottom>
      <diagonal/>
    </border>
    <border>
      <left style="medium">
        <color rgb="FF0070C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0070C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0070C0"/>
      </left>
      <right style="thin">
        <color theme="2" tint="-0.24994659260841701"/>
      </right>
      <top style="thin">
        <color theme="2" tint="-0.24994659260841701"/>
      </top>
      <bottom style="medium">
        <color rgb="FF0070C0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rgb="FF0070C0"/>
      </bottom>
      <diagonal/>
    </border>
    <border>
      <left style="thin">
        <color theme="2" tint="-0.24994659260841701"/>
      </left>
      <right style="medium">
        <color rgb="FF0070C0"/>
      </right>
      <top style="thin">
        <color theme="2" tint="-0.24994659260841701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/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8" fontId="5" fillId="2" borderId="15" xfId="0" applyNumberFormat="1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8" fontId="5" fillId="2" borderId="18" xfId="0" applyNumberFormat="1" applyFont="1" applyFill="1" applyBorder="1" applyAlignment="1">
      <alignment horizontal="center"/>
    </xf>
    <xf numFmtId="165" fontId="4" fillId="2" borderId="7" xfId="0" applyNumberFormat="1" applyFont="1" applyFill="1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9" fontId="0" fillId="0" borderId="19" xfId="0" applyNumberFormat="1" applyBorder="1" applyAlignment="1">
      <alignment horizontal="center"/>
    </xf>
    <xf numFmtId="0" fontId="0" fillId="0" borderId="0" xfId="0" applyFill="1" applyBorder="1"/>
    <xf numFmtId="0" fontId="0" fillId="0" borderId="19" xfId="0" applyFill="1" applyBorder="1"/>
    <xf numFmtId="0" fontId="0" fillId="0" borderId="19" xfId="0" applyFill="1" applyBorder="1" applyAlignment="1">
      <alignment horizontal="center"/>
    </xf>
    <xf numFmtId="9" fontId="0" fillId="0" borderId="19" xfId="0" applyNumberFormat="1" applyFill="1" applyBorder="1" applyAlignment="1">
      <alignment horizontal="center"/>
    </xf>
    <xf numFmtId="0" fontId="0" fillId="3" borderId="19" xfId="0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4" fillId="3" borderId="23" xfId="0" applyFont="1" applyFill="1" applyBorder="1"/>
    <xf numFmtId="8" fontId="3" fillId="3" borderId="24" xfId="0" applyNumberFormat="1" applyFont="1" applyFill="1" applyBorder="1" applyAlignment="1">
      <alignment horizontal="center" vertical="center"/>
    </xf>
    <xf numFmtId="8" fontId="3" fillId="3" borderId="25" xfId="0" applyNumberFormat="1" applyFont="1" applyFill="1" applyBorder="1" applyAlignment="1">
      <alignment horizontal="center" vertical="center"/>
    </xf>
    <xf numFmtId="0" fontId="4" fillId="3" borderId="26" xfId="0" applyFont="1" applyFill="1" applyBorder="1"/>
    <xf numFmtId="8" fontId="3" fillId="3" borderId="27" xfId="0" applyNumberFormat="1" applyFont="1" applyFill="1" applyBorder="1" applyAlignment="1">
      <alignment horizontal="center" vertical="center"/>
    </xf>
    <xf numFmtId="8" fontId="3" fillId="3" borderId="28" xfId="0" applyNumberFormat="1" applyFont="1" applyFill="1" applyBorder="1" applyAlignment="1">
      <alignment horizontal="center" vertical="center"/>
    </xf>
    <xf numFmtId="0" fontId="4" fillId="3" borderId="29" xfId="0" applyFont="1" applyFill="1" applyBorder="1"/>
    <xf numFmtId="8" fontId="3" fillId="3" borderId="30" xfId="0" applyNumberFormat="1" applyFont="1" applyFill="1" applyBorder="1" applyAlignment="1">
      <alignment horizontal="center" vertical="center"/>
    </xf>
    <xf numFmtId="8" fontId="3" fillId="3" borderId="31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165" fontId="5" fillId="3" borderId="5" xfId="0" applyNumberFormat="1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10" fontId="5" fillId="3" borderId="5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165" fontId="4" fillId="3" borderId="5" xfId="1" applyNumberFormat="1" applyFont="1" applyFill="1" applyBorder="1" applyAlignment="1">
      <alignment horizontal="center"/>
    </xf>
    <xf numFmtId="10" fontId="4" fillId="3" borderId="5" xfId="0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65" fontId="5" fillId="3" borderId="0" xfId="0" applyNumberFormat="1" applyFont="1" applyFill="1" applyAlignment="1">
      <alignment horizontal="center"/>
    </xf>
    <xf numFmtId="0" fontId="5" fillId="3" borderId="0" xfId="0" applyFont="1" applyFill="1"/>
    <xf numFmtId="0" fontId="5" fillId="2" borderId="0" xfId="0" applyFont="1" applyFill="1" applyAlignment="1">
      <alignment horizontal="center"/>
    </xf>
    <xf numFmtId="0" fontId="3" fillId="0" borderId="20" xfId="0" applyFont="1" applyBorder="1" applyAlignment="1">
      <alignment horizontal="center"/>
    </xf>
    <xf numFmtId="9" fontId="3" fillId="0" borderId="20" xfId="0" applyNumberFormat="1" applyFont="1" applyBorder="1" applyAlignment="1">
      <alignment horizontal="center"/>
    </xf>
    <xf numFmtId="165" fontId="3" fillId="0" borderId="20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9" fontId="3" fillId="0" borderId="21" xfId="0" applyNumberFormat="1" applyFont="1" applyBorder="1" applyAlignment="1">
      <alignment horizontal="center"/>
    </xf>
    <xf numFmtId="165" fontId="3" fillId="0" borderId="21" xfId="0" applyNumberFormat="1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9" fontId="3" fillId="0" borderId="22" xfId="0" applyNumberFormat="1" applyFont="1" applyBorder="1" applyAlignment="1">
      <alignment horizontal="center"/>
    </xf>
    <xf numFmtId="165" fontId="3" fillId="0" borderId="22" xfId="0" applyNumberFormat="1" applyFont="1" applyBorder="1" applyAlignment="1">
      <alignment horizontal="center"/>
    </xf>
    <xf numFmtId="0" fontId="5" fillId="2" borderId="0" xfId="0" applyFont="1" applyFill="1"/>
    <xf numFmtId="165" fontId="5" fillId="2" borderId="0" xfId="0" applyNumberFormat="1" applyFont="1" applyFill="1" applyAlignment="1">
      <alignment horizontal="center"/>
    </xf>
    <xf numFmtId="0" fontId="3" fillId="7" borderId="0" xfId="0" applyFont="1" applyFill="1"/>
    <xf numFmtId="0" fontId="9" fillId="7" borderId="0" xfId="0" applyFont="1" applyFill="1" applyBorder="1" applyAlignment="1">
      <alignment horizontal="center"/>
    </xf>
    <xf numFmtId="0" fontId="10" fillId="3" borderId="0" xfId="0" applyFont="1" applyFill="1" applyAlignment="1">
      <alignment horizontal="left"/>
    </xf>
    <xf numFmtId="0" fontId="7" fillId="6" borderId="32" xfId="0" applyFont="1" applyFill="1" applyBorder="1" applyAlignment="1">
      <alignment horizontal="center" vertical="center"/>
    </xf>
    <xf numFmtId="0" fontId="7" fillId="6" borderId="33" xfId="0" applyFont="1" applyFill="1" applyBorder="1" applyAlignment="1">
      <alignment horizontal="center" vertical="center"/>
    </xf>
    <xf numFmtId="0" fontId="7" fillId="6" borderId="34" xfId="0" applyFont="1" applyFill="1" applyBorder="1" applyAlignment="1">
      <alignment horizontal="center" vertical="center"/>
    </xf>
    <xf numFmtId="0" fontId="9" fillId="7" borderId="35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5" fillId="0" borderId="0" xfId="0" applyFont="1" applyFill="1"/>
    <xf numFmtId="165" fontId="5" fillId="0" borderId="0" xfId="0" applyNumberFormat="1" applyFont="1" applyFill="1" applyAlignment="1">
      <alignment horizontal="center"/>
    </xf>
    <xf numFmtId="0" fontId="0" fillId="0" borderId="0" xfId="0" applyAlignment="1">
      <alignment vertical="top" wrapText="1"/>
    </xf>
    <xf numFmtId="0" fontId="11" fillId="0" borderId="0" xfId="0" applyFont="1" applyAlignment="1">
      <alignment horizontal="left" vertical="top" wrapText="1"/>
    </xf>
    <xf numFmtId="0" fontId="11" fillId="0" borderId="0" xfId="0" applyFont="1"/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top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011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APP!$C$47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APP!$B$48:$B$53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APP!$C$48:$C$53</c:f>
              <c:numCache>
                <c:formatCode>0%</c:formatCode>
                <c:ptCount val="6"/>
                <c:pt idx="0">
                  <c:v>0.32</c:v>
                </c:pt>
                <c:pt idx="1">
                  <c:v>0.4</c:v>
                </c:pt>
                <c:pt idx="2">
                  <c:v>0.08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3-481D-9D4F-623813A96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7936</xdr:colOff>
      <xdr:row>0</xdr:row>
      <xdr:rowOff>177272</xdr:rowOff>
    </xdr:from>
    <xdr:to>
      <xdr:col>3</xdr:col>
      <xdr:colOff>1198561</xdr:colOff>
      <xdr:row>6</xdr:row>
      <xdr:rowOff>55564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CB56BF2-4EFA-C9D4-BA17-23CD44FA1CD4}"/>
            </a:ext>
          </a:extLst>
        </xdr:cNvPr>
        <xdr:cNvSpPr txBox="1"/>
      </xdr:nvSpPr>
      <xdr:spPr>
        <a:xfrm>
          <a:off x="619124" y="177272"/>
          <a:ext cx="5246687" cy="1021292"/>
        </a:xfrm>
        <a:prstGeom prst="rect">
          <a:avLst/>
        </a:prstGeom>
        <a:solidFill>
          <a:schemeClr val="accent4"/>
        </a:solidFill>
        <a:ln w="25400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>
              <a:solidFill>
                <a:schemeClr val="bg1"/>
              </a:solidFill>
              <a:latin typeface="Impact" panose="020B0806030902050204" pitchFamily="34" charset="0"/>
              <a:cs typeface="Segoe UI" panose="020B0502040204020203" pitchFamily="34" charset="0"/>
            </a:rPr>
            <a:t>$ Almeida's Investimentos $</a:t>
          </a:r>
        </a:p>
      </xdr:txBody>
    </xdr:sp>
    <xdr:clientData/>
  </xdr:twoCellAnchor>
  <xdr:twoCellAnchor>
    <xdr:from>
      <xdr:col>1</xdr:col>
      <xdr:colOff>476249</xdr:colOff>
      <xdr:row>30</xdr:row>
      <xdr:rowOff>40481</xdr:rowOff>
    </xdr:from>
    <xdr:to>
      <xdr:col>3</xdr:col>
      <xdr:colOff>803274</xdr:colOff>
      <xdr:row>45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E3726D-0979-2C27-B3AF-5D7F697B3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C3902-72DC-4107-808D-84AB8B5D3D7A}">
  <dimension ref="A1:XFD57"/>
  <sheetViews>
    <sheetView showGridLines="0" zoomScaleNormal="100" workbookViewId="0">
      <selection activeCell="C48" sqref="C48"/>
    </sheetView>
  </sheetViews>
  <sheetFormatPr defaultColWidth="0" defaultRowHeight="15" zeroHeight="1" x14ac:dyDescent="0.25"/>
  <cols>
    <col min="1" max="1" width="9.140625" customWidth="1"/>
    <col min="2" max="2" width="35.140625" customWidth="1"/>
    <col min="3" max="3" width="25.7109375" customWidth="1"/>
    <col min="4" max="4" width="18.140625" customWidth="1"/>
    <col min="5" max="5" width="6.140625" customWidth="1"/>
    <col min="6" max="6" width="3.42578125" customWidth="1"/>
    <col min="7" max="7" width="2" customWidth="1"/>
    <col min="8" max="16383" width="9.140625" hidden="1"/>
    <col min="16384" max="16384" width="10.7109375" hidden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x14ac:dyDescent="0.25"/>
    <row r="7" spans="2:4" ht="15.75" thickBot="1" x14ac:dyDescent="0.3"/>
    <row r="8" spans="2:4" ht="27" customHeight="1" x14ac:dyDescent="0.25">
      <c r="B8" s="67" t="s">
        <v>33</v>
      </c>
      <c r="C8" s="68"/>
      <c r="D8" s="69"/>
    </row>
    <row r="9" spans="2:4" ht="18.75" x14ac:dyDescent="0.35">
      <c r="B9" s="31" t="s">
        <v>10</v>
      </c>
      <c r="C9" s="32"/>
      <c r="D9" s="38">
        <v>10000</v>
      </c>
    </row>
    <row r="10" spans="2:4" ht="18.75" x14ac:dyDescent="0.35">
      <c r="B10" s="31" t="s">
        <v>9</v>
      </c>
      <c r="C10" s="32"/>
      <c r="D10" s="39">
        <v>6.0000000000000001E-3</v>
      </c>
    </row>
    <row r="11" spans="2:4" ht="19.5" thickBot="1" x14ac:dyDescent="0.4">
      <c r="B11" s="36" t="s">
        <v>27</v>
      </c>
      <c r="C11" s="37"/>
      <c r="D11" s="11">
        <f>D9*30%</f>
        <v>3000</v>
      </c>
    </row>
    <row r="12" spans="2:4" ht="17.25" thickBot="1" x14ac:dyDescent="0.35">
      <c r="B12" s="4"/>
      <c r="C12" s="4"/>
      <c r="D12" s="4"/>
    </row>
    <row r="13" spans="2:4" ht="26.25" customHeight="1" x14ac:dyDescent="0.25">
      <c r="B13" s="41" t="s">
        <v>1</v>
      </c>
      <c r="C13" s="42"/>
      <c r="D13" s="43"/>
    </row>
    <row r="14" spans="2:4" ht="18.75" x14ac:dyDescent="0.35">
      <c r="B14" s="31" t="s">
        <v>34</v>
      </c>
      <c r="C14" s="32"/>
      <c r="D14" s="33">
        <v>3000</v>
      </c>
    </row>
    <row r="15" spans="2:4" ht="18.75" x14ac:dyDescent="0.35">
      <c r="B15" s="31" t="s">
        <v>35</v>
      </c>
      <c r="C15" s="32"/>
      <c r="D15" s="34">
        <v>5</v>
      </c>
    </row>
    <row r="16" spans="2:4" ht="18.75" x14ac:dyDescent="0.35">
      <c r="B16" s="31" t="s">
        <v>0</v>
      </c>
      <c r="C16" s="32"/>
      <c r="D16" s="35">
        <v>1.0789999999999999E-2</v>
      </c>
    </row>
    <row r="17" spans="1:4" ht="18.75" x14ac:dyDescent="0.35">
      <c r="B17" s="5" t="s">
        <v>30</v>
      </c>
      <c r="C17" s="6"/>
      <c r="D17" s="7">
        <f>FV(tx_mensal,qtd_anos*12,aporte*-1)</f>
        <v>251330.74199546294</v>
      </c>
    </row>
    <row r="18" spans="1:4" ht="19.5" thickBot="1" x14ac:dyDescent="0.4">
      <c r="B18" s="8" t="s">
        <v>31</v>
      </c>
      <c r="C18" s="9"/>
      <c r="D18" s="10">
        <f>patrimonio*Rendimento_carteira</f>
        <v>1507.9844519727776</v>
      </c>
    </row>
    <row r="19" spans="1:4" ht="17.25" thickBot="1" x14ac:dyDescent="0.35">
      <c r="B19" s="4"/>
      <c r="C19" s="4"/>
      <c r="D19" s="4"/>
    </row>
    <row r="20" spans="1:4" ht="27" customHeight="1" x14ac:dyDescent="0.25">
      <c r="B20" s="44" t="s">
        <v>6</v>
      </c>
      <c r="C20" s="45"/>
      <c r="D20" s="40" t="s">
        <v>8</v>
      </c>
    </row>
    <row r="21" spans="1:4" ht="18.75" x14ac:dyDescent="0.35">
      <c r="A21" s="1">
        <v>2</v>
      </c>
      <c r="B21" s="22" t="s">
        <v>2</v>
      </c>
      <c r="C21" s="23">
        <f>FV($D$16,$A21*12,$D$14*-1)</f>
        <v>81682.881892935649</v>
      </c>
      <c r="D21" s="24">
        <f>C21*Rendimento_carteira</f>
        <v>490.09729135761393</v>
      </c>
    </row>
    <row r="22" spans="1:4" ht="18.75" x14ac:dyDescent="0.35">
      <c r="A22" s="1">
        <v>5</v>
      </c>
      <c r="B22" s="25" t="s">
        <v>3</v>
      </c>
      <c r="C22" s="26">
        <f>FV($D$16,$A22*12,$D$14*-1)</f>
        <v>251330.74199546294</v>
      </c>
      <c r="D22" s="27">
        <f>C22*$D$10</f>
        <v>1507.9844519727776</v>
      </c>
    </row>
    <row r="23" spans="1:4" ht="18.75" x14ac:dyDescent="0.35">
      <c r="A23" s="1">
        <v>10</v>
      </c>
      <c r="B23" s="25" t="s">
        <v>4</v>
      </c>
      <c r="C23" s="26">
        <f>FV($D$16,$A23*12,$D$14*-1)</f>
        <v>729852.63759051659</v>
      </c>
      <c r="D23" s="27">
        <f>C23*$D$10</f>
        <v>4379.1158255431001</v>
      </c>
    </row>
    <row r="24" spans="1:4" ht="18.75" x14ac:dyDescent="0.35">
      <c r="A24" s="1">
        <v>20</v>
      </c>
      <c r="B24" s="25" t="s">
        <v>5</v>
      </c>
      <c r="C24" s="26">
        <f>FV($D$16,$A24*12,$D$14*-1)</f>
        <v>3375595.200291242</v>
      </c>
      <c r="D24" s="27">
        <f>C24*$D$10</f>
        <v>20253.571201747451</v>
      </c>
    </row>
    <row r="25" spans="1:4" ht="19.5" thickBot="1" x14ac:dyDescent="0.4">
      <c r="A25" s="1">
        <v>30</v>
      </c>
      <c r="B25" s="28" t="s">
        <v>7</v>
      </c>
      <c r="C25" s="29">
        <f>FV($D$16,$A25*12,$D$14*-1)</f>
        <v>12966508.965014143</v>
      </c>
      <c r="D25" s="30">
        <f>C25*$D$10</f>
        <v>77799.053790084858</v>
      </c>
    </row>
    <row r="26" spans="1:4" ht="17.25" thickBot="1" x14ac:dyDescent="0.35">
      <c r="B26" s="4"/>
      <c r="C26" s="4"/>
      <c r="D26" s="4"/>
    </row>
    <row r="27" spans="1:4" ht="27" customHeight="1" thickBot="1" x14ac:dyDescent="0.3">
      <c r="B27" s="63" t="s">
        <v>28</v>
      </c>
      <c r="C27" s="64"/>
      <c r="D27" s="65"/>
    </row>
    <row r="28" spans="1:4" ht="17.25" thickBot="1" x14ac:dyDescent="0.35">
      <c r="B28" s="4"/>
      <c r="C28" s="4"/>
      <c r="D28" s="4"/>
    </row>
    <row r="29" spans="1:4" ht="21" thickBot="1" x14ac:dyDescent="0.4">
      <c r="B29" s="61" t="s">
        <v>29</v>
      </c>
      <c r="C29" s="66" t="s">
        <v>11</v>
      </c>
      <c r="D29" s="60"/>
    </row>
    <row r="30" spans="1:4" ht="16.5" x14ac:dyDescent="0.3">
      <c r="B30" s="62" t="s">
        <v>26</v>
      </c>
      <c r="C30" s="46">
        <f>aporte</f>
        <v>3000</v>
      </c>
      <c r="D30" s="47"/>
    </row>
    <row r="31" spans="1:4" ht="16.5" x14ac:dyDescent="0.3">
      <c r="B31" s="4"/>
      <c r="C31" s="4"/>
      <c r="D31" s="4"/>
    </row>
    <row r="32" spans="1:4" x14ac:dyDescent="0.25"/>
    <row r="33" spans="2:4" x14ac:dyDescent="0.25"/>
    <row r="34" spans="2:4" x14ac:dyDescent="0.25"/>
    <row r="35" spans="2:4" x14ac:dyDescent="0.25"/>
    <row r="36" spans="2:4" x14ac:dyDescent="0.25"/>
    <row r="37" spans="2:4" x14ac:dyDescent="0.25"/>
    <row r="38" spans="2:4" x14ac:dyDescent="0.25"/>
    <row r="39" spans="2:4" x14ac:dyDescent="0.25"/>
    <row r="40" spans="2:4" x14ac:dyDescent="0.25"/>
    <row r="41" spans="2:4" x14ac:dyDescent="0.25"/>
    <row r="42" spans="2:4" x14ac:dyDescent="0.25"/>
    <row r="43" spans="2:4" x14ac:dyDescent="0.25"/>
    <row r="44" spans="2:4" x14ac:dyDescent="0.25"/>
    <row r="45" spans="2:4" x14ac:dyDescent="0.25"/>
    <row r="46" spans="2:4" x14ac:dyDescent="0.25"/>
    <row r="47" spans="2:4" ht="16.5" x14ac:dyDescent="0.3">
      <c r="B47" s="48" t="s">
        <v>14</v>
      </c>
      <c r="C47" s="48" t="s">
        <v>23</v>
      </c>
      <c r="D47" s="48" t="s">
        <v>15</v>
      </c>
    </row>
    <row r="48" spans="2:4" ht="16.5" x14ac:dyDescent="0.3">
      <c r="B48" s="49" t="s">
        <v>16</v>
      </c>
      <c r="C48" s="50">
        <f>VLOOKUP($C$29&amp;"-"&amp;B48,Planilha2!$A:$D,4,FALSE)</f>
        <v>0.32</v>
      </c>
      <c r="D48" s="51">
        <f>C48*$C$30</f>
        <v>960</v>
      </c>
    </row>
    <row r="49" spans="2:4" ht="16.5" x14ac:dyDescent="0.3">
      <c r="B49" s="52" t="s">
        <v>17</v>
      </c>
      <c r="C49" s="53">
        <f>VLOOKUP($C$29&amp;"-"&amp;B49,Planilha2!$A:$D,4,FALSE)</f>
        <v>0.4</v>
      </c>
      <c r="D49" s="54">
        <f t="shared" ref="D49:D53" si="0">C49*$C$30</f>
        <v>1200</v>
      </c>
    </row>
    <row r="50" spans="2:4" ht="16.5" x14ac:dyDescent="0.3">
      <c r="B50" s="52" t="s">
        <v>18</v>
      </c>
      <c r="C50" s="53">
        <f>VLOOKUP($C$29&amp;"-"&amp;B50,Planilha2!$A:$D,4,FALSE)</f>
        <v>0.08</v>
      </c>
      <c r="D50" s="54">
        <f t="shared" si="0"/>
        <v>240</v>
      </c>
    </row>
    <row r="51" spans="2:4" ht="16.5" x14ac:dyDescent="0.3">
      <c r="B51" s="52" t="s">
        <v>19</v>
      </c>
      <c r="C51" s="53">
        <f>VLOOKUP($C$29&amp;"-"&amp;B51,Planilha2!$A:$D,4,FALSE)</f>
        <v>0.1</v>
      </c>
      <c r="D51" s="54">
        <f t="shared" si="0"/>
        <v>300</v>
      </c>
    </row>
    <row r="52" spans="2:4" ht="16.5" x14ac:dyDescent="0.3">
      <c r="B52" s="52" t="s">
        <v>20</v>
      </c>
      <c r="C52" s="53">
        <f>VLOOKUP($C$29&amp;"-"&amp;B52,Planilha2!$A:$D,4,FALSE)</f>
        <v>0</v>
      </c>
      <c r="D52" s="54">
        <f t="shared" si="0"/>
        <v>0</v>
      </c>
    </row>
    <row r="53" spans="2:4" ht="16.5" x14ac:dyDescent="0.3">
      <c r="B53" s="55" t="s">
        <v>21</v>
      </c>
      <c r="C53" s="56">
        <f>VLOOKUP($C$29&amp;"-"&amp;B53,Planilha2!$A:$D,4,FALSE)</f>
        <v>0.1</v>
      </c>
      <c r="D53" s="57">
        <f t="shared" si="0"/>
        <v>300</v>
      </c>
    </row>
    <row r="54" spans="2:4" ht="16.5" x14ac:dyDescent="0.3">
      <c r="B54" s="58"/>
      <c r="C54" s="58"/>
      <c r="D54" s="59">
        <f>SUM(D48:D53)</f>
        <v>3000</v>
      </c>
    </row>
    <row r="55" spans="2:4" ht="16.5" x14ac:dyDescent="0.3">
      <c r="B55" s="70"/>
      <c r="C55" s="70"/>
      <c r="D55" s="71"/>
    </row>
    <row r="56" spans="2:4" ht="16.5" x14ac:dyDescent="0.3">
      <c r="B56" s="70"/>
      <c r="C56" s="70"/>
      <c r="D56" s="71"/>
    </row>
    <row r="57" spans="2:4" x14ac:dyDescent="0.25"/>
  </sheetData>
  <mergeCells count="12">
    <mergeCell ref="B17:C17"/>
    <mergeCell ref="B18:C18"/>
    <mergeCell ref="B8:D8"/>
    <mergeCell ref="B13:D13"/>
    <mergeCell ref="B27:D27"/>
    <mergeCell ref="B20:C20"/>
    <mergeCell ref="B9:C9"/>
    <mergeCell ref="B10:C10"/>
    <mergeCell ref="B11:C11"/>
    <mergeCell ref="B14:C14"/>
    <mergeCell ref="B15:C15"/>
    <mergeCell ref="B16:C16"/>
  </mergeCells>
  <dataValidations count="1">
    <dataValidation type="list" allowBlank="1" showInputMessage="1" showErrorMessage="1" sqref="C29" xr:uid="{92FA4079-8F8C-4CA2-AD6E-32C86997A555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6671-0759-41BB-BC87-9B0467D89667}">
  <dimension ref="B1:L35"/>
  <sheetViews>
    <sheetView showGridLines="0" tabSelected="1" zoomScale="80" zoomScaleNormal="80" workbookViewId="0">
      <selection activeCell="H32" sqref="H32"/>
    </sheetView>
  </sheetViews>
  <sheetFormatPr defaultColWidth="0" defaultRowHeight="15" zeroHeight="1" x14ac:dyDescent="0.25"/>
  <cols>
    <col min="1" max="1" width="9.140625" customWidth="1"/>
    <col min="2" max="2" width="32.5703125" bestFit="1" customWidth="1"/>
    <col min="3" max="11" width="9.140625" customWidth="1"/>
    <col min="12" max="12" width="13.140625" customWidth="1"/>
    <col min="13" max="13" width="9.140625" customWidth="1"/>
    <col min="14" max="16384" width="9.140625" hidden="1"/>
  </cols>
  <sheetData>
    <row r="1" spans="2:12" x14ac:dyDescent="0.25"/>
    <row r="2" spans="2:12" ht="17.25" x14ac:dyDescent="0.3">
      <c r="B2" s="74" t="s">
        <v>32</v>
      </c>
      <c r="C2" s="74"/>
      <c r="D2" s="74"/>
      <c r="E2" s="74"/>
      <c r="F2" s="74"/>
      <c r="G2" s="74"/>
      <c r="H2" s="74"/>
      <c r="I2" s="74"/>
      <c r="J2" s="74"/>
      <c r="K2" s="74"/>
      <c r="L2" s="74"/>
    </row>
    <row r="3" spans="2:12" x14ac:dyDescent="0.25">
      <c r="B3" s="73" t="s">
        <v>39</v>
      </c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2:12" x14ac:dyDescent="0.25"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</row>
    <row r="5" spans="2:12" x14ac:dyDescent="0.25"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</row>
    <row r="6" spans="2:12" ht="17.25" x14ac:dyDescent="0.25"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</row>
    <row r="7" spans="2:12" ht="17.25" x14ac:dyDescent="0.3">
      <c r="B7" s="74" t="s">
        <v>36</v>
      </c>
      <c r="C7" s="74"/>
      <c r="D7" s="74"/>
      <c r="E7" s="74"/>
      <c r="F7" s="74"/>
      <c r="G7" s="74"/>
      <c r="H7" s="74"/>
      <c r="I7" s="74"/>
      <c r="J7" s="74"/>
      <c r="K7" s="74"/>
      <c r="L7" s="74"/>
    </row>
    <row r="8" spans="2:12" ht="4.5" customHeight="1" x14ac:dyDescent="0.25">
      <c r="B8" s="75" t="s">
        <v>40</v>
      </c>
      <c r="C8" s="75"/>
      <c r="D8" s="75"/>
      <c r="E8" s="75"/>
      <c r="F8" s="75"/>
      <c r="G8" s="75"/>
      <c r="H8" s="75"/>
      <c r="I8" s="75"/>
      <c r="J8" s="75"/>
      <c r="K8" s="75"/>
      <c r="L8" s="75"/>
    </row>
    <row r="9" spans="2:12" x14ac:dyDescent="0.25"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</row>
    <row r="10" spans="2:12" ht="29.25" customHeight="1" x14ac:dyDescent="0.25"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</row>
    <row r="11" spans="2:12" ht="17.25" x14ac:dyDescent="0.3"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</row>
    <row r="12" spans="2:12" ht="17.25" x14ac:dyDescent="0.3">
      <c r="B12" s="74" t="s">
        <v>37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</row>
    <row r="13" spans="2:12" ht="15.75" customHeight="1" x14ac:dyDescent="0.25">
      <c r="B13" s="73" t="s">
        <v>41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</row>
    <row r="14" spans="2:12" ht="15" customHeight="1" x14ac:dyDescent="0.25"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</row>
    <row r="15" spans="2:12" ht="15" customHeight="1" x14ac:dyDescent="0.25"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</row>
    <row r="16" spans="2:12" ht="15" customHeight="1" x14ac:dyDescent="0.25"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</row>
    <row r="17" spans="2:12" ht="15" customHeight="1" x14ac:dyDescent="0.25"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</row>
    <row r="18" spans="2:12" ht="15" customHeight="1" x14ac:dyDescent="0.25"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  <row r="19" spans="2:12" ht="15" customHeight="1" x14ac:dyDescent="0.25"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</row>
    <row r="20" spans="2:12" x14ac:dyDescent="0.25">
      <c r="B20" s="77" t="s">
        <v>38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2:12" x14ac:dyDescent="0.25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2:12" x14ac:dyDescent="0.25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12" ht="17.25" x14ac:dyDescent="0.3"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</row>
    <row r="24" spans="2:12" ht="15" customHeight="1" x14ac:dyDescent="0.25">
      <c r="B24" s="73" t="s">
        <v>42</v>
      </c>
      <c r="C24" s="73"/>
      <c r="D24" s="73"/>
      <c r="E24" s="73"/>
      <c r="F24" s="73"/>
      <c r="G24" s="73"/>
      <c r="H24" s="73"/>
      <c r="I24" s="73"/>
      <c r="J24" s="73"/>
      <c r="K24" s="73"/>
      <c r="L24" s="73"/>
    </row>
    <row r="25" spans="2:12" x14ac:dyDescent="0.25"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</row>
    <row r="26" spans="2:12" x14ac:dyDescent="0.25"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</row>
    <row r="27" spans="2:12" x14ac:dyDescent="0.25"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</row>
    <row r="28" spans="2:12" x14ac:dyDescent="0.25"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</row>
    <row r="29" spans="2:12" x14ac:dyDescent="0.25"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</row>
    <row r="30" spans="2:12" x14ac:dyDescent="0.25"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</row>
    <row r="31" spans="2:12" x14ac:dyDescent="0.25"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</row>
    <row r="32" spans="2:12" x14ac:dyDescent="0.25"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</row>
    <row r="33" spans="2:12" x14ac:dyDescent="0.25"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</row>
    <row r="34" spans="2:12" x14ac:dyDescent="0.25"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</row>
    <row r="35" spans="2:12" x14ac:dyDescent="0.25"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</row>
  </sheetData>
  <mergeCells count="5">
    <mergeCell ref="B20:L22"/>
    <mergeCell ref="B24:L29"/>
    <mergeCell ref="B3:L5"/>
    <mergeCell ref="B8:L10"/>
    <mergeCell ref="B13:L1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1A5A-BD29-4976-A624-568815D4F61C}">
  <dimension ref="A2:D20"/>
  <sheetViews>
    <sheetView workbookViewId="0">
      <selection activeCell="G4" sqref="G4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18.5703125" bestFit="1" customWidth="1"/>
    <col min="4" max="4" width="9.140625" style="2"/>
  </cols>
  <sheetData>
    <row r="2" spans="1:4" x14ac:dyDescent="0.25">
      <c r="A2" s="20" t="s">
        <v>25</v>
      </c>
      <c r="B2" s="20" t="s">
        <v>12</v>
      </c>
      <c r="C2" s="21" t="s">
        <v>14</v>
      </c>
      <c r="D2" s="21" t="s">
        <v>24</v>
      </c>
    </row>
    <row r="3" spans="1:4" x14ac:dyDescent="0.25">
      <c r="A3" t="str">
        <f>B3&amp;"-"&amp;C3</f>
        <v>Conservador-PAPEL</v>
      </c>
      <c r="B3" t="s">
        <v>22</v>
      </c>
      <c r="C3" s="2" t="s">
        <v>16</v>
      </c>
      <c r="D3" s="3">
        <v>0.3</v>
      </c>
    </row>
    <row r="4" spans="1:4" x14ac:dyDescent="0.25">
      <c r="A4" t="str">
        <f t="shared" ref="A4:A8" si="0">B4&amp;"-"&amp;C4</f>
        <v>Conservador-TIJOLO</v>
      </c>
      <c r="B4" t="s">
        <v>22</v>
      </c>
      <c r="C4" s="2" t="s">
        <v>17</v>
      </c>
      <c r="D4" s="3">
        <v>0.5</v>
      </c>
    </row>
    <row r="5" spans="1:4" x14ac:dyDescent="0.25">
      <c r="A5" t="str">
        <f t="shared" si="0"/>
        <v>Conservador-HIBRIDOS</v>
      </c>
      <c r="B5" t="s">
        <v>22</v>
      </c>
      <c r="C5" s="2" t="s">
        <v>18</v>
      </c>
      <c r="D5" s="3">
        <v>0.1</v>
      </c>
    </row>
    <row r="6" spans="1:4" x14ac:dyDescent="0.25">
      <c r="A6" t="str">
        <f t="shared" si="0"/>
        <v>Conservador-FOFs</v>
      </c>
      <c r="B6" t="s">
        <v>22</v>
      </c>
      <c r="C6" s="2" t="s">
        <v>19</v>
      </c>
      <c r="D6" s="3">
        <v>0.1</v>
      </c>
    </row>
    <row r="7" spans="1:4" x14ac:dyDescent="0.25">
      <c r="A7" t="str">
        <f t="shared" si="0"/>
        <v>Conservador-DESENVOLVIMENTO</v>
      </c>
      <c r="B7" t="s">
        <v>22</v>
      </c>
      <c r="C7" s="2" t="s">
        <v>20</v>
      </c>
      <c r="D7" s="3">
        <v>0</v>
      </c>
    </row>
    <row r="8" spans="1:4" ht="15.75" thickBot="1" x14ac:dyDescent="0.3">
      <c r="A8" s="12" t="str">
        <f t="shared" si="0"/>
        <v>Conservador-HOTELARIA</v>
      </c>
      <c r="B8" s="12" t="s">
        <v>22</v>
      </c>
      <c r="C8" s="13" t="s">
        <v>21</v>
      </c>
      <c r="D8" s="14">
        <v>0</v>
      </c>
    </row>
    <row r="9" spans="1:4" x14ac:dyDescent="0.25">
      <c r="A9" t="str">
        <f>B9&amp;"-"&amp;C9</f>
        <v>Moderado-PAPEL</v>
      </c>
      <c r="B9" s="15" t="s">
        <v>11</v>
      </c>
      <c r="C9" s="2" t="s">
        <v>16</v>
      </c>
      <c r="D9" s="3">
        <v>0.32</v>
      </c>
    </row>
    <row r="10" spans="1:4" x14ac:dyDescent="0.25">
      <c r="A10" t="str">
        <f t="shared" ref="A10:A14" si="1">B10&amp;"-"&amp;C10</f>
        <v>Moderado-TIJOLO</v>
      </c>
      <c r="B10" s="15" t="s">
        <v>11</v>
      </c>
      <c r="C10" s="2" t="s">
        <v>17</v>
      </c>
      <c r="D10" s="3">
        <v>0.4</v>
      </c>
    </row>
    <row r="11" spans="1:4" x14ac:dyDescent="0.25">
      <c r="A11" t="str">
        <f t="shared" si="1"/>
        <v>Moderado-HIBRIDOS</v>
      </c>
      <c r="B11" t="s">
        <v>11</v>
      </c>
      <c r="C11" s="2" t="s">
        <v>18</v>
      </c>
      <c r="D11" s="3">
        <v>0.08</v>
      </c>
    </row>
    <row r="12" spans="1:4" x14ac:dyDescent="0.25">
      <c r="A12" t="str">
        <f t="shared" si="1"/>
        <v>Moderado-FOFs</v>
      </c>
      <c r="B12" t="s">
        <v>11</v>
      </c>
      <c r="C12" s="2" t="s">
        <v>19</v>
      </c>
      <c r="D12" s="3">
        <v>0.1</v>
      </c>
    </row>
    <row r="13" spans="1:4" x14ac:dyDescent="0.25">
      <c r="A13" t="str">
        <f t="shared" si="1"/>
        <v>Moderado-DESENVOLVIMENTO</v>
      </c>
      <c r="B13" t="s">
        <v>11</v>
      </c>
      <c r="C13" s="2" t="s">
        <v>20</v>
      </c>
      <c r="D13" s="3">
        <v>0</v>
      </c>
    </row>
    <row r="14" spans="1:4" ht="15.75" thickBot="1" x14ac:dyDescent="0.3">
      <c r="A14" s="12" t="str">
        <f t="shared" si="1"/>
        <v>Moderado-HOTELARIA</v>
      </c>
      <c r="B14" s="12" t="s">
        <v>11</v>
      </c>
      <c r="C14" s="17" t="s">
        <v>21</v>
      </c>
      <c r="D14" s="18">
        <v>0.1</v>
      </c>
    </row>
    <row r="15" spans="1:4" x14ac:dyDescent="0.25">
      <c r="A15" t="str">
        <f>B15&amp;"-"&amp;C15</f>
        <v>Agressivo-PAPEL</v>
      </c>
      <c r="B15" t="s">
        <v>13</v>
      </c>
      <c r="C15" s="2" t="s">
        <v>16</v>
      </c>
      <c r="D15" s="3">
        <v>0.5</v>
      </c>
    </row>
    <row r="16" spans="1:4" x14ac:dyDescent="0.25">
      <c r="A16" t="str">
        <f t="shared" ref="A16:A20" si="2">B16&amp;"-"&amp;C16</f>
        <v>Agressivo-TIJOLO</v>
      </c>
      <c r="B16" t="s">
        <v>13</v>
      </c>
      <c r="C16" s="2" t="s">
        <v>17</v>
      </c>
      <c r="D16" s="3">
        <v>0.1</v>
      </c>
    </row>
    <row r="17" spans="1:4" x14ac:dyDescent="0.25">
      <c r="A17" t="str">
        <f t="shared" si="2"/>
        <v>Agressivo-HIBRIDOS</v>
      </c>
      <c r="B17" t="s">
        <v>13</v>
      </c>
      <c r="C17" s="2" t="s">
        <v>18</v>
      </c>
      <c r="D17" s="3">
        <v>0.05</v>
      </c>
    </row>
    <row r="18" spans="1:4" x14ac:dyDescent="0.25">
      <c r="A18" t="str">
        <f t="shared" si="2"/>
        <v>Agressivo-FOFs</v>
      </c>
      <c r="B18" t="s">
        <v>13</v>
      </c>
      <c r="C18" s="2" t="s">
        <v>19</v>
      </c>
      <c r="D18" s="3">
        <v>0.05</v>
      </c>
    </row>
    <row r="19" spans="1:4" x14ac:dyDescent="0.25">
      <c r="A19" t="str">
        <f t="shared" si="2"/>
        <v>Agressivo-DESENVOLVIMENTO</v>
      </c>
      <c r="B19" t="s">
        <v>13</v>
      </c>
      <c r="C19" s="2" t="s">
        <v>20</v>
      </c>
      <c r="D19" s="3">
        <v>0.2</v>
      </c>
    </row>
    <row r="20" spans="1:4" ht="15.75" thickBot="1" x14ac:dyDescent="0.3">
      <c r="A20" s="19" t="str">
        <f t="shared" si="2"/>
        <v>Agressivo-HOTELARIA</v>
      </c>
      <c r="B20" s="16" t="s">
        <v>13</v>
      </c>
      <c r="C20" s="13" t="s">
        <v>21</v>
      </c>
      <c r="D20" s="1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9</vt:i4>
      </vt:variant>
    </vt:vector>
  </HeadingPairs>
  <TitlesOfParts>
    <vt:vector size="12" baseType="lpstr">
      <vt:lpstr>APP</vt:lpstr>
      <vt:lpstr>LEIA-ME</vt:lpstr>
      <vt:lpstr>Planilha2</vt:lpstr>
      <vt:lpstr>aporte</vt:lpstr>
      <vt:lpstr>patrimonio</vt:lpstr>
      <vt:lpstr>qtd_anos</vt:lpstr>
      <vt:lpstr>Rendimento_carteira</vt:lpstr>
      <vt:lpstr>salario</vt:lpstr>
      <vt:lpstr>sugestao</vt:lpstr>
      <vt:lpstr>Sugestao_investimento</vt:lpstr>
      <vt:lpstr>sugetao_investimento</vt:lpstr>
      <vt:lpstr>tx_mensal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Rocha de Almeida</dc:creator>
  <cp:lastModifiedBy>Fabio Rocha de Almeida</cp:lastModifiedBy>
  <dcterms:created xsi:type="dcterms:W3CDTF">2025-05-28T17:19:25Z</dcterms:created>
  <dcterms:modified xsi:type="dcterms:W3CDTF">2025-05-29T11:02:08Z</dcterms:modified>
</cp:coreProperties>
</file>