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10CA871-C132-43C4-805C-C116D9C94D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E44" i="1"/>
  <c r="E43" i="1"/>
  <c r="E42" i="1"/>
  <c r="D44" i="1"/>
  <c r="D43" i="1"/>
  <c r="D42" i="1"/>
  <c r="C44" i="1"/>
  <c r="C43" i="1"/>
  <c r="C42" i="1"/>
  <c r="B44" i="1"/>
  <c r="B43" i="1"/>
  <c r="B42" i="1"/>
  <c r="E35" i="1"/>
  <c r="D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<sst xmlns="http://schemas.openxmlformats.org/spreadsheetml/2006/main" count="93" uniqueCount="56">
  <si>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</si>
  <si>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</si>
  <si>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</si>
  <si>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</si>
  <si>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</si>
  <si>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</si>
  <si>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</si>
  <si>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</si>
  <si>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</si>
  <si>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</si>
  <si>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</si>
  <si>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</si>
  <si>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</si>
  <si>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</si>
  <si>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</si>
  <si>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</si>
  <si>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</si>
  <si>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</si>
  <si>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</si>
  <si>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</si>
  <si>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</si>
  <si>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</si>
  <si>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</si>
  <si>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</si>
  <si>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</si>
  <si>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</si>
  <si>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</si>
  <si>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</si>
  <si>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</si>
  <si>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</si>
  <si>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</si>
  <si>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</si>
  <si>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</si>
  <si>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</si>
  <si>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</si>
  <si>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</si>
  <si>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</si>
  <si>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</si>
  <si>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</si>
  <si>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</si>
  <si>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</si>
  <si>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</si>
  <si>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</si>
  <si>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</si>
  <si>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</si>
  <si>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</si>
  <si>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</si>
  <si>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</si>
  <si>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</si>
  <si>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</si>
  <si>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</si>
  <si>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</si>
  <si>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</si>
  <si>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</si>
  <si>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</si>
  <si>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Gross salaries by department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</si>
</sst>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#,##0.00\ [$€-1];[Red]#,##0.00\ [$€-1]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7" fillId="0" borderId="0" xfId="0" applyFont="1"/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3" borderId="8" xfId="1" applyNumberFormat="1" applyFont="1" applyFill="1" applyBorder="1"/>
    <xf numFmtId="168" fontId="6" fillId="6" borderId="8" xfId="0" applyNumberFormat="1" applyFont="1" applyFill="1" applyBorder="1" applyAlignment="1">
      <alignment horizontal="center" vertical="center"/>
    </xf>
    <xf numFmtId="168" fontId="6" fillId="6" borderId="14" xfId="0" applyNumberFormat="1" applyFont="1" applyFill="1" applyBorder="1" applyAlignment="1">
      <alignment horizontal="center" vertical="center"/>
    </xf>
    <xf numFmtId="168" fontId="6" fillId="6" borderId="22" xfId="0" applyNumberFormat="1" applyFont="1" applyFill="1" applyBorder="1" applyAlignment="1">
      <alignment horizontal="center" vertical="center"/>
    </xf>
    <xf numFmtId="168" fontId="6" fillId="6" borderId="23" xfId="0" applyNumberFormat="1" applyFont="1" applyFill="1" applyBorder="1" applyAlignment="1">
      <alignment horizontal="center" vertical="center"/>
    </xf>
    <xf numFmtId="168" fontId="0" fillId="0" borderId="25" xfId="0" applyNumberFormat="1" applyBorder="1" applyAlignment="1">
      <alignment horizontal="center" vertical="center"/>
    </xf>
    <xf numFmtId="166" fontId="6" fillId="4" borderId="8" xfId="0" applyNumberFormat="1" applyFont="1" applyFill="1" applyBorder="1" applyAlignment="1">
      <alignment horizontal="center" vertical="center"/>
    </xf>
    <xf numFmtId="166" fontId="6" fillId="4" borderId="16" xfId="0" applyNumberFormat="1" applyFont="1" applyFill="1" applyBorder="1" applyAlignment="1">
      <alignment horizontal="center" vertical="center"/>
    </xf>
    <xf numFmtId="168" fontId="6" fillId="4" borderId="8" xfId="0" applyNumberFormat="1" applyFont="1" applyFill="1" applyBorder="1" applyAlignment="1">
      <alignment horizontal="center" vertical="center"/>
    </xf>
    <xf numFmtId="166" fontId="6" fillId="4" borderId="14" xfId="0" applyNumberFormat="1" applyFont="1" applyFill="1" applyBorder="1" applyAlignment="1">
      <alignment horizontal="center" vertical="center"/>
    </xf>
    <xf numFmtId="166" fontId="6" fillId="4" borderId="17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1" zoomScale="57" zoomScaleNormal="57" workbookViewId="0">
      <selection activeCell="E44" sqref="A39:E44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style="3" customWidth="1"/>
    <col min="4" max="4" width="17.453125" customWidth="1"/>
    <col min="5" max="5" width="15.26953125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8" x14ac:dyDescent="0.4">
      <c r="A1" s="11"/>
    </row>
    <row r="2" spans="1:16" ht="18" x14ac:dyDescent="0.4">
      <c r="E2" s="52" t="s">
        <v>54</v>
      </c>
    </row>
    <row r="3" spans="1:16" ht="13.5" thickBot="1" x14ac:dyDescent="0.35">
      <c r="B3" s="32"/>
      <c r="C3" s="45"/>
      <c r="D3" s="32"/>
      <c r="E3" s="32"/>
      <c r="F3" s="32"/>
      <c r="G3" s="32"/>
      <c r="H3" s="32"/>
      <c r="I3" s="33">
        <v>4.1000000000000002E-2</v>
      </c>
      <c r="J3" s="33">
        <v>3.3999999999999998E-3</v>
      </c>
      <c r="K3" s="32"/>
    </row>
    <row r="4" spans="1:16" ht="26" x14ac:dyDescent="0.3">
      <c r="A4" s="34" t="s">
        <v>0</v>
      </c>
      <c r="B4" s="35" t="s">
        <v>1</v>
      </c>
      <c r="C4" s="46" t="s">
        <v>2</v>
      </c>
      <c r="D4" s="35" t="s">
        <v>3</v>
      </c>
      <c r="E4" s="36" t="s">
        <v>4</v>
      </c>
      <c r="F4" s="36" t="s">
        <v>5</v>
      </c>
      <c r="G4" s="36" t="s">
        <v>6</v>
      </c>
      <c r="H4" s="36" t="s">
        <v>7</v>
      </c>
      <c r="I4" s="36" t="s">
        <v>8</v>
      </c>
      <c r="J4" s="36" t="s">
        <v>9</v>
      </c>
      <c r="K4" s="37" t="s">
        <v>10</v>
      </c>
      <c r="L4" s="5"/>
    </row>
    <row r="5" spans="1:16" x14ac:dyDescent="0.25">
      <c r="A5" s="38" t="s">
        <v>11</v>
      </c>
      <c r="B5" s="24" t="s">
        <v>12</v>
      </c>
      <c r="C5" s="53">
        <v>2225</v>
      </c>
      <c r="D5" s="53" t="s">
        <v>13</v>
      </c>
      <c r="E5" s="28">
        <v>12.614094484613327</v>
      </c>
      <c r="F5" s="29">
        <v>160</v>
      </c>
      <c r="G5" s="30">
        <f>E5*F5</f>
        <v>2018.2551175381323</v>
      </c>
      <c r="H5" s="31">
        <v>0.27</v>
      </c>
      <c r="I5" s="55">
        <f>G5*4.1%</f>
        <v>82.748459819063413</v>
      </c>
      <c r="J5" s="55">
        <f>G5*0.34%</f>
        <v>6.86206739962965</v>
      </c>
      <c r="K5" s="39">
        <f>G5-I5-J5</f>
        <v>1928.6445903194392</v>
      </c>
      <c r="L5" s="5"/>
      <c r="N5" s="3"/>
    </row>
    <row r="6" spans="1:16" x14ac:dyDescent="0.25">
      <c r="A6" s="38" t="s">
        <v>14</v>
      </c>
      <c r="B6" s="24" t="s">
        <v>15</v>
      </c>
      <c r="C6" s="53">
        <v>4332</v>
      </c>
      <c r="D6" s="53" t="s">
        <v>16</v>
      </c>
      <c r="E6" s="28">
        <v>11.773154852305773</v>
      </c>
      <c r="F6" s="29">
        <v>155</v>
      </c>
      <c r="G6" s="30">
        <f t="shared" ref="G6:G22" si="0">E6*F6</f>
        <v>1824.8390021073947</v>
      </c>
      <c r="H6" s="31">
        <v>0.32600000000000001</v>
      </c>
      <c r="I6" s="55">
        <f t="shared" ref="I6:I22" si="1">G6*4.1%</f>
        <v>74.818399086403176</v>
      </c>
      <c r="J6" s="55">
        <f t="shared" ref="J6:J22" si="2">G6*0.34%</f>
        <v>6.204452607165142</v>
      </c>
      <c r="K6" s="39">
        <f t="shared" ref="K6:K22" si="3">G6-I6-J6</f>
        <v>1743.8161504138263</v>
      </c>
      <c r="L6" s="5"/>
      <c r="N6" s="3"/>
      <c r="O6" s="2"/>
      <c r="P6" s="2"/>
    </row>
    <row r="7" spans="1:16" x14ac:dyDescent="0.25">
      <c r="A7" s="38" t="s">
        <v>17</v>
      </c>
      <c r="B7" s="24" t="s">
        <v>18</v>
      </c>
      <c r="C7" s="53">
        <v>3312</v>
      </c>
      <c r="D7" s="53" t="s">
        <v>13</v>
      </c>
      <c r="E7" s="28">
        <v>8.0730204701525299</v>
      </c>
      <c r="F7" s="29">
        <v>120</v>
      </c>
      <c r="G7" s="30">
        <f t="shared" si="0"/>
        <v>968.7624564183036</v>
      </c>
      <c r="H7" s="31">
        <v>0.26500000000000001</v>
      </c>
      <c r="I7" s="55">
        <f t="shared" si="1"/>
        <v>39.71926071315044</v>
      </c>
      <c r="J7" s="55">
        <f t="shared" si="2"/>
        <v>3.2937923518222325</v>
      </c>
      <c r="K7" s="39">
        <f t="shared" si="3"/>
        <v>925.74940335333088</v>
      </c>
      <c r="L7" s="5"/>
      <c r="N7" s="3"/>
      <c r="O7" s="2"/>
      <c r="P7" s="2"/>
    </row>
    <row r="8" spans="1:16" x14ac:dyDescent="0.25">
      <c r="A8" s="38" t="s">
        <v>19</v>
      </c>
      <c r="B8" s="24" t="s">
        <v>12</v>
      </c>
      <c r="C8" s="53">
        <v>4432</v>
      </c>
      <c r="D8" s="53" t="s">
        <v>13</v>
      </c>
      <c r="E8" s="28">
        <v>10.091275587690662</v>
      </c>
      <c r="F8" s="29">
        <v>160</v>
      </c>
      <c r="G8" s="30">
        <f t="shared" si="0"/>
        <v>1614.6040940305058</v>
      </c>
      <c r="H8" s="31">
        <v>0.22900000000000001</v>
      </c>
      <c r="I8" s="55">
        <f t="shared" si="1"/>
        <v>66.198767855250736</v>
      </c>
      <c r="J8" s="55">
        <f t="shared" si="2"/>
        <v>5.48965391970372</v>
      </c>
      <c r="K8" s="39">
        <f t="shared" si="3"/>
        <v>1542.9156722555515</v>
      </c>
      <c r="L8" s="5"/>
      <c r="N8" s="3"/>
      <c r="O8" s="2"/>
      <c r="P8" s="2"/>
    </row>
    <row r="9" spans="1:16" x14ac:dyDescent="0.25">
      <c r="A9" s="38" t="s">
        <v>20</v>
      </c>
      <c r="B9" s="24" t="s">
        <v>15</v>
      </c>
      <c r="C9" s="53">
        <v>4223</v>
      </c>
      <c r="D9" s="53" t="s">
        <v>16</v>
      </c>
      <c r="E9" s="28">
        <v>14.295973749228438</v>
      </c>
      <c r="F9" s="29">
        <v>155</v>
      </c>
      <c r="G9" s="30">
        <f t="shared" si="0"/>
        <v>2215.8759311304079</v>
      </c>
      <c r="H9" s="31">
        <v>0.28999999999999998</v>
      </c>
      <c r="I9" s="55">
        <f t="shared" si="1"/>
        <v>90.850913176346708</v>
      </c>
      <c r="J9" s="55">
        <f t="shared" si="2"/>
        <v>7.5339781658433873</v>
      </c>
      <c r="K9" s="39">
        <f t="shared" si="3"/>
        <v>2117.4910397882177</v>
      </c>
      <c r="L9" s="5"/>
      <c r="N9" s="3"/>
      <c r="O9" s="2"/>
      <c r="P9" s="2"/>
    </row>
    <row r="10" spans="1:16" x14ac:dyDescent="0.25">
      <c r="A10" s="38" t="s">
        <v>21</v>
      </c>
      <c r="B10" s="50" t="s">
        <v>22</v>
      </c>
      <c r="C10" s="53">
        <v>2345</v>
      </c>
      <c r="D10" s="53" t="s">
        <v>13</v>
      </c>
      <c r="E10" s="28">
        <v>8.7457721759985727</v>
      </c>
      <c r="F10" s="29">
        <v>168</v>
      </c>
      <c r="G10" s="30">
        <f t="shared" si="0"/>
        <v>1469.2897255677601</v>
      </c>
      <c r="H10" s="31">
        <v>0.27</v>
      </c>
      <c r="I10" s="55">
        <f t="shared" si="1"/>
        <v>60.240878748278156</v>
      </c>
      <c r="J10" s="55">
        <f t="shared" si="2"/>
        <v>4.995585066930385</v>
      </c>
      <c r="K10" s="39">
        <f t="shared" si="3"/>
        <v>1404.0532617525516</v>
      </c>
      <c r="L10" s="5"/>
      <c r="N10" s="3"/>
      <c r="O10" s="2"/>
      <c r="P10" s="2"/>
    </row>
    <row r="11" spans="1:16" x14ac:dyDescent="0.25">
      <c r="A11" s="38" t="s">
        <v>23</v>
      </c>
      <c r="B11" s="50" t="s">
        <v>24</v>
      </c>
      <c r="C11" s="53">
        <v>4773</v>
      </c>
      <c r="D11" s="53" t="s">
        <v>13</v>
      </c>
      <c r="E11" s="28">
        <v>15.136913381535992</v>
      </c>
      <c r="F11" s="29">
        <v>153</v>
      </c>
      <c r="G11" s="30">
        <f t="shared" si="0"/>
        <v>2315.9477473750067</v>
      </c>
      <c r="H11" s="31">
        <v>0.33</v>
      </c>
      <c r="I11" s="55">
        <f t="shared" si="1"/>
        <v>94.953857642375254</v>
      </c>
      <c r="J11" s="55">
        <f t="shared" si="2"/>
        <v>7.8742223410750229</v>
      </c>
      <c r="K11" s="39">
        <f t="shared" si="3"/>
        <v>2213.1196673915565</v>
      </c>
      <c r="L11" s="5"/>
      <c r="N11" s="3"/>
      <c r="O11" s="2"/>
      <c r="P11" s="2"/>
    </row>
    <row r="12" spans="1:16" x14ac:dyDescent="0.25">
      <c r="A12" s="38" t="s">
        <v>25</v>
      </c>
      <c r="B12" s="50" t="s">
        <v>26</v>
      </c>
      <c r="C12" s="53">
        <v>5634</v>
      </c>
      <c r="D12" s="53" t="s">
        <v>16</v>
      </c>
      <c r="E12" s="28">
        <v>15.977853013843548</v>
      </c>
      <c r="F12" s="29">
        <v>155</v>
      </c>
      <c r="G12" s="30">
        <f t="shared" si="0"/>
        <v>2476.56721714575</v>
      </c>
      <c r="H12" s="31">
        <v>0.36</v>
      </c>
      <c r="I12" s="55">
        <f t="shared" si="1"/>
        <v>101.53925590297574</v>
      </c>
      <c r="J12" s="55">
        <f t="shared" si="2"/>
        <v>8.4203285382955499</v>
      </c>
      <c r="K12" s="39">
        <f t="shared" si="3"/>
        <v>2366.6076327044789</v>
      </c>
      <c r="L12" s="5"/>
      <c r="N12" s="3"/>
      <c r="O12" s="2"/>
      <c r="P12" s="2"/>
    </row>
    <row r="13" spans="1:16" x14ac:dyDescent="0.25">
      <c r="A13" s="38" t="s">
        <v>27</v>
      </c>
      <c r="B13" s="50" t="s">
        <v>28</v>
      </c>
      <c r="C13" s="53">
        <v>8867</v>
      </c>
      <c r="D13" s="53" t="s">
        <v>13</v>
      </c>
      <c r="E13" s="28">
        <v>8.5775842495370629</v>
      </c>
      <c r="F13" s="29">
        <v>132</v>
      </c>
      <c r="G13" s="30">
        <f t="shared" si="0"/>
        <v>1132.2411209388922</v>
      </c>
      <c r="H13" s="31">
        <v>0.24</v>
      </c>
      <c r="I13" s="55">
        <f t="shared" si="1"/>
        <v>46.421885958494578</v>
      </c>
      <c r="J13" s="55">
        <f t="shared" si="2"/>
        <v>3.849619811192234</v>
      </c>
      <c r="K13" s="39">
        <f t="shared" si="3"/>
        <v>1081.9696151692053</v>
      </c>
      <c r="L13" s="5"/>
      <c r="N13" s="3"/>
      <c r="O13" s="2"/>
      <c r="P13" s="2"/>
    </row>
    <row r="14" spans="1:16" x14ac:dyDescent="0.25">
      <c r="A14" s="38" t="s">
        <v>29</v>
      </c>
      <c r="B14" s="50" t="s">
        <v>30</v>
      </c>
      <c r="C14" s="53">
        <v>3376</v>
      </c>
      <c r="D14" s="53" t="s">
        <v>16</v>
      </c>
      <c r="E14" s="28">
        <v>15.809665087382037</v>
      </c>
      <c r="F14" s="29">
        <v>144</v>
      </c>
      <c r="G14" s="30">
        <f t="shared" si="0"/>
        <v>2276.5917725830132</v>
      </c>
      <c r="H14" s="31">
        <v>0.36499999999999999</v>
      </c>
      <c r="I14" s="55">
        <f t="shared" si="1"/>
        <v>93.340262675903531</v>
      </c>
      <c r="J14" s="55">
        <f t="shared" si="2"/>
        <v>7.7404120267822449</v>
      </c>
      <c r="K14" s="39">
        <f t="shared" si="3"/>
        <v>2175.5110978803273</v>
      </c>
      <c r="L14" s="5"/>
      <c r="N14" s="3"/>
      <c r="O14" s="2"/>
      <c r="P14" s="2"/>
    </row>
    <row r="15" spans="1:16" x14ac:dyDescent="0.25">
      <c r="A15" s="38" t="s">
        <v>31</v>
      </c>
      <c r="B15" s="50" t="s">
        <v>32</v>
      </c>
      <c r="C15" s="53">
        <v>6654</v>
      </c>
      <c r="D15" s="53" t="s">
        <v>13</v>
      </c>
      <c r="E15" s="28">
        <v>16.14604094030506</v>
      </c>
      <c r="F15" s="29">
        <v>168</v>
      </c>
      <c r="G15" s="30">
        <f t="shared" si="0"/>
        <v>2712.5348779712499</v>
      </c>
      <c r="H15" s="31">
        <v>0.35199999999999998</v>
      </c>
      <c r="I15" s="55">
        <f t="shared" si="1"/>
        <v>111.21392999682124</v>
      </c>
      <c r="J15" s="55">
        <f t="shared" si="2"/>
        <v>9.22261858510225</v>
      </c>
      <c r="K15" s="39">
        <f t="shared" si="3"/>
        <v>2592.0983293893264</v>
      </c>
      <c r="L15" s="5"/>
      <c r="N15" s="3"/>
      <c r="O15" s="2"/>
      <c r="P15" s="2"/>
    </row>
    <row r="16" spans="1:16" x14ac:dyDescent="0.25">
      <c r="A16" s="38" t="s">
        <v>33</v>
      </c>
      <c r="B16" s="24" t="s">
        <v>15</v>
      </c>
      <c r="C16" s="53">
        <v>4435</v>
      </c>
      <c r="D16" s="53" t="s">
        <v>16</v>
      </c>
      <c r="E16" s="28">
        <v>18.500671910766211</v>
      </c>
      <c r="F16" s="29">
        <v>120</v>
      </c>
      <c r="G16" s="30">
        <f t="shared" si="0"/>
        <v>2220.0806292919456</v>
      </c>
      <c r="H16" s="31">
        <v>0.41</v>
      </c>
      <c r="I16" s="55">
        <f t="shared" si="1"/>
        <v>91.023305800969752</v>
      </c>
      <c r="J16" s="55">
        <f t="shared" si="2"/>
        <v>7.5482741395926158</v>
      </c>
      <c r="K16" s="39">
        <f t="shared" si="3"/>
        <v>2121.5090493513831</v>
      </c>
      <c r="L16" s="5"/>
      <c r="N16" s="3"/>
      <c r="O16" s="2"/>
      <c r="P16" s="2"/>
    </row>
    <row r="17" spans="1:16" x14ac:dyDescent="0.25">
      <c r="A17" s="38" t="s">
        <v>34</v>
      </c>
      <c r="B17" s="24" t="s">
        <v>15</v>
      </c>
      <c r="C17" s="53">
        <v>3645</v>
      </c>
      <c r="D17" s="53" t="s">
        <v>16</v>
      </c>
      <c r="E17" s="28">
        <v>12.277718631690306</v>
      </c>
      <c r="F17" s="29">
        <v>170</v>
      </c>
      <c r="G17" s="30">
        <f t="shared" si="0"/>
        <v>2087.2121673873521</v>
      </c>
      <c r="H17" s="31">
        <v>0.32800000000000001</v>
      </c>
      <c r="I17" s="55">
        <f t="shared" si="1"/>
        <v>85.575698862881424</v>
      </c>
      <c r="J17" s="55">
        <f t="shared" si="2"/>
        <v>7.0965213691169975</v>
      </c>
      <c r="K17" s="39">
        <f t="shared" si="3"/>
        <v>1994.5399471553537</v>
      </c>
      <c r="L17" s="5"/>
      <c r="N17" s="3"/>
      <c r="O17" s="2"/>
      <c r="P17" s="2"/>
    </row>
    <row r="18" spans="1:16" x14ac:dyDescent="0.25">
      <c r="A18" s="38" t="s">
        <v>35</v>
      </c>
      <c r="B18" s="24" t="s">
        <v>15</v>
      </c>
      <c r="C18" s="53">
        <v>6654</v>
      </c>
      <c r="D18" s="53" t="s">
        <v>16</v>
      </c>
      <c r="E18" s="28">
        <v>10.427651440613683</v>
      </c>
      <c r="F18" s="29">
        <v>147</v>
      </c>
      <c r="G18" s="30">
        <f t="shared" si="0"/>
        <v>1532.8647617702115</v>
      </c>
      <c r="H18" s="31">
        <v>0.318</v>
      </c>
      <c r="I18" s="55">
        <f t="shared" si="1"/>
        <v>62.847455232578668</v>
      </c>
      <c r="J18" s="55">
        <f t="shared" si="2"/>
        <v>5.2117401900187197</v>
      </c>
      <c r="K18" s="39">
        <f t="shared" si="3"/>
        <v>1464.8055663476143</v>
      </c>
      <c r="L18" s="5"/>
      <c r="N18" s="3"/>
      <c r="O18" s="2"/>
      <c r="P18" s="2"/>
    </row>
    <row r="19" spans="1:16" x14ac:dyDescent="0.25">
      <c r="A19" s="38" t="s">
        <v>36</v>
      </c>
      <c r="B19" s="24" t="s">
        <v>15</v>
      </c>
      <c r="C19" s="53">
        <v>1196</v>
      </c>
      <c r="D19" s="53" t="s">
        <v>16</v>
      </c>
      <c r="E19" s="28">
        <v>9.2503359553831057</v>
      </c>
      <c r="F19" s="29">
        <v>137</v>
      </c>
      <c r="G19" s="30">
        <f t="shared" si="0"/>
        <v>1267.2960258874855</v>
      </c>
      <c r="H19" s="31">
        <v>0.307</v>
      </c>
      <c r="I19" s="55">
        <f t="shared" si="1"/>
        <v>51.959137061386897</v>
      </c>
      <c r="J19" s="55">
        <f t="shared" si="2"/>
        <v>4.308806488017451</v>
      </c>
      <c r="K19" s="39">
        <f t="shared" si="3"/>
        <v>1211.0280823380813</v>
      </c>
      <c r="L19" s="5"/>
      <c r="N19" s="3"/>
      <c r="O19" s="2"/>
      <c r="P19" s="2"/>
    </row>
    <row r="20" spans="1:16" x14ac:dyDescent="0.25">
      <c r="A20" s="38" t="s">
        <v>37</v>
      </c>
      <c r="B20" s="50" t="s">
        <v>38</v>
      </c>
      <c r="C20" s="53">
        <v>5647</v>
      </c>
      <c r="D20" s="53" t="s">
        <v>13</v>
      </c>
      <c r="E20" s="28">
        <v>10.259463514152174</v>
      </c>
      <c r="F20" s="29">
        <v>154</v>
      </c>
      <c r="G20" s="30">
        <f t="shared" si="0"/>
        <v>1579.9573811794348</v>
      </c>
      <c r="H20" s="31">
        <v>0.24299999999999999</v>
      </c>
      <c r="I20" s="55">
        <f t="shared" si="1"/>
        <v>64.778252628356825</v>
      </c>
      <c r="J20" s="55">
        <f t="shared" si="2"/>
        <v>5.371855096010079</v>
      </c>
      <c r="K20" s="39">
        <f t="shared" si="3"/>
        <v>1509.8072734550681</v>
      </c>
      <c r="L20" s="5"/>
      <c r="N20" s="3"/>
      <c r="O20" s="2"/>
      <c r="P20" s="2"/>
    </row>
    <row r="21" spans="1:16" x14ac:dyDescent="0.25">
      <c r="A21" s="38" t="s">
        <v>39</v>
      </c>
      <c r="B21" s="50" t="s">
        <v>40</v>
      </c>
      <c r="C21" s="53">
        <v>4432</v>
      </c>
      <c r="D21" s="53" t="s">
        <v>13</v>
      </c>
      <c r="E21" s="28">
        <v>50.456377938453308</v>
      </c>
      <c r="F21" s="29">
        <v>144</v>
      </c>
      <c r="G21" s="30">
        <f t="shared" si="0"/>
        <v>7265.7184231372767</v>
      </c>
      <c r="H21" s="31">
        <v>0.54</v>
      </c>
      <c r="I21" s="55">
        <f t="shared" si="1"/>
        <v>297.8944553486283</v>
      </c>
      <c r="J21" s="55">
        <f t="shared" si="2"/>
        <v>24.703442638666743</v>
      </c>
      <c r="K21" s="39">
        <f t="shared" si="3"/>
        <v>6943.1205251499814</v>
      </c>
      <c r="L21" s="5"/>
      <c r="N21" s="3"/>
      <c r="O21" s="2"/>
      <c r="P21" s="2"/>
    </row>
    <row r="22" spans="1:16" ht="13" thickBot="1" x14ac:dyDescent="0.3">
      <c r="A22" s="40" t="s">
        <v>41</v>
      </c>
      <c r="B22" s="51" t="s">
        <v>26</v>
      </c>
      <c r="C22" s="54">
        <v>1123</v>
      </c>
      <c r="D22" s="53" t="s">
        <v>16</v>
      </c>
      <c r="E22" s="41">
        <v>17.659732278458659</v>
      </c>
      <c r="F22" s="42">
        <v>150</v>
      </c>
      <c r="G22" s="30">
        <f t="shared" si="0"/>
        <v>2648.9598417687989</v>
      </c>
      <c r="H22" s="43">
        <v>0.34</v>
      </c>
      <c r="I22" s="55">
        <f t="shared" si="1"/>
        <v>108.60735351252075</v>
      </c>
      <c r="J22" s="55">
        <f t="shared" si="2"/>
        <v>9.006463462013917</v>
      </c>
      <c r="K22" s="39">
        <f t="shared" si="3"/>
        <v>2531.3460247942644</v>
      </c>
      <c r="L22" s="5"/>
      <c r="N22" s="3"/>
      <c r="O22" s="2"/>
      <c r="P22" s="2"/>
    </row>
    <row r="23" spans="1:16" x14ac:dyDescent="0.25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5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5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66" t="s">
        <v>42</v>
      </c>
      <c r="B30" s="67"/>
      <c r="C30" s="67"/>
      <c r="D30" s="67"/>
      <c r="E30" s="68"/>
      <c r="I30" s="69" t="s">
        <v>43</v>
      </c>
      <c r="J30" s="70"/>
    </row>
    <row r="31" spans="1:16" ht="16" thickBot="1" x14ac:dyDescent="0.4">
      <c r="A31" s="17"/>
      <c r="B31" s="18"/>
      <c r="C31" s="47"/>
      <c r="D31" s="18"/>
      <c r="E31" s="18"/>
      <c r="I31" s="7"/>
      <c r="J31" s="6"/>
    </row>
    <row r="32" spans="1:16" ht="16" thickBot="1" x14ac:dyDescent="0.4">
      <c r="A32" s="19" t="s">
        <v>44</v>
      </c>
      <c r="B32" s="20"/>
      <c r="C32" s="48"/>
      <c r="D32" s="20"/>
      <c r="E32" s="20"/>
      <c r="I32" s="21" t="s">
        <v>45</v>
      </c>
      <c r="J32" s="73" t="s">
        <v>34</v>
      </c>
      <c r="K32" t="s">
        <v>46</v>
      </c>
    </row>
    <row r="33" spans="1:11" ht="27" thickBot="1" x14ac:dyDescent="0.4">
      <c r="A33" s="12" t="s">
        <v>3</v>
      </c>
      <c r="B33" s="44" t="s">
        <v>6</v>
      </c>
      <c r="C33" s="36" t="s">
        <v>47</v>
      </c>
      <c r="D33" s="36" t="s">
        <v>48</v>
      </c>
      <c r="E33" s="37" t="s">
        <v>10</v>
      </c>
      <c r="I33" s="23" t="s">
        <v>49</v>
      </c>
      <c r="J33" s="71">
        <f>VLOOKUP(J32,A5:C22,3,FALSE)</f>
        <v>3645</v>
      </c>
      <c r="K33" t="s">
        <v>50</v>
      </c>
    </row>
    <row r="34" spans="1:11" ht="16" thickBot="1" x14ac:dyDescent="0.4">
      <c r="A34" s="12" t="s">
        <v>16</v>
      </c>
      <c r="B34" s="63">
        <f>SUM(G6,G9,G12,G14,G16,G17,G18,G18,G22)</f>
        <v>18815.856084955085</v>
      </c>
      <c r="C34" s="61">
        <f>SUM(I6,I9,I12,I14,I16,I17,I18,I19,I22)</f>
        <v>760.56178131196657</v>
      </c>
      <c r="D34" s="61">
        <f>SUM(J6,J9,J12,J14,J16,J17,J18,J19,J22)</f>
        <v>63.070976986846027</v>
      </c>
      <c r="E34" s="64">
        <f>SUM(K6,K9,K12,K14,K16,K17,K18,K19,K22)</f>
        <v>17726.654590773549</v>
      </c>
      <c r="I34" s="22" t="s">
        <v>51</v>
      </c>
      <c r="J34" s="72" t="str">
        <f>VLOOKUP(J32,A5:D22,4,FALSE)</f>
        <v>Sales dep.</v>
      </c>
      <c r="K34" t="s">
        <v>50</v>
      </c>
    </row>
    <row r="35" spans="1:11" ht="16" thickBot="1" x14ac:dyDescent="0.4">
      <c r="A35" s="12" t="s">
        <v>13</v>
      </c>
      <c r="B35" s="62">
        <f>SUM(G5,G7,G8,G10,G11,G13,G15,G20,G21)</f>
        <v>21077.310944156561</v>
      </c>
      <c r="C35" s="62">
        <f>SUM(I5,I7,I8,I10,I11,I13,I15,I20,I21)</f>
        <v>864.16974871041884</v>
      </c>
      <c r="D35" s="62">
        <f>SUM(J5,J7,J8,J10,J11,J13,J15,J20,J21)</f>
        <v>71.662857210132316</v>
      </c>
      <c r="E35" s="65">
        <f>SUM(K5,K7,K8,K10,K11,K13,K15,K20,K21)</f>
        <v>20141.478338236011</v>
      </c>
    </row>
    <row r="38" spans="1:11" ht="16" thickBot="1" x14ac:dyDescent="0.4">
      <c r="A38" s="26"/>
      <c r="B38" s="16"/>
      <c r="C38" s="49"/>
      <c r="D38" s="16"/>
      <c r="E38" s="16"/>
    </row>
    <row r="39" spans="1:11" ht="16" thickBot="1" x14ac:dyDescent="0.4">
      <c r="A39" s="27"/>
      <c r="B39" s="74" t="s">
        <v>55</v>
      </c>
      <c r="C39" s="74"/>
      <c r="D39" s="20"/>
      <c r="E39" s="75"/>
    </row>
    <row r="40" spans="1:11" ht="16" thickBot="1" x14ac:dyDescent="0.4">
      <c r="A40" s="19" t="s">
        <v>52</v>
      </c>
      <c r="B40" s="20"/>
      <c r="C40" s="48"/>
      <c r="D40" s="20"/>
      <c r="E40" s="75"/>
    </row>
    <row r="41" spans="1:11" ht="27" thickBot="1" x14ac:dyDescent="0.4">
      <c r="A41" s="12" t="s">
        <v>3</v>
      </c>
      <c r="B41" s="44" t="s">
        <v>6</v>
      </c>
      <c r="C41" s="36" t="s">
        <v>47</v>
      </c>
      <c r="D41" s="36" t="s">
        <v>48</v>
      </c>
      <c r="E41" s="37" t="s">
        <v>10</v>
      </c>
    </row>
    <row r="42" spans="1:11" ht="16" thickBot="1" x14ac:dyDescent="0.4">
      <c r="A42" s="12" t="s">
        <v>16</v>
      </c>
      <c r="B42" s="56">
        <f t="shared" ref="B42:E43" si="4">B34*12</f>
        <v>225790.27301946102</v>
      </c>
      <c r="C42" s="56">
        <f t="shared" si="4"/>
        <v>9126.7413757435988</v>
      </c>
      <c r="D42" s="56">
        <f t="shared" si="4"/>
        <v>756.8517238421523</v>
      </c>
      <c r="E42" s="57">
        <f t="shared" si="4"/>
        <v>212719.85508928259</v>
      </c>
    </row>
    <row r="43" spans="1:11" ht="16" thickBot="1" x14ac:dyDescent="0.4">
      <c r="A43" s="12" t="s">
        <v>13</v>
      </c>
      <c r="B43" s="58">
        <f t="shared" si="4"/>
        <v>252927.73132987873</v>
      </c>
      <c r="C43" s="58">
        <f t="shared" si="4"/>
        <v>10370.036984525026</v>
      </c>
      <c r="D43" s="58">
        <f t="shared" si="4"/>
        <v>859.95428652158785</v>
      </c>
      <c r="E43" s="59">
        <f t="shared" si="4"/>
        <v>241697.74005883213</v>
      </c>
    </row>
    <row r="44" spans="1:11" ht="16" thickBot="1" x14ac:dyDescent="0.4">
      <c r="A44" s="25" t="s">
        <v>53</v>
      </c>
      <c r="B44" s="60">
        <f>B42+B43</f>
        <v>478718.00434933975</v>
      </c>
      <c r="C44" s="60">
        <f>C42+C43</f>
        <v>19496.778360268625</v>
      </c>
      <c r="D44" s="60">
        <f>D42+D43</f>
        <v>1616.8060103637401</v>
      </c>
      <c r="E44" s="60">
        <f>E42+E43</f>
        <v>454417.59514811472</v>
      </c>
    </row>
  </sheetData>
  <mergeCells count="3">
    <mergeCell ref="A30:E30"/>
    <mergeCell ref="I30:J30"/>
    <mergeCell ref="B39:C39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2022-11-16T00:13:49Z</dcterms:modified>
  <cp:category/>
  <cp:contentStatus/>
</cp:coreProperties>
</file>