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ny\Documents\Project Cutler Bay (IS250)\"/>
    </mc:Choice>
  </mc:AlternateContent>
  <xr:revisionPtr revIDLastSave="0" documentId="13_ncr:1_{1FAD0ED7-6962-4796-A380-4913D75DA213}" xr6:coauthVersionLast="47" xr6:coauthVersionMax="47" xr10:uidLastSave="{00000000-0000-0000-0000-000000000000}"/>
  <bookViews>
    <workbookView xWindow="13185" yWindow="4455" windowWidth="28800" windowHeight="15435" xr2:uid="{48884E02-CF73-4F0D-AFFB-8F83BB29A6E9}"/>
  </bookViews>
  <sheets>
    <sheet name="Cos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F21" i="1"/>
  <c r="C47" i="1"/>
  <c r="C46" i="1"/>
  <c r="C48" i="1" s="1"/>
  <c r="F18" i="1"/>
  <c r="O19" i="1"/>
  <c r="O20" i="1"/>
  <c r="O21" i="1"/>
  <c r="O22" i="1"/>
  <c r="O23" i="1"/>
  <c r="O24" i="1"/>
  <c r="O25" i="1"/>
  <c r="O26" i="1"/>
  <c r="O27" i="1"/>
  <c r="O28" i="1"/>
  <c r="O29" i="1"/>
  <c r="F16" i="1"/>
  <c r="F17" i="1"/>
  <c r="E16" i="1"/>
  <c r="O18" i="1"/>
  <c r="E15" i="1"/>
  <c r="F13" i="1"/>
  <c r="F14" i="1"/>
  <c r="F15" i="1"/>
  <c r="O17" i="1"/>
  <c r="N5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3" i="1"/>
  <c r="N15" i="1"/>
  <c r="N4" i="1"/>
  <c r="E7" i="1"/>
  <c r="E6" i="1"/>
  <c r="F5" i="1"/>
  <c r="F9" i="1"/>
  <c r="F6" i="1"/>
  <c r="F7" i="1"/>
  <c r="F8" i="1"/>
  <c r="F10" i="1"/>
  <c r="F11" i="1"/>
  <c r="F12" i="1"/>
  <c r="F4" i="1"/>
  <c r="F3" i="1"/>
</calcChain>
</file>

<file path=xl/sharedStrings.xml><?xml version="1.0" encoding="utf-8"?>
<sst xmlns="http://schemas.openxmlformats.org/spreadsheetml/2006/main" count="109" uniqueCount="74">
  <si>
    <t>Lexus Costs (Parts)</t>
  </si>
  <si>
    <t>Lexus Costs (Tools/Materials)</t>
  </si>
  <si>
    <t>Desc.</t>
  </si>
  <si>
    <t>Market</t>
  </si>
  <si>
    <t>Purchase Date</t>
  </si>
  <si>
    <t>Install Date</t>
  </si>
  <si>
    <t>Cost</t>
  </si>
  <si>
    <t>TTD</t>
  </si>
  <si>
    <t>For LEXUS IS250 IS350 2006-2013 Console Shifter Shift Slide Cover</t>
  </si>
  <si>
    <t>Ebay</t>
  </si>
  <si>
    <t xml:space="preserve">PB Blaster Penetrating Oil </t>
  </si>
  <si>
    <t>Advanced</t>
  </si>
  <si>
    <t>Touch up Paint Kit With Brush 2 Oz For Lexus Obsidian 212</t>
  </si>
  <si>
    <t>Telescoping Mirror</t>
  </si>
  <si>
    <t>LEXUS OEM VALVE COVER GASKETS AND SPARK PLUG SEAL SET 2006-2013 IS250 / IS350</t>
  </si>
  <si>
    <t>Ebay (Lexus OEM)</t>
  </si>
  <si>
    <t>Pittsburgh 3T Jack</t>
  </si>
  <si>
    <t>Harbor Freight</t>
  </si>
  <si>
    <t>Carquest Ceramic Brake Pads Rear Gold</t>
  </si>
  <si>
    <t>Micrometer</t>
  </si>
  <si>
    <t>Home Depot</t>
  </si>
  <si>
    <t>Ceramic High Performance Brake Lube</t>
  </si>
  <si>
    <t>Rentals (Spring Compressor)</t>
  </si>
  <si>
    <t>LEXUS OEM SPARK PLUG 90919-01249 X6</t>
  </si>
  <si>
    <t>Lexus OEM</t>
  </si>
  <si>
    <t>Microfiber Towels</t>
  </si>
  <si>
    <t>KYB Gas Strut, EA 551132 X2</t>
  </si>
  <si>
    <t>Autozone</t>
  </si>
  <si>
    <t>JACK OIL W/STP LEAK 12</t>
  </si>
  <si>
    <t>Rotors, Discovered to be not needed, Current Rotors within Tolerance</t>
  </si>
  <si>
    <t>Napa?</t>
  </si>
  <si>
    <t>DOT 3 Brake Fluid</t>
  </si>
  <si>
    <t>Denso 234-9068 Air Fuel Sensor</t>
  </si>
  <si>
    <t>Amazon</t>
  </si>
  <si>
    <t>Anti Sieze (Rotors)</t>
  </si>
  <si>
    <t>HUD Screen/Backup Camera</t>
  </si>
  <si>
    <t>Ebay/Ali?</t>
  </si>
  <si>
    <t>Brake Cleaner Spray</t>
  </si>
  <si>
    <t>Rear Axle Seal/Or Full rear left axle</t>
  </si>
  <si>
    <t>Rock Auto</t>
  </si>
  <si>
    <t>Permatex Blue</t>
  </si>
  <si>
    <t>Replacement rear diff, Pending investigation/diagnostic.</t>
  </si>
  <si>
    <t>??</t>
  </si>
  <si>
    <t>19mm, 1/2" socket to replace rusty one in set</t>
  </si>
  <si>
    <t>Upper Spring Bump Stop x2</t>
  </si>
  <si>
    <t>G20 Flashlight</t>
  </si>
  <si>
    <t>75-90 Gear Oil 2 Qts, 1.2 Qts Used</t>
  </si>
  <si>
    <t xml:space="preserve">10mm hex nut to 3/8th adaptor </t>
  </si>
  <si>
    <t>Sticky Dash Fix</t>
  </si>
  <si>
    <t>Online</t>
  </si>
  <si>
    <t>Intake manifold Allen 5mm Bolts x6</t>
  </si>
  <si>
    <t xml:space="preserve">PVC Valve </t>
  </si>
  <si>
    <t>24Pk Home Depot Microfiber Cloths</t>
  </si>
  <si>
    <t>50Pk Nitrile Gloves Disposable</t>
  </si>
  <si>
    <t>Microfiber Roller for Dash Fix</t>
  </si>
  <si>
    <t>Paint Roller Handle for Dash Fix</t>
  </si>
  <si>
    <t>Aftermarket Shift Knob (Black)</t>
  </si>
  <si>
    <t>600 Grit Sandpaper Sponge (1Ct)</t>
  </si>
  <si>
    <t>Lowes</t>
  </si>
  <si>
    <t>Gloss Clear Coat Spray Paint for Headlights</t>
  </si>
  <si>
    <t>2000 Grit Sandpaper Sheets (8Ct)</t>
  </si>
  <si>
    <t>Engine Degreaser Spray</t>
  </si>
  <si>
    <t xml:space="preserve">Advanced </t>
  </si>
  <si>
    <t>Ultra Grey RTV</t>
  </si>
  <si>
    <t>5mm hex nut to 3/8th adaptor</t>
  </si>
  <si>
    <t xml:space="preserve">Oxygen Sensor tool Kit Rental </t>
  </si>
  <si>
    <t>Initial Cost</t>
  </si>
  <si>
    <t>Initial Registration Ect</t>
  </si>
  <si>
    <t>Parts</t>
  </si>
  <si>
    <t>Tools/Materials</t>
  </si>
  <si>
    <t>Total Cost</t>
  </si>
  <si>
    <t>Engine valve Cover Gasket x4</t>
  </si>
  <si>
    <t>Engine Valve Cover Gasket b x2</t>
  </si>
  <si>
    <t>Engine Valve Cover Grommet 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</si>
</sst>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1" fillId="2" borderId="0" xfId="0" applyFont="1" applyFill="1"/>
    <xf numFmtId="0" fontId="1" fillId="0" borderId="0" xfId="0" applyFon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83481-C4A2-48CE-A6E8-8DD90E80E1F0}">
  <dimension ref="A1:O48"/>
  <sheetViews>
    <sheetView tabSelected="1" topLeftCell="A16" workbookViewId="0">
      <selection activeCell="F27" sqref="F27"/>
    </sheetView>
  </sheetViews>
  <sheetFormatPr defaultRowHeight="15" x14ac:dyDescent="0.25"/>
  <cols>
    <col min="1" max="1" width="77.85546875" bestFit="1" customWidth="1"/>
    <col min="2" max="2" width="26.42578125" customWidth="1"/>
    <col min="3" max="3" width="13.7109375" bestFit="1" customWidth="1"/>
    <col min="4" max="4" width="13.7109375" customWidth="1"/>
    <col min="10" max="10" width="74.140625" customWidth="1"/>
    <col min="11" max="11" width="18" customWidth="1"/>
    <col min="12" max="12" width="13.85546875" bestFit="1" customWidth="1"/>
    <col min="13" max="13" width="11" bestFit="1" customWidth="1"/>
    <col min="14" max="14" width="16.28515625" customWidth="1"/>
  </cols>
  <sheetData>
    <row r="1" spans="1:15" x14ac:dyDescent="0.25">
      <c r="A1" t="s">
        <v>0</v>
      </c>
      <c r="J1" t="s">
        <v>1</v>
      </c>
    </row>
    <row r="2" spans="1:15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</row>
    <row r="3" spans="1:15" x14ac:dyDescent="0.25">
      <c r="A3" t="s">
        <v>8</v>
      </c>
      <c r="B3" t="s">
        <v>9</v>
      </c>
      <c r="C3" s="1">
        <v>45286</v>
      </c>
      <c r="D3" s="1">
        <v>45289</v>
      </c>
      <c r="E3">
        <v>12.83</v>
      </c>
      <c r="F3">
        <f>SUM($E$3:$E3)</f>
        <v>12.83</v>
      </c>
      <c r="J3" t="s">
        <v>10</v>
      </c>
      <c r="K3" t="s">
        <v>11</v>
      </c>
      <c r="L3" s="1">
        <v>45287</v>
      </c>
      <c r="N3">
        <v>8.8699999999999992</v>
      </c>
      <c r="O3">
        <f>SUM($N$3:$N3)</f>
        <v>8.8699999999999992</v>
      </c>
    </row>
    <row r="4" spans="1:15" x14ac:dyDescent="0.25">
      <c r="A4" t="s">
        <v>12</v>
      </c>
      <c r="B4" t="s">
        <v>9</v>
      </c>
      <c r="C4" s="1">
        <v>45286</v>
      </c>
      <c r="D4" s="1"/>
      <c r="E4">
        <v>15.92</v>
      </c>
      <c r="F4">
        <f>SUM($E$3:$E4)</f>
        <v>28.75</v>
      </c>
      <c r="J4" t="s">
        <v>13</v>
      </c>
      <c r="K4" t="s">
        <v>11</v>
      </c>
      <c r="L4" s="1">
        <v>45287</v>
      </c>
      <c r="N4">
        <f>ROUND(((11.99-2.4)*1.07),2)</f>
        <v>10.26</v>
      </c>
      <c r="O4">
        <f>SUM($N$3:$N4)</f>
        <v>19.13</v>
      </c>
    </row>
    <row r="5" spans="1:15" x14ac:dyDescent="0.25">
      <c r="A5" t="s">
        <v>14</v>
      </c>
      <c r="B5" t="s">
        <v>15</v>
      </c>
      <c r="C5" s="1">
        <v>45286</v>
      </c>
      <c r="D5" s="1"/>
      <c r="E5" s="2">
        <v>73.099999999999994</v>
      </c>
      <c r="F5">
        <f>SUM($E$3:$E5)</f>
        <v>101.85</v>
      </c>
      <c r="J5" t="s">
        <v>16</v>
      </c>
      <c r="K5" t="s">
        <v>17</v>
      </c>
      <c r="L5" s="1">
        <v>45288</v>
      </c>
      <c r="N5">
        <f>154.06-4</f>
        <v>150.06</v>
      </c>
      <c r="O5">
        <f>SUM($N$3:$N5)</f>
        <v>169.19</v>
      </c>
    </row>
    <row r="6" spans="1:15" x14ac:dyDescent="0.25">
      <c r="A6" t="s">
        <v>18</v>
      </c>
      <c r="B6" t="s">
        <v>11</v>
      </c>
      <c r="C6" s="1">
        <v>45287</v>
      </c>
      <c r="E6">
        <f>ROUND(((61.99-12.4)*1.07),2)</f>
        <v>53.06</v>
      </c>
      <c r="F6">
        <f>SUM($E$3:$E6)</f>
        <v>154.91</v>
      </c>
      <c r="J6" t="s">
        <v>19</v>
      </c>
      <c r="K6" t="s">
        <v>20</v>
      </c>
      <c r="O6">
        <f>SUM($N$3:$N6)</f>
        <v>169.19</v>
      </c>
    </row>
    <row r="7" spans="1:15" x14ac:dyDescent="0.25">
      <c r="A7" t="s">
        <v>21</v>
      </c>
      <c r="B7" t="s">
        <v>11</v>
      </c>
      <c r="C7" s="1">
        <v>45287</v>
      </c>
      <c r="E7">
        <f>ROUND((1.99-0.39)*1.07,2)</f>
        <v>1.71</v>
      </c>
      <c r="F7">
        <f>SUM($E$3:$E7)</f>
        <v>156.62</v>
      </c>
      <c r="J7" t="s">
        <v>22</v>
      </c>
      <c r="K7" t="s">
        <v>11</v>
      </c>
      <c r="L7" s="1">
        <v>45303</v>
      </c>
      <c r="N7">
        <v>0</v>
      </c>
      <c r="O7">
        <f>SUM($N$3:$N7)</f>
        <v>169.19</v>
      </c>
    </row>
    <row r="8" spans="1:15" x14ac:dyDescent="0.25">
      <c r="A8" t="s">
        <v>23</v>
      </c>
      <c r="B8" t="s">
        <v>24</v>
      </c>
      <c r="C8" s="1">
        <v>45287</v>
      </c>
      <c r="E8">
        <v>93.86</v>
      </c>
      <c r="F8">
        <f>SUM($E$3:$E8)</f>
        <v>250.48000000000002</v>
      </c>
      <c r="J8" t="s">
        <v>25</v>
      </c>
      <c r="K8" t="s">
        <v>17</v>
      </c>
      <c r="L8" s="1">
        <v>45288</v>
      </c>
      <c r="N8">
        <v>3.99</v>
      </c>
      <c r="O8">
        <f>SUM($N$3:$N8)</f>
        <v>173.18</v>
      </c>
    </row>
    <row r="9" spans="1:15" x14ac:dyDescent="0.25">
      <c r="A9" t="s">
        <v>26</v>
      </c>
      <c r="B9" t="s">
        <v>27</v>
      </c>
      <c r="C9" s="1">
        <v>45288</v>
      </c>
      <c r="E9">
        <v>267.68</v>
      </c>
      <c r="F9">
        <f>SUM($E$3:$E9)</f>
        <v>518.16000000000008</v>
      </c>
      <c r="J9" t="s">
        <v>28</v>
      </c>
      <c r="K9" t="s">
        <v>11</v>
      </c>
      <c r="L9" s="1">
        <v>45292</v>
      </c>
      <c r="N9">
        <v>8.56</v>
      </c>
      <c r="O9">
        <f>SUM($N$3:$N9)</f>
        <v>181.74</v>
      </c>
    </row>
    <row r="10" spans="1:15" x14ac:dyDescent="0.25">
      <c r="A10" s="4" t="s">
        <v>29</v>
      </c>
      <c r="B10" t="s">
        <v>30</v>
      </c>
      <c r="E10">
        <v>0</v>
      </c>
      <c r="F10">
        <f>SUM($E$3:$E11)</f>
        <v>642.91000000000008</v>
      </c>
      <c r="J10" s="3" t="s">
        <v>31</v>
      </c>
      <c r="N10">
        <v>9.99</v>
      </c>
      <c r="O10">
        <f>SUM($N$3:$N10)</f>
        <v>191.73000000000002</v>
      </c>
    </row>
    <row r="11" spans="1:15" x14ac:dyDescent="0.25">
      <c r="A11" t="s">
        <v>32</v>
      </c>
      <c r="B11" t="s">
        <v>33</v>
      </c>
      <c r="C11" s="1">
        <v>45292</v>
      </c>
      <c r="E11">
        <v>124.75</v>
      </c>
      <c r="F11">
        <f>SUM($E$3:$E11)</f>
        <v>642.91000000000008</v>
      </c>
      <c r="J11" s="3" t="s">
        <v>34</v>
      </c>
      <c r="N11">
        <v>0</v>
      </c>
      <c r="O11">
        <f>SUM($N$3:$N11)</f>
        <v>191.73000000000002</v>
      </c>
    </row>
    <row r="12" spans="1:15" x14ac:dyDescent="0.25">
      <c r="A12" s="3" t="s">
        <v>35</v>
      </c>
      <c r="B12" t="s">
        <v>36</v>
      </c>
      <c r="F12">
        <f>SUM($E$3:$E12)</f>
        <v>642.91000000000008</v>
      </c>
      <c r="J12" s="3" t="s">
        <v>37</v>
      </c>
      <c r="K12" t="s">
        <v>11</v>
      </c>
      <c r="L12" s="1">
        <v>45292</v>
      </c>
      <c r="N12">
        <v>5.29</v>
      </c>
      <c r="O12">
        <f>SUM($N$3:$N12)</f>
        <v>197.02</v>
      </c>
    </row>
    <row r="13" spans="1:15" x14ac:dyDescent="0.25">
      <c r="A13" s="3" t="s">
        <v>38</v>
      </c>
      <c r="B13" t="s">
        <v>39</v>
      </c>
      <c r="E13">
        <v>0</v>
      </c>
      <c r="F13">
        <f>SUM($E$3:$E13)</f>
        <v>642.91000000000008</v>
      </c>
      <c r="J13" s="3" t="s">
        <v>40</v>
      </c>
      <c r="K13" t="s">
        <v>11</v>
      </c>
      <c r="L13" s="1">
        <v>45292</v>
      </c>
      <c r="N13">
        <v>9.49</v>
      </c>
      <c r="O13">
        <f>SUM($N$3:$N13)</f>
        <v>206.51000000000002</v>
      </c>
    </row>
    <row r="14" spans="1:15" x14ac:dyDescent="0.25">
      <c r="A14" s="5" t="s">
        <v>41</v>
      </c>
      <c r="B14" t="s">
        <v>42</v>
      </c>
      <c r="E14">
        <v>0</v>
      </c>
      <c r="F14">
        <f>SUM($E$3:$E14)</f>
        <v>642.91000000000008</v>
      </c>
      <c r="J14" t="s">
        <v>43</v>
      </c>
      <c r="K14" t="s">
        <v>11</v>
      </c>
      <c r="N14">
        <v>5.99</v>
      </c>
      <c r="O14">
        <f>SUM($N$3:$N14)</f>
        <v>212.50000000000003</v>
      </c>
    </row>
    <row r="15" spans="1:15" x14ac:dyDescent="0.25">
      <c r="A15" s="4" t="s">
        <v>44</v>
      </c>
      <c r="B15" t="s">
        <v>24</v>
      </c>
      <c r="C15" s="1">
        <v>45308</v>
      </c>
      <c r="E15">
        <f>2*51.47</f>
        <v>102.94</v>
      </c>
      <c r="F15">
        <f>SUM($E$3:$E15)</f>
        <v>745.85000000000014</v>
      </c>
      <c r="J15" t="s">
        <v>45</v>
      </c>
      <c r="K15" t="s">
        <v>33</v>
      </c>
      <c r="L15" s="1">
        <v>45301</v>
      </c>
      <c r="N15">
        <f>ROUND(9.97*1.07,2)</f>
        <v>10.67</v>
      </c>
      <c r="O15">
        <f>SUM($N$3:$N15)</f>
        <v>223.17000000000002</v>
      </c>
    </row>
    <row r="16" spans="1:15" x14ac:dyDescent="0.25">
      <c r="A16" t="s">
        <v>50</v>
      </c>
      <c r="B16" t="s">
        <v>24</v>
      </c>
      <c r="E16">
        <f>1.24*6</f>
        <v>7.4399999999999995</v>
      </c>
      <c r="F16">
        <f>SUM($E$3:$E16)</f>
        <v>753.29000000000019</v>
      </c>
      <c r="J16" t="s">
        <v>46</v>
      </c>
      <c r="K16" t="s">
        <v>11</v>
      </c>
      <c r="L16" s="1">
        <v>45302</v>
      </c>
      <c r="N16">
        <v>42.78</v>
      </c>
      <c r="O16">
        <f>SUM($N$3:$N16)</f>
        <v>265.95000000000005</v>
      </c>
    </row>
    <row r="17" spans="1:15" x14ac:dyDescent="0.25">
      <c r="A17" t="s">
        <v>51</v>
      </c>
      <c r="B17" t="s">
        <v>24</v>
      </c>
      <c r="E17">
        <v>9.73</v>
      </c>
      <c r="F17">
        <f>SUM($E$3:$E17)</f>
        <v>763.02000000000021</v>
      </c>
      <c r="J17" t="s">
        <v>47</v>
      </c>
      <c r="K17" t="s">
        <v>20</v>
      </c>
      <c r="L17" s="1">
        <v>45303</v>
      </c>
      <c r="N17">
        <v>4.26</v>
      </c>
      <c r="O17">
        <f>SUM($N$3:$N17)</f>
        <v>270.21000000000004</v>
      </c>
    </row>
    <row r="18" spans="1:15" x14ac:dyDescent="0.25">
      <c r="A18" t="s">
        <v>56</v>
      </c>
      <c r="B18" t="s">
        <v>9</v>
      </c>
      <c r="E18">
        <v>19.25</v>
      </c>
      <c r="F18">
        <f>SUM($E$3:$E18)</f>
        <v>782.27000000000021</v>
      </c>
      <c r="J18" t="s">
        <v>48</v>
      </c>
      <c r="K18" t="s">
        <v>49</v>
      </c>
      <c r="L18" s="1">
        <v>45321</v>
      </c>
      <c r="N18">
        <v>75</v>
      </c>
      <c r="O18">
        <f>SUM($N$3:$N18)</f>
        <v>345.21000000000004</v>
      </c>
    </row>
    <row r="19" spans="1:15" x14ac:dyDescent="0.25">
      <c r="A19" t="s">
        <v>71</v>
      </c>
      <c r="B19" t="s">
        <v>24</v>
      </c>
      <c r="E19">
        <v>9.56</v>
      </c>
      <c r="F19">
        <f>SUM($E$3:$E19)</f>
        <v>791.83000000000015</v>
      </c>
      <c r="J19" t="s">
        <v>52</v>
      </c>
      <c r="K19" t="s">
        <v>20</v>
      </c>
      <c r="L19" s="1">
        <v>45331</v>
      </c>
      <c r="N19">
        <v>9.98</v>
      </c>
      <c r="O19">
        <f>SUM($N$3:$N19)</f>
        <v>355.19000000000005</v>
      </c>
    </row>
    <row r="20" spans="1:15" x14ac:dyDescent="0.25">
      <c r="A20" t="s">
        <v>72</v>
      </c>
      <c r="B20" t="s">
        <v>24</v>
      </c>
      <c r="E20">
        <v>3.18</v>
      </c>
      <c r="F20">
        <f>SUM($E$3:$E20)</f>
        <v>795.0100000000001</v>
      </c>
      <c r="J20" t="s">
        <v>53</v>
      </c>
      <c r="K20" t="s">
        <v>20</v>
      </c>
      <c r="L20" s="1">
        <v>45331</v>
      </c>
      <c r="N20">
        <v>12.96</v>
      </c>
      <c r="O20">
        <f>SUM($N$3:$N20)</f>
        <v>368.15000000000003</v>
      </c>
    </row>
    <row r="21" spans="1:15" x14ac:dyDescent="0.25">
      <c r="A21" t="s">
        <v>73</v>
      </c>
      <c r="B21" t="s">
        <v>24</v>
      </c>
      <c r="E21">
        <v>3.93</v>
      </c>
      <c r="F21">
        <f>SUM($E$3:$E21)</f>
        <v>798.94</v>
      </c>
      <c r="J21" t="s">
        <v>54</v>
      </c>
      <c r="K21" t="s">
        <v>20</v>
      </c>
      <c r="L21" s="1">
        <v>45331</v>
      </c>
      <c r="N21">
        <v>6.67</v>
      </c>
      <c r="O21">
        <f>SUM($N$3:$N21)</f>
        <v>374.82000000000005</v>
      </c>
    </row>
    <row r="22" spans="1:15" x14ac:dyDescent="0.25">
      <c r="J22" t="s">
        <v>55</v>
      </c>
      <c r="K22" t="s">
        <v>20</v>
      </c>
      <c r="L22" s="1">
        <v>45331</v>
      </c>
      <c r="N22">
        <v>4.9800000000000004</v>
      </c>
      <c r="O22">
        <f>SUM($N$3:$N22)</f>
        <v>379.80000000000007</v>
      </c>
    </row>
    <row r="23" spans="1:15" x14ac:dyDescent="0.25">
      <c r="J23" t="s">
        <v>57</v>
      </c>
      <c r="K23" t="s">
        <v>58</v>
      </c>
      <c r="L23" s="1">
        <v>45321</v>
      </c>
      <c r="N23">
        <v>5.98</v>
      </c>
      <c r="O23">
        <f>SUM($N$3:$N23)</f>
        <v>385.78000000000009</v>
      </c>
    </row>
    <row r="24" spans="1:15" x14ac:dyDescent="0.25">
      <c r="J24" t="s">
        <v>59</v>
      </c>
      <c r="K24" t="s">
        <v>58</v>
      </c>
      <c r="L24" s="1">
        <v>45321</v>
      </c>
      <c r="N24">
        <v>6.48</v>
      </c>
      <c r="O24">
        <f>SUM($N$3:$N24)</f>
        <v>392.2600000000001</v>
      </c>
    </row>
    <row r="25" spans="1:15" x14ac:dyDescent="0.25">
      <c r="J25" t="s">
        <v>60</v>
      </c>
      <c r="K25" t="s">
        <v>58</v>
      </c>
      <c r="L25" s="1">
        <v>45321</v>
      </c>
      <c r="N25">
        <v>8.98</v>
      </c>
      <c r="O25">
        <f>SUM($N$3:$N25)</f>
        <v>401.24000000000012</v>
      </c>
    </row>
    <row r="26" spans="1:15" x14ac:dyDescent="0.25">
      <c r="J26" t="s">
        <v>61</v>
      </c>
      <c r="K26" t="s">
        <v>62</v>
      </c>
      <c r="L26" s="1">
        <v>45328</v>
      </c>
      <c r="N26">
        <v>5.99</v>
      </c>
      <c r="O26">
        <f>SUM($N$3:$N26)</f>
        <v>407.23000000000013</v>
      </c>
    </row>
    <row r="27" spans="1:15" x14ac:dyDescent="0.25">
      <c r="J27" t="s">
        <v>63</v>
      </c>
      <c r="K27" t="s">
        <v>11</v>
      </c>
      <c r="L27" s="1">
        <v>45328</v>
      </c>
      <c r="N27">
        <v>6.99</v>
      </c>
      <c r="O27">
        <f>SUM($N$3:$N27)</f>
        <v>414.22000000000014</v>
      </c>
    </row>
    <row r="28" spans="1:15" x14ac:dyDescent="0.25">
      <c r="J28" t="s">
        <v>64</v>
      </c>
      <c r="K28" t="s">
        <v>62</v>
      </c>
      <c r="L28" s="1">
        <v>45328</v>
      </c>
      <c r="N28">
        <v>5.99</v>
      </c>
      <c r="O28">
        <f>SUM($N$3:$N28)</f>
        <v>420.21000000000015</v>
      </c>
    </row>
    <row r="29" spans="1:15" x14ac:dyDescent="0.25">
      <c r="J29" t="s">
        <v>65</v>
      </c>
      <c r="K29" t="s">
        <v>11</v>
      </c>
      <c r="L29" s="1">
        <v>45328</v>
      </c>
      <c r="N29">
        <v>49.99</v>
      </c>
      <c r="O29">
        <f>SUM($N$3:$N29)</f>
        <v>470.20000000000016</v>
      </c>
    </row>
    <row r="44" spans="2:3" x14ac:dyDescent="0.25">
      <c r="B44" t="s">
        <v>66</v>
      </c>
      <c r="C44">
        <v>6500</v>
      </c>
    </row>
    <row r="45" spans="2:3" x14ac:dyDescent="0.25">
      <c r="B45" t="s">
        <v>67</v>
      </c>
      <c r="C45">
        <v>150</v>
      </c>
    </row>
    <row r="46" spans="2:3" x14ac:dyDescent="0.25">
      <c r="B46" t="s">
        <v>68</v>
      </c>
      <c r="C46">
        <f>SUM(E3:E38)</f>
        <v>798.94</v>
      </c>
    </row>
    <row r="47" spans="2:3" x14ac:dyDescent="0.25">
      <c r="B47" t="s">
        <v>69</v>
      </c>
      <c r="C47">
        <f>SUM(N3:N46)</f>
        <v>470.20000000000016</v>
      </c>
    </row>
    <row r="48" spans="2:3" x14ac:dyDescent="0.25">
      <c r="B48" t="s">
        <v>70</v>
      </c>
      <c r="C48">
        <f>SUM(C44:C47)</f>
        <v>7919.14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983C6DDE252B54CA3919A86B7BA6D62" ma:contentTypeVersion="7" ma:contentTypeDescription="Create a new document." ma:contentTypeScope="" ma:versionID="f1efff1559e21cc90b702eceae0d3c26">
  <xsd:schema xmlns:xsd="http://www.w3.org/2001/XMLSchema" xmlns:xs="http://www.w3.org/2001/XMLSchema" xmlns:p="http://schemas.microsoft.com/office/2006/metadata/properties" xmlns:ns3="ac07789d-f6b4-4669-b65e-1fd11d147098" xmlns:ns4="6107b1cb-c0bc-44b0-8367-16ed8a81f51c" targetNamespace="http://schemas.microsoft.com/office/2006/metadata/properties" ma:root="true" ma:fieldsID="e996b6cb5da869ce9a3de7b59065f5a6" ns3:_="" ns4:_="">
    <xsd:import namespace="ac07789d-f6b4-4669-b65e-1fd11d147098"/>
    <xsd:import namespace="6107b1cb-c0bc-44b0-8367-16ed8a81f5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07789d-f6b4-4669-b65e-1fd11d1470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07b1cb-c0bc-44b0-8367-16ed8a81f5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c07789d-f6b4-4669-b65e-1fd11d147098" xsi:nil="true"/>
  </documentManagement>
</p:properties>
</file>

<file path=customXml/itemProps1.xml><?xml version="1.0" encoding="utf-8"?>
<ds:datastoreItem xmlns:ds="http://schemas.openxmlformats.org/officeDocument/2006/customXml" ds:itemID="{E51BB0B0-D02B-4DAC-883A-B904B34F42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82D61B5-260B-46B4-8768-9D2DB7FD6D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07789d-f6b4-4669-b65e-1fd11d147098"/>
    <ds:schemaRef ds:uri="6107b1cb-c0bc-44b0-8367-16ed8a81f5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2ABC2F2-4CCF-4BD4-8FC8-51AC7183AAE0}">
  <ds:schemaRefs>
    <ds:schemaRef ds:uri="http://schemas.microsoft.com/office/2006/metadata/properties"/>
    <ds:schemaRef ds:uri="http://schemas.microsoft.com/office/infopath/2007/PartnerControls"/>
    <ds:schemaRef ds:uri="ac07789d-f6b4-4669-b65e-1fd11d14709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Cristian Echeverria</dc:creator>
  <cp:keywords/>
  <dc:description/>
  <cp:lastModifiedBy>Cristian Echeverria</cp:lastModifiedBy>
  <cp:revision/>
  <dcterms:created xsi:type="dcterms:W3CDTF">2023-12-26T21:16:27Z</dcterms:created>
  <dcterms:modified xsi:type="dcterms:W3CDTF">2024-02-16T06:28:47Z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0x0101008983C6DDE252B54CA3919A86B7BA6D62</vt:lpwstr>
  </property>
</Properties>
</file>