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capgemini-my.sharepoint.com/personal/alan_martinez_capgemini_com/Documents/Desktop/proyecto_cotizador_AdrianaMartinez/sources/"/>
    </mc:Choice>
  </mc:AlternateContent>
  <xr:revisionPtr revIDLastSave="2" documentId="11_76D39F7EEE858B46D9859548338DE4935166EE73" xr6:coauthVersionLast="47" xr6:coauthVersionMax="47" xr10:uidLastSave="{9ED751E5-013A-468B-833F-5B3AB1CFD165}"/>
  <bookViews>
    <workbookView xWindow="-108" yWindow="-108" windowWidth="30936" windowHeight="16776" xr2:uid="{00000000-000D-0000-FFFF-FFFF00000000}"/>
  </bookViews>
  <sheets>
    <sheet name="Cotizador" sheetId="1" r:id="rId1"/>
    <sheet name="Desplegable" sheetId="2" r:id="rId2"/>
    <sheet name="extra" sheetId="3" state="hidden" r:id="rId3"/>
    <sheet name="Precios 202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O32" i="4"/>
  <c r="O34" i="4" s="1"/>
  <c r="F32" i="4"/>
  <c r="F34" i="4" s="1"/>
  <c r="O19" i="4"/>
  <c r="O21" i="4" s="1"/>
  <c r="F19" i="4"/>
  <c r="F21" i="4" s="1"/>
  <c r="O6" i="4"/>
  <c r="O8" i="4" s="1"/>
  <c r="F6" i="4"/>
  <c r="F7" i="4" s="1"/>
  <c r="O33" i="3"/>
  <c r="O34" i="3" s="1"/>
  <c r="O32" i="3"/>
  <c r="F32" i="3"/>
  <c r="F33" i="3" s="1"/>
  <c r="F34" i="3" s="1"/>
  <c r="O19" i="3"/>
  <c r="O20" i="3" s="1"/>
  <c r="O21" i="3" s="1"/>
  <c r="F19" i="3"/>
  <c r="F20" i="3" s="1"/>
  <c r="F21" i="3" s="1"/>
  <c r="O6" i="3"/>
  <c r="O7" i="3" s="1"/>
  <c r="O8" i="3" s="1"/>
  <c r="F6" i="3"/>
  <c r="F7" i="3" s="1"/>
  <c r="F8" i="3" s="1"/>
  <c r="D5" i="2"/>
  <c r="D4" i="2"/>
  <c r="D3" i="2"/>
  <c r="C12" i="1"/>
  <c r="C5" i="1"/>
  <c r="C4" i="1"/>
  <c r="O35" i="3" l="1"/>
  <c r="O36" i="3" s="1"/>
  <c r="F22" i="4"/>
  <c r="F23" i="4"/>
  <c r="O9" i="4"/>
  <c r="O10" i="4" s="1"/>
  <c r="O22" i="4"/>
  <c r="O23" i="4" s="1"/>
  <c r="F9" i="3"/>
  <c r="F10" i="3"/>
  <c r="F22" i="3"/>
  <c r="F23" i="3" s="1"/>
  <c r="O22" i="3"/>
  <c r="O23" i="3"/>
  <c r="F36" i="4"/>
  <c r="F35" i="4"/>
  <c r="O9" i="3"/>
  <c r="O10" i="3" s="1"/>
  <c r="F35" i="3"/>
  <c r="F36" i="3" s="1"/>
  <c r="O35" i="4"/>
  <c r="O36" i="4" s="1"/>
  <c r="O7" i="4"/>
  <c r="F8" i="4"/>
  <c r="C13" i="1"/>
  <c r="C14" i="1" s="1"/>
  <c r="C15" i="1" s="1"/>
  <c r="C39" i="3" l="1"/>
  <c r="E39" i="3"/>
  <c r="F39" i="3"/>
  <c r="D39" i="3"/>
  <c r="O39" i="4"/>
  <c r="N39" i="4"/>
  <c r="M39" i="4"/>
  <c r="L39" i="4"/>
  <c r="H26" i="3"/>
  <c r="G26" i="3"/>
  <c r="F26" i="3"/>
  <c r="C26" i="3"/>
  <c r="E26" i="3"/>
  <c r="D26" i="3"/>
  <c r="Q13" i="3"/>
  <c r="P13" i="3"/>
  <c r="O13" i="3"/>
  <c r="L13" i="3"/>
  <c r="N13" i="3"/>
  <c r="M13" i="3"/>
  <c r="Q26" i="4"/>
  <c r="P26" i="4"/>
  <c r="O26" i="4"/>
  <c r="N26" i="4"/>
  <c r="M26" i="4"/>
  <c r="L26" i="4"/>
  <c r="M13" i="4"/>
  <c r="L13" i="4"/>
  <c r="Q13" i="4"/>
  <c r="N13" i="4"/>
  <c r="P13" i="4"/>
  <c r="O13" i="4"/>
  <c r="O39" i="3"/>
  <c r="N39" i="3"/>
  <c r="M39" i="3"/>
  <c r="L39" i="3"/>
  <c r="F39" i="4"/>
  <c r="E39" i="4"/>
  <c r="D39" i="4"/>
  <c r="C39" i="4"/>
  <c r="C17" i="1"/>
  <c r="F9" i="4"/>
  <c r="F10" i="4" s="1"/>
  <c r="G13" i="3"/>
  <c r="F13" i="3"/>
  <c r="E13" i="3"/>
  <c r="D13" i="3"/>
  <c r="C13" i="3"/>
  <c r="H13" i="3"/>
  <c r="L26" i="3"/>
  <c r="Q26" i="3"/>
  <c r="N26" i="3"/>
  <c r="P26" i="3"/>
  <c r="O26" i="3"/>
  <c r="M26" i="3"/>
  <c r="F26" i="4"/>
  <c r="E26" i="4"/>
  <c r="D26" i="4"/>
  <c r="C26" i="4"/>
  <c r="G26" i="4"/>
  <c r="H26" i="4"/>
  <c r="H13" i="4" l="1"/>
  <c r="G13" i="4"/>
  <c r="F13" i="4"/>
  <c r="C13" i="4"/>
  <c r="E13" i="4"/>
  <c r="D13" i="4"/>
</calcChain>
</file>

<file path=xl/sharedStrings.xml><?xml version="1.0" encoding="utf-8"?>
<sst xmlns="http://schemas.openxmlformats.org/spreadsheetml/2006/main" count="118" uniqueCount="28">
  <si>
    <t>Fecha de la boda</t>
  </si>
  <si>
    <t>Paquete a elegir</t>
  </si>
  <si>
    <t>Wedding Experience</t>
  </si>
  <si>
    <t>Costo</t>
  </si>
  <si>
    <t>Costo Expo</t>
  </si>
  <si>
    <t>Apartado Fecha</t>
  </si>
  <si>
    <t>Anticipo %</t>
  </si>
  <si>
    <t>Anticipo</t>
  </si>
  <si>
    <t>Restante</t>
  </si>
  <si>
    <t>Días de pago</t>
  </si>
  <si>
    <t>Fecha aproximada pago Anticipo</t>
  </si>
  <si>
    <t>Fecha primera mensualidad</t>
  </si>
  <si>
    <t>Fecha ultimo pago</t>
  </si>
  <si>
    <t>Sugerencia MSI</t>
  </si>
  <si>
    <t>Otro MSI</t>
  </si>
  <si>
    <t>Mensualidad</t>
  </si>
  <si>
    <t>Nombre paquete</t>
  </si>
  <si>
    <t>Precio Expo</t>
  </si>
  <si>
    <t>Precio Normal</t>
  </si>
  <si>
    <t>Wedding Dream</t>
  </si>
  <si>
    <t>Wedding Day</t>
  </si>
  <si>
    <t>Adelanto 30%</t>
  </si>
  <si>
    <t>Adelanto 50%</t>
  </si>
  <si>
    <t>Descuento por Expo</t>
  </si>
  <si>
    <t>Descuento Redes</t>
  </si>
  <si>
    <t>Adelanto - Primera Cita</t>
  </si>
  <si>
    <t>Mensualidades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</si>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</sst>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6" formatCode="&quot;$&quot;#,##0;[Red]\-&quot;$&quot;#,##0"/>
    <numFmt numFmtId="164" formatCode="_-&quot;$&quot;* #,##0.00_-;\-&quot;$&quot;* #,##0.00_-;_-&quot;$&quot;* &quot;-&quot;??_-;_-@"/>
    <numFmt numFmtId="165" formatCode="&quot;$&quot;#,##0.00"/>
  </numFmts>
  <fonts count="10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12"/>
      <color rgb="FFDC47FF"/>
      <name val="Calibri"/>
    </font>
    <font>
      <b/>
      <sz val="14"/>
      <color rgb="FFDC47FF"/>
      <name val="Calibri"/>
    </font>
    <font>
      <sz val="10"/>
      <color rgb="FF111111"/>
      <name val="Arimo"/>
    </font>
    <font>
      <sz val="11"/>
      <name val="Calibri"/>
    </font>
    <font>
      <b/>
      <i/>
      <sz val="26"/>
      <color theme="0"/>
      <name val="Calibri"/>
    </font>
    <font>
      <sz val="18"/>
      <color theme="1"/>
      <name val="Calibri"/>
    </font>
    <font>
      <b/>
      <sz val="14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7030A0"/>
        <bgColor rgb="FF7030A0"/>
      </patternFill>
    </fill>
    <fill>
      <patternFill patternType="solid">
        <fgColor rgb="FF9900FF"/>
        <bgColor rgb="FF9900FF"/>
      </patternFill>
    </fill>
    <fill>
      <patternFill patternType="solid">
        <fgColor rgb="FFFFCCFF"/>
        <bgColor rgb="FFFFCCFF"/>
      </patternFill>
    </fill>
    <fill>
      <patternFill patternType="solid">
        <fgColor rgb="FFF2F2F2"/>
        <bgColor rgb="FFF2F2F2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1" xfId="0" applyFont="1" applyBorder="1"/>
    <xf numFmtId="14" fontId="1" fillId="0" borderId="1" xfId="0" applyNumberFormat="1" applyFont="1" applyBorder="1" applyAlignment="1">
      <alignment horizontal="center"/>
    </xf>
    <xf numFmtId="14" fontId="1" fillId="0" borderId="0" xfId="0" applyNumberFormat="1" applyFont="1"/>
    <xf numFmtId="0" fontId="1" fillId="0" borderId="1" xfId="0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2" fillId="0" borderId="1" xfId="0" applyFont="1" applyBorder="1"/>
    <xf numFmtId="164" fontId="2" fillId="2" borderId="1" xfId="0" applyNumberFormat="1" applyFont="1" applyFill="1" applyBorder="1"/>
    <xf numFmtId="9" fontId="2" fillId="0" borderId="1" xfId="0" applyNumberFormat="1" applyFont="1" applyBorder="1" applyAlignment="1">
      <alignment horizontal="center"/>
    </xf>
    <xf numFmtId="0" fontId="2" fillId="0" borderId="2" xfId="0" applyFont="1" applyBorder="1"/>
    <xf numFmtId="164" fontId="2" fillId="2" borderId="3" xfId="0" applyNumberFormat="1" applyFont="1" applyFill="1" applyBorder="1"/>
    <xf numFmtId="164" fontId="2" fillId="2" borderId="1" xfId="0" applyNumberFormat="1" applyFont="1" applyFill="1" applyBorder="1" applyAlignment="1">
      <alignment horizontal="center"/>
    </xf>
    <xf numFmtId="0" fontId="1" fillId="3" borderId="4" xfId="0" applyFont="1" applyFill="1" applyBorder="1"/>
    <xf numFmtId="14" fontId="1" fillId="3" borderId="5" xfId="0" applyNumberFormat="1" applyFont="1" applyFill="1" applyBorder="1"/>
    <xf numFmtId="0" fontId="1" fillId="0" borderId="1" xfId="0" applyFont="1" applyBorder="1" applyAlignment="1">
      <alignment wrapText="1"/>
    </xf>
    <xf numFmtId="14" fontId="1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164" fontId="4" fillId="0" borderId="1" xfId="0" applyNumberFormat="1" applyFont="1" applyBorder="1"/>
    <xf numFmtId="1" fontId="5" fillId="0" borderId="0" xfId="0" applyNumberFormat="1" applyFont="1" applyAlignment="1">
      <alignment horizontal="left" vertical="center"/>
    </xf>
    <xf numFmtId="164" fontId="1" fillId="0" borderId="0" xfId="0" applyNumberFormat="1" applyFont="1"/>
    <xf numFmtId="9" fontId="1" fillId="0" borderId="0" xfId="0" applyNumberFormat="1" applyFont="1"/>
    <xf numFmtId="0" fontId="1" fillId="4" borderId="6" xfId="0" applyFont="1" applyFill="1" applyBorder="1"/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9" fontId="2" fillId="6" borderId="1" xfId="0" applyNumberFormat="1" applyFont="1" applyFill="1" applyBorder="1" applyAlignment="1">
      <alignment horizontal="center"/>
    </xf>
    <xf numFmtId="6" fontId="1" fillId="6" borderId="1" xfId="0" applyNumberFormat="1" applyFont="1" applyFill="1" applyBorder="1" applyAlignment="1">
      <alignment horizontal="center"/>
    </xf>
    <xf numFmtId="9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0" fontId="1" fillId="5" borderId="22" xfId="0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center"/>
    </xf>
    <xf numFmtId="0" fontId="6" fillId="0" borderId="18" xfId="0" applyFont="1" applyBorder="1"/>
    <xf numFmtId="165" fontId="9" fillId="6" borderId="17" xfId="0" applyNumberFormat="1" applyFont="1" applyFill="1" applyBorder="1" applyAlignment="1">
      <alignment horizontal="center"/>
    </xf>
    <xf numFmtId="0" fontId="6" fillId="0" borderId="19" xfId="0" applyFont="1" applyBorder="1"/>
    <xf numFmtId="0" fontId="6" fillId="0" borderId="20" xfId="0" applyFont="1" applyBorder="1"/>
    <xf numFmtId="0" fontId="2" fillId="5" borderId="9" xfId="0" applyFont="1" applyFill="1" applyBorder="1" applyAlignment="1">
      <alignment horizontal="center" vertical="center"/>
    </xf>
    <xf numFmtId="0" fontId="6" fillId="0" borderId="10" xfId="0" applyFont="1" applyBorder="1"/>
    <xf numFmtId="0" fontId="7" fillId="3" borderId="13" xfId="0" applyFont="1" applyFill="1" applyBorder="1" applyAlignment="1">
      <alignment horizontal="center"/>
    </xf>
    <xf numFmtId="0" fontId="6" fillId="0" borderId="14" xfId="0" applyFont="1" applyBorder="1"/>
    <xf numFmtId="0" fontId="6" fillId="0" borderId="15" xfId="0" applyFont="1" applyBorder="1"/>
    <xf numFmtId="165" fontId="8" fillId="6" borderId="13" xfId="0" applyNumberFormat="1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2" fillId="5" borderId="26" xfId="0" applyFont="1" applyFill="1" applyBorder="1" applyAlignment="1">
      <alignment horizontal="center" vertical="center"/>
    </xf>
  </cellXfs>
  <cellStyles count="1">
    <cellStyle name="Normal" xfId="0" builtinId="0"/>
  </cellStyles>
  <dxfs count="9"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3">
    <tableStyle name="Desplegable-style" pivot="0" count="3" xr9:uid="{00000000-0011-0000-FFFF-FFFF00000000}">
      <tableStyleElement type="headerRow" dxfId="8"/>
      <tableStyleElement type="firstRowStripe" dxfId="7"/>
      <tableStyleElement type="secondRowStripe" dxfId="6"/>
    </tableStyle>
    <tableStyle name="Desplegable-style 2" pivot="0" count="3" xr9:uid="{00000000-0011-0000-FFFF-FFFF01000000}">
      <tableStyleElement type="headerRow" dxfId="5"/>
      <tableStyleElement type="firstRowStripe" dxfId="4"/>
      <tableStyleElement type="secondRowStripe" dxfId="3"/>
    </tableStyle>
    <tableStyle name="Desplegable-style 3" pivot="0" count="3" xr9:uid="{00000000-0011-0000-FFFF-FFFF02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142875</xdr:colOff>
      <xdr:row>2</xdr:row>
      <xdr:rowOff>57150</xdr:rowOff>
    </xdr:from>
    <xdr:ext cx="1114425" cy="266700"/>
    <xdr:pic>
      <xdr:nvPicPr>
        <xdr:cNvPr id="2" name="image1.png" descr="https://static.wixstatic.com/media/ec87dc_8c73befe5f824fb5a43daf0b9aec102c~mv2.png/v1/fill/w_286,h_70,al_c,q_85,usm_0.66_1.00_0.01,enc_auto/Adriana%20Mart%C3%ADnez%20Logo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57150</xdr:colOff>
      <xdr:row>2</xdr:row>
      <xdr:rowOff>47625</xdr:rowOff>
    </xdr:from>
    <xdr:ext cx="1114425" cy="266700"/>
    <xdr:pic>
      <xdr:nvPicPr>
        <xdr:cNvPr id="3" name="image1.png" descr="https://static.wixstatic.com/media/ec87dc_8c73befe5f824fb5a43daf0b9aec102c~mv2.png/v1/fill/w_286,h_70,al_c,q_85,usm_0.66_1.00_0.01,enc_auto/Adriana%20Mart%C3%ADnez%20Logo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76200</xdr:colOff>
      <xdr:row>15</xdr:row>
      <xdr:rowOff>38100</xdr:rowOff>
    </xdr:from>
    <xdr:ext cx="1114425" cy="266700"/>
    <xdr:pic>
      <xdr:nvPicPr>
        <xdr:cNvPr id="4" name="image1.png" descr="https://static.wixstatic.com/media/ec87dc_8c73befe5f824fb5a43daf0b9aec102c~mv2.png/v1/fill/w_286,h_70,al_c,q_85,usm_0.66_1.00_0.01,enc_auto/Adriana%20Mart%C3%ADnez%20Logo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66675</xdr:colOff>
      <xdr:row>15</xdr:row>
      <xdr:rowOff>38100</xdr:rowOff>
    </xdr:from>
    <xdr:ext cx="1114425" cy="266700"/>
    <xdr:pic>
      <xdr:nvPicPr>
        <xdr:cNvPr id="5" name="image1.png" descr="https://static.wixstatic.com/media/ec87dc_8c73befe5f824fb5a43daf0b9aec102c~mv2.png/v1/fill/w_286,h_70,al_c,q_85,usm_0.66_1.00_0.01,enc_auto/Adriana%20Mart%C3%ADnez%20Logo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</xdr:colOff>
      <xdr:row>28</xdr:row>
      <xdr:rowOff>123825</xdr:rowOff>
    </xdr:from>
    <xdr:ext cx="1143000" cy="266700"/>
    <xdr:pic>
      <xdr:nvPicPr>
        <xdr:cNvPr id="6" name="image1.png" descr="https://static.wixstatic.com/media/ec87dc_8c73befe5f824fb5a43daf0b9aec102c~mv2.png/v1/fill/w_286,h_70,al_c,q_85,usm_0.66_1.00_0.01,enc_auto/Adriana%20Mart%C3%ADnez%20Logo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66675</xdr:colOff>
      <xdr:row>28</xdr:row>
      <xdr:rowOff>38100</xdr:rowOff>
    </xdr:from>
    <xdr:ext cx="1143000" cy="266700"/>
    <xdr:pic>
      <xdr:nvPicPr>
        <xdr:cNvPr id="7" name="image1.png" descr="https://static.wixstatic.com/media/ec87dc_8c73befe5f824fb5a43daf0b9aec102c~mv2.png/v1/fill/w_286,h_70,al_c,q_85,usm_0.66_1.00_0.01,enc_auto/Adriana%20Mart%C3%ADnez%20Logo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142875</xdr:colOff>
      <xdr:row>2</xdr:row>
      <xdr:rowOff>57150</xdr:rowOff>
    </xdr:from>
    <xdr:ext cx="1114425" cy="266700"/>
    <xdr:pic>
      <xdr:nvPicPr>
        <xdr:cNvPr id="2" name="image1.png" descr="https://static.wixstatic.com/media/ec87dc_8c73befe5f824fb5a43daf0b9aec102c~mv2.png/v1/fill/w_286,h_70,al_c,q_85,usm_0.66_1.00_0.01,enc_auto/Adriana%20Mart%C3%ADnez%20Logo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57150</xdr:colOff>
      <xdr:row>2</xdr:row>
      <xdr:rowOff>47625</xdr:rowOff>
    </xdr:from>
    <xdr:ext cx="1114425" cy="266700"/>
    <xdr:pic>
      <xdr:nvPicPr>
        <xdr:cNvPr id="3" name="image1.png" descr="https://static.wixstatic.com/media/ec87dc_8c73befe5f824fb5a43daf0b9aec102c~mv2.png/v1/fill/w_286,h_70,al_c,q_85,usm_0.66_1.00_0.01,enc_auto/Adriana%20Mart%C3%ADnez%20Logo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76200</xdr:colOff>
      <xdr:row>15</xdr:row>
      <xdr:rowOff>38100</xdr:rowOff>
    </xdr:from>
    <xdr:ext cx="1114425" cy="266700"/>
    <xdr:pic>
      <xdr:nvPicPr>
        <xdr:cNvPr id="4" name="image1.png" descr="https://static.wixstatic.com/media/ec87dc_8c73befe5f824fb5a43daf0b9aec102c~mv2.png/v1/fill/w_286,h_70,al_c,q_85,usm_0.66_1.00_0.01,enc_auto/Adriana%20Mart%C3%ADnez%20Logo.p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66675</xdr:colOff>
      <xdr:row>15</xdr:row>
      <xdr:rowOff>38100</xdr:rowOff>
    </xdr:from>
    <xdr:ext cx="1114425" cy="266700"/>
    <xdr:pic>
      <xdr:nvPicPr>
        <xdr:cNvPr id="5" name="image1.png" descr="https://static.wixstatic.com/media/ec87dc_8c73befe5f824fb5a43daf0b9aec102c~mv2.png/v1/fill/w_286,h_70,al_c,q_85,usm_0.66_1.00_0.01,enc_auto/Adriana%20Mart%C3%ADnez%20Logo.pn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76200</xdr:colOff>
      <xdr:row>28</xdr:row>
      <xdr:rowOff>57150</xdr:rowOff>
    </xdr:from>
    <xdr:ext cx="1143000" cy="266700"/>
    <xdr:pic>
      <xdr:nvPicPr>
        <xdr:cNvPr id="6" name="image1.png" descr="https://static.wixstatic.com/media/ec87dc_8c73befe5f824fb5a43daf0b9aec102c~mv2.png/v1/fill/w_286,h_70,al_c,q_85,usm_0.66_1.00_0.01,enc_auto/Adriana%20Mart%C3%ADnez%20Logo.png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66675</xdr:colOff>
      <xdr:row>28</xdr:row>
      <xdr:rowOff>38100</xdr:rowOff>
    </xdr:from>
    <xdr:ext cx="1143000" cy="266700"/>
    <xdr:pic>
      <xdr:nvPicPr>
        <xdr:cNvPr id="7" name="image1.png" descr="https://static.wixstatic.com/media/ec87dc_8c73befe5f824fb5a43daf0b9aec102c~mv2.png/v1/fill/w_286,h_70,al_c,q_85,usm_0.66_1.00_0.01,enc_auto/Adriana%20Mart%C3%ADnez%20Logo.png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76200</xdr:colOff>
      <xdr:row>28</xdr:row>
      <xdr:rowOff>38100</xdr:rowOff>
    </xdr:from>
    <xdr:ext cx="1143000" cy="266700"/>
    <xdr:pic>
      <xdr:nvPicPr>
        <xdr:cNvPr id="8" name="image1.png" descr="https://static.wixstatic.com/media/ec87dc_8c73befe5f824fb5a43daf0b9aec102c~mv2.png/v1/fill/w_286,h_70,al_c,q_85,usm_0.66_1.00_0.01,enc_auto/Adriana%20Mart%C3%ADnez%20Logo.png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57150</xdr:colOff>
      <xdr:row>2</xdr:row>
      <xdr:rowOff>47625</xdr:rowOff>
    </xdr:from>
    <xdr:ext cx="1247775" cy="266700"/>
    <xdr:pic>
      <xdr:nvPicPr>
        <xdr:cNvPr id="9" name="image1.png" descr="https://static.wixstatic.com/media/ec87dc_8c73befe5f824fb5a43daf0b9aec102c~mv2.png/v1/fill/w_286,h_70,al_c,q_85,usm_0.66_1.00_0.01,enc_auto/Adriana%20Mart%C3%ADnez%20Logo.png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76200</xdr:colOff>
      <xdr:row>15</xdr:row>
      <xdr:rowOff>38100</xdr:rowOff>
    </xdr:from>
    <xdr:ext cx="1247775" cy="266700"/>
    <xdr:pic>
      <xdr:nvPicPr>
        <xdr:cNvPr id="10" name="image1.png" descr="https://static.wixstatic.com/media/ec87dc_8c73befe5f824fb5a43daf0b9aec102c~mv2.png/v1/fill/w_286,h_70,al_c,q_85,usm_0.66_1.00_0.01,enc_auto/Adriana%20Mart%C3%ADnez%20Logo.png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76200</xdr:colOff>
      <xdr:row>28</xdr:row>
      <xdr:rowOff>57150</xdr:rowOff>
    </xdr:from>
    <xdr:ext cx="1143000" cy="266700"/>
    <xdr:pic>
      <xdr:nvPicPr>
        <xdr:cNvPr id="11" name="image1.png" descr="https://static.wixstatic.com/media/ec87dc_8c73befe5f824fb5a43daf0b9aec102c~mv2.png/v1/fill/w_286,h_70,al_c,q_85,usm_0.66_1.00_0.01,enc_auto/Adriana%20Mart%C3%ADnez%20Logo.png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66675</xdr:colOff>
      <xdr:row>39</xdr:row>
      <xdr:rowOff>38100</xdr:rowOff>
    </xdr:from>
    <xdr:ext cx="1143000" cy="266700"/>
    <xdr:pic>
      <xdr:nvPicPr>
        <xdr:cNvPr id="12" name="image1.png" descr="https://static.wixstatic.com/media/ec87dc_8c73befe5f824fb5a43daf0b9aec102c~mv2.png/v1/fill/w_286,h_70,al_c,q_85,usm_0.66_1.00_0.01,enc_auto/Adriana%20Mart%C3%ADnez%20Logo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2:D5">
  <tableColumns count="3">
    <tableColumn id="1" xr3:uid="{00000000-0010-0000-0000-000001000000}" name="Nombre paquete"/>
    <tableColumn id="2" xr3:uid="{00000000-0010-0000-0000-000002000000}" name="Precio Expo"/>
    <tableColumn id="3" xr3:uid="{00000000-0010-0000-0000-000003000000}" name="Precio Normal"/>
  </tableColumns>
  <tableStyleInfo name="Desplegabl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7:B14">
  <tableColumns count="1">
    <tableColumn id="1" xr3:uid="{00000000-0010-0000-0100-000001000000}" name="Anticipo"/>
  </tableColumns>
  <tableStyleInfo name="Desplegable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D7:D9">
  <tableColumns count="1">
    <tableColumn id="1" xr3:uid="{00000000-0010-0000-0200-000001000000}" name="Días de pago"/>
  </tableColumns>
  <tableStyleInfo name="Desplegable-style 3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>
      <selection activeCell="D21" sqref="D21"/>
    </sheetView>
  </sheetViews>
  <sheetFormatPr defaultColWidth="14.44140625" defaultRowHeight="15" customHeight="1"/>
  <cols>
    <col min="1" max="1" width="9.109375" customWidth="1"/>
    <col min="2" max="2" width="17.6640625" customWidth="1"/>
    <col min="3" max="3" width="24.44140625" customWidth="1"/>
    <col min="4" max="4" width="6" customWidth="1"/>
    <col min="5" max="6" width="9.109375" customWidth="1"/>
    <col min="7" max="7" width="10.88671875" customWidth="1"/>
    <col min="8" max="26" width="9.109375" customWidth="1"/>
  </cols>
  <sheetData>
    <row r="1" spans="1:26" ht="14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>
      <c r="A2" s="1"/>
      <c r="B2" s="2" t="s">
        <v>0</v>
      </c>
      <c r="C2" s="3">
        <v>46305</v>
      </c>
      <c r="D2" s="1"/>
      <c r="E2" s="1"/>
      <c r="F2" s="1"/>
      <c r="G2" s="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>
      <c r="A3" s="1"/>
      <c r="B3" s="2" t="s">
        <v>1</v>
      </c>
      <c r="C3" s="5" t="s">
        <v>2</v>
      </c>
      <c r="D3" s="1"/>
      <c r="E3" s="1"/>
      <c r="F3" s="1"/>
      <c r="G3" s="4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>
      <c r="A4" s="1"/>
      <c r="B4" s="2" t="s">
        <v>3</v>
      </c>
      <c r="C4" s="6">
        <f>IF(C3="Wedding Experience",Desplegable!$D4,IF(C3="Wedding Dream",Desplegable!D3,IF(C3="Wedding Day",Desplegable!D5)))</f>
        <v>31790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>
      <c r="A5" s="1"/>
      <c r="B5" s="7" t="s">
        <v>4</v>
      </c>
      <c r="C5" s="8">
        <f>IF(C3="Wedding Experience",Desplegable!C4,IF(C3="Wedding Dream",Desplegable!C3,IF(C3="Wedding Day",Desplegable!$C5)))</f>
        <v>28900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4">
      <c r="A6" s="1"/>
      <c r="B6" s="7" t="s">
        <v>5</v>
      </c>
      <c r="C6" s="8">
        <v>500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>
      <c r="A7" s="1"/>
      <c r="B7" s="7" t="s">
        <v>6</v>
      </c>
      <c r="C7" s="9">
        <v>0.3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>
      <c r="A8" s="1"/>
      <c r="B8" s="10" t="s">
        <v>7</v>
      </c>
      <c r="C8" s="11">
        <f>(C5-C6)*C7</f>
        <v>8520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>
      <c r="A9" s="1"/>
      <c r="B9" s="7" t="s">
        <v>8</v>
      </c>
      <c r="C9" s="12">
        <f>C5-C6-C8</f>
        <v>19880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4">
      <c r="A10" s="1"/>
      <c r="B10" s="13"/>
      <c r="C10" s="1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4">
      <c r="A11" s="1"/>
      <c r="B11" s="7" t="s">
        <v>9</v>
      </c>
      <c r="C11" s="5">
        <v>30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8.8">
      <c r="A12" s="1"/>
      <c r="B12" s="15" t="s">
        <v>10</v>
      </c>
      <c r="C12" s="16">
        <f ca="1">IF(C11=15, DATE(YEAR(EDATE(TODAY(), 1)), MONTH(EDATE(TODAY(), 1)), 15), IF(C11=30, DATE(YEAR(EDATE(TODAY(), 1)), MONTH(EDATE(TODAY(), 1)), 30), "Invalid day"))</f>
        <v>45868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8.8">
      <c r="A13" s="1"/>
      <c r="B13" s="15" t="s">
        <v>11</v>
      </c>
      <c r="C13" s="16">
        <f ca="1">DATE(YEAR(C12), MONTH(C12)+1, DAY(C12))</f>
        <v>45899</v>
      </c>
      <c r="D13" s="1"/>
      <c r="E13" s="1"/>
      <c r="F13" s="1"/>
      <c r="G13" s="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>
      <c r="A14" s="1"/>
      <c r="B14" s="2" t="s">
        <v>12</v>
      </c>
      <c r="C14" s="16">
        <f ca="1">IF(DATEDIF(C13,C2, "m") &gt; 18,
    IF(C11=15, DATE(YEAR(EDATE(C13, 18)), MONTH(EDATE(C13, 18)), 15),
        IF(C11=30, DATE(YEAR(EDATE(C13, 18)), MONTH(EDATE(C13, 18)), 30), "Invalid day")),
    IF(C11=15, DATE(YEAR(EDATE(C2, -1)), MONTH(EDATE(C2, -1)), 15),
        IF(C11=30, DATE(YEAR(EDATE(C2, -1)), MONTH(EDATE(C2, -1)), 30), "Invalid day")))</f>
        <v>46295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>
      <c r="A15" s="1"/>
      <c r="B15" s="7" t="s">
        <v>13</v>
      </c>
      <c r="C15" s="17">
        <f ca="1">MIN(18, DATEDIF(C12, C14, "m"))</f>
        <v>14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>
      <c r="A16" s="1"/>
      <c r="B16" s="7" t="s">
        <v>14</v>
      </c>
      <c r="C16" s="5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>
      <c r="A17" s="1"/>
      <c r="B17" s="18" t="s">
        <v>15</v>
      </c>
      <c r="C17" s="19">
        <f ca="1">IF(C16="",C9/C15,C9/C16)</f>
        <v>1420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>
      <c r="A20" s="1"/>
      <c r="B20" s="2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Desplegable!$B$3:$B$5</xm:f>
          </x14:formula1>
          <xm:sqref>C3</xm:sqref>
        </x14:dataValidation>
        <x14:dataValidation type="list" allowBlank="1" showErrorMessage="1" xr:uid="{00000000-0002-0000-0000-000001000000}">
          <x14:formula1>
            <xm:f>Desplegable!$B$8:$B$14</xm:f>
          </x14:formula1>
          <xm:sqref>C7</xm:sqref>
        </x14:dataValidation>
        <x14:dataValidation type="list" allowBlank="1" showErrorMessage="1" xr:uid="{00000000-0002-0000-0000-000002000000}">
          <x14:formula1>
            <xm:f>Desplegable!$D$8:$D$9</xm:f>
          </x14:formula1>
          <xm:sqref>C11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4140625" defaultRowHeight="15" customHeight="1"/>
  <cols>
    <col min="1" max="1" width="9.109375" customWidth="1"/>
    <col min="2" max="2" width="17.88671875" customWidth="1"/>
    <col min="3" max="3" width="13.88671875" customWidth="1"/>
    <col min="4" max="4" width="18.88671875" customWidth="1"/>
    <col min="5" max="26" width="9.109375" customWidth="1"/>
  </cols>
  <sheetData>
    <row r="1" spans="1:26" ht="14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>
      <c r="A2" s="1"/>
      <c r="B2" s="1" t="s">
        <v>16</v>
      </c>
      <c r="C2" s="1" t="s">
        <v>17</v>
      </c>
      <c r="D2" s="1" t="s">
        <v>18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>
      <c r="A3" s="1"/>
      <c r="B3" s="1" t="s">
        <v>19</v>
      </c>
      <c r="C3" s="21">
        <v>14900</v>
      </c>
      <c r="D3" s="21">
        <f>Desplegable!$C3*10%+Desplegable!$C3</f>
        <v>16390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>
      <c r="A4" s="1"/>
      <c r="B4" s="1" t="s">
        <v>2</v>
      </c>
      <c r="C4" s="21">
        <v>28900</v>
      </c>
      <c r="D4" s="21">
        <f>Desplegable!$C4*10%+Desplegable!$C4</f>
        <v>31790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>
      <c r="A5" s="1"/>
      <c r="B5" s="1" t="s">
        <v>20</v>
      </c>
      <c r="C5" s="21">
        <v>9790</v>
      </c>
      <c r="D5" s="21">
        <f>Desplegable!$C5*10%+Desplegable!$C5</f>
        <v>10769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>
      <c r="A7" s="1"/>
      <c r="B7" s="1" t="s">
        <v>7</v>
      </c>
      <c r="C7" s="1"/>
      <c r="D7" s="1" t="s">
        <v>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>
      <c r="A8" s="1"/>
      <c r="B8" s="22">
        <v>0.3</v>
      </c>
      <c r="C8" s="1"/>
      <c r="D8" s="1">
        <v>15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>
      <c r="A9" s="1"/>
      <c r="B9" s="22">
        <v>0.4</v>
      </c>
      <c r="C9" s="1"/>
      <c r="D9" s="1">
        <v>30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4">
      <c r="A10" s="1"/>
      <c r="B10" s="22">
        <v>0.5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4">
      <c r="A11" s="1"/>
      <c r="B11" s="22">
        <v>0.6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>
      <c r="A12" s="1"/>
      <c r="B12" s="22">
        <v>0.7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>
      <c r="A13" s="1"/>
      <c r="B13" s="22">
        <v>0.8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>
      <c r="A14" s="1"/>
      <c r="B14" s="22">
        <v>0.9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0"/>
  <sheetViews>
    <sheetView showGridLines="0" workbookViewId="0"/>
  </sheetViews>
  <sheetFormatPr defaultColWidth="14.44140625" defaultRowHeight="15" customHeight="1"/>
  <cols>
    <col min="1" max="1" width="9.109375" customWidth="1"/>
    <col min="2" max="2" width="3.44140625" customWidth="1"/>
    <col min="3" max="8" width="14.33203125" customWidth="1"/>
    <col min="9" max="11" width="3.44140625" customWidth="1"/>
    <col min="12" max="15" width="14.33203125" customWidth="1"/>
    <col min="16" max="16" width="15.33203125" customWidth="1"/>
    <col min="17" max="17" width="11.88671875" customWidth="1"/>
    <col min="18" max="18" width="3.44140625" customWidth="1"/>
  </cols>
  <sheetData>
    <row r="1" spans="1:18" ht="14.4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8" ht="14.4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18" ht="30" customHeight="1">
      <c r="A3" s="23"/>
      <c r="B3" s="24"/>
      <c r="C3" s="25"/>
      <c r="D3" s="46" t="s">
        <v>21</v>
      </c>
      <c r="E3" s="47"/>
      <c r="F3" s="25"/>
      <c r="G3" s="25"/>
      <c r="H3" s="25"/>
      <c r="I3" s="26"/>
      <c r="J3" s="23"/>
      <c r="K3" s="24"/>
      <c r="L3" s="25"/>
      <c r="M3" s="46" t="s">
        <v>22</v>
      </c>
      <c r="N3" s="47"/>
      <c r="O3" s="25"/>
      <c r="P3" s="25"/>
      <c r="Q3" s="25"/>
      <c r="R3" s="26"/>
    </row>
    <row r="4" spans="1:18" ht="33.6">
      <c r="A4" s="23"/>
      <c r="B4" s="27"/>
      <c r="C4" s="48" t="s">
        <v>19</v>
      </c>
      <c r="D4" s="49"/>
      <c r="E4" s="49"/>
      <c r="F4" s="49"/>
      <c r="G4" s="49"/>
      <c r="H4" s="50"/>
      <c r="I4" s="28"/>
      <c r="J4" s="23"/>
      <c r="K4" s="27"/>
      <c r="L4" s="48" t="s">
        <v>19</v>
      </c>
      <c r="M4" s="49"/>
      <c r="N4" s="49"/>
      <c r="O4" s="49"/>
      <c r="P4" s="49"/>
      <c r="Q4" s="50"/>
      <c r="R4" s="28"/>
    </row>
    <row r="5" spans="1:18" ht="23.4">
      <c r="A5" s="23"/>
      <c r="B5" s="27"/>
      <c r="C5" s="51">
        <v>17900</v>
      </c>
      <c r="D5" s="49"/>
      <c r="E5" s="49"/>
      <c r="F5" s="49"/>
      <c r="G5" s="49"/>
      <c r="H5" s="50"/>
      <c r="I5" s="28"/>
      <c r="J5" s="23"/>
      <c r="K5" s="27"/>
      <c r="L5" s="51">
        <v>17900</v>
      </c>
      <c r="M5" s="49"/>
      <c r="N5" s="49"/>
      <c r="O5" s="49"/>
      <c r="P5" s="49"/>
      <c r="Q5" s="50"/>
      <c r="R5" s="28"/>
    </row>
    <row r="6" spans="1:18" ht="18">
      <c r="A6" s="23"/>
      <c r="B6" s="27"/>
      <c r="C6" s="41" t="s">
        <v>23</v>
      </c>
      <c r="D6" s="42"/>
      <c r="E6" s="29">
        <v>0.1</v>
      </c>
      <c r="F6" s="43">
        <f>C5 - (C5 * 0.1)</f>
        <v>16110</v>
      </c>
      <c r="G6" s="44"/>
      <c r="H6" s="42"/>
      <c r="I6" s="28"/>
      <c r="J6" s="23"/>
      <c r="K6" s="27"/>
      <c r="L6" s="41" t="s">
        <v>23</v>
      </c>
      <c r="M6" s="42"/>
      <c r="N6" s="29">
        <v>0.1</v>
      </c>
      <c r="O6" s="43">
        <f>L5 - (L5 * 0.1)</f>
        <v>16110</v>
      </c>
      <c r="P6" s="44"/>
      <c r="Q6" s="42"/>
      <c r="R6" s="28"/>
    </row>
    <row r="7" spans="1:18" ht="18">
      <c r="A7" s="23"/>
      <c r="B7" s="27"/>
      <c r="C7" s="41" t="s">
        <v>24</v>
      </c>
      <c r="D7" s="42"/>
      <c r="E7" s="29">
        <v>0.1</v>
      </c>
      <c r="F7" s="43">
        <f>F6 - (F6 * E7)</f>
        <v>14499</v>
      </c>
      <c r="G7" s="44"/>
      <c r="H7" s="42"/>
      <c r="I7" s="28"/>
      <c r="J7" s="23"/>
      <c r="K7" s="27"/>
      <c r="L7" s="41" t="s">
        <v>24</v>
      </c>
      <c r="M7" s="42"/>
      <c r="N7" s="29">
        <v>0.1</v>
      </c>
      <c r="O7" s="43">
        <f>O6 - (O6 * N7)</f>
        <v>14499</v>
      </c>
      <c r="P7" s="44"/>
      <c r="Q7" s="42"/>
      <c r="R7" s="28"/>
    </row>
    <row r="8" spans="1:18" ht="18">
      <c r="A8" s="23"/>
      <c r="B8" s="27"/>
      <c r="C8" s="52" t="s">
        <v>5</v>
      </c>
      <c r="D8" s="42"/>
      <c r="E8" s="30">
        <v>500</v>
      </c>
      <c r="F8" s="43">
        <f>F7-E8</f>
        <v>13999</v>
      </c>
      <c r="G8" s="44"/>
      <c r="H8" s="42"/>
      <c r="I8" s="28"/>
      <c r="J8" s="23"/>
      <c r="K8" s="27"/>
      <c r="L8" s="52" t="s">
        <v>5</v>
      </c>
      <c r="M8" s="42"/>
      <c r="N8" s="30">
        <v>500</v>
      </c>
      <c r="O8" s="43">
        <f>O7-N8</f>
        <v>13999</v>
      </c>
      <c r="P8" s="44"/>
      <c r="Q8" s="42"/>
      <c r="R8" s="28"/>
    </row>
    <row r="9" spans="1:18" ht="18">
      <c r="A9" s="23"/>
      <c r="B9" s="27"/>
      <c r="C9" s="52" t="s">
        <v>25</v>
      </c>
      <c r="D9" s="42"/>
      <c r="E9" s="31">
        <v>0.3</v>
      </c>
      <c r="F9" s="43">
        <f>F8*E9</f>
        <v>4199.7</v>
      </c>
      <c r="G9" s="44"/>
      <c r="H9" s="42"/>
      <c r="I9" s="28"/>
      <c r="J9" s="23"/>
      <c r="K9" s="27"/>
      <c r="L9" s="52" t="s">
        <v>25</v>
      </c>
      <c r="M9" s="42"/>
      <c r="N9" s="31">
        <v>0.5</v>
      </c>
      <c r="O9" s="43">
        <f>O8*N9</f>
        <v>6999.5</v>
      </c>
      <c r="P9" s="44"/>
      <c r="Q9" s="42"/>
      <c r="R9" s="28"/>
    </row>
    <row r="10" spans="1:18" ht="18">
      <c r="A10" s="23"/>
      <c r="B10" s="27"/>
      <c r="C10" s="52" t="s">
        <v>8</v>
      </c>
      <c r="D10" s="42"/>
      <c r="E10" s="31">
        <v>0.7</v>
      </c>
      <c r="F10" s="43">
        <f>F8-F9</f>
        <v>9799.2999999999993</v>
      </c>
      <c r="G10" s="44"/>
      <c r="H10" s="42"/>
      <c r="I10" s="28"/>
      <c r="J10" s="23"/>
      <c r="K10" s="27"/>
      <c r="L10" s="52" t="s">
        <v>8</v>
      </c>
      <c r="M10" s="42"/>
      <c r="N10" s="31">
        <v>0.5</v>
      </c>
      <c r="O10" s="43">
        <f>O8-O9</f>
        <v>6999.5</v>
      </c>
      <c r="P10" s="44"/>
      <c r="Q10" s="42"/>
      <c r="R10" s="28"/>
    </row>
    <row r="11" spans="1:18" ht="14.4">
      <c r="A11" s="23"/>
      <c r="B11" s="27"/>
      <c r="C11" s="41" t="s">
        <v>26</v>
      </c>
      <c r="D11" s="44"/>
      <c r="E11" s="44"/>
      <c r="F11" s="44"/>
      <c r="G11" s="44"/>
      <c r="H11" s="45"/>
      <c r="I11" s="28"/>
      <c r="J11" s="23"/>
      <c r="K11" s="27"/>
      <c r="L11" s="41" t="s">
        <v>26</v>
      </c>
      <c r="M11" s="44"/>
      <c r="N11" s="44"/>
      <c r="O11" s="44"/>
      <c r="P11" s="44"/>
      <c r="Q11" s="45"/>
      <c r="R11" s="28"/>
    </row>
    <row r="12" spans="1:18" ht="14.4">
      <c r="A12" s="23"/>
      <c r="B12" s="27"/>
      <c r="C12" s="32">
        <v>3</v>
      </c>
      <c r="D12" s="32">
        <v>6</v>
      </c>
      <c r="E12" s="32">
        <v>9</v>
      </c>
      <c r="F12" s="32">
        <v>12</v>
      </c>
      <c r="G12" s="32">
        <v>14</v>
      </c>
      <c r="H12" s="32">
        <v>18</v>
      </c>
      <c r="I12" s="28"/>
      <c r="J12" s="23"/>
      <c r="K12" s="27"/>
      <c r="L12" s="32">
        <v>3</v>
      </c>
      <c r="M12" s="32">
        <v>6</v>
      </c>
      <c r="N12" s="32">
        <v>9</v>
      </c>
      <c r="O12" s="32">
        <v>12</v>
      </c>
      <c r="P12" s="32">
        <v>14</v>
      </c>
      <c r="Q12" s="32">
        <v>18</v>
      </c>
      <c r="R12" s="28"/>
    </row>
    <row r="13" spans="1:18" ht="14.4">
      <c r="A13" s="23"/>
      <c r="B13" s="27"/>
      <c r="C13" s="33">
        <f>F10/C12</f>
        <v>3266.4333333333329</v>
      </c>
      <c r="D13" s="33">
        <f>F10/D12</f>
        <v>1633.2166666666665</v>
      </c>
      <c r="E13" s="33">
        <f>F10/E12</f>
        <v>1088.8111111111111</v>
      </c>
      <c r="F13" s="33">
        <f>F10/F12</f>
        <v>816.60833333333323</v>
      </c>
      <c r="G13" s="33">
        <f>F10/G12</f>
        <v>699.94999999999993</v>
      </c>
      <c r="H13" s="33">
        <f>F10/H12</f>
        <v>544.40555555555557</v>
      </c>
      <c r="I13" s="28"/>
      <c r="J13" s="23"/>
      <c r="K13" s="27"/>
      <c r="L13" s="33">
        <f>O10/L12</f>
        <v>2333.1666666666665</v>
      </c>
      <c r="M13" s="33">
        <f>O10/M12</f>
        <v>1166.5833333333333</v>
      </c>
      <c r="N13" s="33">
        <f>O10/N12</f>
        <v>777.72222222222217</v>
      </c>
      <c r="O13" s="33">
        <f>O10/O12</f>
        <v>583.29166666666663</v>
      </c>
      <c r="P13" s="33">
        <f>O10/P12</f>
        <v>499.96428571428572</v>
      </c>
      <c r="Q13" s="33">
        <f>O10/Q12</f>
        <v>388.86111111111109</v>
      </c>
      <c r="R13" s="28"/>
    </row>
    <row r="14" spans="1:18" ht="18.75" customHeight="1">
      <c r="A14" s="23"/>
      <c r="B14" s="34"/>
      <c r="C14" s="35"/>
      <c r="D14" s="35"/>
      <c r="E14" s="35"/>
      <c r="F14" s="35"/>
      <c r="G14" s="35"/>
      <c r="H14" s="35"/>
      <c r="I14" s="36"/>
      <c r="J14" s="23"/>
      <c r="K14" s="34"/>
      <c r="L14" s="35"/>
      <c r="M14" s="35"/>
      <c r="N14" s="35"/>
      <c r="O14" s="35"/>
      <c r="P14" s="35"/>
      <c r="Q14" s="35"/>
      <c r="R14" s="36"/>
    </row>
    <row r="15" spans="1:18" ht="18.75" customHeight="1">
      <c r="A15" s="23"/>
      <c r="B15" s="23"/>
      <c r="C15" s="23"/>
      <c r="D15" s="23"/>
      <c r="E15" s="23"/>
      <c r="F15" s="23"/>
      <c r="G15" s="23"/>
      <c r="H15" s="23"/>
      <c r="I15" s="23"/>
      <c r="K15" s="23"/>
      <c r="L15" s="23"/>
      <c r="M15" s="23"/>
      <c r="N15" s="23"/>
      <c r="O15" s="23"/>
      <c r="P15" s="23"/>
      <c r="Q15" s="23"/>
    </row>
    <row r="16" spans="1:18" ht="30" customHeight="1">
      <c r="A16" s="23"/>
      <c r="B16" s="24"/>
      <c r="C16" s="25"/>
      <c r="D16" s="46" t="s">
        <v>21</v>
      </c>
      <c r="E16" s="47"/>
      <c r="F16" s="25"/>
      <c r="G16" s="25"/>
      <c r="H16" s="25"/>
      <c r="I16" s="26"/>
      <c r="J16" s="23"/>
      <c r="K16" s="24"/>
      <c r="L16" s="25"/>
      <c r="M16" s="46" t="s">
        <v>22</v>
      </c>
      <c r="N16" s="47"/>
      <c r="O16" s="25"/>
      <c r="P16" s="25"/>
      <c r="Q16" s="25"/>
      <c r="R16" s="26"/>
    </row>
    <row r="17" spans="1:18" ht="33.6">
      <c r="A17" s="23"/>
      <c r="B17" s="27"/>
      <c r="C17" s="48" t="s">
        <v>2</v>
      </c>
      <c r="D17" s="49"/>
      <c r="E17" s="49"/>
      <c r="F17" s="49"/>
      <c r="G17" s="49"/>
      <c r="H17" s="50"/>
      <c r="I17" s="28"/>
      <c r="J17" s="23"/>
      <c r="K17" s="27"/>
      <c r="L17" s="48" t="s">
        <v>2</v>
      </c>
      <c r="M17" s="49"/>
      <c r="N17" s="49"/>
      <c r="O17" s="49"/>
      <c r="P17" s="49"/>
      <c r="Q17" s="50"/>
      <c r="R17" s="28"/>
    </row>
    <row r="18" spans="1:18" ht="23.4">
      <c r="A18" s="23"/>
      <c r="B18" s="27"/>
      <c r="C18" s="51">
        <v>32890</v>
      </c>
      <c r="D18" s="49"/>
      <c r="E18" s="49"/>
      <c r="F18" s="49"/>
      <c r="G18" s="49"/>
      <c r="H18" s="50"/>
      <c r="I18" s="28"/>
      <c r="J18" s="23"/>
      <c r="K18" s="27"/>
      <c r="L18" s="51">
        <v>32890</v>
      </c>
      <c r="M18" s="49"/>
      <c r="N18" s="49"/>
      <c r="O18" s="49"/>
      <c r="P18" s="49"/>
      <c r="Q18" s="50"/>
      <c r="R18" s="28"/>
    </row>
    <row r="19" spans="1:18" ht="18">
      <c r="A19" s="23"/>
      <c r="B19" s="27"/>
      <c r="C19" s="41" t="s">
        <v>23</v>
      </c>
      <c r="D19" s="42"/>
      <c r="E19" s="29">
        <v>0.1</v>
      </c>
      <c r="F19" s="43">
        <f>C18 - (C18 * E19)</f>
        <v>29601</v>
      </c>
      <c r="G19" s="44"/>
      <c r="H19" s="42"/>
      <c r="I19" s="28"/>
      <c r="J19" s="23"/>
      <c r="K19" s="27"/>
      <c r="L19" s="41" t="s">
        <v>23</v>
      </c>
      <c r="M19" s="42"/>
      <c r="N19" s="29">
        <v>0.1</v>
      </c>
      <c r="O19" s="43">
        <f>L18 - (L18 * N19)</f>
        <v>29601</v>
      </c>
      <c r="P19" s="44"/>
      <c r="Q19" s="42"/>
      <c r="R19" s="28"/>
    </row>
    <row r="20" spans="1:18" ht="18">
      <c r="A20" s="23"/>
      <c r="B20" s="27"/>
      <c r="C20" s="41" t="s">
        <v>24</v>
      </c>
      <c r="D20" s="42"/>
      <c r="E20" s="29">
        <v>0.1</v>
      </c>
      <c r="F20" s="43">
        <f>F19 - (F19 * E20)</f>
        <v>26640.9</v>
      </c>
      <c r="G20" s="44"/>
      <c r="H20" s="42"/>
      <c r="I20" s="28"/>
      <c r="J20" s="23"/>
      <c r="K20" s="27"/>
      <c r="L20" s="41" t="s">
        <v>24</v>
      </c>
      <c r="M20" s="42"/>
      <c r="N20" s="29">
        <v>0.1</v>
      </c>
      <c r="O20" s="43">
        <f>O19 - (O19 * N20)</f>
        <v>26640.9</v>
      </c>
      <c r="P20" s="44"/>
      <c r="Q20" s="42"/>
      <c r="R20" s="28"/>
    </row>
    <row r="21" spans="1:18" ht="15.75" customHeight="1">
      <c r="A21" s="23"/>
      <c r="B21" s="27"/>
      <c r="C21" s="52" t="s">
        <v>5</v>
      </c>
      <c r="D21" s="42"/>
      <c r="E21" s="30">
        <v>500</v>
      </c>
      <c r="F21" s="43">
        <f>F20-E21</f>
        <v>26140.9</v>
      </c>
      <c r="G21" s="44"/>
      <c r="H21" s="42"/>
      <c r="I21" s="28"/>
      <c r="J21" s="23"/>
      <c r="K21" s="27"/>
      <c r="L21" s="52" t="s">
        <v>5</v>
      </c>
      <c r="M21" s="42"/>
      <c r="N21" s="30">
        <v>500</v>
      </c>
      <c r="O21" s="43">
        <f>O20-N21</f>
        <v>26140.9</v>
      </c>
      <c r="P21" s="44"/>
      <c r="Q21" s="42"/>
      <c r="R21" s="28"/>
    </row>
    <row r="22" spans="1:18" ht="15.75" customHeight="1">
      <c r="A22" s="23"/>
      <c r="B22" s="27"/>
      <c r="C22" s="52" t="s">
        <v>25</v>
      </c>
      <c r="D22" s="42"/>
      <c r="E22" s="31">
        <v>0.3</v>
      </c>
      <c r="F22" s="43">
        <f>F21*E22</f>
        <v>7842.27</v>
      </c>
      <c r="G22" s="44"/>
      <c r="H22" s="42"/>
      <c r="I22" s="28"/>
      <c r="J22" s="23"/>
      <c r="K22" s="27"/>
      <c r="L22" s="52" t="s">
        <v>25</v>
      </c>
      <c r="M22" s="42"/>
      <c r="N22" s="31">
        <v>0.5</v>
      </c>
      <c r="O22" s="43">
        <f>O21*N22</f>
        <v>13070.45</v>
      </c>
      <c r="P22" s="44"/>
      <c r="Q22" s="42"/>
      <c r="R22" s="28"/>
    </row>
    <row r="23" spans="1:18" ht="15.75" customHeight="1">
      <c r="A23" s="23"/>
      <c r="B23" s="27"/>
      <c r="C23" s="52" t="s">
        <v>8</v>
      </c>
      <c r="D23" s="42"/>
      <c r="E23" s="31">
        <v>0.7</v>
      </c>
      <c r="F23" s="43">
        <f>F21-F22</f>
        <v>18298.63</v>
      </c>
      <c r="G23" s="44"/>
      <c r="H23" s="42"/>
      <c r="I23" s="28"/>
      <c r="J23" s="23"/>
      <c r="K23" s="27"/>
      <c r="L23" s="52" t="s">
        <v>8</v>
      </c>
      <c r="M23" s="42"/>
      <c r="N23" s="31">
        <v>0.5</v>
      </c>
      <c r="O23" s="43">
        <f>O21-O22</f>
        <v>13070.45</v>
      </c>
      <c r="P23" s="44"/>
      <c r="Q23" s="42"/>
      <c r="R23" s="28"/>
    </row>
    <row r="24" spans="1:18" ht="15.75" customHeight="1">
      <c r="A24" s="23"/>
      <c r="B24" s="27"/>
      <c r="C24" s="41" t="s">
        <v>26</v>
      </c>
      <c r="D24" s="44"/>
      <c r="E24" s="44"/>
      <c r="F24" s="44"/>
      <c r="G24" s="44"/>
      <c r="H24" s="45"/>
      <c r="I24" s="28"/>
      <c r="J24" s="23"/>
      <c r="K24" s="27"/>
      <c r="L24" s="41" t="s">
        <v>26</v>
      </c>
      <c r="M24" s="44"/>
      <c r="N24" s="44"/>
      <c r="O24" s="44"/>
      <c r="P24" s="44"/>
      <c r="Q24" s="45"/>
      <c r="R24" s="28"/>
    </row>
    <row r="25" spans="1:18" ht="15.75" customHeight="1">
      <c r="A25" s="23"/>
      <c r="B25" s="27"/>
      <c r="C25" s="32">
        <v>3</v>
      </c>
      <c r="D25" s="32">
        <v>6</v>
      </c>
      <c r="E25" s="32">
        <v>9</v>
      </c>
      <c r="F25" s="32">
        <v>12</v>
      </c>
      <c r="G25" s="32">
        <v>14</v>
      </c>
      <c r="H25" s="32">
        <v>18</v>
      </c>
      <c r="I25" s="28"/>
      <c r="J25" s="23"/>
      <c r="K25" s="27"/>
      <c r="L25" s="32">
        <v>3</v>
      </c>
      <c r="M25" s="32">
        <v>6</v>
      </c>
      <c r="N25" s="32">
        <v>9</v>
      </c>
      <c r="O25" s="32">
        <v>12</v>
      </c>
      <c r="P25" s="32">
        <v>14</v>
      </c>
      <c r="Q25" s="32">
        <v>18</v>
      </c>
      <c r="R25" s="28"/>
    </row>
    <row r="26" spans="1:18" ht="27" customHeight="1">
      <c r="A26" s="23"/>
      <c r="B26" s="34"/>
      <c r="C26" s="33">
        <f>F23/C25</f>
        <v>6099.543333333334</v>
      </c>
      <c r="D26" s="33">
        <f>F23/D25</f>
        <v>3049.771666666667</v>
      </c>
      <c r="E26" s="33">
        <f>F23/E25</f>
        <v>2033.1811111111112</v>
      </c>
      <c r="F26" s="33">
        <f>F23/F25</f>
        <v>1524.8858333333335</v>
      </c>
      <c r="G26" s="33">
        <f>F23/G25</f>
        <v>1307.0450000000001</v>
      </c>
      <c r="H26" s="33">
        <f>F23/H25</f>
        <v>1016.5905555555556</v>
      </c>
      <c r="I26" s="36"/>
      <c r="J26" s="23"/>
      <c r="K26" s="27"/>
      <c r="L26" s="33">
        <f>O23/L25</f>
        <v>4356.8166666666666</v>
      </c>
      <c r="M26" s="33">
        <f>O23/M25</f>
        <v>2178.4083333333333</v>
      </c>
      <c r="N26" s="33">
        <f>O23/N25</f>
        <v>1452.2722222222224</v>
      </c>
      <c r="O26" s="33">
        <f>O23/O25</f>
        <v>1089.2041666666667</v>
      </c>
      <c r="P26" s="33">
        <f>O23/P25</f>
        <v>933.60357142857151</v>
      </c>
      <c r="Q26" s="33">
        <f>O23/Q25</f>
        <v>726.13611111111118</v>
      </c>
      <c r="R26" s="28"/>
    </row>
    <row r="27" spans="1:18" ht="18.75" customHeight="1">
      <c r="A27" s="23"/>
      <c r="B27" s="37"/>
      <c r="C27" s="37"/>
      <c r="D27" s="37"/>
      <c r="E27" s="37"/>
      <c r="F27" s="37"/>
      <c r="G27" s="37"/>
      <c r="H27" s="37"/>
      <c r="I27" s="37"/>
      <c r="J27" s="23"/>
      <c r="K27" s="27"/>
      <c r="L27" s="37"/>
      <c r="M27" s="37"/>
      <c r="N27" s="37"/>
      <c r="O27" s="37"/>
      <c r="P27" s="37"/>
      <c r="Q27" s="37"/>
      <c r="R27" s="28"/>
    </row>
    <row r="28" spans="1:18" ht="15.75" customHeight="1">
      <c r="A28" s="23"/>
      <c r="B28" s="23"/>
      <c r="C28" s="23"/>
      <c r="D28" s="23"/>
      <c r="E28" s="23"/>
      <c r="F28" s="23"/>
      <c r="G28" s="23"/>
      <c r="H28" s="23"/>
      <c r="I28" s="23"/>
      <c r="K28" s="23"/>
      <c r="L28" s="23"/>
      <c r="M28" s="23"/>
      <c r="N28" s="23"/>
      <c r="O28" s="23"/>
      <c r="P28" s="23"/>
      <c r="Q28" s="23"/>
    </row>
    <row r="29" spans="1:18" ht="36.75" customHeight="1">
      <c r="A29" s="23"/>
      <c r="B29" s="24"/>
      <c r="C29" s="25"/>
      <c r="D29" s="46" t="s">
        <v>21</v>
      </c>
      <c r="E29" s="47"/>
      <c r="F29" s="25"/>
      <c r="G29" s="25"/>
      <c r="H29" s="25"/>
      <c r="I29" s="26"/>
      <c r="J29" s="23"/>
      <c r="K29" s="38"/>
      <c r="L29" s="39"/>
      <c r="M29" s="53" t="s">
        <v>22</v>
      </c>
      <c r="N29" s="45"/>
      <c r="O29" s="39"/>
      <c r="P29" s="39"/>
      <c r="Q29" s="39" t="s">
        <v>27</v>
      </c>
      <c r="R29" s="40"/>
    </row>
    <row r="30" spans="1:18" ht="25.5" customHeight="1">
      <c r="A30" s="23"/>
      <c r="B30" s="27"/>
      <c r="C30" s="48" t="s">
        <v>20</v>
      </c>
      <c r="D30" s="49"/>
      <c r="E30" s="49"/>
      <c r="F30" s="49"/>
      <c r="G30" s="49"/>
      <c r="H30" s="50"/>
      <c r="I30" s="28"/>
      <c r="J30" s="23"/>
      <c r="K30" s="27"/>
      <c r="L30" s="48" t="s">
        <v>20</v>
      </c>
      <c r="M30" s="49"/>
      <c r="N30" s="49"/>
      <c r="O30" s="49"/>
      <c r="P30" s="49"/>
      <c r="Q30" s="50"/>
      <c r="R30" s="28"/>
    </row>
    <row r="31" spans="1:18" ht="24.75" customHeight="1">
      <c r="A31" s="23"/>
      <c r="B31" s="27"/>
      <c r="C31" s="51">
        <v>10900</v>
      </c>
      <c r="D31" s="49"/>
      <c r="E31" s="49"/>
      <c r="F31" s="49"/>
      <c r="G31" s="49"/>
      <c r="H31" s="50"/>
      <c r="I31" s="28"/>
      <c r="J31" s="23"/>
      <c r="K31" s="27"/>
      <c r="L31" s="51">
        <v>10900</v>
      </c>
      <c r="M31" s="49"/>
      <c r="N31" s="49"/>
      <c r="O31" s="49"/>
      <c r="P31" s="49"/>
      <c r="Q31" s="50"/>
      <c r="R31" s="28"/>
    </row>
    <row r="32" spans="1:18" ht="15.75" customHeight="1">
      <c r="A32" s="23"/>
      <c r="B32" s="27"/>
      <c r="C32" s="41" t="s">
        <v>23</v>
      </c>
      <c r="D32" s="42"/>
      <c r="E32" s="29">
        <v>0.1</v>
      </c>
      <c r="F32" s="43">
        <f>C31 - (C31 * E32)</f>
        <v>9810</v>
      </c>
      <c r="G32" s="44"/>
      <c r="H32" s="42"/>
      <c r="I32" s="28"/>
      <c r="J32" s="23"/>
      <c r="K32" s="27"/>
      <c r="L32" s="41" t="s">
        <v>23</v>
      </c>
      <c r="M32" s="42"/>
      <c r="N32" s="29">
        <v>0.1</v>
      </c>
      <c r="O32" s="43">
        <f>L31 - (L31 * N32)</f>
        <v>9810</v>
      </c>
      <c r="P32" s="44"/>
      <c r="Q32" s="42"/>
      <c r="R32" s="28"/>
    </row>
    <row r="33" spans="1:18" ht="18.75" customHeight="1">
      <c r="A33" s="23"/>
      <c r="B33" s="27"/>
      <c r="C33" s="41" t="s">
        <v>24</v>
      </c>
      <c r="D33" s="42"/>
      <c r="E33" s="29">
        <v>0.1</v>
      </c>
      <c r="F33" s="43">
        <f>F32 - (F32 * E33)</f>
        <v>8829</v>
      </c>
      <c r="G33" s="44"/>
      <c r="H33" s="42"/>
      <c r="I33" s="28"/>
      <c r="J33" s="23"/>
      <c r="K33" s="27"/>
      <c r="L33" s="41" t="s">
        <v>24</v>
      </c>
      <c r="M33" s="42"/>
      <c r="N33" s="29">
        <v>0.1</v>
      </c>
      <c r="O33" s="43">
        <f>O32 - (O32 * N33)</f>
        <v>8829</v>
      </c>
      <c r="P33" s="44"/>
      <c r="Q33" s="42"/>
      <c r="R33" s="28"/>
    </row>
    <row r="34" spans="1:18" ht="18.75" customHeight="1">
      <c r="A34" s="23"/>
      <c r="B34" s="27"/>
      <c r="C34" s="52" t="s">
        <v>5</v>
      </c>
      <c r="D34" s="42"/>
      <c r="E34" s="30">
        <v>500</v>
      </c>
      <c r="F34" s="43">
        <f>F33-E34</f>
        <v>8329</v>
      </c>
      <c r="G34" s="44"/>
      <c r="H34" s="42"/>
      <c r="I34" s="28"/>
      <c r="J34" s="23"/>
      <c r="K34" s="27"/>
      <c r="L34" s="52" t="s">
        <v>5</v>
      </c>
      <c r="M34" s="42"/>
      <c r="N34" s="30">
        <v>500</v>
      </c>
      <c r="O34" s="43">
        <f>O33-N34</f>
        <v>8329</v>
      </c>
      <c r="P34" s="44"/>
      <c r="Q34" s="42"/>
      <c r="R34" s="28"/>
    </row>
    <row r="35" spans="1:18" ht="18.75" customHeight="1">
      <c r="A35" s="23"/>
      <c r="B35" s="27"/>
      <c r="C35" s="52" t="s">
        <v>25</v>
      </c>
      <c r="D35" s="42"/>
      <c r="E35" s="31">
        <v>0.3</v>
      </c>
      <c r="F35" s="43">
        <f>F34*E35</f>
        <v>2498.6999999999998</v>
      </c>
      <c r="G35" s="44"/>
      <c r="H35" s="42"/>
      <c r="I35" s="28"/>
      <c r="J35" s="23"/>
      <c r="K35" s="27"/>
      <c r="L35" s="52" t="s">
        <v>25</v>
      </c>
      <c r="M35" s="42"/>
      <c r="N35" s="31">
        <v>0.5</v>
      </c>
      <c r="O35" s="43">
        <f>O34*N35</f>
        <v>4164.5</v>
      </c>
      <c r="P35" s="44"/>
      <c r="Q35" s="42"/>
      <c r="R35" s="28"/>
    </row>
    <row r="36" spans="1:18" ht="15.75" customHeight="1">
      <c r="A36" s="23"/>
      <c r="B36" s="27"/>
      <c r="C36" s="52" t="s">
        <v>8</v>
      </c>
      <c r="D36" s="42"/>
      <c r="E36" s="31">
        <v>0.7</v>
      </c>
      <c r="F36" s="43">
        <f>F34-F35</f>
        <v>5830.3</v>
      </c>
      <c r="G36" s="44"/>
      <c r="H36" s="42"/>
      <c r="I36" s="28"/>
      <c r="J36" s="23"/>
      <c r="K36" s="27"/>
      <c r="L36" s="52" t="s">
        <v>8</v>
      </c>
      <c r="M36" s="42"/>
      <c r="N36" s="31">
        <v>0.5</v>
      </c>
      <c r="O36" s="43">
        <f>O34-O35</f>
        <v>4164.5</v>
      </c>
      <c r="P36" s="44"/>
      <c r="Q36" s="42"/>
      <c r="R36" s="28"/>
    </row>
    <row r="37" spans="1:18" ht="15.75" customHeight="1">
      <c r="A37" s="23"/>
      <c r="B37" s="27"/>
      <c r="C37" s="41" t="s">
        <v>26</v>
      </c>
      <c r="D37" s="44"/>
      <c r="E37" s="44"/>
      <c r="F37" s="44"/>
      <c r="G37" s="44"/>
      <c r="H37" s="45"/>
      <c r="I37" s="28"/>
      <c r="J37" s="23"/>
      <c r="K37" s="27"/>
      <c r="L37" s="41" t="s">
        <v>26</v>
      </c>
      <c r="M37" s="44"/>
      <c r="N37" s="44"/>
      <c r="O37" s="44"/>
      <c r="P37" s="44"/>
      <c r="Q37" s="45"/>
      <c r="R37" s="28"/>
    </row>
    <row r="38" spans="1:18" ht="15.75" customHeight="1">
      <c r="A38" s="23"/>
      <c r="B38" s="27"/>
      <c r="C38" s="32">
        <v>3</v>
      </c>
      <c r="D38" s="32">
        <v>6</v>
      </c>
      <c r="E38" s="32">
        <v>9</v>
      </c>
      <c r="F38" s="32">
        <v>12</v>
      </c>
      <c r="G38" s="32"/>
      <c r="H38" s="32"/>
      <c r="I38" s="28"/>
      <c r="J38" s="23"/>
      <c r="K38" s="27"/>
      <c r="L38" s="32">
        <v>3</v>
      </c>
      <c r="M38" s="32">
        <v>6</v>
      </c>
      <c r="N38" s="32">
        <v>9</v>
      </c>
      <c r="O38" s="32">
        <v>12</v>
      </c>
      <c r="P38" s="32"/>
      <c r="Q38" s="32"/>
      <c r="R38" s="28"/>
    </row>
    <row r="39" spans="1:18" ht="24" customHeight="1">
      <c r="A39" s="23"/>
      <c r="B39" s="34"/>
      <c r="C39" s="33">
        <f>F36/C38</f>
        <v>1943.4333333333334</v>
      </c>
      <c r="D39" s="33">
        <f>F36/D38</f>
        <v>971.7166666666667</v>
      </c>
      <c r="E39" s="33">
        <f>F36/E38</f>
        <v>647.81111111111113</v>
      </c>
      <c r="F39" s="33">
        <f>F36/F38</f>
        <v>485.85833333333335</v>
      </c>
      <c r="G39" s="33"/>
      <c r="H39" s="33"/>
      <c r="I39" s="36"/>
      <c r="J39" s="23"/>
      <c r="K39" s="34"/>
      <c r="L39" s="33">
        <f>O36/L38</f>
        <v>1388.1666666666667</v>
      </c>
      <c r="M39" s="33">
        <f>O36/M38</f>
        <v>694.08333333333337</v>
      </c>
      <c r="N39" s="33">
        <f>O36/N38</f>
        <v>462.72222222222223</v>
      </c>
      <c r="O39" s="33">
        <f>O36/O38</f>
        <v>347.04166666666669</v>
      </c>
      <c r="P39" s="33"/>
      <c r="Q39" s="33"/>
      <c r="R39" s="28"/>
    </row>
    <row r="40" spans="1:18" ht="15.75" customHeight="1">
      <c r="A40" s="23"/>
      <c r="B40" s="24"/>
      <c r="C40" s="25"/>
      <c r="D40" s="46"/>
      <c r="E40" s="47"/>
      <c r="F40" s="25"/>
      <c r="G40" s="26"/>
      <c r="H40" s="26"/>
      <c r="I40" s="28"/>
      <c r="J40" s="23"/>
      <c r="K40" s="24"/>
      <c r="L40" s="25"/>
      <c r="M40" s="46"/>
      <c r="N40" s="47"/>
      <c r="O40" s="25"/>
      <c r="P40" s="26"/>
      <c r="Q40" s="26"/>
      <c r="R40" s="28"/>
    </row>
    <row r="41" spans="1:18" ht="15.7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</row>
    <row r="42" spans="1:18" ht="15.75" customHeight="1"/>
    <row r="43" spans="1:18" ht="15.75" customHeight="1"/>
    <row r="44" spans="1:18" ht="15.75" customHeight="1"/>
    <row r="45" spans="1:18" ht="15.75" customHeight="1"/>
    <row r="46" spans="1:18" ht="15.75" customHeight="1"/>
    <row r="47" spans="1:18" ht="15.75" customHeight="1"/>
    <row r="48" spans="1:1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6">
    <mergeCell ref="O20:Q20"/>
    <mergeCell ref="O21:Q21"/>
    <mergeCell ref="M16:N16"/>
    <mergeCell ref="L17:Q17"/>
    <mergeCell ref="L18:Q18"/>
    <mergeCell ref="L19:M19"/>
    <mergeCell ref="O19:Q19"/>
    <mergeCell ref="L20:M20"/>
    <mergeCell ref="L21:M21"/>
    <mergeCell ref="L31:Q31"/>
    <mergeCell ref="L32:M32"/>
    <mergeCell ref="O32:Q32"/>
    <mergeCell ref="L22:M22"/>
    <mergeCell ref="O22:Q22"/>
    <mergeCell ref="L23:M23"/>
    <mergeCell ref="O23:Q23"/>
    <mergeCell ref="L24:Q24"/>
    <mergeCell ref="M29:N29"/>
    <mergeCell ref="L30:Q30"/>
    <mergeCell ref="F35:H35"/>
    <mergeCell ref="F33:H33"/>
    <mergeCell ref="C34:D34"/>
    <mergeCell ref="F34:H34"/>
    <mergeCell ref="F22:H22"/>
    <mergeCell ref="F23:H23"/>
    <mergeCell ref="C24:H24"/>
    <mergeCell ref="C22:D22"/>
    <mergeCell ref="C23:D23"/>
    <mergeCell ref="C36:D36"/>
    <mergeCell ref="C37:H37"/>
    <mergeCell ref="D40:E40"/>
    <mergeCell ref="M40:N40"/>
    <mergeCell ref="L37:Q37"/>
    <mergeCell ref="C35:D35"/>
    <mergeCell ref="L35:M35"/>
    <mergeCell ref="L36:M36"/>
    <mergeCell ref="D3:E3"/>
    <mergeCell ref="M3:N3"/>
    <mergeCell ref="C4:H4"/>
    <mergeCell ref="L4:Q4"/>
    <mergeCell ref="C5:H5"/>
    <mergeCell ref="L5:Q5"/>
    <mergeCell ref="C6:D6"/>
    <mergeCell ref="O6:Q6"/>
    <mergeCell ref="F6:H6"/>
    <mergeCell ref="L6:M6"/>
    <mergeCell ref="C7:D7"/>
    <mergeCell ref="F7:H7"/>
    <mergeCell ref="F36:H36"/>
    <mergeCell ref="O7:Q7"/>
    <mergeCell ref="F8:H8"/>
    <mergeCell ref="O8:Q8"/>
    <mergeCell ref="L7:M7"/>
    <mergeCell ref="L8:M8"/>
    <mergeCell ref="L9:M9"/>
    <mergeCell ref="O9:Q9"/>
    <mergeCell ref="L10:M10"/>
    <mergeCell ref="O10:Q10"/>
    <mergeCell ref="L11:Q11"/>
    <mergeCell ref="C8:D8"/>
    <mergeCell ref="C9:D9"/>
    <mergeCell ref="F9:H9"/>
    <mergeCell ref="C10:D10"/>
    <mergeCell ref="F10:H10"/>
    <mergeCell ref="C11:H11"/>
    <mergeCell ref="D16:E16"/>
    <mergeCell ref="C17:H17"/>
    <mergeCell ref="C18:H18"/>
    <mergeCell ref="C19:D19"/>
    <mergeCell ref="F19:H19"/>
    <mergeCell ref="C20:D20"/>
    <mergeCell ref="F20:H20"/>
    <mergeCell ref="F21:H21"/>
    <mergeCell ref="C32:D32"/>
    <mergeCell ref="C33:D33"/>
    <mergeCell ref="D29:E29"/>
    <mergeCell ref="C30:H30"/>
    <mergeCell ref="C31:H31"/>
    <mergeCell ref="F32:H32"/>
    <mergeCell ref="C21:D21"/>
    <mergeCell ref="L33:M33"/>
    <mergeCell ref="O33:Q33"/>
    <mergeCell ref="O34:Q34"/>
    <mergeCell ref="O35:Q35"/>
    <mergeCell ref="O36:Q36"/>
    <mergeCell ref="L34:M34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00"/>
  <sheetViews>
    <sheetView showGridLines="0" workbookViewId="0"/>
  </sheetViews>
  <sheetFormatPr defaultColWidth="14.44140625" defaultRowHeight="15" customHeight="1"/>
  <cols>
    <col min="1" max="1" width="9.109375" customWidth="1"/>
    <col min="2" max="2" width="3.44140625" customWidth="1"/>
    <col min="3" max="8" width="14.33203125" customWidth="1"/>
    <col min="9" max="11" width="3.44140625" customWidth="1"/>
    <col min="12" max="15" width="14.33203125" customWidth="1"/>
    <col min="16" max="16" width="15.33203125" customWidth="1"/>
    <col min="17" max="17" width="11.88671875" customWidth="1"/>
    <col min="18" max="18" width="3.44140625" customWidth="1"/>
  </cols>
  <sheetData>
    <row r="1" spans="1:18" ht="14.4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8" ht="14.4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18" ht="30" customHeight="1">
      <c r="A3" s="23"/>
      <c r="B3" s="24"/>
      <c r="C3" s="25"/>
      <c r="D3" s="46" t="s">
        <v>21</v>
      </c>
      <c r="E3" s="47"/>
      <c r="F3" s="25"/>
      <c r="G3" s="25"/>
      <c r="H3" s="25"/>
      <c r="I3" s="26"/>
      <c r="J3" s="23"/>
      <c r="K3" s="24"/>
      <c r="L3" s="25"/>
      <c r="M3" s="46" t="s">
        <v>22</v>
      </c>
      <c r="N3" s="47"/>
      <c r="O3" s="25"/>
      <c r="P3" s="25"/>
      <c r="Q3" s="25"/>
      <c r="R3" s="26"/>
    </row>
    <row r="4" spans="1:18" ht="33.6">
      <c r="A4" s="23"/>
      <c r="B4" s="27"/>
      <c r="C4" s="48" t="s">
        <v>19</v>
      </c>
      <c r="D4" s="49"/>
      <c r="E4" s="49"/>
      <c r="F4" s="49"/>
      <c r="G4" s="49"/>
      <c r="H4" s="50"/>
      <c r="I4" s="28"/>
      <c r="J4" s="23"/>
      <c r="K4" s="27"/>
      <c r="L4" s="48" t="s">
        <v>19</v>
      </c>
      <c r="M4" s="49"/>
      <c r="N4" s="49"/>
      <c r="O4" s="49"/>
      <c r="P4" s="49"/>
      <c r="Q4" s="50"/>
      <c r="R4" s="28"/>
    </row>
    <row r="5" spans="1:18" ht="23.4">
      <c r="A5" s="23"/>
      <c r="B5" s="27"/>
      <c r="C5" s="51">
        <v>15900</v>
      </c>
      <c r="D5" s="49"/>
      <c r="E5" s="49"/>
      <c r="F5" s="49"/>
      <c r="G5" s="49"/>
      <c r="H5" s="50"/>
      <c r="I5" s="28"/>
      <c r="J5" s="23"/>
      <c r="K5" s="27"/>
      <c r="L5" s="51">
        <v>15900</v>
      </c>
      <c r="M5" s="49"/>
      <c r="N5" s="49"/>
      <c r="O5" s="49"/>
      <c r="P5" s="49"/>
      <c r="Q5" s="50"/>
      <c r="R5" s="28"/>
    </row>
    <row r="6" spans="1:18" ht="18">
      <c r="A6" s="23"/>
      <c r="B6" s="27"/>
      <c r="C6" s="41" t="s">
        <v>23</v>
      </c>
      <c r="D6" s="42"/>
      <c r="E6" s="29">
        <v>0.1</v>
      </c>
      <c r="F6" s="43">
        <f>C5 - (C5 * 0.1)</f>
        <v>14310</v>
      </c>
      <c r="G6" s="44"/>
      <c r="H6" s="42"/>
      <c r="I6" s="28"/>
      <c r="J6" s="23"/>
      <c r="K6" s="27"/>
      <c r="L6" s="41" t="s">
        <v>23</v>
      </c>
      <c r="M6" s="42"/>
      <c r="N6" s="29">
        <v>0.1</v>
      </c>
      <c r="O6" s="43">
        <f>L5 - (L5 * 0.1)</f>
        <v>14310</v>
      </c>
      <c r="P6" s="44"/>
      <c r="Q6" s="42"/>
      <c r="R6" s="28"/>
    </row>
    <row r="7" spans="1:18" ht="18">
      <c r="A7" s="23"/>
      <c r="B7" s="27"/>
      <c r="C7" s="41" t="s">
        <v>24</v>
      </c>
      <c r="D7" s="42"/>
      <c r="E7" s="29">
        <v>0.1</v>
      </c>
      <c r="F7" s="43">
        <f>F6 - (F6 * E7)</f>
        <v>12879</v>
      </c>
      <c r="G7" s="44"/>
      <c r="H7" s="42"/>
      <c r="I7" s="28"/>
      <c r="J7" s="23"/>
      <c r="K7" s="27"/>
      <c r="L7" s="41" t="s">
        <v>24</v>
      </c>
      <c r="M7" s="42"/>
      <c r="N7" s="29">
        <v>0.1</v>
      </c>
      <c r="O7" s="43">
        <f>O6 - (O6 * N7)</f>
        <v>12879</v>
      </c>
      <c r="P7" s="44"/>
      <c r="Q7" s="42"/>
      <c r="R7" s="28"/>
    </row>
    <row r="8" spans="1:18" ht="18">
      <c r="A8" s="23"/>
      <c r="B8" s="27"/>
      <c r="C8" s="52" t="s">
        <v>5</v>
      </c>
      <c r="D8" s="42"/>
      <c r="E8" s="30">
        <v>500</v>
      </c>
      <c r="F8" s="43">
        <f>F6-E8</f>
        <v>13810</v>
      </c>
      <c r="G8" s="44"/>
      <c r="H8" s="42"/>
      <c r="I8" s="28"/>
      <c r="J8" s="23"/>
      <c r="K8" s="27"/>
      <c r="L8" s="52" t="s">
        <v>5</v>
      </c>
      <c r="M8" s="42"/>
      <c r="N8" s="30">
        <v>500</v>
      </c>
      <c r="O8" s="43">
        <f>O6-N8</f>
        <v>13810</v>
      </c>
      <c r="P8" s="44"/>
      <c r="Q8" s="42"/>
      <c r="R8" s="28"/>
    </row>
    <row r="9" spans="1:18" ht="18">
      <c r="A9" s="23"/>
      <c r="B9" s="27"/>
      <c r="C9" s="52" t="s">
        <v>25</v>
      </c>
      <c r="D9" s="42"/>
      <c r="E9" s="31">
        <v>0.3</v>
      </c>
      <c r="F9" s="43">
        <f>F8*E9</f>
        <v>4143</v>
      </c>
      <c r="G9" s="44"/>
      <c r="H9" s="42"/>
      <c r="I9" s="28"/>
      <c r="J9" s="23"/>
      <c r="K9" s="27"/>
      <c r="L9" s="52" t="s">
        <v>25</v>
      </c>
      <c r="M9" s="42"/>
      <c r="N9" s="31">
        <v>0.5</v>
      </c>
      <c r="O9" s="43">
        <f>O8*N9</f>
        <v>6905</v>
      </c>
      <c r="P9" s="44"/>
      <c r="Q9" s="42"/>
      <c r="R9" s="28"/>
    </row>
    <row r="10" spans="1:18" ht="18">
      <c r="A10" s="23"/>
      <c r="B10" s="27"/>
      <c r="C10" s="52" t="s">
        <v>8</v>
      </c>
      <c r="D10" s="42"/>
      <c r="E10" s="31">
        <v>0.7</v>
      </c>
      <c r="F10" s="43">
        <f>F8-F9</f>
        <v>9667</v>
      </c>
      <c r="G10" s="44"/>
      <c r="H10" s="42"/>
      <c r="I10" s="28"/>
      <c r="J10" s="23"/>
      <c r="K10" s="27"/>
      <c r="L10" s="52" t="s">
        <v>8</v>
      </c>
      <c r="M10" s="42"/>
      <c r="N10" s="31">
        <v>0.5</v>
      </c>
      <c r="O10" s="43">
        <f>O8-O9</f>
        <v>6905</v>
      </c>
      <c r="P10" s="44"/>
      <c r="Q10" s="42"/>
      <c r="R10" s="28"/>
    </row>
    <row r="11" spans="1:18" ht="14.4">
      <c r="A11" s="23"/>
      <c r="B11" s="27"/>
      <c r="C11" s="41" t="s">
        <v>26</v>
      </c>
      <c r="D11" s="44"/>
      <c r="E11" s="44"/>
      <c r="F11" s="44"/>
      <c r="G11" s="44"/>
      <c r="H11" s="45"/>
      <c r="I11" s="28"/>
      <c r="J11" s="23"/>
      <c r="K11" s="27"/>
      <c r="L11" s="41" t="s">
        <v>26</v>
      </c>
      <c r="M11" s="44"/>
      <c r="N11" s="44"/>
      <c r="O11" s="44"/>
      <c r="P11" s="44"/>
      <c r="Q11" s="45"/>
      <c r="R11" s="28"/>
    </row>
    <row r="12" spans="1:18" ht="14.4">
      <c r="A12" s="23"/>
      <c r="B12" s="27"/>
      <c r="C12" s="32">
        <v>3</v>
      </c>
      <c r="D12" s="32">
        <v>6</v>
      </c>
      <c r="E12" s="32">
        <v>9</v>
      </c>
      <c r="F12" s="32">
        <v>12</v>
      </c>
      <c r="G12" s="32">
        <v>14</v>
      </c>
      <c r="H12" s="32">
        <v>18</v>
      </c>
      <c r="I12" s="28"/>
      <c r="J12" s="23"/>
      <c r="K12" s="27"/>
      <c r="L12" s="32">
        <v>3</v>
      </c>
      <c r="M12" s="32">
        <v>6</v>
      </c>
      <c r="N12" s="32">
        <v>9</v>
      </c>
      <c r="O12" s="32">
        <v>12</v>
      </c>
      <c r="P12" s="32">
        <v>14</v>
      </c>
      <c r="Q12" s="32">
        <v>18</v>
      </c>
      <c r="R12" s="28"/>
    </row>
    <row r="13" spans="1:18" ht="14.4">
      <c r="A13" s="23"/>
      <c r="B13" s="27"/>
      <c r="C13" s="33">
        <f>F10/C12</f>
        <v>3222.3333333333335</v>
      </c>
      <c r="D13" s="33">
        <f>F10/D12</f>
        <v>1611.1666666666667</v>
      </c>
      <c r="E13" s="33">
        <f>F10/E12</f>
        <v>1074.1111111111111</v>
      </c>
      <c r="F13" s="33">
        <f>F10/F12</f>
        <v>805.58333333333337</v>
      </c>
      <c r="G13" s="33">
        <f>F10/G12</f>
        <v>690.5</v>
      </c>
      <c r="H13" s="33">
        <f>F10/H12</f>
        <v>537.05555555555554</v>
      </c>
      <c r="I13" s="28"/>
      <c r="J13" s="23"/>
      <c r="K13" s="27"/>
      <c r="L13" s="33">
        <f>O10/L12</f>
        <v>2301.6666666666665</v>
      </c>
      <c r="M13" s="33">
        <f>O10/M12</f>
        <v>1150.8333333333333</v>
      </c>
      <c r="N13" s="33">
        <f>O10/N12</f>
        <v>767.22222222222217</v>
      </c>
      <c r="O13" s="33">
        <f>O10/O12</f>
        <v>575.41666666666663</v>
      </c>
      <c r="P13" s="33">
        <f>O10/P12</f>
        <v>493.21428571428572</v>
      </c>
      <c r="Q13" s="33">
        <f>O10/Q12</f>
        <v>383.61111111111109</v>
      </c>
      <c r="R13" s="28"/>
    </row>
    <row r="14" spans="1:18" ht="18.75" customHeight="1">
      <c r="A14" s="23"/>
      <c r="B14" s="34"/>
      <c r="C14" s="35"/>
      <c r="D14" s="35"/>
      <c r="E14" s="35"/>
      <c r="F14" s="35"/>
      <c r="G14" s="35"/>
      <c r="H14" s="35"/>
      <c r="I14" s="36"/>
      <c r="J14" s="23"/>
      <c r="K14" s="34"/>
      <c r="L14" s="35"/>
      <c r="M14" s="35"/>
      <c r="N14" s="35"/>
      <c r="O14" s="35"/>
      <c r="P14" s="35"/>
      <c r="Q14" s="35"/>
      <c r="R14" s="36"/>
    </row>
    <row r="15" spans="1:18" ht="18.75" customHeight="1">
      <c r="A15" s="23"/>
      <c r="B15" s="23"/>
      <c r="C15" s="23"/>
      <c r="D15" s="23"/>
      <c r="E15" s="23"/>
      <c r="F15" s="23"/>
      <c r="G15" s="23"/>
      <c r="H15" s="23"/>
      <c r="I15" s="23"/>
      <c r="K15" s="23"/>
      <c r="L15" s="23"/>
      <c r="M15" s="23"/>
      <c r="N15" s="23"/>
      <c r="O15" s="23"/>
      <c r="P15" s="23"/>
      <c r="Q15" s="23"/>
    </row>
    <row r="16" spans="1:18" ht="30" customHeight="1">
      <c r="A16" s="23"/>
      <c r="B16" s="24"/>
      <c r="C16" s="25"/>
      <c r="D16" s="46" t="s">
        <v>21</v>
      </c>
      <c r="E16" s="47"/>
      <c r="F16" s="25"/>
      <c r="G16" s="25"/>
      <c r="H16" s="25"/>
      <c r="I16" s="26"/>
      <c r="J16" s="23"/>
      <c r="K16" s="24"/>
      <c r="L16" s="25"/>
      <c r="M16" s="46" t="s">
        <v>22</v>
      </c>
      <c r="N16" s="47"/>
      <c r="O16" s="25"/>
      <c r="P16" s="25"/>
      <c r="Q16" s="25"/>
      <c r="R16" s="26"/>
    </row>
    <row r="17" spans="1:18" ht="33.6">
      <c r="A17" s="23"/>
      <c r="B17" s="27"/>
      <c r="C17" s="48" t="s">
        <v>2</v>
      </c>
      <c r="D17" s="49"/>
      <c r="E17" s="49"/>
      <c r="F17" s="49"/>
      <c r="G17" s="49"/>
      <c r="H17" s="50"/>
      <c r="I17" s="28"/>
      <c r="J17" s="23"/>
      <c r="K17" s="27"/>
      <c r="L17" s="48" t="s">
        <v>2</v>
      </c>
      <c r="M17" s="49"/>
      <c r="N17" s="49"/>
      <c r="O17" s="49"/>
      <c r="P17" s="49"/>
      <c r="Q17" s="50"/>
      <c r="R17" s="28"/>
    </row>
    <row r="18" spans="1:18" ht="23.4">
      <c r="A18" s="23"/>
      <c r="B18" s="27"/>
      <c r="C18" s="51">
        <v>29900</v>
      </c>
      <c r="D18" s="49"/>
      <c r="E18" s="49"/>
      <c r="F18" s="49"/>
      <c r="G18" s="49"/>
      <c r="H18" s="50"/>
      <c r="I18" s="28"/>
      <c r="J18" s="23"/>
      <c r="K18" s="27"/>
      <c r="L18" s="51">
        <v>29900</v>
      </c>
      <c r="M18" s="49"/>
      <c r="N18" s="49"/>
      <c r="O18" s="49"/>
      <c r="P18" s="49"/>
      <c r="Q18" s="50"/>
      <c r="R18" s="28"/>
    </row>
    <row r="19" spans="1:18" ht="18">
      <c r="A19" s="23"/>
      <c r="B19" s="27"/>
      <c r="C19" s="41" t="s">
        <v>23</v>
      </c>
      <c r="D19" s="42"/>
      <c r="E19" s="29">
        <v>0.1</v>
      </c>
      <c r="F19" s="43">
        <f>C18 - (C18 * E19)</f>
        <v>26910</v>
      </c>
      <c r="G19" s="44"/>
      <c r="H19" s="42"/>
      <c r="I19" s="28"/>
      <c r="J19" s="23"/>
      <c r="K19" s="27"/>
      <c r="L19" s="41" t="s">
        <v>23</v>
      </c>
      <c r="M19" s="42"/>
      <c r="N19" s="29">
        <v>0.1</v>
      </c>
      <c r="O19" s="43">
        <f>L18 - (L18 * N19)</f>
        <v>26910</v>
      </c>
      <c r="P19" s="44"/>
      <c r="Q19" s="42"/>
      <c r="R19" s="28"/>
    </row>
    <row r="20" spans="1:18" ht="18">
      <c r="A20" s="23"/>
      <c r="B20" s="27"/>
      <c r="C20" s="41"/>
      <c r="D20" s="42"/>
      <c r="E20" s="29"/>
      <c r="F20" s="43"/>
      <c r="G20" s="44"/>
      <c r="H20" s="42"/>
      <c r="I20" s="28"/>
      <c r="J20" s="23"/>
      <c r="K20" s="27"/>
      <c r="L20" s="41"/>
      <c r="M20" s="42"/>
      <c r="N20" s="29"/>
      <c r="O20" s="43"/>
      <c r="P20" s="44"/>
      <c r="Q20" s="42"/>
      <c r="R20" s="28"/>
    </row>
    <row r="21" spans="1:18" ht="15.75" customHeight="1">
      <c r="A21" s="23"/>
      <c r="B21" s="27"/>
      <c r="C21" s="52" t="s">
        <v>5</v>
      </c>
      <c r="D21" s="42"/>
      <c r="E21" s="30">
        <v>500</v>
      </c>
      <c r="F21" s="43">
        <f>F19-E21</f>
        <v>26410</v>
      </c>
      <c r="G21" s="44"/>
      <c r="H21" s="42"/>
      <c r="I21" s="28"/>
      <c r="J21" s="23"/>
      <c r="K21" s="27"/>
      <c r="L21" s="52" t="s">
        <v>5</v>
      </c>
      <c r="M21" s="42"/>
      <c r="N21" s="30">
        <v>500</v>
      </c>
      <c r="O21" s="43">
        <f>O19-N21</f>
        <v>26410</v>
      </c>
      <c r="P21" s="44"/>
      <c r="Q21" s="42"/>
      <c r="R21" s="28"/>
    </row>
    <row r="22" spans="1:18" ht="15.75" customHeight="1">
      <c r="A22" s="23"/>
      <c r="B22" s="27"/>
      <c r="C22" s="52" t="s">
        <v>25</v>
      </c>
      <c r="D22" s="42"/>
      <c r="E22" s="31">
        <v>0.3</v>
      </c>
      <c r="F22" s="43">
        <f>F21*E22</f>
        <v>7923</v>
      </c>
      <c r="G22" s="44"/>
      <c r="H22" s="42"/>
      <c r="I22" s="28"/>
      <c r="J22" s="23"/>
      <c r="K22" s="27"/>
      <c r="L22" s="52" t="s">
        <v>25</v>
      </c>
      <c r="M22" s="42"/>
      <c r="N22" s="31">
        <v>0.5</v>
      </c>
      <c r="O22" s="43">
        <f>O21*N22</f>
        <v>13205</v>
      </c>
      <c r="P22" s="44"/>
      <c r="Q22" s="42"/>
      <c r="R22" s="28"/>
    </row>
    <row r="23" spans="1:18" ht="15.75" customHeight="1">
      <c r="A23" s="23"/>
      <c r="B23" s="27"/>
      <c r="C23" s="52" t="s">
        <v>8</v>
      </c>
      <c r="D23" s="42"/>
      <c r="E23" s="31">
        <v>0.7</v>
      </c>
      <c r="F23" s="43">
        <f>F21-F22</f>
        <v>18487</v>
      </c>
      <c r="G23" s="44"/>
      <c r="H23" s="42"/>
      <c r="I23" s="28"/>
      <c r="J23" s="23"/>
      <c r="K23" s="27"/>
      <c r="L23" s="52" t="s">
        <v>8</v>
      </c>
      <c r="M23" s="42"/>
      <c r="N23" s="31">
        <v>0.5</v>
      </c>
      <c r="O23" s="43">
        <f>O21-O22</f>
        <v>13205</v>
      </c>
      <c r="P23" s="44"/>
      <c r="Q23" s="42"/>
      <c r="R23" s="28"/>
    </row>
    <row r="24" spans="1:18" ht="15.75" customHeight="1">
      <c r="A24" s="23"/>
      <c r="B24" s="27"/>
      <c r="C24" s="41" t="s">
        <v>26</v>
      </c>
      <c r="D24" s="44"/>
      <c r="E24" s="44"/>
      <c r="F24" s="44"/>
      <c r="G24" s="44"/>
      <c r="H24" s="45"/>
      <c r="I24" s="28"/>
      <c r="J24" s="23"/>
      <c r="K24" s="27"/>
      <c r="L24" s="41" t="s">
        <v>26</v>
      </c>
      <c r="M24" s="44"/>
      <c r="N24" s="44"/>
      <c r="O24" s="44"/>
      <c r="P24" s="44"/>
      <c r="Q24" s="45"/>
      <c r="R24" s="28"/>
    </row>
    <row r="25" spans="1:18" ht="15.75" customHeight="1">
      <c r="A25" s="23"/>
      <c r="B25" s="27"/>
      <c r="C25" s="32">
        <v>3</v>
      </c>
      <c r="D25" s="32">
        <v>6</v>
      </c>
      <c r="E25" s="32">
        <v>9</v>
      </c>
      <c r="F25" s="32">
        <v>12</v>
      </c>
      <c r="G25" s="32">
        <v>14</v>
      </c>
      <c r="H25" s="32">
        <v>18</v>
      </c>
      <c r="I25" s="28"/>
      <c r="J25" s="23"/>
      <c r="K25" s="27"/>
      <c r="L25" s="32">
        <v>3</v>
      </c>
      <c r="M25" s="32">
        <v>6</v>
      </c>
      <c r="N25" s="32">
        <v>9</v>
      </c>
      <c r="O25" s="32">
        <v>12</v>
      </c>
      <c r="P25" s="32">
        <v>14</v>
      </c>
      <c r="Q25" s="32">
        <v>18</v>
      </c>
      <c r="R25" s="28"/>
    </row>
    <row r="26" spans="1:18" ht="18.75" customHeight="1">
      <c r="A26" s="23"/>
      <c r="B26" s="34"/>
      <c r="C26" s="33">
        <f>F23/C25</f>
        <v>6162.333333333333</v>
      </c>
      <c r="D26" s="33">
        <f>F23/D25</f>
        <v>3081.1666666666665</v>
      </c>
      <c r="E26" s="33">
        <f>F23/E25</f>
        <v>2054.1111111111113</v>
      </c>
      <c r="F26" s="33">
        <f>F23/F25</f>
        <v>1540.5833333333333</v>
      </c>
      <c r="G26" s="33">
        <f>F23/G25</f>
        <v>1320.5</v>
      </c>
      <c r="H26" s="33">
        <f>F23/H25</f>
        <v>1027.0555555555557</v>
      </c>
      <c r="I26" s="36"/>
      <c r="J26" s="23"/>
      <c r="K26" s="27"/>
      <c r="L26" s="33">
        <f>O23/L25</f>
        <v>4401.666666666667</v>
      </c>
      <c r="M26" s="33">
        <f>O23/M25</f>
        <v>2200.8333333333335</v>
      </c>
      <c r="N26" s="33">
        <f>O23/N25</f>
        <v>1467.2222222222222</v>
      </c>
      <c r="O26" s="33">
        <f>O23/O25</f>
        <v>1100.4166666666667</v>
      </c>
      <c r="P26" s="33">
        <f>O23/P25</f>
        <v>943.21428571428567</v>
      </c>
      <c r="Q26" s="33">
        <f>O23/Q25</f>
        <v>733.61111111111109</v>
      </c>
      <c r="R26" s="28"/>
    </row>
    <row r="27" spans="1:18" ht="18.75" customHeight="1">
      <c r="A27" s="23"/>
      <c r="B27" s="37"/>
      <c r="C27" s="37"/>
      <c r="D27" s="37"/>
      <c r="E27" s="37"/>
      <c r="F27" s="37"/>
      <c r="G27" s="37"/>
      <c r="H27" s="37"/>
      <c r="I27" s="37"/>
      <c r="J27" s="23"/>
      <c r="K27" s="27"/>
      <c r="L27" s="37"/>
      <c r="M27" s="37"/>
      <c r="N27" s="37"/>
      <c r="O27" s="37"/>
      <c r="P27" s="37"/>
      <c r="Q27" s="37"/>
      <c r="R27" s="28"/>
    </row>
    <row r="28" spans="1:18" ht="15.75" customHeight="1">
      <c r="A28" s="23"/>
      <c r="B28" s="23"/>
      <c r="C28" s="23"/>
      <c r="D28" s="23"/>
      <c r="E28" s="23"/>
      <c r="F28" s="23"/>
      <c r="G28" s="23"/>
      <c r="H28" s="23"/>
      <c r="I28" s="23"/>
      <c r="K28" s="23"/>
      <c r="L28" s="23"/>
      <c r="M28" s="23"/>
      <c r="N28" s="23"/>
      <c r="O28" s="23"/>
      <c r="P28" s="23"/>
      <c r="Q28" s="23"/>
    </row>
    <row r="29" spans="1:18" ht="15.75" customHeight="1">
      <c r="A29" s="23"/>
      <c r="B29" s="24"/>
      <c r="C29" s="25"/>
      <c r="D29" s="46" t="s">
        <v>21</v>
      </c>
      <c r="E29" s="47"/>
      <c r="F29" s="25"/>
      <c r="G29" s="25"/>
      <c r="H29" s="25"/>
      <c r="I29" s="26"/>
      <c r="J29" s="23"/>
      <c r="K29" s="24"/>
      <c r="L29" s="25"/>
      <c r="M29" s="46" t="s">
        <v>22</v>
      </c>
      <c r="N29" s="47"/>
      <c r="O29" s="25"/>
      <c r="P29" s="26"/>
      <c r="Q29" s="26" t="s">
        <v>27</v>
      </c>
      <c r="R29" s="28"/>
    </row>
    <row r="30" spans="1:18" ht="15.75" customHeight="1">
      <c r="A30" s="23"/>
      <c r="B30" s="27"/>
      <c r="C30" s="48" t="s">
        <v>20</v>
      </c>
      <c r="D30" s="49"/>
      <c r="E30" s="49"/>
      <c r="F30" s="49"/>
      <c r="G30" s="49"/>
      <c r="H30" s="50"/>
      <c r="I30" s="28"/>
      <c r="J30" s="23"/>
      <c r="K30" s="27"/>
      <c r="L30" s="48" t="s">
        <v>20</v>
      </c>
      <c r="M30" s="49"/>
      <c r="N30" s="49"/>
      <c r="O30" s="49"/>
      <c r="P30" s="49"/>
      <c r="Q30" s="50"/>
      <c r="R30" s="28"/>
    </row>
    <row r="31" spans="1:18" ht="15.75" customHeight="1">
      <c r="A31" s="23"/>
      <c r="B31" s="27"/>
      <c r="C31" s="51">
        <v>8800</v>
      </c>
      <c r="D31" s="49"/>
      <c r="E31" s="49"/>
      <c r="F31" s="49"/>
      <c r="G31" s="49"/>
      <c r="H31" s="50"/>
      <c r="I31" s="28"/>
      <c r="J31" s="23"/>
      <c r="K31" s="27"/>
      <c r="L31" s="51">
        <v>8800</v>
      </c>
      <c r="M31" s="49"/>
      <c r="N31" s="49"/>
      <c r="O31" s="49"/>
      <c r="P31" s="49"/>
      <c r="Q31" s="50"/>
      <c r="R31" s="28"/>
    </row>
    <row r="32" spans="1:18" ht="15.75" customHeight="1">
      <c r="A32" s="23"/>
      <c r="B32" s="27"/>
      <c r="C32" s="41" t="s">
        <v>23</v>
      </c>
      <c r="D32" s="42"/>
      <c r="E32" s="29">
        <v>0.1</v>
      </c>
      <c r="F32" s="43">
        <f>C31 - (C31 * E32)</f>
        <v>7920</v>
      </c>
      <c r="G32" s="44"/>
      <c r="H32" s="42"/>
      <c r="I32" s="28"/>
      <c r="J32" s="23"/>
      <c r="K32" s="27"/>
      <c r="L32" s="41" t="s">
        <v>23</v>
      </c>
      <c r="M32" s="42"/>
      <c r="N32" s="29">
        <v>0.1</v>
      </c>
      <c r="O32" s="43">
        <f>L31 - (L31 * N32)</f>
        <v>7920</v>
      </c>
      <c r="P32" s="44"/>
      <c r="Q32" s="42"/>
      <c r="R32" s="28"/>
    </row>
    <row r="33" spans="1:18" ht="18.75" customHeight="1">
      <c r="A33" s="23"/>
      <c r="B33" s="27"/>
      <c r="C33" s="41"/>
      <c r="D33" s="42"/>
      <c r="E33" s="29"/>
      <c r="F33" s="43"/>
      <c r="G33" s="44"/>
      <c r="H33" s="42"/>
      <c r="I33" s="28"/>
      <c r="J33" s="23"/>
      <c r="K33" s="27"/>
      <c r="L33" s="41"/>
      <c r="M33" s="42"/>
      <c r="N33" s="29"/>
      <c r="O33" s="43"/>
      <c r="P33" s="44"/>
      <c r="Q33" s="42"/>
      <c r="R33" s="28"/>
    </row>
    <row r="34" spans="1:18" ht="18.75" customHeight="1">
      <c r="A34" s="23"/>
      <c r="B34" s="27"/>
      <c r="C34" s="52" t="s">
        <v>5</v>
      </c>
      <c r="D34" s="42"/>
      <c r="E34" s="30">
        <v>500</v>
      </c>
      <c r="F34" s="43">
        <f>F32-E34</f>
        <v>7420</v>
      </c>
      <c r="G34" s="44"/>
      <c r="H34" s="42"/>
      <c r="I34" s="28"/>
      <c r="J34" s="23"/>
      <c r="K34" s="27"/>
      <c r="L34" s="52" t="s">
        <v>5</v>
      </c>
      <c r="M34" s="42"/>
      <c r="N34" s="30">
        <v>500</v>
      </c>
      <c r="O34" s="43">
        <f>O32-N34</f>
        <v>7420</v>
      </c>
      <c r="P34" s="44"/>
      <c r="Q34" s="42"/>
      <c r="R34" s="28"/>
    </row>
    <row r="35" spans="1:18" ht="18.75" customHeight="1">
      <c r="A35" s="23"/>
      <c r="B35" s="27"/>
      <c r="C35" s="52" t="s">
        <v>25</v>
      </c>
      <c r="D35" s="42"/>
      <c r="E35" s="31">
        <v>0.3</v>
      </c>
      <c r="F35" s="43">
        <f>F34*E35</f>
        <v>2226</v>
      </c>
      <c r="G35" s="44"/>
      <c r="H35" s="42"/>
      <c r="I35" s="28"/>
      <c r="J35" s="23"/>
      <c r="K35" s="27"/>
      <c r="L35" s="52" t="s">
        <v>25</v>
      </c>
      <c r="M35" s="42"/>
      <c r="N35" s="31">
        <v>0.5</v>
      </c>
      <c r="O35" s="43">
        <f>O34*N35</f>
        <v>3710</v>
      </c>
      <c r="P35" s="44"/>
      <c r="Q35" s="42"/>
      <c r="R35" s="28"/>
    </row>
    <row r="36" spans="1:18" ht="15.75" customHeight="1">
      <c r="A36" s="23"/>
      <c r="B36" s="27"/>
      <c r="C36" s="52" t="s">
        <v>8</v>
      </c>
      <c r="D36" s="42"/>
      <c r="E36" s="31">
        <v>0.7</v>
      </c>
      <c r="F36" s="43">
        <f>F34-F35</f>
        <v>5194</v>
      </c>
      <c r="G36" s="44"/>
      <c r="H36" s="42"/>
      <c r="I36" s="28"/>
      <c r="J36" s="23"/>
      <c r="K36" s="27"/>
      <c r="L36" s="52" t="s">
        <v>8</v>
      </c>
      <c r="M36" s="42"/>
      <c r="N36" s="31">
        <v>0.5</v>
      </c>
      <c r="O36" s="43">
        <f>O34-O35</f>
        <v>3710</v>
      </c>
      <c r="P36" s="44"/>
      <c r="Q36" s="42"/>
      <c r="R36" s="28"/>
    </row>
    <row r="37" spans="1:18" ht="15.75" customHeight="1">
      <c r="A37" s="23"/>
      <c r="B37" s="27"/>
      <c r="C37" s="41" t="s">
        <v>26</v>
      </c>
      <c r="D37" s="44"/>
      <c r="E37" s="44"/>
      <c r="F37" s="44"/>
      <c r="G37" s="44"/>
      <c r="H37" s="45"/>
      <c r="I37" s="28"/>
      <c r="J37" s="23"/>
      <c r="K37" s="27"/>
      <c r="L37" s="41" t="s">
        <v>26</v>
      </c>
      <c r="M37" s="44"/>
      <c r="N37" s="44"/>
      <c r="O37" s="44"/>
      <c r="P37" s="44"/>
      <c r="Q37" s="45"/>
      <c r="R37" s="28"/>
    </row>
    <row r="38" spans="1:18" ht="15.75" customHeight="1">
      <c r="A38" s="23"/>
      <c r="B38" s="27"/>
      <c r="C38" s="32">
        <v>3</v>
      </c>
      <c r="D38" s="32">
        <v>6</v>
      </c>
      <c r="E38" s="32">
        <v>9</v>
      </c>
      <c r="F38" s="32">
        <v>12</v>
      </c>
      <c r="G38" s="32"/>
      <c r="H38" s="32"/>
      <c r="I38" s="28"/>
      <c r="J38" s="23"/>
      <c r="K38" s="27"/>
      <c r="L38" s="32">
        <v>3</v>
      </c>
      <c r="M38" s="32">
        <v>6</v>
      </c>
      <c r="N38" s="32">
        <v>9</v>
      </c>
      <c r="O38" s="32">
        <v>12</v>
      </c>
      <c r="P38" s="32"/>
      <c r="Q38" s="32"/>
      <c r="R38" s="28"/>
    </row>
    <row r="39" spans="1:18" ht="15.75" customHeight="1">
      <c r="A39" s="23"/>
      <c r="B39" s="34"/>
      <c r="C39" s="33">
        <f>F36/C38</f>
        <v>1731.3333333333333</v>
      </c>
      <c r="D39" s="33">
        <f>F36/D38</f>
        <v>865.66666666666663</v>
      </c>
      <c r="E39" s="33">
        <f>F36/E38</f>
        <v>577.11111111111109</v>
      </c>
      <c r="F39" s="33">
        <f>F36/F38</f>
        <v>432.83333333333331</v>
      </c>
      <c r="G39" s="33"/>
      <c r="H39" s="33"/>
      <c r="I39" s="36"/>
      <c r="J39" s="23"/>
      <c r="K39" s="34"/>
      <c r="L39" s="33">
        <f>O36/L38</f>
        <v>1236.6666666666667</v>
      </c>
      <c r="M39" s="33">
        <f>O36/M38</f>
        <v>618.33333333333337</v>
      </c>
      <c r="N39" s="33">
        <f>O36/N38</f>
        <v>412.22222222222223</v>
      </c>
      <c r="O39" s="33">
        <f>O36/O38</f>
        <v>309.16666666666669</v>
      </c>
      <c r="P39" s="33"/>
      <c r="Q39" s="33"/>
      <c r="R39" s="28"/>
    </row>
    <row r="40" spans="1:18" ht="15.7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4"/>
      <c r="L40" s="25"/>
      <c r="M40" s="46"/>
      <c r="N40" s="47"/>
      <c r="O40" s="25"/>
      <c r="P40" s="26"/>
      <c r="Q40" s="26"/>
      <c r="R40" s="28"/>
    </row>
    <row r="41" spans="1:18" ht="15.7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</row>
    <row r="42" spans="1:18" ht="15.75" customHeight="1"/>
    <row r="43" spans="1:18" ht="15.75" customHeight="1"/>
    <row r="44" spans="1:18" ht="15.75" customHeight="1"/>
    <row r="45" spans="1:18" ht="15.75" customHeight="1"/>
    <row r="46" spans="1:18" ht="15.75" customHeight="1"/>
    <row r="47" spans="1:18" ht="15.75" customHeight="1"/>
    <row r="48" spans="1:1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5">
    <mergeCell ref="O20:Q20"/>
    <mergeCell ref="O21:Q21"/>
    <mergeCell ref="M16:N16"/>
    <mergeCell ref="L17:Q17"/>
    <mergeCell ref="L18:Q18"/>
    <mergeCell ref="L19:M19"/>
    <mergeCell ref="O19:Q19"/>
    <mergeCell ref="L20:M20"/>
    <mergeCell ref="L21:M21"/>
    <mergeCell ref="L31:Q31"/>
    <mergeCell ref="L32:M32"/>
    <mergeCell ref="O32:Q32"/>
    <mergeCell ref="L22:M22"/>
    <mergeCell ref="O22:Q22"/>
    <mergeCell ref="L23:M23"/>
    <mergeCell ref="O23:Q23"/>
    <mergeCell ref="L24:Q24"/>
    <mergeCell ref="M29:N29"/>
    <mergeCell ref="L30:Q30"/>
    <mergeCell ref="F36:H36"/>
    <mergeCell ref="C36:D36"/>
    <mergeCell ref="C37:H37"/>
    <mergeCell ref="M40:N40"/>
    <mergeCell ref="F33:H33"/>
    <mergeCell ref="C34:D34"/>
    <mergeCell ref="F34:H34"/>
    <mergeCell ref="L34:M34"/>
    <mergeCell ref="C35:D35"/>
    <mergeCell ref="L35:M35"/>
    <mergeCell ref="L36:M36"/>
    <mergeCell ref="L33:M33"/>
    <mergeCell ref="F35:H35"/>
    <mergeCell ref="D3:E3"/>
    <mergeCell ref="M3:N3"/>
    <mergeCell ref="C4:H4"/>
    <mergeCell ref="L4:Q4"/>
    <mergeCell ref="C5:H5"/>
    <mergeCell ref="L5:Q5"/>
    <mergeCell ref="L7:M7"/>
    <mergeCell ref="L8:M8"/>
    <mergeCell ref="L9:M9"/>
    <mergeCell ref="O9:Q9"/>
    <mergeCell ref="C6:D6"/>
    <mergeCell ref="O6:Q6"/>
    <mergeCell ref="F6:H6"/>
    <mergeCell ref="L6:M6"/>
    <mergeCell ref="C7:D7"/>
    <mergeCell ref="F7:H7"/>
    <mergeCell ref="O7:Q7"/>
    <mergeCell ref="L10:M10"/>
    <mergeCell ref="O10:Q10"/>
    <mergeCell ref="L11:Q11"/>
    <mergeCell ref="C8:D8"/>
    <mergeCell ref="C9:D9"/>
    <mergeCell ref="F9:H9"/>
    <mergeCell ref="C10:D10"/>
    <mergeCell ref="F10:H10"/>
    <mergeCell ref="C11:H11"/>
    <mergeCell ref="F8:H8"/>
    <mergeCell ref="O8:Q8"/>
    <mergeCell ref="D16:E16"/>
    <mergeCell ref="C17:H17"/>
    <mergeCell ref="C18:H18"/>
    <mergeCell ref="C19:D19"/>
    <mergeCell ref="F19:H19"/>
    <mergeCell ref="C20:D20"/>
    <mergeCell ref="F20:H20"/>
    <mergeCell ref="F21:H21"/>
    <mergeCell ref="C32:D32"/>
    <mergeCell ref="C33:D33"/>
    <mergeCell ref="D29:E29"/>
    <mergeCell ref="C30:H30"/>
    <mergeCell ref="C31:H31"/>
    <mergeCell ref="F32:H32"/>
    <mergeCell ref="F22:H22"/>
    <mergeCell ref="F23:H23"/>
    <mergeCell ref="C24:H24"/>
    <mergeCell ref="C21:D21"/>
    <mergeCell ref="C22:D22"/>
    <mergeCell ref="C23:D23"/>
    <mergeCell ref="O33:Q33"/>
    <mergeCell ref="O34:Q34"/>
    <mergeCell ref="O35:Q35"/>
    <mergeCell ref="O36:Q36"/>
    <mergeCell ref="L37:Q37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Cotizador</vt:lpstr>
      <vt:lpstr>Desplegable</vt:lpstr>
      <vt:lpstr>extra</vt:lpstr>
      <vt:lpstr>Precios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MARTINEZ, ALAN EDUARDO</cp:lastModifiedBy>
  <dcterms:modified xsi:type="dcterms:W3CDTF">2025-06-18T15:44:26Z</dcterms:modified>
</cp:coreProperties>
</file>