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nwlsn\lizard-sync\projects\computers\trs-80\wc-80\"/>
    </mc:Choice>
  </mc:AlternateContent>
  <xr:revisionPtr revIDLastSave="0" documentId="13_ncr:1_{DD586FE5-9121-490F-BF31-7FC1B443F399}" xr6:coauthVersionLast="47" xr6:coauthVersionMax="47" xr10:uidLastSave="{00000000-0000-0000-0000-000000000000}"/>
  <bookViews>
    <workbookView xWindow="-98" yWindow="-98" windowWidth="28996" windowHeight="15945" tabRatio="500" xr2:uid="{00000000-000D-0000-FFFF-FFFF00000000}"/>
  </bookViews>
  <sheets>
    <sheet name="io-addresses" sheetId="1" r:id="rId1"/>
    <sheet name="memmap" sheetId="2" r:id="rId2"/>
    <sheet name="memmap(old)" sheetId="3" r:id="rId3"/>
    <sheet name="bus-pinout" sheetId="4" r:id="rId4"/>
    <sheet name="vtiming" sheetId="5" r:id="rId5"/>
    <sheet name="ctiming" sheetId="6" r:id="rId6"/>
  </sheets>
  <definedNames>
    <definedName name="_xlnm._FilterDatabase" localSheetId="3" hidden="1">'bus-pinout'!$B$2:$F$44</definedName>
    <definedName name="_xlnm._FilterDatabase" localSheetId="0" hidden="1">'io-addresses'!$A$1:$S$12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0" i="6" l="1"/>
  <c r="G39" i="6"/>
  <c r="E25" i="6"/>
  <c r="B22" i="6"/>
  <c r="B23" i="6" s="1"/>
  <c r="F21" i="6"/>
  <c r="F33" i="6" s="1"/>
  <c r="G33" i="6" s="1"/>
  <c r="F20" i="6"/>
  <c r="F27" i="6" s="1"/>
  <c r="G27" i="6" s="1"/>
  <c r="Q12" i="6"/>
  <c r="P12" i="6"/>
  <c r="O12" i="6"/>
  <c r="N12" i="6"/>
  <c r="M12" i="6"/>
  <c r="L12" i="6"/>
  <c r="C10" i="6"/>
  <c r="N10" i="6" s="1"/>
  <c r="C9" i="6"/>
  <c r="N9" i="6" s="1"/>
  <c r="C8" i="6"/>
  <c r="O8" i="6" s="1"/>
  <c r="Y7" i="6"/>
  <c r="C7" i="6"/>
  <c r="D7" i="6" s="1"/>
  <c r="Y6" i="6"/>
  <c r="X6" i="6"/>
  <c r="C6" i="6"/>
  <c r="N6" i="6" s="1"/>
  <c r="C5" i="6"/>
  <c r="O5" i="6" s="1"/>
  <c r="Y4" i="6"/>
  <c r="C4" i="6"/>
  <c r="D4" i="6" s="1"/>
  <c r="Y3" i="6"/>
  <c r="X3" i="6"/>
  <c r="C3" i="6"/>
  <c r="N3" i="6" s="1"/>
  <c r="G40" i="5"/>
  <c r="G39" i="5"/>
  <c r="E25" i="5"/>
  <c r="B22" i="5"/>
  <c r="B23" i="5" s="1"/>
  <c r="F21" i="5"/>
  <c r="F33" i="5" s="1"/>
  <c r="G33" i="5" s="1"/>
  <c r="F20" i="5"/>
  <c r="F27" i="5" s="1"/>
  <c r="G27" i="5" s="1"/>
  <c r="Q12" i="5"/>
  <c r="Q7" i="5" s="1"/>
  <c r="P12" i="5"/>
  <c r="P7" i="5" s="1"/>
  <c r="O12" i="5"/>
  <c r="O10" i="5" s="1"/>
  <c r="N12" i="5"/>
  <c r="N7" i="5" s="1"/>
  <c r="M12" i="5"/>
  <c r="L12" i="5"/>
  <c r="N10" i="5"/>
  <c r="M10" i="5"/>
  <c r="L10" i="5"/>
  <c r="C10" i="5"/>
  <c r="D10" i="5" s="1"/>
  <c r="P9" i="5"/>
  <c r="D9" i="5"/>
  <c r="K9" i="5" s="1"/>
  <c r="C9" i="5"/>
  <c r="N9" i="5" s="1"/>
  <c r="Q8" i="5"/>
  <c r="P8" i="5"/>
  <c r="G8" i="5"/>
  <c r="F8" i="5"/>
  <c r="D8" i="5"/>
  <c r="E8" i="5" s="1"/>
  <c r="C8" i="5"/>
  <c r="O8" i="5" s="1"/>
  <c r="Y7" i="5"/>
  <c r="L7" i="5"/>
  <c r="C7" i="5"/>
  <c r="D7" i="5" s="1"/>
  <c r="X6" i="5"/>
  <c r="Y6" i="5" s="1"/>
  <c r="P6" i="5"/>
  <c r="D6" i="5"/>
  <c r="K6" i="5" s="1"/>
  <c r="C6" i="5"/>
  <c r="N6" i="5" s="1"/>
  <c r="Q5" i="5"/>
  <c r="P5" i="5"/>
  <c r="G5" i="5"/>
  <c r="F5" i="5"/>
  <c r="D5" i="5"/>
  <c r="E5" i="5" s="1"/>
  <c r="C5" i="5"/>
  <c r="O5" i="5" s="1"/>
  <c r="Y4" i="5"/>
  <c r="L4" i="5"/>
  <c r="C4" i="5"/>
  <c r="D4" i="5" s="1"/>
  <c r="X3" i="5"/>
  <c r="Y3" i="5" s="1"/>
  <c r="P3" i="5"/>
  <c r="D3" i="5"/>
  <c r="K3" i="5" s="1"/>
  <c r="C3" i="5"/>
  <c r="N3" i="5" s="1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Y258" i="3"/>
  <c r="X258" i="3"/>
  <c r="Y257" i="3"/>
  <c r="X257" i="3"/>
  <c r="Y256" i="3"/>
  <c r="X256" i="3"/>
  <c r="Y255" i="3"/>
  <c r="X255" i="3"/>
  <c r="Y254" i="3"/>
  <c r="X254" i="3"/>
  <c r="Y253" i="3"/>
  <c r="X253" i="3"/>
  <c r="Y252" i="3"/>
  <c r="X252" i="3"/>
  <c r="Y251" i="3"/>
  <c r="X251" i="3"/>
  <c r="Y250" i="3"/>
  <c r="X250" i="3"/>
  <c r="Y249" i="3"/>
  <c r="X249" i="3"/>
  <c r="Y248" i="3"/>
  <c r="X248" i="3"/>
  <c r="Y247" i="3"/>
  <c r="X247" i="3"/>
  <c r="Y246" i="3"/>
  <c r="X246" i="3"/>
  <c r="Y245" i="3"/>
  <c r="X245" i="3"/>
  <c r="Y244" i="3"/>
  <c r="X244" i="3"/>
  <c r="Y243" i="3"/>
  <c r="X243" i="3"/>
  <c r="Y242" i="3"/>
  <c r="X242" i="3"/>
  <c r="Y241" i="3"/>
  <c r="X241" i="3"/>
  <c r="Y240" i="3"/>
  <c r="X240" i="3"/>
  <c r="Y239" i="3"/>
  <c r="X239" i="3"/>
  <c r="Y238" i="3"/>
  <c r="X238" i="3"/>
  <c r="Y237" i="3"/>
  <c r="X237" i="3"/>
  <c r="Y236" i="3"/>
  <c r="X236" i="3"/>
  <c r="Y235" i="3"/>
  <c r="X235" i="3"/>
  <c r="Y234" i="3"/>
  <c r="X234" i="3"/>
  <c r="Y233" i="3"/>
  <c r="X233" i="3"/>
  <c r="Y232" i="3"/>
  <c r="X232" i="3"/>
  <c r="Y231" i="3"/>
  <c r="X231" i="3"/>
  <c r="Y230" i="3"/>
  <c r="X230" i="3"/>
  <c r="Y229" i="3"/>
  <c r="X229" i="3"/>
  <c r="Y228" i="3"/>
  <c r="X228" i="3"/>
  <c r="Y227" i="3"/>
  <c r="X227" i="3"/>
  <c r="Y226" i="3"/>
  <c r="X226" i="3"/>
  <c r="Y225" i="3"/>
  <c r="X225" i="3"/>
  <c r="Y224" i="3"/>
  <c r="X224" i="3"/>
  <c r="Y223" i="3"/>
  <c r="X223" i="3"/>
  <c r="Y222" i="3"/>
  <c r="X222" i="3"/>
  <c r="Y221" i="3"/>
  <c r="X221" i="3"/>
  <c r="Y220" i="3"/>
  <c r="X220" i="3"/>
  <c r="Y219" i="3"/>
  <c r="X219" i="3"/>
  <c r="Y218" i="3"/>
  <c r="X218" i="3"/>
  <c r="Y217" i="3"/>
  <c r="X217" i="3"/>
  <c r="Y216" i="3"/>
  <c r="X216" i="3"/>
  <c r="Y215" i="3"/>
  <c r="X215" i="3"/>
  <c r="Y214" i="3"/>
  <c r="X214" i="3"/>
  <c r="Y213" i="3"/>
  <c r="X213" i="3"/>
  <c r="Y212" i="3"/>
  <c r="X212" i="3"/>
  <c r="Y211" i="3"/>
  <c r="X211" i="3"/>
  <c r="Y210" i="3"/>
  <c r="X210" i="3"/>
  <c r="Y209" i="3"/>
  <c r="X209" i="3"/>
  <c r="Y208" i="3"/>
  <c r="X208" i="3"/>
  <c r="Y207" i="3"/>
  <c r="X207" i="3"/>
  <c r="Y206" i="3"/>
  <c r="X206" i="3"/>
  <c r="Y205" i="3"/>
  <c r="X205" i="3"/>
  <c r="Y204" i="3"/>
  <c r="X204" i="3"/>
  <c r="Y203" i="3"/>
  <c r="X203" i="3"/>
  <c r="Y202" i="3"/>
  <c r="X202" i="3"/>
  <c r="Y201" i="3"/>
  <c r="X201" i="3"/>
  <c r="Y200" i="3"/>
  <c r="X200" i="3"/>
  <c r="Y199" i="3"/>
  <c r="X199" i="3"/>
  <c r="Y198" i="3"/>
  <c r="X198" i="3"/>
  <c r="Y197" i="3"/>
  <c r="X197" i="3"/>
  <c r="Y196" i="3"/>
  <c r="X196" i="3"/>
  <c r="Y195" i="3"/>
  <c r="X195" i="3"/>
  <c r="Y194" i="3"/>
  <c r="X194" i="3"/>
  <c r="Y193" i="3"/>
  <c r="X193" i="3"/>
  <c r="Y192" i="3"/>
  <c r="X192" i="3"/>
  <c r="Y191" i="3"/>
  <c r="X191" i="3"/>
  <c r="Y190" i="3"/>
  <c r="X190" i="3"/>
  <c r="Y189" i="3"/>
  <c r="X189" i="3"/>
  <c r="Y188" i="3"/>
  <c r="X188" i="3"/>
  <c r="Y187" i="3"/>
  <c r="X187" i="3"/>
  <c r="Y186" i="3"/>
  <c r="X186" i="3"/>
  <c r="Y185" i="3"/>
  <c r="X185" i="3"/>
  <c r="Y184" i="3"/>
  <c r="X184" i="3"/>
  <c r="Y183" i="3"/>
  <c r="X183" i="3"/>
  <c r="Y182" i="3"/>
  <c r="X182" i="3"/>
  <c r="Y181" i="3"/>
  <c r="X181" i="3"/>
  <c r="Y180" i="3"/>
  <c r="X180" i="3"/>
  <c r="Y179" i="3"/>
  <c r="X179" i="3"/>
  <c r="Y178" i="3"/>
  <c r="X178" i="3"/>
  <c r="Y177" i="3"/>
  <c r="X177" i="3"/>
  <c r="Y176" i="3"/>
  <c r="X176" i="3"/>
  <c r="Y175" i="3"/>
  <c r="X175" i="3"/>
  <c r="Y174" i="3"/>
  <c r="X174" i="3"/>
  <c r="Y173" i="3"/>
  <c r="X173" i="3"/>
  <c r="Y172" i="3"/>
  <c r="X172" i="3"/>
  <c r="Y171" i="3"/>
  <c r="X171" i="3"/>
  <c r="Y170" i="3"/>
  <c r="X170" i="3"/>
  <c r="Y169" i="3"/>
  <c r="X169" i="3"/>
  <c r="Y168" i="3"/>
  <c r="X168" i="3"/>
  <c r="Y167" i="3"/>
  <c r="X167" i="3"/>
  <c r="Y166" i="3"/>
  <c r="X166" i="3"/>
  <c r="Y165" i="3"/>
  <c r="X165" i="3"/>
  <c r="Y164" i="3"/>
  <c r="X164" i="3"/>
  <c r="Y163" i="3"/>
  <c r="X163" i="3"/>
  <c r="Y162" i="3"/>
  <c r="X162" i="3"/>
  <c r="Y161" i="3"/>
  <c r="X161" i="3"/>
  <c r="Y160" i="3"/>
  <c r="X160" i="3"/>
  <c r="Y159" i="3"/>
  <c r="X159" i="3"/>
  <c r="Y158" i="3"/>
  <c r="X158" i="3"/>
  <c r="Y157" i="3"/>
  <c r="X157" i="3"/>
  <c r="Y156" i="3"/>
  <c r="X156" i="3"/>
  <c r="Y155" i="3"/>
  <c r="X155" i="3"/>
  <c r="Y154" i="3"/>
  <c r="X154" i="3"/>
  <c r="Y153" i="3"/>
  <c r="X153" i="3"/>
  <c r="Y152" i="3"/>
  <c r="X152" i="3"/>
  <c r="Y151" i="3"/>
  <c r="X151" i="3"/>
  <c r="Y150" i="3"/>
  <c r="X150" i="3"/>
  <c r="Y149" i="3"/>
  <c r="X149" i="3"/>
  <c r="Y148" i="3"/>
  <c r="X148" i="3"/>
  <c r="Y147" i="3"/>
  <c r="X147" i="3"/>
  <c r="Y146" i="3"/>
  <c r="X146" i="3"/>
  <c r="Y145" i="3"/>
  <c r="X145" i="3"/>
  <c r="Y144" i="3"/>
  <c r="X144" i="3"/>
  <c r="Y143" i="3"/>
  <c r="X143" i="3"/>
  <c r="Y142" i="3"/>
  <c r="X142" i="3"/>
  <c r="Y141" i="3"/>
  <c r="X141" i="3"/>
  <c r="Y140" i="3"/>
  <c r="X140" i="3"/>
  <c r="Y139" i="3"/>
  <c r="X139" i="3"/>
  <c r="Y138" i="3"/>
  <c r="X138" i="3"/>
  <c r="Y137" i="3"/>
  <c r="X137" i="3"/>
  <c r="Y136" i="3"/>
  <c r="X136" i="3"/>
  <c r="Y135" i="3"/>
  <c r="X135" i="3"/>
  <c r="Y134" i="3"/>
  <c r="X134" i="3"/>
  <c r="Y133" i="3"/>
  <c r="X133" i="3"/>
  <c r="Y132" i="3"/>
  <c r="X132" i="3"/>
  <c r="Y131" i="3"/>
  <c r="X131" i="3"/>
  <c r="Y130" i="3"/>
  <c r="X130" i="3"/>
  <c r="Y129" i="3"/>
  <c r="X129" i="3"/>
  <c r="Y128" i="3"/>
  <c r="X128" i="3"/>
  <c r="Y127" i="3"/>
  <c r="X127" i="3"/>
  <c r="Y126" i="3"/>
  <c r="X126" i="3"/>
  <c r="Y125" i="3"/>
  <c r="X125" i="3"/>
  <c r="Y124" i="3"/>
  <c r="X124" i="3"/>
  <c r="Y123" i="3"/>
  <c r="X123" i="3"/>
  <c r="Y122" i="3"/>
  <c r="X12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L4" i="6" l="1"/>
  <c r="D8" i="6"/>
  <c r="E8" i="6" s="1"/>
  <c r="D5" i="6"/>
  <c r="E5" i="6" s="1"/>
  <c r="N7" i="6"/>
  <c r="L7" i="6"/>
  <c r="Q5" i="6"/>
  <c r="P8" i="6"/>
  <c r="Q8" i="6"/>
  <c r="O10" i="6"/>
  <c r="N4" i="6"/>
  <c r="O9" i="6"/>
  <c r="P7" i="6"/>
  <c r="Q7" i="6"/>
  <c r="D10" i="6"/>
  <c r="G10" i="6" s="1"/>
  <c r="L10" i="6"/>
  <c r="M10" i="6"/>
  <c r="O3" i="6"/>
  <c r="P5" i="6"/>
  <c r="I4" i="6"/>
  <c r="K4" i="6"/>
  <c r="H4" i="6"/>
  <c r="G4" i="6"/>
  <c r="J4" i="6"/>
  <c r="F4" i="6"/>
  <c r="E4" i="6"/>
  <c r="I7" i="6"/>
  <c r="H7" i="6"/>
  <c r="G7" i="6"/>
  <c r="K7" i="6"/>
  <c r="F7" i="6"/>
  <c r="E7" i="6"/>
  <c r="J7" i="6"/>
  <c r="F28" i="6"/>
  <c r="G28" i="6" s="1"/>
  <c r="F34" i="6"/>
  <c r="G34" i="6" s="1"/>
  <c r="F29" i="6"/>
  <c r="G29" i="6" s="1"/>
  <c r="F35" i="6"/>
  <c r="G35" i="6" s="1"/>
  <c r="M4" i="6"/>
  <c r="M7" i="6"/>
  <c r="D22" i="6"/>
  <c r="D3" i="6"/>
  <c r="D9" i="6"/>
  <c r="Q9" i="6"/>
  <c r="P10" i="6"/>
  <c r="F30" i="6"/>
  <c r="G30" i="6" s="1"/>
  <c r="F36" i="6"/>
  <c r="G36" i="6" s="1"/>
  <c r="Q3" i="6"/>
  <c r="O4" i="6"/>
  <c r="O7" i="6"/>
  <c r="Q10" i="6"/>
  <c r="P3" i="6"/>
  <c r="P9" i="6"/>
  <c r="P4" i="6"/>
  <c r="L5" i="6"/>
  <c r="L8" i="6"/>
  <c r="F25" i="6"/>
  <c r="G25" i="6" s="1"/>
  <c r="F31" i="6"/>
  <c r="G31" i="6" s="1"/>
  <c r="F37" i="6"/>
  <c r="G37" i="6" s="1"/>
  <c r="P6" i="6"/>
  <c r="Q4" i="6"/>
  <c r="M5" i="6"/>
  <c r="M8" i="6"/>
  <c r="O6" i="6"/>
  <c r="D6" i="6"/>
  <c r="N5" i="6"/>
  <c r="N8" i="6"/>
  <c r="F26" i="6"/>
  <c r="G26" i="6" s="1"/>
  <c r="F32" i="6"/>
  <c r="G32" i="6" s="1"/>
  <c r="F38" i="6"/>
  <c r="G38" i="6" s="1"/>
  <c r="L3" i="6"/>
  <c r="L6" i="6"/>
  <c r="L9" i="6"/>
  <c r="Q6" i="6"/>
  <c r="M3" i="6"/>
  <c r="M6" i="6"/>
  <c r="M9" i="6"/>
  <c r="I4" i="5"/>
  <c r="H4" i="5"/>
  <c r="G4" i="5"/>
  <c r="F4" i="5"/>
  <c r="E4" i="5"/>
  <c r="K4" i="5"/>
  <c r="J4" i="5"/>
  <c r="K10" i="5"/>
  <c r="J10" i="5"/>
  <c r="I10" i="5"/>
  <c r="H10" i="5"/>
  <c r="G10" i="5"/>
  <c r="F10" i="5"/>
  <c r="E10" i="5"/>
  <c r="I7" i="5"/>
  <c r="H7" i="5"/>
  <c r="G7" i="5"/>
  <c r="F7" i="5"/>
  <c r="E7" i="5"/>
  <c r="K7" i="5"/>
  <c r="J7" i="5"/>
  <c r="O3" i="5"/>
  <c r="O6" i="5"/>
  <c r="O9" i="5"/>
  <c r="F28" i="5"/>
  <c r="G28" i="5" s="1"/>
  <c r="F34" i="5"/>
  <c r="G34" i="5" s="1"/>
  <c r="E3" i="5"/>
  <c r="Q3" i="5"/>
  <c r="H5" i="5"/>
  <c r="E6" i="5"/>
  <c r="Q6" i="5"/>
  <c r="H8" i="5"/>
  <c r="E9" i="5"/>
  <c r="Q9" i="5"/>
  <c r="F29" i="5"/>
  <c r="G29" i="5" s="1"/>
  <c r="F35" i="5"/>
  <c r="G35" i="5" s="1"/>
  <c r="F3" i="5"/>
  <c r="M4" i="5"/>
  <c r="I5" i="5"/>
  <c r="F6" i="5"/>
  <c r="M7" i="5"/>
  <c r="I8" i="5"/>
  <c r="F9" i="5"/>
  <c r="D22" i="5"/>
  <c r="G3" i="5"/>
  <c r="N4" i="5"/>
  <c r="J5" i="5"/>
  <c r="G6" i="5"/>
  <c r="J8" i="5"/>
  <c r="G9" i="5"/>
  <c r="P10" i="5"/>
  <c r="F30" i="5"/>
  <c r="G30" i="5" s="1"/>
  <c r="F36" i="5"/>
  <c r="G36" i="5" s="1"/>
  <c r="H3" i="5"/>
  <c r="O4" i="5"/>
  <c r="K5" i="5"/>
  <c r="H6" i="5"/>
  <c r="O7" i="5"/>
  <c r="K8" i="5"/>
  <c r="H9" i="5"/>
  <c r="Q10" i="5"/>
  <c r="I3" i="5"/>
  <c r="P4" i="5"/>
  <c r="L5" i="5"/>
  <c r="I6" i="5"/>
  <c r="L8" i="5"/>
  <c r="I9" i="5"/>
  <c r="F25" i="5"/>
  <c r="G25" i="5" s="1"/>
  <c r="F31" i="5"/>
  <c r="G31" i="5" s="1"/>
  <c r="F37" i="5"/>
  <c r="G37" i="5" s="1"/>
  <c r="J3" i="5"/>
  <c r="Q4" i="5"/>
  <c r="M5" i="5"/>
  <c r="J6" i="5"/>
  <c r="M8" i="5"/>
  <c r="J9" i="5"/>
  <c r="N5" i="5"/>
  <c r="N8" i="5"/>
  <c r="F26" i="5"/>
  <c r="G26" i="5" s="1"/>
  <c r="F32" i="5"/>
  <c r="G32" i="5" s="1"/>
  <c r="F38" i="5"/>
  <c r="G38" i="5" s="1"/>
  <c r="L3" i="5"/>
  <c r="L6" i="5"/>
  <c r="L9" i="5"/>
  <c r="M3" i="5"/>
  <c r="M6" i="5"/>
  <c r="M9" i="5"/>
  <c r="K8" i="6" l="1"/>
  <c r="I8" i="6"/>
  <c r="F8" i="6"/>
  <c r="H8" i="6"/>
  <c r="J8" i="6"/>
  <c r="G8" i="6"/>
  <c r="K5" i="6"/>
  <c r="I5" i="6"/>
  <c r="H5" i="6"/>
  <c r="G5" i="6"/>
  <c r="J5" i="6"/>
  <c r="F5" i="6"/>
  <c r="I10" i="6"/>
  <c r="K10" i="6"/>
  <c r="J10" i="6"/>
  <c r="E10" i="6"/>
  <c r="H10" i="6"/>
  <c r="F10" i="6"/>
  <c r="K3" i="6"/>
  <c r="J3" i="6"/>
  <c r="I3" i="6"/>
  <c r="H3" i="6"/>
  <c r="G3" i="6"/>
  <c r="E3" i="6"/>
  <c r="F3" i="6"/>
  <c r="E6" i="6"/>
  <c r="K6" i="6"/>
  <c r="J6" i="6"/>
  <c r="I6" i="6"/>
  <c r="H6" i="6"/>
  <c r="G6" i="6"/>
  <c r="F6" i="6"/>
  <c r="K9" i="6"/>
  <c r="J9" i="6"/>
  <c r="I9" i="6"/>
  <c r="E9" i="6"/>
  <c r="H9" i="6"/>
  <c r="G9" i="6"/>
  <c r="F9" i="6"/>
</calcChain>
</file>

<file path=xl/sharedStrings.xml><?xml version="1.0" encoding="utf-8"?>
<sst xmlns="http://schemas.openxmlformats.org/spreadsheetml/2006/main" count="881" uniqueCount="465">
  <si>
    <t>Function</t>
  </si>
  <si>
    <t>MEM</t>
  </si>
  <si>
    <t>IO</t>
  </si>
  <si>
    <t>7</t>
  </si>
  <si>
    <t>6</t>
  </si>
  <si>
    <t>5</t>
  </si>
  <si>
    <t>4</t>
  </si>
  <si>
    <t>3</t>
  </si>
  <si>
    <t>2</t>
  </si>
  <si>
    <t>1</t>
  </si>
  <si>
    <t>0</t>
  </si>
  <si>
    <t>value set on system reset boot</t>
  </si>
  <si>
    <t>Disk Command/Status</t>
  </si>
  <si>
    <t>37EC</t>
  </si>
  <si>
    <t>F0</t>
  </si>
  <si>
    <t>Density Select</t>
  </si>
  <si>
    <t>x</t>
  </si>
  <si>
    <t>DD</t>
  </si>
  <si>
    <t>f8</t>
  </si>
  <si>
    <t>Disk Track</t>
  </si>
  <si>
    <t>37ED</t>
  </si>
  <si>
    <t>F1</t>
  </si>
  <si>
    <t>Disk Sector</t>
  </si>
  <si>
    <t>37EE</t>
  </si>
  <si>
    <t>F2</t>
  </si>
  <si>
    <t>5/8 Select</t>
  </si>
  <si>
    <t>8INCH</t>
  </si>
  <si>
    <t>80</t>
  </si>
  <si>
    <t>Disk Data</t>
  </si>
  <si>
    <t>37EF</t>
  </si>
  <si>
    <t>F3</t>
  </si>
  <si>
    <t>Disk Select</t>
  </si>
  <si>
    <t>37E1</t>
  </si>
  <si>
    <t>F4</t>
  </si>
  <si>
    <t>DRV3</t>
  </si>
  <si>
    <t>DRV2</t>
  </si>
  <si>
    <t>DRV1</t>
  </si>
  <si>
    <t>DRV0</t>
  </si>
  <si>
    <t>Model 3 Options</t>
  </si>
  <si>
    <t>N/A</t>
  </si>
  <si>
    <t>WPRE</t>
  </si>
  <si>
    <t>SIDE1</t>
  </si>
  <si>
    <t>Interrupt Status</t>
  </si>
  <si>
    <t>37E0</t>
  </si>
  <si>
    <t>F6</t>
  </si>
  <si>
    <t>Clock</t>
  </si>
  <si>
    <t>Disk</t>
  </si>
  <si>
    <t>WC80 Options</t>
  </si>
  <si>
    <t>MOD3</t>
  </si>
  <si>
    <t>2793</t>
  </si>
  <si>
    <t>Printer</t>
  </si>
  <si>
    <t>37E8</t>
  </si>
  <si>
    <t>F8</t>
  </si>
  <si>
    <t>mem bank 0</t>
  </si>
  <si>
    <t>70</t>
  </si>
  <si>
    <t>!EXMEM
0000-3FFF</t>
  </si>
  <si>
    <t>RAM
!ROM</t>
  </si>
  <si>
    <t>mem bank 1</t>
  </si>
  <si>
    <t>71</t>
  </si>
  <si>
    <t>!EXMEM
4000-7FFF</t>
  </si>
  <si>
    <t>mem bank 2</t>
  </si>
  <si>
    <t>72</t>
  </si>
  <si>
    <t>!EXMEM
8000-BFFF</t>
  </si>
  <si>
    <t>mem bank 3</t>
  </si>
  <si>
    <t>73</t>
  </si>
  <si>
    <t>!EXMEM
C000-FFFF</t>
  </si>
  <si>
    <t>cpu display 4th char</t>
  </si>
  <si>
    <t>74</t>
  </si>
  <si>
    <t>cpu display 3rd char</t>
  </si>
  <si>
    <t>75</t>
  </si>
  <si>
    <t>cpu display 2nd char</t>
  </si>
  <si>
    <t>76</t>
  </si>
  <si>
    <t>cpu display 1st char (left)</t>
  </si>
  <si>
    <t>77</t>
  </si>
  <si>
    <t>sn76489</t>
  </si>
  <si>
    <t>a0</t>
  </si>
  <si>
    <t>interrupt status</t>
  </si>
  <si>
    <t>ym2413 address</t>
  </si>
  <si>
    <t>a2</t>
  </si>
  <si>
    <t>ym2413 data</t>
  </si>
  <si>
    <t>a3</t>
  </si>
  <si>
    <t>ym2612 1-3 address</t>
  </si>
  <si>
    <t>a4</t>
  </si>
  <si>
    <t>ym2612 1-3 data</t>
  </si>
  <si>
    <t>a5</t>
  </si>
  <si>
    <t>ym2612 4-6 address</t>
  </si>
  <si>
    <t>a6</t>
  </si>
  <si>
    <t>ym2612 4-6 data</t>
  </si>
  <si>
    <t>a7</t>
  </si>
  <si>
    <t>ymf262 address0/status</t>
  </si>
  <si>
    <t>a8</t>
  </si>
  <si>
    <t>ymf262 data</t>
  </si>
  <si>
    <t>a9</t>
  </si>
  <si>
    <t>ymf262 address1</t>
  </si>
  <si>
    <t>aa</t>
  </si>
  <si>
    <t>orchestra 85 dac (!d7)</t>
  </si>
  <si>
    <t>b5</t>
  </si>
  <si>
    <t>b9</t>
  </si>
  <si>
    <t>orchestra 80 dac</t>
  </si>
  <si>
    <t>bb</t>
  </si>
  <si>
    <t>bc</t>
  </si>
  <si>
    <t>sound options</t>
  </si>
  <si>
    <t>bf</t>
  </si>
  <si>
    <t>cassette port out</t>
  </si>
  <si>
    <t>ff</t>
  </si>
  <si>
    <t>v</t>
  </si>
  <si>
    <t>Keyboard option register</t>
  </si>
  <si>
    <t>78</t>
  </si>
  <si>
    <t>KEYM1</t>
  </si>
  <si>
    <t>KEYM0</t>
  </si>
  <si>
    <t>LED5</t>
  </si>
  <si>
    <t>LED4</t>
  </si>
  <si>
    <t>LED3</t>
  </si>
  <si>
    <t>LED2</t>
  </si>
  <si>
    <t>LED1</t>
  </si>
  <si>
    <t>LED0</t>
  </si>
  <si>
    <t>CF card</t>
  </si>
  <si>
    <t>50</t>
  </si>
  <si>
    <t>51</t>
  </si>
  <si>
    <t>52</t>
  </si>
  <si>
    <t>53</t>
  </si>
  <si>
    <t>54</t>
  </si>
  <si>
    <t>55</t>
  </si>
  <si>
    <t>56</t>
  </si>
  <si>
    <t>57</t>
  </si>
  <si>
    <t>vidstat</t>
  </si>
  <si>
    <t>5f</t>
  </si>
  <si>
    <t>VS</t>
  </si>
  <si>
    <t>HS</t>
  </si>
  <si>
    <t>BTN</t>
  </si>
  <si>
    <t>LPEN</t>
  </si>
  <si>
    <t>vid options 1</t>
  </si>
  <si>
    <t>!RESET</t>
  </si>
  <si>
    <t>DC2</t>
  </si>
  <si>
    <t>DC1</t>
  </si>
  <si>
    <t>DC0</t>
  </si>
  <si>
    <t>PL2</t>
  </si>
  <si>
    <t>PL1</t>
  </si>
  <si>
    <t>PL0</t>
  </si>
  <si>
    <t>CHIP</t>
  </si>
  <si>
    <t>0x72 reset</t>
  </si>
  <si>
    <t>0xf2 - 8x80 mode</t>
  </si>
  <si>
    <t>0xe6 - 64x6 mode</t>
  </si>
  <si>
    <t>vid options 2</t>
  </si>
  <si>
    <t>5e</t>
  </si>
  <si>
    <t>ADR3</t>
  </si>
  <si>
    <t>ADR2</t>
  </si>
  <si>
    <t>ADR1</t>
  </si>
  <si>
    <t>ADR0</t>
  </si>
  <si>
    <t>MSK3</t>
  </si>
  <si>
    <t>MSK2</t>
  </si>
  <si>
    <t>MSK1</t>
  </si>
  <si>
    <t>MSK0</t>
  </si>
  <si>
    <t>CRT controller data</t>
  </si>
  <si>
    <t>5d</t>
  </si>
  <si>
    <t>CRT controller address</t>
  </si>
  <si>
    <t>5c</t>
  </si>
  <si>
    <t>External hi-mem bank 0</t>
  </si>
  <si>
    <t>7c</t>
  </si>
  <si>
    <t>External hi-mem bank 1</t>
  </si>
  <si>
    <t>7d</t>
  </si>
  <si>
    <t>External hi-mem bank 2</t>
  </si>
  <si>
    <t>7e</t>
  </si>
  <si>
    <t>External hi-mem bank 3</t>
  </si>
  <si>
    <t>7f</t>
  </si>
  <si>
    <t>DSKY IO registers . . .</t>
  </si>
  <si>
    <t>60</t>
  </si>
  <si>
    <t>. . . Read = key matrix</t>
  </si>
  <si>
    <t>61</t>
  </si>
  <si>
    <t>. . . Write = display</t>
  </si>
  <si>
    <t>62</t>
  </si>
  <si>
    <t>""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</si>
  <si>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</si>
  <si>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</si>
  <si>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</si>
  <si>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</si>
  <si>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</si>
  <si>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</si>
  <si>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</si>
  <si>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</si>
  <si>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</si>
  <si>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</si>
  <si>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</si>
  <si>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</si>
  <si>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* left most digit</t>
  </si>
  <si>
    <t>6f</t>
  </si>
  <si>
    <t>KEYM = 0 keyboard</t>
  </si>
  <si>
    <t>3800-38ff</t>
  </si>
  <si>
    <t>KEYM = 1 keyboard</t>
  </si>
  <si>
    <t>ef00-efff</t>
  </si>
  <si>
    <t xml:space="preserve">KEYM = 2 keyboard </t>
  </si>
  <si>
    <t>f400-f4ff</t>
  </si>
  <si>
    <t>KEYM = 3 keyboard</t>
  </si>
  <si>
    <t>7800-78ff</t>
  </si>
  <si>
    <t>Device</t>
  </si>
  <si>
    <t>Main ROM / RAM</t>
  </si>
  <si>
    <t>Keyboard Matrix</t>
  </si>
  <si>
    <t>Arduino Board</t>
  </si>
  <si>
    <t>Video Memory</t>
  </si>
  <si>
    <t>Shared RAM and Extra RAM</t>
  </si>
  <si>
    <t>IO Addr</t>
  </si>
  <si>
    <t>0x70-0x73</t>
  </si>
  <si>
    <t>0x78</t>
  </si>
  <si>
    <t>0x7c-0x7f</t>
  </si>
  <si>
    <t>0x5f</t>
  </si>
  <si>
    <t>Memory Space</t>
  </si>
  <si>
    <t>0000</t>
  </si>
  <si>
    <t>Bank 0
0x70</t>
  </si>
  <si>
    <t>0400</t>
  </si>
  <si>
    <t>0800</t>
  </si>
  <si>
    <t>0C00</t>
  </si>
  <si>
    <t>1000</t>
  </si>
  <si>
    <t>1400</t>
  </si>
  <si>
    <t>1800</t>
  </si>
  <si>
    <t>1C00</t>
  </si>
  <si>
    <t>2000</t>
  </si>
  <si>
    <t>2400</t>
  </si>
  <si>
    <t>2800</t>
  </si>
  <si>
    <t>2C00</t>
  </si>
  <si>
    <t>3000</t>
  </si>
  <si>
    <t>3000-33ff 1K dual port RAM</t>
  </si>
  <si>
    <t>3400</t>
  </si>
  <si>
    <t>3800</t>
  </si>
  <si>
    <t>3800-38ff - TRS-80 model 1; KEYM = 0</t>
  </si>
  <si>
    <t>3C00</t>
  </si>
  <si>
    <t>IO 0x5e = 0x38 - TRS-80 64x16 Screen</t>
  </si>
  <si>
    <t>4000</t>
  </si>
  <si>
    <t>Bank 1
0x71</t>
  </si>
  <si>
    <t>4400</t>
  </si>
  <si>
    <t>4800</t>
  </si>
  <si>
    <t>4C00</t>
  </si>
  <si>
    <t>5000</t>
  </si>
  <si>
    <t>5400</t>
  </si>
  <si>
    <t>5800</t>
  </si>
  <si>
    <t>5C00</t>
  </si>
  <si>
    <t>6000</t>
  </si>
  <si>
    <t>6400</t>
  </si>
  <si>
    <t>6800</t>
  </si>
  <si>
    <t>6C00</t>
  </si>
  <si>
    <t>7000</t>
  </si>
  <si>
    <t>7400</t>
  </si>
  <si>
    <t>7800</t>
  </si>
  <si>
    <t>7800-78ff - trs80 model 1 in slot 1; KEYM = 3</t>
  </si>
  <si>
    <t>7C00</t>
  </si>
  <si>
    <t>8000</t>
  </si>
  <si>
    <t>Bank 2
0x72</t>
  </si>
  <si>
    <t>HiMem Bank 0
0x7c</t>
  </si>
  <si>
    <t>8400</t>
  </si>
  <si>
    <t>8800</t>
  </si>
  <si>
    <t>8C00</t>
  </si>
  <si>
    <t>9000</t>
  </si>
  <si>
    <t>9400</t>
  </si>
  <si>
    <t>9800</t>
  </si>
  <si>
    <t>9C00</t>
  </si>
  <si>
    <t>A000</t>
  </si>
  <si>
    <t>HiMem Bank 1
0x7d</t>
  </si>
  <si>
    <t>A400</t>
  </si>
  <si>
    <t>A800</t>
  </si>
  <si>
    <t>AC00</t>
  </si>
  <si>
    <t>B000</t>
  </si>
  <si>
    <t>B400</t>
  </si>
  <si>
    <t>B800</t>
  </si>
  <si>
    <t>BC00</t>
  </si>
  <si>
    <t>C000</t>
  </si>
  <si>
    <t>Bank 3
0x73</t>
  </si>
  <si>
    <t>HiMem Bank 2
0x7d</t>
  </si>
  <si>
    <t>C400</t>
  </si>
  <si>
    <t>C800</t>
  </si>
  <si>
    <t>CC00</t>
  </si>
  <si>
    <t>D000</t>
  </si>
  <si>
    <t>D400</t>
  </si>
  <si>
    <t>D800</t>
  </si>
  <si>
    <t>DC00</t>
  </si>
  <si>
    <t>E000</t>
  </si>
  <si>
    <t>HiMem Bank 3
0x7e</t>
  </si>
  <si>
    <t>E400</t>
  </si>
  <si>
    <t>E800</t>
  </si>
  <si>
    <t>EC00</t>
  </si>
  <si>
    <t>EF00-EFFF; KEYM = 1</t>
  </si>
  <si>
    <t>F000</t>
  </si>
  <si>
    <t>F400</t>
  </si>
  <si>
    <t>F400-F4FF - trs-80 model 4; KEYM = 2</t>
  </si>
  <si>
    <t>F800</t>
  </si>
  <si>
    <t>FC00</t>
  </si>
  <si>
    <t>Description/Notes</t>
  </si>
  <si>
    <t xml:space="preserve">IO addresses 0x70-0x73
for each bank, select 1 of 32 banks in rom (0x00-0x20) or ram (0x20-0x40). 16K each
</t>
  </si>
  <si>
    <t>IO address 0x78 - Set bits 6:7 to select 1 of 4 keyboard memory locations</t>
  </si>
  <si>
    <t xml:space="preserve">IO addresses 0x7c-0x7f
for each bank, select 1 of 64 banks of RAM, 8K each
</t>
  </si>
  <si>
    <t>Ram can be aligned to any of the bold boxes above, and each of 4 1K sections can be masked or unmasked within.</t>
  </si>
  <si>
    <t xml:space="preserve">If bit 7 is set on any of the 4 bank selections, the extra ram there will be removed and the address space open to be used by other devices
</t>
  </si>
  <si>
    <t>IO address 0x5e is used to set the location and mask:
value = 0xam, where:
nibble a is address location, and
nibble m is the mask. Bits set to 0 will disable that section</t>
  </si>
  <si>
    <t>EXMEM - clearing of bit 7 will enable other devices to override rom/ram in memory space</t>
  </si>
  <si>
    <t>This HIMem area (0x8000 and above) corresponds to the memory stored in the Expansion Interface in a real TRS-80</t>
  </si>
  <si>
    <t>example:</t>
  </si>
  <si>
    <t xml:space="preserve">0x38 - start at address 0x3000;
mask all but section 3 (bit3 set)
- provides 1K section at 0x3c00
</t>
  </si>
  <si>
    <t>0x5F - start at address 0x5000, aand use all 4 sections
provides 4K of ram at 0x5000-0x5fff</t>
  </si>
  <si>
    <t>Hi-mem ram on Arduino board</t>
  </si>
  <si>
    <t>Arduino Dual Port Shared RAM</t>
  </si>
  <si>
    <t>3800-38ff - TRS-80 model 1 - KEYM = 0</t>
  </si>
  <si>
    <t>7800-78ff - trs80 model 1 in slot 1
KEYM = 3</t>
  </si>
  <si>
    <t>EF00-EFFF
KEYM = 1</t>
  </si>
  <si>
    <t>F400-F4FF - trs-80 model 4
KEYM = 2</t>
  </si>
  <si>
    <t>org</t>
  </si>
  <si>
    <t>lu</t>
  </si>
  <si>
    <t>ul</t>
  </si>
  <si>
    <t>modi</t>
  </si>
  <si>
    <t>pin</t>
  </si>
  <si>
    <t>desc</t>
  </si>
  <si>
    <t>TRS-80 EXP HEADER</t>
  </si>
  <si>
    <t>TRS-80 PROTO HEADER</t>
  </si>
  <si>
    <t>M UP</t>
  </si>
  <si>
    <t>F UP</t>
  </si>
  <si>
    <t>RAS*</t>
  </si>
  <si>
    <t>Row Address Strobe output for 16 pin dynamic rams</t>
  </si>
  <si>
    <t>SYSRES*</t>
  </si>
  <si>
    <t>vcc</t>
  </si>
  <si>
    <t>CAS*</t>
  </si>
  <si>
    <t>Column Address Strobe output for 16 pin dynamic rams</t>
  </si>
  <si>
    <t>A10</t>
  </si>
  <si>
    <t>gnd</t>
  </si>
  <si>
    <t>A12</t>
  </si>
  <si>
    <t>Address output</t>
  </si>
  <si>
    <t>A13</t>
  </si>
  <si>
    <t>\memrq</t>
  </si>
  <si>
    <t>\ioreq</t>
  </si>
  <si>
    <t>A15</t>
  </si>
  <si>
    <t>GND</t>
  </si>
  <si>
    <t>\rd</t>
  </si>
  <si>
    <t>\wr</t>
  </si>
  <si>
    <t>A11</t>
  </si>
  <si>
    <t>A14</t>
  </si>
  <si>
    <t>\inuse</t>
  </si>
  <si>
    <t>\disable</t>
  </si>
  <si>
    <t>A8</t>
  </si>
  <si>
    <t>OUT*</t>
  </si>
  <si>
    <t>d0</t>
  </si>
  <si>
    <t>d1</t>
  </si>
  <si>
    <t>WR*</t>
  </si>
  <si>
    <t>Memory Write strobe output</t>
  </si>
  <si>
    <t>INTAK*</t>
  </si>
  <si>
    <t>d2</t>
  </si>
  <si>
    <t>d3</t>
  </si>
  <si>
    <t>RD*</t>
  </si>
  <si>
    <t>Memory Read strobe output</t>
  </si>
  <si>
    <t>MUX</t>
  </si>
  <si>
    <t>d4</t>
  </si>
  <si>
    <t>d5</t>
  </si>
  <si>
    <t>A9</t>
  </si>
  <si>
    <t>D4</t>
  </si>
  <si>
    <t>d6</t>
  </si>
  <si>
    <t>d7</t>
  </si>
  <si>
    <t>IN*</t>
  </si>
  <si>
    <t>Peripheral Read strobe output</t>
  </si>
  <si>
    <t>D7</t>
  </si>
  <si>
    <t>a1</t>
  </si>
  <si>
    <t>INT*</t>
  </si>
  <si>
    <t>Interrupt input (Maskable)</t>
  </si>
  <si>
    <t>D1</t>
  </si>
  <si>
    <t>TEST*</t>
  </si>
  <si>
    <t>A logic 0 on TEST* input tri-states A0-A15, D0-D7, WR*, RD*, IN*, OUT*, RAS*, CAS* and MUX*.</t>
  </si>
  <si>
    <t>D6</t>
  </si>
  <si>
    <t>A0</t>
  </si>
  <si>
    <t>D3</t>
  </si>
  <si>
    <t>A1</t>
  </si>
  <si>
    <t>D5</t>
  </si>
  <si>
    <t>Signal ground</t>
  </si>
  <si>
    <t>D0</t>
  </si>
  <si>
    <t>a10</t>
  </si>
  <si>
    <t>a11</t>
  </si>
  <si>
    <t>A4</t>
  </si>
  <si>
    <t>D2</t>
  </si>
  <si>
    <t>a12</t>
  </si>
  <si>
    <t>a13</t>
  </si>
  <si>
    <t>WAIT*</t>
  </si>
  <si>
    <t>Processor wait input, to allow for slow memory</t>
  </si>
  <si>
    <t>A3</t>
  </si>
  <si>
    <t>a14</t>
  </si>
  <si>
    <t>a15</t>
  </si>
  <si>
    <t>A5</t>
  </si>
  <si>
    <t>A7</t>
  </si>
  <si>
    <t>A6</t>
  </si>
  <si>
    <t>+5V</t>
  </si>
  <si>
    <t>(limited current - Level I Model 1s only)</t>
  </si>
  <si>
    <t>A2</t>
  </si>
  <si>
    <t>System reset output. Low during power-up initialize or when the reset button is pressed</t>
  </si>
  <si>
    <t>TRS-80 W HEADER</t>
  </si>
  <si>
    <t>Signal Ground</t>
  </si>
  <si>
    <t>Peripheral Write strobe output</t>
  </si>
  <si>
    <t>EXMEM*</t>
  </si>
  <si>
    <t>Interrupt Acknowledge output</t>
  </si>
  <si>
    <t>Multiplexer Control output for 16 pin dynamic RAMs</t>
  </si>
  <si>
    <t>Bidirectional data bus</t>
  </si>
  <si>
    <t>INUSE*</t>
  </si>
  <si>
    <t>CLK</t>
  </si>
  <si>
    <t>e</t>
  </si>
  <si>
    <t>Video Timing Calculator</t>
  </si>
  <si>
    <t>pulse lengths xdotclock</t>
  </si>
  <si>
    <t>Screen Resolutions (us/line)</t>
  </si>
  <si>
    <t>Measurements</t>
  </si>
  <si>
    <t>baseclock(mhz)</t>
  </si>
  <si>
    <t>div</t>
  </si>
  <si>
    <t>divf(mhz)</t>
  </si>
  <si>
    <t>dotclk_p(ns)</t>
  </si>
  <si>
    <t>80x8</t>
  </si>
  <si>
    <t>80x6</t>
  </si>
  <si>
    <t>64x8</t>
  </si>
  <si>
    <t>64x6</t>
  </si>
  <si>
    <t>32x8</t>
  </si>
  <si>
    <t>16x8</t>
  </si>
  <si>
    <t>active video</t>
  </si>
  <si>
    <t>us</t>
  </si>
  <si>
    <t>dots</t>
  </si>
  <si>
    <t>ns/dot</t>
  </si>
  <si>
    <t xml:space="preserve">real trs-80 </t>
  </si>
  <si>
    <t>Highlighter</t>
  </si>
  <si>
    <t>amber l-r</t>
  </si>
  <si>
    <t>less</t>
  </si>
  <si>
    <t>7"bw l-r</t>
  </si>
  <si>
    <t>sanyo</t>
  </si>
  <si>
    <t>greater</t>
  </si>
  <si>
    <t>green</t>
  </si>
  <si>
    <t>dots/line</t>
  </si>
  <si>
    <t>LTC6903</t>
  </si>
  <si>
    <t>OCT</t>
  </si>
  <si>
    <t>bitmask base (dec)</t>
  </si>
  <si>
    <t>DAC</t>
  </si>
  <si>
    <t>f</t>
  </si>
  <si>
    <t>f mhz</t>
  </si>
  <si>
    <t>name</t>
  </si>
  <si>
    <t>index</t>
  </si>
  <si>
    <t>bit</t>
  </si>
  <si>
    <t>val (d)</t>
  </si>
  <si>
    <t>val (hex)</t>
  </si>
  <si>
    <t>d15</t>
  </si>
  <si>
    <t>oct3</t>
  </si>
  <si>
    <t>d14</t>
  </si>
  <si>
    <t>oct2</t>
  </si>
  <si>
    <t>d13</t>
  </si>
  <si>
    <t>oct1</t>
  </si>
  <si>
    <t>d12</t>
  </si>
  <si>
    <t>oct0</t>
  </si>
  <si>
    <t>d11</t>
  </si>
  <si>
    <t>dac9</t>
  </si>
  <si>
    <t>d10</t>
  </si>
  <si>
    <t>dac8</t>
  </si>
  <si>
    <t>d9</t>
  </si>
  <si>
    <t>dac7</t>
  </si>
  <si>
    <t>d8</t>
  </si>
  <si>
    <t>dac6</t>
  </si>
  <si>
    <t>dac5</t>
  </si>
  <si>
    <t>dac4</t>
  </si>
  <si>
    <t>dac3</t>
  </si>
  <si>
    <t>dac2</t>
  </si>
  <si>
    <t>dac1</t>
  </si>
  <si>
    <t>dac0</t>
  </si>
  <si>
    <t>cnf1</t>
  </si>
  <si>
    <t>cnf0</t>
  </si>
  <si>
    <t>HiMem Bank 2
0x7e</t>
  </si>
  <si>
    <t>HiMem Bank 3
0x7f</t>
  </si>
  <si>
    <t>CPU Timing Calculator</t>
  </si>
  <si>
    <t>cpu clock speed</t>
  </si>
  <si>
    <t>a</t>
  </si>
  <si>
    <t>b</t>
  </si>
  <si>
    <t>c</t>
  </si>
  <si>
    <t>no longer used in latest cpu board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</si>
</sst>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4"/>
      <color rgb="FF000000"/>
      <name val="Calibri"/>
      <family val="2"/>
      <charset val="1"/>
    </font>
    <font>
      <sz val="5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7030A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 Unicode MS"/>
      <charset val="1"/>
    </font>
    <font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FFF"/>
        <bgColor rgb="FFFEFFEB"/>
      </patternFill>
    </fill>
    <fill>
      <patternFill patternType="solid">
        <fgColor rgb="FFFEFFEB"/>
        <bgColor rgb="FFFFFFFF"/>
      </patternFill>
    </fill>
    <fill>
      <patternFill patternType="solid">
        <fgColor rgb="FFE1FFFF"/>
        <bgColor rgb="FFF2F2F2"/>
      </patternFill>
    </fill>
    <fill>
      <patternFill patternType="solid">
        <fgColor rgb="FFEDC9FF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FFC7CE"/>
      </patternFill>
    </fill>
    <fill>
      <patternFill patternType="solid">
        <fgColor rgb="FFFFE699"/>
        <bgColor rgb="FFFFF2CC"/>
      </patternFill>
    </fill>
    <fill>
      <patternFill patternType="solid">
        <fgColor rgb="FFC5E0B4"/>
        <bgColor rgb="FFE2F0D9"/>
      </patternFill>
    </fill>
    <fill>
      <patternFill patternType="solid">
        <fgColor rgb="FF9DC3E6"/>
        <bgColor rgb="FFC5E0B4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C000"/>
      </patternFill>
    </fill>
  </fills>
  <borders count="4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3" fillId="2" borderId="0" applyBorder="0" applyProtection="0"/>
    <xf numFmtId="0" fontId="13" fillId="3" borderId="0" applyBorder="0" applyProtection="0"/>
  </cellStyleXfs>
  <cellXfs count="16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ont="1"/>
    <xf numFmtId="49" fontId="0" fillId="4" borderId="1" xfId="0" applyNumberFormat="1" applyFont="1" applyFill="1" applyBorder="1"/>
    <xf numFmtId="49" fontId="0" fillId="4" borderId="0" xfId="0" applyNumberFormat="1" applyFont="1" applyFill="1"/>
    <xf numFmtId="49" fontId="0" fillId="2" borderId="1" xfId="0" applyNumberFormat="1" applyFont="1" applyFill="1" applyBorder="1"/>
    <xf numFmtId="49" fontId="0" fillId="2" borderId="0" xfId="0" applyNumberFormat="1" applyFont="1" applyFill="1"/>
    <xf numFmtId="49" fontId="0" fillId="5" borderId="0" xfId="0" applyNumberFormat="1" applyFont="1" applyFill="1"/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2" borderId="0" xfId="1" applyNumberFormat="1" applyFont="1" applyBorder="1" applyAlignment="1" applyProtection="1"/>
    <xf numFmtId="49" fontId="2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4" borderId="0" xfId="1" applyNumberFormat="1" applyFont="1" applyFill="1" applyBorder="1" applyAlignment="1" applyProtection="1"/>
    <xf numFmtId="49" fontId="4" fillId="0" borderId="0" xfId="0" applyNumberFormat="1" applyFont="1"/>
    <xf numFmtId="49" fontId="0" fillId="5" borderId="0" xfId="1" applyNumberFormat="1" applyFont="1" applyFill="1" applyBorder="1" applyAlignment="1" applyProtection="1"/>
    <xf numFmtId="49" fontId="5" fillId="0" borderId="0" xfId="0" applyNumberFormat="1" applyFont="1"/>
    <xf numFmtId="49" fontId="6" fillId="0" borderId="0" xfId="0" applyNumberFormat="1" applyFont="1"/>
    <xf numFmtId="0" fontId="0" fillId="0" borderId="1" xfId="0" applyBorder="1"/>
    <xf numFmtId="49" fontId="6" fillId="3" borderId="0" xfId="2" applyNumberFormat="1" applyFont="1" applyBorder="1" applyAlignment="1" applyProtection="1"/>
    <xf numFmtId="0" fontId="0" fillId="6" borderId="2" xfId="0" applyFill="1" applyBorder="1"/>
    <xf numFmtId="49" fontId="1" fillId="6" borderId="2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vertical="top"/>
    </xf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0" fontId="1" fillId="6" borderId="0" xfId="0" applyFont="1" applyFill="1"/>
    <xf numFmtId="0" fontId="0" fillId="6" borderId="0" xfId="0" applyFill="1"/>
    <xf numFmtId="0" fontId="0" fillId="6" borderId="6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top"/>
    </xf>
    <xf numFmtId="0" fontId="0" fillId="6" borderId="8" xfId="0" applyFont="1" applyFill="1" applyBorder="1" applyAlignment="1">
      <alignment horizontal="center" vertical="top"/>
    </xf>
    <xf numFmtId="0" fontId="0" fillId="6" borderId="8" xfId="0" applyFont="1" applyFill="1" applyBorder="1" applyAlignment="1">
      <alignment horizontal="center" vertical="center"/>
    </xf>
    <xf numFmtId="0" fontId="0" fillId="6" borderId="7" xfId="0" applyFill="1" applyBorder="1"/>
    <xf numFmtId="0" fontId="0" fillId="6" borderId="9" xfId="0" applyFill="1" applyBorder="1"/>
    <xf numFmtId="0" fontId="0" fillId="6" borderId="6" xfId="0" applyFill="1" applyBorder="1"/>
    <xf numFmtId="0" fontId="1" fillId="6" borderId="9" xfId="0" applyFont="1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 vertical="top"/>
    </xf>
    <xf numFmtId="0" fontId="0" fillId="6" borderId="12" xfId="0" applyFont="1" applyFill="1" applyBorder="1" applyAlignment="1">
      <alignment horizontal="center" vertical="top"/>
    </xf>
    <xf numFmtId="0" fontId="0" fillId="6" borderId="12" xfId="0" applyFill="1" applyBorder="1" applyAlignment="1">
      <alignment horizontal="center" vertical="center"/>
    </xf>
    <xf numFmtId="0" fontId="0" fillId="6" borderId="11" xfId="0" applyFill="1" applyBorder="1"/>
    <xf numFmtId="0" fontId="0" fillId="6" borderId="13" xfId="0" applyFill="1" applyBorder="1"/>
    <xf numFmtId="0" fontId="0" fillId="6" borderId="10" xfId="0" applyFill="1" applyBorder="1"/>
    <xf numFmtId="0" fontId="1" fillId="6" borderId="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top"/>
    </xf>
    <xf numFmtId="0" fontId="0" fillId="6" borderId="2" xfId="0" applyFont="1" applyFill="1" applyBorder="1" applyAlignment="1">
      <alignment horizontal="center" vertical="top"/>
    </xf>
    <xf numFmtId="0" fontId="0" fillId="6" borderId="2" xfId="0" applyFont="1" applyFill="1" applyBorder="1" applyAlignment="1">
      <alignment horizontal="center" vertical="center"/>
    </xf>
    <xf numFmtId="0" fontId="0" fillId="6" borderId="14" xfId="0" applyFill="1" applyBorder="1"/>
    <xf numFmtId="0" fontId="0" fillId="6" borderId="15" xfId="0" applyFill="1" applyBorder="1" applyAlignment="1">
      <alignment vertical="top"/>
    </xf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1" fillId="6" borderId="16" xfId="0" applyFont="1" applyFill="1" applyBorder="1"/>
    <xf numFmtId="49" fontId="1" fillId="7" borderId="2" xfId="0" applyNumberFormat="1" applyFont="1" applyFill="1" applyBorder="1" applyAlignment="1">
      <alignment horizontal="center" vertical="center"/>
    </xf>
    <xf numFmtId="0" fontId="0" fillId="8" borderId="5" xfId="0" applyFill="1" applyBorder="1"/>
    <xf numFmtId="0" fontId="0" fillId="8" borderId="19" xfId="0" applyFill="1" applyBorder="1"/>
    <xf numFmtId="49" fontId="1" fillId="7" borderId="14" xfId="0" applyNumberFormat="1" applyFont="1" applyFill="1" applyBorder="1" applyAlignment="1">
      <alignment horizontal="center" vertical="center"/>
    </xf>
    <xf numFmtId="0" fontId="0" fillId="8" borderId="20" xfId="0" applyFill="1" applyBorder="1"/>
    <xf numFmtId="49" fontId="1" fillId="7" borderId="8" xfId="0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1" fillId="9" borderId="21" xfId="0" applyFont="1" applyFill="1" applyBorder="1" applyAlignment="1">
      <alignment horizontal="center" vertical="top" wrapText="1"/>
    </xf>
    <xf numFmtId="0" fontId="1" fillId="10" borderId="18" xfId="0" applyFont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/>
    </xf>
    <xf numFmtId="0" fontId="8" fillId="11" borderId="20" xfId="0" applyFont="1" applyFill="1" applyBorder="1"/>
    <xf numFmtId="0" fontId="0" fillId="6" borderId="7" xfId="0" applyFill="1" applyBorder="1" applyAlignment="1">
      <alignment horizontal="center" vertical="center"/>
    </xf>
    <xf numFmtId="0" fontId="0" fillId="6" borderId="7" xfId="0" applyFill="1" applyBorder="1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vertical="top" wrapText="1"/>
    </xf>
    <xf numFmtId="0" fontId="0" fillId="6" borderId="3" xfId="0" applyFont="1" applyFill="1" applyBorder="1" applyAlignment="1">
      <alignment horizontal="left" vertical="top" wrapText="1"/>
    </xf>
    <xf numFmtId="0" fontId="0" fillId="6" borderId="8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1" fillId="6" borderId="9" xfId="0" applyFont="1" applyFill="1" applyBorder="1" applyAlignment="1">
      <alignment wrapText="1"/>
    </xf>
    <xf numFmtId="0" fontId="0" fillId="6" borderId="2" xfId="0" applyFill="1" applyBorder="1" applyAlignment="1">
      <alignment vertical="top"/>
    </xf>
    <xf numFmtId="49" fontId="1" fillId="6" borderId="14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top"/>
    </xf>
    <xf numFmtId="0" fontId="0" fillId="6" borderId="9" xfId="0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/>
    </xf>
    <xf numFmtId="0" fontId="0" fillId="6" borderId="8" xfId="0" applyFont="1" applyFill="1" applyBorder="1"/>
    <xf numFmtId="0" fontId="0" fillId="6" borderId="22" xfId="0" applyFill="1" applyBorder="1"/>
    <xf numFmtId="0" fontId="0" fillId="6" borderId="23" xfId="0" applyFont="1" applyFill="1" applyBorder="1" applyAlignment="1">
      <alignment horizontal="right" vertical="center"/>
    </xf>
    <xf numFmtId="0" fontId="0" fillId="6" borderId="16" xfId="0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6" borderId="24" xfId="0" applyFill="1" applyBorder="1"/>
    <xf numFmtId="0" fontId="0" fillId="6" borderId="22" xfId="0" applyFont="1" applyFill="1" applyBorder="1" applyAlignment="1">
      <alignment vertical="top" wrapText="1"/>
    </xf>
    <xf numFmtId="0" fontId="0" fillId="6" borderId="18" xfId="0" applyFont="1" applyFill="1" applyBorder="1" applyAlignment="1">
      <alignment horizontal="left" vertical="top" wrapText="1"/>
    </xf>
    <xf numFmtId="0" fontId="0" fillId="6" borderId="25" xfId="0" applyFill="1" applyBorder="1"/>
    <xf numFmtId="0" fontId="0" fillId="6" borderId="7" xfId="0" applyFill="1" applyBorder="1" applyAlignment="1">
      <alignment vertical="top"/>
    </xf>
    <xf numFmtId="0" fontId="0" fillId="6" borderId="26" xfId="0" applyFill="1" applyBorder="1"/>
    <xf numFmtId="0" fontId="0" fillId="6" borderId="27" xfId="0" applyFill="1" applyBorder="1"/>
    <xf numFmtId="0" fontId="0" fillId="6" borderId="28" xfId="0" applyFill="1" applyBorder="1"/>
    <xf numFmtId="0" fontId="0" fillId="6" borderId="15" xfId="0" applyFont="1" applyFill="1" applyBorder="1" applyAlignment="1">
      <alignment vertical="top" wrapText="1"/>
    </xf>
    <xf numFmtId="0" fontId="0" fillId="6" borderId="12" xfId="0" applyFill="1" applyBorder="1"/>
    <xf numFmtId="0" fontId="0" fillId="6" borderId="29" xfId="0" applyFill="1" applyBorder="1"/>
    <xf numFmtId="0" fontId="0" fillId="6" borderId="7" xfId="0" applyFont="1" applyFill="1" applyBorder="1" applyAlignment="1">
      <alignment vertical="top" wrapText="1"/>
    </xf>
    <xf numFmtId="0" fontId="0" fillId="6" borderId="3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vertical="top" wrapText="1"/>
    </xf>
    <xf numFmtId="0" fontId="0" fillId="6" borderId="3" xfId="0" applyFont="1" applyFill="1" applyBorder="1" applyAlignment="1">
      <alignment vertical="top" wrapText="1"/>
    </xf>
    <xf numFmtId="0" fontId="0" fillId="6" borderId="3" xfId="0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wrapText="1"/>
    </xf>
    <xf numFmtId="0" fontId="0" fillId="6" borderId="3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32" xfId="0" applyFont="1" applyBorder="1" applyAlignment="1">
      <alignment horizontal="right"/>
    </xf>
    <xf numFmtId="0" fontId="9" fillId="17" borderId="33" xfId="0" applyFont="1" applyFill="1" applyBorder="1" applyAlignment="1">
      <alignment horizontal="right"/>
    </xf>
    <xf numFmtId="0" fontId="10" fillId="0" borderId="34" xfId="0" applyFont="1" applyBorder="1" applyAlignment="1">
      <alignment horizontal="left"/>
    </xf>
    <xf numFmtId="0" fontId="0" fillId="0" borderId="35" xfId="0" applyFont="1" applyBorder="1"/>
    <xf numFmtId="0" fontId="11" fillId="0" borderId="33" xfId="0" applyFont="1" applyBorder="1" applyAlignment="1">
      <alignment horizontal="right"/>
    </xf>
    <xf numFmtId="0" fontId="9" fillId="17" borderId="34" xfId="0" applyFont="1" applyFill="1" applyBorder="1" applyAlignment="1">
      <alignment horizontal="left"/>
    </xf>
    <xf numFmtId="0" fontId="0" fillId="0" borderId="36" xfId="0" applyFont="1" applyBorder="1" applyAlignment="1">
      <alignment horizontal="right"/>
    </xf>
    <xf numFmtId="0" fontId="10" fillId="0" borderId="37" xfId="0" applyFont="1" applyBorder="1" applyAlignment="1">
      <alignment horizontal="right"/>
    </xf>
    <xf numFmtId="0" fontId="10" fillId="0" borderId="38" xfId="0" applyFont="1" applyBorder="1" applyAlignment="1">
      <alignment horizontal="left"/>
    </xf>
    <xf numFmtId="0" fontId="0" fillId="0" borderId="39" xfId="0" applyFont="1" applyBorder="1"/>
    <xf numFmtId="0" fontId="0" fillId="0" borderId="40" xfId="0" applyFont="1" applyBorder="1" applyAlignment="1">
      <alignment horizontal="right"/>
    </xf>
    <xf numFmtId="0" fontId="10" fillId="0" borderId="41" xfId="0" applyFont="1" applyBorder="1" applyAlignment="1">
      <alignment horizontal="right"/>
    </xf>
    <xf numFmtId="0" fontId="10" fillId="0" borderId="42" xfId="0" applyFont="1" applyBorder="1" applyAlignment="1">
      <alignment horizontal="left"/>
    </xf>
    <xf numFmtId="0" fontId="0" fillId="0" borderId="43" xfId="0" applyFont="1" applyBorder="1"/>
    <xf numFmtId="0" fontId="7" fillId="0" borderId="36" xfId="0" applyFont="1" applyBorder="1" applyAlignment="1">
      <alignment horizontal="right"/>
    </xf>
    <xf numFmtId="0" fontId="7" fillId="0" borderId="39" xfId="0" applyFont="1" applyBorder="1"/>
    <xf numFmtId="0" fontId="10" fillId="18" borderId="37" xfId="0" applyFont="1" applyFill="1" applyBorder="1" applyAlignment="1">
      <alignment horizontal="right"/>
    </xf>
    <xf numFmtId="0" fontId="10" fillId="18" borderId="38" xfId="0" applyFont="1" applyFill="1" applyBorder="1" applyAlignment="1">
      <alignment horizontal="left"/>
    </xf>
    <xf numFmtId="0" fontId="0" fillId="0" borderId="18" xfId="0" applyBorder="1"/>
    <xf numFmtId="0" fontId="0" fillId="0" borderId="0" xfId="0"/>
    <xf numFmtId="0" fontId="0" fillId="0" borderId="8" xfId="0" applyFont="1" applyBorder="1"/>
    <xf numFmtId="0" fontId="0" fillId="0" borderId="2" xfId="0" applyFont="1" applyBorder="1"/>
    <xf numFmtId="0" fontId="0" fillId="0" borderId="14" xfId="0" applyBorder="1"/>
    <xf numFmtId="0" fontId="12" fillId="0" borderId="0" xfId="0" applyFont="1" applyAlignment="1">
      <alignment vertical="center"/>
    </xf>
    <xf numFmtId="49" fontId="0" fillId="0" borderId="0" xfId="0" applyNumberFormat="1" applyAlignment="1">
      <alignment horizontal="right"/>
    </xf>
    <xf numFmtId="0" fontId="0" fillId="0" borderId="0" xfId="0"/>
    <xf numFmtId="0" fontId="0" fillId="6" borderId="5" xfId="0" applyFont="1" applyFill="1" applyBorder="1" applyAlignment="1">
      <alignment horizontal="center" vertical="center"/>
    </xf>
    <xf numFmtId="49" fontId="0" fillId="6" borderId="14" xfId="0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7" fillId="7" borderId="18" xfId="0" applyFont="1" applyFill="1" applyBorder="1" applyAlignment="1">
      <alignment horizontal="center" vertical="center" textRotation="90"/>
    </xf>
    <xf numFmtId="0" fontId="0" fillId="4" borderId="8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12" borderId="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textRotation="90"/>
    </xf>
    <xf numFmtId="0" fontId="0" fillId="13" borderId="22" xfId="0" applyFont="1" applyFill="1" applyBorder="1" applyAlignment="1">
      <alignment horizontal="center" vertical="center" wrapText="1"/>
    </xf>
    <xf numFmtId="0" fontId="0" fillId="14" borderId="7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15" borderId="22" xfId="0" applyFont="1" applyFill="1" applyBorder="1" applyAlignment="1">
      <alignment horizontal="center" vertical="center" wrapText="1"/>
    </xf>
    <xf numFmtId="0" fontId="0" fillId="16" borderId="2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textRotation="90"/>
    </xf>
    <xf numFmtId="0" fontId="0" fillId="6" borderId="14" xfId="0" applyFont="1" applyFill="1" applyBorder="1" applyAlignment="1">
      <alignment horizontal="center" vertical="center" wrapText="1"/>
    </xf>
    <xf numFmtId="0" fontId="0" fillId="6" borderId="18" xfId="0" applyFont="1" applyFill="1" applyBorder="1" applyAlignment="1">
      <alignment horizontal="center" vertical="center" wrapText="1"/>
    </xf>
    <xf numFmtId="0" fontId="0" fillId="6" borderId="22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9" fontId="14" fillId="0" borderId="0" xfId="0" applyNumberFormat="1" applyFont="1"/>
    <xf numFmtId="49" fontId="14" fillId="2" borderId="0" xfId="1" applyNumberFormat="1" applyFont="1" applyBorder="1" applyAlignment="1" applyProtection="1"/>
    <xf numFmtId="49" fontId="14" fillId="0" borderId="1" xfId="0" applyNumberFormat="1" applyFont="1" applyBorder="1"/>
  </cellXfs>
  <cellStyles count="3">
    <cellStyle name="Excel Built-in 20% - Accent4" xfId="1" xr:uid="{00000000-0005-0000-0000-000006000000}"/>
    <cellStyle name="Excel Built-in 20% - Accent5" xfId="2" xr:uid="{00000000-0005-0000-0000-000007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F2F2F2"/>
      <rgbColor rgb="FF7030A0"/>
      <rgbColor rgb="FFFFF2CC"/>
      <rgbColor rgb="FFE1FFFF"/>
      <rgbColor rgb="FF660066"/>
      <rgbColor rgb="FFFF8080"/>
      <rgbColor rgb="FF0066CC"/>
      <rgbColor rgb="FFEDC9FF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E699"/>
      <rgbColor rgb="FF9DC3E6"/>
      <rgbColor rgb="FFFFC7CE"/>
      <rgbColor rgb="FFDAE3F3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FEFFE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7"/>
  <sheetViews>
    <sheetView tabSelected="1" topLeftCell="A31" zoomScaleNormal="100" workbookViewId="0">
      <selection activeCell="Y23" sqref="Y23"/>
    </sheetView>
  </sheetViews>
  <sheetFormatPr defaultColWidth="8.9296875" defaultRowHeight="14.25"/>
  <cols>
    <col min="1" max="1" width="20.265625" style="1" customWidth="1"/>
    <col min="2" max="3" width="8.9296875" style="1"/>
    <col min="4" max="4" width="3.6640625" style="2" customWidth="1"/>
    <col min="5" max="11" width="3.6640625" style="1" customWidth="1"/>
    <col min="12" max="12" width="3.6640625" style="2" customWidth="1"/>
    <col min="13" max="19" width="3.6640625" style="1" customWidth="1"/>
    <col min="20" max="20" width="8.9296875" style="2"/>
    <col min="21" max="21" width="8.9296875" style="1"/>
    <col min="22" max="22" width="15.265625" style="1" customWidth="1"/>
    <col min="23" max="23" width="15.19921875" style="1" customWidth="1"/>
    <col min="24" max="1024" width="8.9296875" style="1"/>
  </cols>
  <sheetData>
    <row r="1" spans="1:21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3</v>
      </c>
      <c r="M1" s="7" t="s">
        <v>4</v>
      </c>
      <c r="N1" s="7" t="s">
        <v>5</v>
      </c>
      <c r="O1" s="7" t="s">
        <v>6</v>
      </c>
      <c r="P1" s="7" t="s">
        <v>7</v>
      </c>
      <c r="Q1" s="7" t="s">
        <v>8</v>
      </c>
      <c r="R1" s="7" t="s">
        <v>9</v>
      </c>
      <c r="S1" s="7" t="s">
        <v>10</v>
      </c>
      <c r="U1" s="1" t="s">
        <v>11</v>
      </c>
    </row>
    <row r="2" spans="1:21">
      <c r="A2" s="1" t="s">
        <v>12</v>
      </c>
      <c r="B2" s="8" t="s">
        <v>13</v>
      </c>
      <c r="C2" s="8" t="s">
        <v>14</v>
      </c>
      <c r="D2" s="9"/>
      <c r="E2" s="10"/>
      <c r="F2" s="10"/>
      <c r="G2" s="10"/>
      <c r="H2" s="10"/>
      <c r="I2" s="10"/>
      <c r="J2" s="10"/>
      <c r="K2" s="10"/>
      <c r="L2" s="9"/>
      <c r="M2" s="10"/>
      <c r="N2" s="10"/>
      <c r="O2" s="10"/>
      <c r="P2" s="10"/>
      <c r="Q2" s="10"/>
      <c r="R2" s="10"/>
      <c r="S2" s="10"/>
      <c r="U2" s="1" t="s">
        <v>10</v>
      </c>
    </row>
    <row r="3" spans="1:21">
      <c r="A3" s="1" t="s">
        <v>15</v>
      </c>
      <c r="B3" s="7" t="s">
        <v>13</v>
      </c>
      <c r="C3" s="7" t="s">
        <v>14</v>
      </c>
      <c r="D3" s="9"/>
      <c r="E3" s="10"/>
      <c r="F3" s="10"/>
      <c r="G3" s="10"/>
      <c r="H3" s="10"/>
      <c r="I3" s="10"/>
      <c r="J3" s="10"/>
      <c r="K3" s="10"/>
      <c r="L3" s="9" t="s">
        <v>9</v>
      </c>
      <c r="M3" s="10" t="s">
        <v>9</v>
      </c>
      <c r="N3" s="10" t="s">
        <v>9</v>
      </c>
      <c r="O3" s="10" t="s">
        <v>9</v>
      </c>
      <c r="P3" s="10" t="s">
        <v>9</v>
      </c>
      <c r="Q3" s="10" t="s">
        <v>16</v>
      </c>
      <c r="R3" s="10" t="s">
        <v>16</v>
      </c>
      <c r="S3" s="10" t="s">
        <v>17</v>
      </c>
      <c r="U3" s="1" t="s">
        <v>18</v>
      </c>
    </row>
    <row r="4" spans="1:21">
      <c r="A4" s="1" t="s">
        <v>19</v>
      </c>
      <c r="B4" s="8" t="s">
        <v>20</v>
      </c>
      <c r="C4" s="8" t="s">
        <v>21</v>
      </c>
      <c r="D4" s="9"/>
      <c r="E4" s="10"/>
      <c r="F4" s="10"/>
      <c r="G4" s="10"/>
      <c r="H4" s="10"/>
      <c r="I4" s="10"/>
      <c r="J4" s="10"/>
      <c r="K4" s="10"/>
      <c r="L4" s="9"/>
      <c r="M4" s="10"/>
      <c r="N4" s="10"/>
      <c r="O4" s="10"/>
      <c r="P4" s="10"/>
      <c r="Q4" s="10"/>
      <c r="R4" s="10"/>
      <c r="S4" s="10"/>
      <c r="U4" s="1" t="s">
        <v>10</v>
      </c>
    </row>
    <row r="5" spans="1:21">
      <c r="A5" s="1" t="s">
        <v>22</v>
      </c>
      <c r="B5" s="8" t="s">
        <v>23</v>
      </c>
      <c r="C5" s="8" t="s">
        <v>24</v>
      </c>
      <c r="D5" s="9"/>
      <c r="E5" s="10"/>
      <c r="F5" s="10"/>
      <c r="G5" s="10"/>
      <c r="H5" s="10"/>
      <c r="I5" s="10"/>
      <c r="J5" s="10"/>
      <c r="K5" s="10"/>
      <c r="L5" s="9"/>
      <c r="M5" s="10"/>
      <c r="N5" s="10"/>
      <c r="O5" s="10"/>
      <c r="P5" s="10"/>
      <c r="Q5" s="10"/>
      <c r="R5" s="10"/>
      <c r="S5" s="10"/>
      <c r="U5" s="1" t="s">
        <v>10</v>
      </c>
    </row>
    <row r="6" spans="1:21">
      <c r="A6" s="1" t="s">
        <v>25</v>
      </c>
      <c r="B6" s="7" t="s">
        <v>23</v>
      </c>
      <c r="C6" s="7" t="s">
        <v>24</v>
      </c>
      <c r="D6" s="9"/>
      <c r="E6" s="10"/>
      <c r="F6" s="10"/>
      <c r="G6" s="10"/>
      <c r="H6" s="10"/>
      <c r="I6" s="10"/>
      <c r="J6" s="10"/>
      <c r="K6" s="10"/>
      <c r="L6" s="9" t="s">
        <v>9</v>
      </c>
      <c r="M6" s="10" t="s">
        <v>26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U6" s="1" t="s">
        <v>27</v>
      </c>
    </row>
    <row r="7" spans="1:21">
      <c r="A7" s="1" t="s">
        <v>28</v>
      </c>
      <c r="B7" s="8" t="s">
        <v>29</v>
      </c>
      <c r="C7" s="8" t="s">
        <v>30</v>
      </c>
      <c r="D7" s="9"/>
      <c r="E7" s="10"/>
      <c r="F7" s="10"/>
      <c r="G7" s="10"/>
      <c r="H7" s="10"/>
      <c r="I7" s="10"/>
      <c r="J7" s="10"/>
      <c r="K7" s="10"/>
      <c r="L7" s="9"/>
      <c r="M7" s="10"/>
      <c r="N7" s="10"/>
      <c r="O7" s="10"/>
      <c r="P7" s="10"/>
      <c r="Q7" s="10"/>
      <c r="R7" s="10"/>
      <c r="S7" s="10"/>
      <c r="U7" s="1" t="s">
        <v>10</v>
      </c>
    </row>
    <row r="8" spans="1:21">
      <c r="A8" s="1" t="s">
        <v>31</v>
      </c>
      <c r="B8" s="7" t="s">
        <v>32</v>
      </c>
      <c r="C8" s="7" t="s">
        <v>33</v>
      </c>
      <c r="D8" s="9"/>
      <c r="E8" s="10"/>
      <c r="F8" s="10"/>
      <c r="G8" s="10"/>
      <c r="H8" s="10"/>
      <c r="I8" s="10"/>
      <c r="J8" s="10"/>
      <c r="K8" s="10"/>
      <c r="L8" s="9"/>
      <c r="M8" s="10"/>
      <c r="N8" s="10"/>
      <c r="O8" s="10"/>
      <c r="P8" s="10" t="s">
        <v>34</v>
      </c>
      <c r="Q8" s="10" t="s">
        <v>35</v>
      </c>
      <c r="R8" s="10" t="s">
        <v>36</v>
      </c>
      <c r="S8" s="10" t="s">
        <v>37</v>
      </c>
      <c r="U8" s="1" t="s">
        <v>10</v>
      </c>
    </row>
    <row r="9" spans="1:21">
      <c r="A9" s="1" t="s">
        <v>38</v>
      </c>
      <c r="B9" s="1" t="s">
        <v>39</v>
      </c>
      <c r="C9" s="7" t="s">
        <v>33</v>
      </c>
      <c r="D9" s="9"/>
      <c r="E9" s="10"/>
      <c r="F9" s="10"/>
      <c r="G9" s="10"/>
      <c r="H9" s="10"/>
      <c r="I9" s="10"/>
      <c r="J9" s="10"/>
      <c r="K9" s="10"/>
      <c r="L9" s="9" t="s">
        <v>17</v>
      </c>
      <c r="M9" s="10" t="s">
        <v>16</v>
      </c>
      <c r="N9" s="10" t="s">
        <v>40</v>
      </c>
      <c r="O9" s="10" t="s">
        <v>41</v>
      </c>
      <c r="P9" s="10"/>
      <c r="Q9" s="10"/>
      <c r="R9" s="10"/>
      <c r="S9" s="10"/>
      <c r="U9" s="1" t="s">
        <v>10</v>
      </c>
    </row>
    <row r="10" spans="1:21">
      <c r="A10" s="1" t="s">
        <v>42</v>
      </c>
      <c r="B10" s="5" t="s">
        <v>43</v>
      </c>
      <c r="C10" s="5" t="s">
        <v>44</v>
      </c>
      <c r="D10" s="9" t="s">
        <v>45</v>
      </c>
      <c r="E10" s="10" t="s">
        <v>46</v>
      </c>
      <c r="F10" s="10"/>
      <c r="G10" s="10"/>
      <c r="H10" s="10"/>
      <c r="I10" s="10"/>
      <c r="J10" s="10"/>
      <c r="K10" s="10"/>
      <c r="L10" s="9"/>
      <c r="M10" s="10"/>
      <c r="N10" s="10"/>
      <c r="O10" s="10"/>
      <c r="P10" s="10"/>
      <c r="Q10" s="10"/>
      <c r="R10" s="10"/>
      <c r="S10" s="10"/>
      <c r="U10" s="1" t="s">
        <v>10</v>
      </c>
    </row>
    <row r="11" spans="1:21">
      <c r="A11" s="1" t="s">
        <v>47</v>
      </c>
      <c r="B11" s="1" t="s">
        <v>39</v>
      </c>
      <c r="C11" s="7" t="s">
        <v>44</v>
      </c>
      <c r="D11" s="9"/>
      <c r="E11" s="10"/>
      <c r="F11" s="10"/>
      <c r="G11" s="10"/>
      <c r="H11" s="10"/>
      <c r="I11" s="10"/>
      <c r="J11" s="10"/>
      <c r="K11" s="10"/>
      <c r="L11" s="9"/>
      <c r="M11" s="10"/>
      <c r="N11" s="10"/>
      <c r="O11" s="10"/>
      <c r="P11" s="10" t="s">
        <v>16</v>
      </c>
      <c r="Q11" s="10" t="s">
        <v>16</v>
      </c>
      <c r="R11" s="10" t="s">
        <v>48</v>
      </c>
      <c r="S11" s="10" t="s">
        <v>49</v>
      </c>
      <c r="U11" s="1" t="s">
        <v>9</v>
      </c>
    </row>
    <row r="12" spans="1:21">
      <c r="A12" s="1" t="s">
        <v>50</v>
      </c>
      <c r="B12" s="8" t="s">
        <v>51</v>
      </c>
      <c r="C12" s="8" t="s">
        <v>52</v>
      </c>
      <c r="D12" s="9"/>
      <c r="E12" s="10"/>
      <c r="F12" s="10"/>
      <c r="G12" s="10"/>
      <c r="H12" s="10"/>
      <c r="I12" s="10"/>
      <c r="J12" s="10"/>
      <c r="K12" s="10"/>
      <c r="L12" s="9"/>
      <c r="M12" s="10"/>
      <c r="N12" s="10"/>
      <c r="O12" s="10"/>
      <c r="P12" s="10"/>
      <c r="Q12" s="10"/>
      <c r="R12" s="10"/>
      <c r="S12" s="10"/>
      <c r="U12" s="1" t="s">
        <v>10</v>
      </c>
    </row>
    <row r="14" spans="1:21">
      <c r="A14" s="1" t="s">
        <v>53</v>
      </c>
      <c r="C14" s="11" t="s">
        <v>54</v>
      </c>
      <c r="L14" s="12" t="s">
        <v>55</v>
      </c>
      <c r="N14" s="13" t="s">
        <v>56</v>
      </c>
    </row>
    <row r="15" spans="1:21">
      <c r="A15" s="1" t="s">
        <v>57</v>
      </c>
      <c r="C15" s="11" t="s">
        <v>58</v>
      </c>
      <c r="L15" s="12" t="s">
        <v>59</v>
      </c>
      <c r="N15" s="13" t="s">
        <v>56</v>
      </c>
      <c r="U15" s="14"/>
    </row>
    <row r="16" spans="1:21">
      <c r="A16" s="1" t="s">
        <v>60</v>
      </c>
      <c r="C16" s="11" t="s">
        <v>61</v>
      </c>
      <c r="L16" s="12" t="s">
        <v>62</v>
      </c>
      <c r="N16" s="13" t="s">
        <v>56</v>
      </c>
    </row>
    <row r="17" spans="1:1024">
      <c r="A17" s="1" t="s">
        <v>63</v>
      </c>
      <c r="C17" s="11" t="s">
        <v>64</v>
      </c>
      <c r="L17" s="12" t="s">
        <v>65</v>
      </c>
      <c r="N17" s="13" t="s">
        <v>56</v>
      </c>
      <c r="V17"/>
    </row>
    <row r="18" spans="1:1024">
      <c r="A18" s="166" t="s">
        <v>66</v>
      </c>
      <c r="B18" s="166"/>
      <c r="C18" s="167" t="s">
        <v>67</v>
      </c>
      <c r="D18" s="168"/>
      <c r="E18" s="166"/>
      <c r="F18" s="166"/>
      <c r="G18" s="166"/>
      <c r="H18" s="166"/>
      <c r="I18" s="166"/>
      <c r="J18" s="166"/>
      <c r="K18" s="166"/>
      <c r="L18" s="168"/>
      <c r="M18" s="166"/>
      <c r="N18" s="166"/>
      <c r="O18" s="166"/>
      <c r="P18" s="166"/>
      <c r="Q18" s="166"/>
      <c r="R18" s="166"/>
      <c r="S18" s="166"/>
      <c r="T18" s="168"/>
      <c r="U18" s="166"/>
      <c r="V18" t="s">
        <v>464</v>
      </c>
    </row>
    <row r="19" spans="1:1024">
      <c r="A19" s="166" t="s">
        <v>68</v>
      </c>
      <c r="B19" s="166"/>
      <c r="C19" s="167" t="s">
        <v>69</v>
      </c>
      <c r="D19" s="168"/>
      <c r="E19" s="166"/>
      <c r="F19" s="166"/>
      <c r="G19" s="166"/>
      <c r="H19" s="166"/>
      <c r="I19" s="166"/>
      <c r="J19" s="166"/>
      <c r="K19" s="166"/>
      <c r="L19" s="168"/>
      <c r="M19" s="166"/>
      <c r="N19" s="166"/>
      <c r="O19" s="166"/>
      <c r="P19" s="166"/>
      <c r="Q19" s="166"/>
      <c r="R19" s="166"/>
      <c r="S19" s="166"/>
      <c r="T19" s="168"/>
      <c r="U19" s="166"/>
      <c r="V19"/>
    </row>
    <row r="20" spans="1:1024">
      <c r="A20" s="166" t="s">
        <v>70</v>
      </c>
      <c r="B20" s="166"/>
      <c r="C20" s="167" t="s">
        <v>71</v>
      </c>
      <c r="D20" s="168"/>
      <c r="E20" s="166"/>
      <c r="F20" s="166"/>
      <c r="G20" s="166"/>
      <c r="H20" s="166"/>
      <c r="I20" s="166"/>
      <c r="J20" s="166"/>
      <c r="K20" s="166"/>
      <c r="L20" s="168"/>
      <c r="M20" s="166"/>
      <c r="N20" s="166"/>
      <c r="O20" s="166"/>
      <c r="P20" s="166"/>
      <c r="Q20" s="166"/>
      <c r="R20" s="166"/>
      <c r="S20" s="166"/>
      <c r="T20" s="168"/>
      <c r="U20" s="166"/>
      <c r="V20"/>
    </row>
    <row r="21" spans="1:1024">
      <c r="A21" s="166" t="s">
        <v>72</v>
      </c>
      <c r="B21" s="166"/>
      <c r="C21" s="167" t="s">
        <v>73</v>
      </c>
      <c r="D21" s="168"/>
      <c r="E21" s="166"/>
      <c r="F21" s="166"/>
      <c r="G21" s="166"/>
      <c r="H21" s="166"/>
      <c r="I21" s="166"/>
      <c r="J21" s="166"/>
      <c r="K21" s="166"/>
      <c r="L21" s="168"/>
      <c r="M21" s="166"/>
      <c r="N21" s="166"/>
      <c r="O21" s="166"/>
      <c r="P21" s="166"/>
      <c r="Q21" s="166"/>
      <c r="R21" s="166"/>
      <c r="S21" s="166"/>
      <c r="T21" s="168"/>
      <c r="U21" s="166"/>
      <c r="V21"/>
    </row>
    <row r="22" spans="1:1024">
      <c r="A22" s="1" t="s">
        <v>460</v>
      </c>
      <c r="C22" s="11" t="s">
        <v>67</v>
      </c>
      <c r="Q22" s="1" t="s">
        <v>463</v>
      </c>
      <c r="R22" s="1" t="s">
        <v>462</v>
      </c>
      <c r="S22" s="1" t="s">
        <v>461</v>
      </c>
    </row>
    <row r="23" spans="1:102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1" t="s">
        <v>74</v>
      </c>
      <c r="C24" s="11" t="s">
        <v>75</v>
      </c>
      <c r="U24" s="1" t="s">
        <v>10</v>
      </c>
    </row>
    <row r="25" spans="1:1024">
      <c r="A25" s="1" t="s">
        <v>76</v>
      </c>
      <c r="C25" s="15" t="s">
        <v>75</v>
      </c>
    </row>
    <row r="26" spans="1:1024">
      <c r="A26" s="16" t="s">
        <v>77</v>
      </c>
      <c r="C26" s="17" t="s">
        <v>78</v>
      </c>
      <c r="U26" s="1" t="s">
        <v>9</v>
      </c>
    </row>
    <row r="27" spans="1:1024">
      <c r="A27" s="16" t="s">
        <v>79</v>
      </c>
      <c r="C27" s="17" t="s">
        <v>80</v>
      </c>
    </row>
    <row r="28" spans="1:1024">
      <c r="A28" s="18" t="s">
        <v>81</v>
      </c>
      <c r="C28" s="17" t="s">
        <v>82</v>
      </c>
      <c r="U28" s="1" t="s">
        <v>8</v>
      </c>
    </row>
    <row r="29" spans="1:1024">
      <c r="A29" s="18" t="s">
        <v>83</v>
      </c>
      <c r="C29" s="17" t="s">
        <v>84</v>
      </c>
    </row>
    <row r="30" spans="1:1024">
      <c r="A30" s="18" t="s">
        <v>85</v>
      </c>
      <c r="C30" s="17" t="s">
        <v>86</v>
      </c>
      <c r="U30" s="1" t="s">
        <v>7</v>
      </c>
    </row>
    <row r="31" spans="1:1024">
      <c r="A31" s="18" t="s">
        <v>87</v>
      </c>
      <c r="C31" s="17" t="s">
        <v>88</v>
      </c>
    </row>
    <row r="32" spans="1:1024">
      <c r="A32" s="19" t="s">
        <v>89</v>
      </c>
      <c r="C32" s="17" t="s">
        <v>90</v>
      </c>
      <c r="U32" s="1" t="s">
        <v>6</v>
      </c>
    </row>
    <row r="33" spans="1:1024">
      <c r="A33" s="19" t="s">
        <v>91</v>
      </c>
      <c r="C33" s="11" t="s">
        <v>92</v>
      </c>
    </row>
    <row r="34" spans="1:1024">
      <c r="A34" s="19" t="s">
        <v>93</v>
      </c>
      <c r="C34" s="11" t="s">
        <v>94</v>
      </c>
      <c r="U34" s="1" t="s">
        <v>5</v>
      </c>
    </row>
    <row r="35" spans="1:1024">
      <c r="D35" s="20"/>
      <c r="L35" s="20"/>
      <c r="T35" s="20"/>
    </row>
    <row r="36" spans="1:1024">
      <c r="A36" s="1" t="s">
        <v>95</v>
      </c>
      <c r="C36" s="11" t="s">
        <v>96</v>
      </c>
      <c r="U36" s="1" t="s">
        <v>10</v>
      </c>
    </row>
    <row r="37" spans="1:1024">
      <c r="A37" s="1" t="s">
        <v>95</v>
      </c>
      <c r="C37" s="11" t="s">
        <v>97</v>
      </c>
    </row>
    <row r="38" spans="1:1024">
      <c r="A38" s="1" t="s">
        <v>98</v>
      </c>
      <c r="C38" s="11" t="s">
        <v>99</v>
      </c>
    </row>
    <row r="39" spans="1:1024">
      <c r="A39" s="1" t="s">
        <v>98</v>
      </c>
      <c r="C39" s="11" t="s">
        <v>100</v>
      </c>
    </row>
    <row r="40" spans="1:1024">
      <c r="A40" s="1" t="s">
        <v>101</v>
      </c>
      <c r="C40" s="11" t="s">
        <v>102</v>
      </c>
    </row>
    <row r="41" spans="1:1024">
      <c r="D41" s="20"/>
      <c r="L41" s="20"/>
      <c r="T41" s="20"/>
    </row>
    <row r="42" spans="1:1024">
      <c r="A42" s="1" t="s">
        <v>103</v>
      </c>
      <c r="C42" s="11" t="s">
        <v>104</v>
      </c>
      <c r="R42" s="1" t="s">
        <v>105</v>
      </c>
      <c r="S42" s="1" t="s">
        <v>105</v>
      </c>
      <c r="U42" s="1" t="s">
        <v>10</v>
      </c>
    </row>
    <row r="44" spans="1:1024" s="144" customForma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2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>
      <c r="A45" s="1" t="s">
        <v>106</v>
      </c>
      <c r="C45" s="11" t="s">
        <v>107</v>
      </c>
      <c r="L45" s="9" t="s">
        <v>108</v>
      </c>
      <c r="M45" s="10" t="s">
        <v>109</v>
      </c>
      <c r="N45" s="10" t="s">
        <v>110</v>
      </c>
      <c r="O45" s="10" t="s">
        <v>111</v>
      </c>
      <c r="P45" s="10" t="s">
        <v>112</v>
      </c>
      <c r="Q45" s="10" t="s">
        <v>113</v>
      </c>
      <c r="R45" s="10" t="s">
        <v>114</v>
      </c>
      <c r="S45" s="10" t="s">
        <v>115</v>
      </c>
    </row>
    <row r="47" spans="1:1024">
      <c r="A47" s="1" t="s">
        <v>116</v>
      </c>
      <c r="C47" s="8" t="s">
        <v>117</v>
      </c>
    </row>
    <row r="48" spans="1:1024">
      <c r="C48" s="8" t="s">
        <v>118</v>
      </c>
    </row>
    <row r="49" spans="1:23">
      <c r="C49" s="8" t="s">
        <v>119</v>
      </c>
    </row>
    <row r="50" spans="1:23">
      <c r="C50" s="8" t="s">
        <v>120</v>
      </c>
    </row>
    <row r="51" spans="1:23">
      <c r="C51" s="8" t="s">
        <v>121</v>
      </c>
    </row>
    <row r="52" spans="1:23">
      <c r="C52" s="8" t="s">
        <v>122</v>
      </c>
    </row>
    <row r="53" spans="1:23">
      <c r="C53" s="8" t="s">
        <v>123</v>
      </c>
    </row>
    <row r="54" spans="1:23">
      <c r="C54" s="8" t="s">
        <v>124</v>
      </c>
    </row>
    <row r="56" spans="1:23">
      <c r="A56" s="1" t="s">
        <v>125</v>
      </c>
      <c r="C56" s="5" t="s">
        <v>126</v>
      </c>
      <c r="H56" s="10" t="s">
        <v>127</v>
      </c>
      <c r="I56" s="10" t="s">
        <v>128</v>
      </c>
      <c r="J56" s="10" t="s">
        <v>129</v>
      </c>
      <c r="K56" s="10" t="s">
        <v>130</v>
      </c>
    </row>
    <row r="57" spans="1:23">
      <c r="A57" s="1" t="s">
        <v>131</v>
      </c>
      <c r="C57" s="7" t="s">
        <v>126</v>
      </c>
      <c r="L57" s="9" t="s">
        <v>132</v>
      </c>
      <c r="M57" s="10" t="s">
        <v>133</v>
      </c>
      <c r="N57" s="10" t="s">
        <v>134</v>
      </c>
      <c r="O57" s="10" t="s">
        <v>135</v>
      </c>
      <c r="P57" s="10" t="s">
        <v>136</v>
      </c>
      <c r="Q57" s="10" t="s">
        <v>137</v>
      </c>
      <c r="R57" s="10" t="s">
        <v>138</v>
      </c>
      <c r="S57" s="10" t="s">
        <v>139</v>
      </c>
      <c r="U57" s="1" t="s">
        <v>140</v>
      </c>
      <c r="V57" s="1" t="s">
        <v>141</v>
      </c>
      <c r="W57" s="1" t="s">
        <v>142</v>
      </c>
    </row>
    <row r="58" spans="1:23">
      <c r="A58" s="1" t="s">
        <v>143</v>
      </c>
      <c r="C58" s="7" t="s">
        <v>144</v>
      </c>
      <c r="L58" s="9" t="s">
        <v>145</v>
      </c>
      <c r="M58" s="10" t="s">
        <v>146</v>
      </c>
      <c r="N58" s="10" t="s">
        <v>147</v>
      </c>
      <c r="O58" s="10" t="s">
        <v>148</v>
      </c>
      <c r="P58" s="10" t="s">
        <v>149</v>
      </c>
      <c r="Q58" s="10" t="s">
        <v>150</v>
      </c>
      <c r="R58" s="10" t="s">
        <v>151</v>
      </c>
      <c r="S58" s="10" t="s">
        <v>152</v>
      </c>
    </row>
    <row r="59" spans="1:23">
      <c r="A59" s="1" t="s">
        <v>153</v>
      </c>
      <c r="C59" s="8" t="s">
        <v>154</v>
      </c>
    </row>
    <row r="60" spans="1:23">
      <c r="A60" s="1" t="s">
        <v>155</v>
      </c>
      <c r="C60" s="8" t="s">
        <v>156</v>
      </c>
    </row>
    <row r="62" spans="1:23">
      <c r="A62" s="1" t="s">
        <v>157</v>
      </c>
      <c r="C62" s="7" t="s">
        <v>158</v>
      </c>
    </row>
    <row r="63" spans="1:23">
      <c r="A63" s="1" t="s">
        <v>159</v>
      </c>
      <c r="C63" s="7" t="s">
        <v>160</v>
      </c>
    </row>
    <row r="64" spans="1:23">
      <c r="A64" s="1" t="s">
        <v>161</v>
      </c>
      <c r="C64" s="7" t="s">
        <v>162</v>
      </c>
    </row>
    <row r="65" spans="1:3">
      <c r="A65" s="1" t="s">
        <v>163</v>
      </c>
      <c r="C65" s="7" t="s">
        <v>164</v>
      </c>
    </row>
    <row r="67" spans="1:3">
      <c r="A67" s="19" t="s">
        <v>165</v>
      </c>
      <c r="B67" s="19"/>
      <c r="C67" s="21" t="s">
        <v>166</v>
      </c>
    </row>
    <row r="68" spans="1:3">
      <c r="A68" s="19" t="s">
        <v>167</v>
      </c>
      <c r="B68" s="19"/>
      <c r="C68" s="21" t="s">
        <v>168</v>
      </c>
    </row>
    <row r="69" spans="1:3">
      <c r="A69" s="19" t="s">
        <v>169</v>
      </c>
      <c r="B69" s="19"/>
      <c r="C69" s="21" t="s">
        <v>170</v>
      </c>
    </row>
    <row r="70" spans="1:3">
      <c r="A70" s="19" t="s">
        <v>171</v>
      </c>
      <c r="B70" s="19"/>
      <c r="C70" s="21" t="s">
        <v>172</v>
      </c>
    </row>
    <row r="71" spans="1:3">
      <c r="A71" s="19" t="s">
        <v>171</v>
      </c>
      <c r="B71" s="19"/>
      <c r="C71" s="21" t="s">
        <v>173</v>
      </c>
    </row>
    <row r="72" spans="1:3">
      <c r="A72" s="19" t="s">
        <v>171</v>
      </c>
      <c r="B72" s="19"/>
      <c r="C72" s="21" t="s">
        <v>174</v>
      </c>
    </row>
    <row r="73" spans="1:3">
      <c r="A73" s="19" t="s">
        <v>171</v>
      </c>
      <c r="B73" s="19"/>
      <c r="C73" s="21" t="s">
        <v>175</v>
      </c>
    </row>
    <row r="74" spans="1:3">
      <c r="A74" s="19" t="s">
        <v>171</v>
      </c>
      <c r="B74" s="19"/>
      <c r="C74" s="21" t="s">
        <v>176</v>
      </c>
    </row>
    <row r="75" spans="1:3">
      <c r="A75" s="19" t="s">
        <v>171</v>
      </c>
      <c r="B75" s="19"/>
      <c r="C75" s="21" t="s">
        <v>177</v>
      </c>
    </row>
    <row r="76" spans="1:3">
      <c r="A76" s="19" t="s">
        <v>171</v>
      </c>
      <c r="B76" s="19"/>
      <c r="C76" s="21" t="s">
        <v>178</v>
      </c>
    </row>
    <row r="77" spans="1:3">
      <c r="A77" s="19" t="s">
        <v>171</v>
      </c>
      <c r="B77" s="19"/>
      <c r="C77" s="21" t="s">
        <v>179</v>
      </c>
    </row>
    <row r="78" spans="1:3">
      <c r="A78" s="19" t="s">
        <v>171</v>
      </c>
      <c r="B78" s="19"/>
      <c r="C78" s="21" t="s">
        <v>180</v>
      </c>
    </row>
    <row r="79" spans="1:3">
      <c r="A79" s="19" t="s">
        <v>171</v>
      </c>
      <c r="B79" s="19"/>
      <c r="C79" s="21" t="s">
        <v>181</v>
      </c>
    </row>
    <row r="80" spans="1:3">
      <c r="A80" s="19" t="s">
        <v>171</v>
      </c>
      <c r="B80" s="19"/>
      <c r="C80" s="21" t="s">
        <v>182</v>
      </c>
    </row>
    <row r="81" spans="1:3">
      <c r="A81" s="19" t="s">
        <v>171</v>
      </c>
      <c r="B81" s="19"/>
      <c r="C81" s="21" t="s">
        <v>183</v>
      </c>
    </row>
    <row r="82" spans="1:3">
      <c r="A82" s="19" t="s">
        <v>184</v>
      </c>
      <c r="B82" s="19"/>
      <c r="C82" s="21" t="s">
        <v>185</v>
      </c>
    </row>
    <row r="84" spans="1:3">
      <c r="A84" s="1" t="s">
        <v>186</v>
      </c>
      <c r="B84" s="5" t="s">
        <v>187</v>
      </c>
    </row>
    <row r="85" spans="1:3">
      <c r="A85" s="1" t="s">
        <v>188</v>
      </c>
      <c r="B85" s="5" t="s">
        <v>189</v>
      </c>
    </row>
    <row r="86" spans="1:3">
      <c r="A86" s="1" t="s">
        <v>190</v>
      </c>
      <c r="B86" s="5" t="s">
        <v>191</v>
      </c>
    </row>
    <row r="87" spans="1:3">
      <c r="A87" s="1" t="s">
        <v>192</v>
      </c>
      <c r="B87" s="5" t="s">
        <v>193</v>
      </c>
    </row>
  </sheetData>
  <autoFilter ref="A1:S12" xr:uid="{00000000-0009-0000-0000-000000000000}">
    <sortState xmlns:xlrd2="http://schemas.microsoft.com/office/spreadsheetml/2017/richdata2" ref="A2:S12">
      <sortCondition ref="A2:A12"/>
    </sortState>
  </autoFilter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13"/>
  <sheetViews>
    <sheetView zoomScale="85" zoomScaleNormal="85" workbookViewId="0">
      <selection activeCell="E53" sqref="E53:E60"/>
    </sheetView>
  </sheetViews>
  <sheetFormatPr defaultColWidth="8.9296875" defaultRowHeight="14.25"/>
  <cols>
    <col min="1" max="1" width="3.06640625" style="22" customWidth="1"/>
    <col min="2" max="2" width="5.06640625" style="23" customWidth="1"/>
    <col min="3" max="3" width="21.73046875" style="22" customWidth="1"/>
    <col min="4" max="4" width="29" style="24" customWidth="1"/>
    <col min="5" max="5" width="30.86328125" style="22" customWidth="1"/>
    <col min="6" max="6" width="25.19921875" style="22" customWidth="1"/>
    <col min="7" max="7" width="8.9296875" style="25"/>
    <col min="8" max="21" width="8.9296875" style="26"/>
    <col min="22" max="22" width="8.9296875" style="27"/>
    <col min="23" max="25" width="8.9296875" style="28"/>
    <col min="26" max="1024" width="8.9296875" style="29"/>
  </cols>
  <sheetData>
    <row r="1" spans="1:25" s="35" customFormat="1">
      <c r="A1" s="145" t="s">
        <v>194</v>
      </c>
      <c r="B1" s="145"/>
      <c r="C1" s="30" t="s">
        <v>195</v>
      </c>
      <c r="D1" s="31" t="s">
        <v>196</v>
      </c>
      <c r="E1" s="32" t="s">
        <v>197</v>
      </c>
      <c r="F1" s="33" t="s">
        <v>198</v>
      </c>
      <c r="G1" s="34"/>
      <c r="V1" s="36"/>
      <c r="W1" s="37"/>
      <c r="X1" s="37"/>
      <c r="Y1" s="37"/>
    </row>
    <row r="2" spans="1:25" s="26" customFormat="1">
      <c r="A2" s="145"/>
      <c r="B2" s="145"/>
      <c r="C2" s="38"/>
      <c r="D2" s="39"/>
      <c r="E2" s="40" t="s">
        <v>199</v>
      </c>
      <c r="F2" s="41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  <c r="W2" s="45"/>
      <c r="X2" s="45"/>
      <c r="Y2" s="45"/>
    </row>
    <row r="3" spans="1:25" s="26" customFormat="1">
      <c r="A3" s="146" t="s">
        <v>200</v>
      </c>
      <c r="B3" s="146"/>
      <c r="C3" s="46" t="s">
        <v>201</v>
      </c>
      <c r="D3" s="47" t="s">
        <v>202</v>
      </c>
      <c r="E3" s="48" t="s">
        <v>203</v>
      </c>
      <c r="F3" s="49" t="s">
        <v>204</v>
      </c>
      <c r="G3" s="25"/>
      <c r="V3" s="27"/>
      <c r="W3" s="45"/>
      <c r="X3" s="45"/>
      <c r="Y3" s="45"/>
    </row>
    <row r="4" spans="1:25" s="53" customFormat="1">
      <c r="A4" s="147"/>
      <c r="B4" s="147"/>
      <c r="C4" s="50"/>
      <c r="D4" s="51"/>
      <c r="E4" s="50"/>
      <c r="F4" s="49"/>
      <c r="G4" s="52"/>
      <c r="V4" s="54"/>
      <c r="W4" s="55"/>
      <c r="X4" s="55"/>
      <c r="Y4" s="55"/>
    </row>
    <row r="5" spans="1:25" ht="12" customHeight="1">
      <c r="A5" s="148" t="s">
        <v>205</v>
      </c>
      <c r="B5" s="56" t="s">
        <v>206</v>
      </c>
      <c r="C5" s="149" t="s">
        <v>207</v>
      </c>
      <c r="D5" s="33"/>
      <c r="E5" s="35"/>
      <c r="F5" s="57"/>
      <c r="G5" s="26"/>
    </row>
    <row r="6" spans="1:25" ht="12" customHeight="1">
      <c r="A6" s="148"/>
      <c r="B6" s="56" t="s">
        <v>208</v>
      </c>
      <c r="C6" s="149"/>
      <c r="D6" s="49"/>
      <c r="E6" s="26"/>
      <c r="F6" s="58"/>
      <c r="G6" s="26"/>
    </row>
    <row r="7" spans="1:25" ht="12" customHeight="1">
      <c r="A7" s="148"/>
      <c r="B7" s="56" t="s">
        <v>209</v>
      </c>
      <c r="C7" s="149"/>
      <c r="D7" s="49"/>
      <c r="E7" s="26"/>
      <c r="F7" s="58"/>
      <c r="G7" s="26"/>
    </row>
    <row r="8" spans="1:25" ht="12" customHeight="1">
      <c r="A8" s="148"/>
      <c r="B8" s="59" t="s">
        <v>210</v>
      </c>
      <c r="C8" s="149"/>
      <c r="D8" s="49"/>
      <c r="E8" s="26"/>
      <c r="F8" s="60"/>
      <c r="G8" s="26"/>
    </row>
    <row r="9" spans="1:25" ht="12" customHeight="1">
      <c r="A9" s="148"/>
      <c r="B9" s="61" t="s">
        <v>211</v>
      </c>
      <c r="C9" s="149"/>
      <c r="D9" s="49"/>
      <c r="E9" s="26"/>
      <c r="F9" s="57"/>
      <c r="G9" s="26"/>
    </row>
    <row r="10" spans="1:25" ht="12" customHeight="1">
      <c r="A10" s="148"/>
      <c r="B10" s="56" t="s">
        <v>212</v>
      </c>
      <c r="C10" s="149"/>
      <c r="D10" s="49"/>
      <c r="E10" s="26"/>
      <c r="F10" s="58"/>
      <c r="G10" s="26"/>
    </row>
    <row r="11" spans="1:25" ht="12" customHeight="1">
      <c r="A11" s="148"/>
      <c r="B11" s="56" t="s">
        <v>213</v>
      </c>
      <c r="C11" s="149"/>
      <c r="D11" s="49"/>
      <c r="E11" s="26"/>
      <c r="F11" s="58"/>
      <c r="G11" s="26"/>
    </row>
    <row r="12" spans="1:25" ht="12" customHeight="1">
      <c r="A12" s="148"/>
      <c r="B12" s="59" t="s">
        <v>214</v>
      </c>
      <c r="C12" s="149"/>
      <c r="D12" s="49"/>
      <c r="E12" s="26"/>
      <c r="F12" s="60"/>
      <c r="G12" s="26"/>
    </row>
    <row r="13" spans="1:25" ht="12" customHeight="1">
      <c r="A13" s="148"/>
      <c r="B13" s="61" t="s">
        <v>215</v>
      </c>
      <c r="C13" s="149"/>
      <c r="D13" s="49"/>
      <c r="E13" s="26"/>
      <c r="F13" s="57"/>
      <c r="G13" s="26"/>
    </row>
    <row r="14" spans="1:25" ht="12" customHeight="1">
      <c r="A14" s="148"/>
      <c r="B14" s="56" t="s">
        <v>216</v>
      </c>
      <c r="C14" s="149"/>
      <c r="D14" s="49"/>
      <c r="E14" s="26"/>
      <c r="F14" s="58"/>
      <c r="G14" s="26"/>
    </row>
    <row r="15" spans="1:25" ht="12" customHeight="1">
      <c r="A15" s="148"/>
      <c r="B15" s="56" t="s">
        <v>217</v>
      </c>
      <c r="C15" s="149"/>
      <c r="D15" s="49"/>
      <c r="E15" s="62"/>
      <c r="F15" s="58"/>
      <c r="G15" s="26"/>
    </row>
    <row r="16" spans="1:25" ht="12" customHeight="1">
      <c r="A16" s="148"/>
      <c r="B16" s="59" t="s">
        <v>218</v>
      </c>
      <c r="C16" s="149"/>
      <c r="D16" s="49"/>
      <c r="E16" s="26"/>
      <c r="F16" s="60"/>
      <c r="G16" s="26"/>
    </row>
    <row r="17" spans="1:22" ht="12" customHeight="1">
      <c r="A17" s="148"/>
      <c r="B17" s="61" t="s">
        <v>219</v>
      </c>
      <c r="C17" s="149"/>
      <c r="D17" s="49"/>
      <c r="E17" s="63" t="s">
        <v>220</v>
      </c>
      <c r="F17" s="57"/>
      <c r="G17" s="26"/>
    </row>
    <row r="18" spans="1:22" ht="12" customHeight="1">
      <c r="A18" s="148"/>
      <c r="B18" s="56" t="s">
        <v>221</v>
      </c>
      <c r="C18" s="149"/>
      <c r="D18" s="49"/>
      <c r="E18" s="26"/>
      <c r="F18" s="58"/>
      <c r="G18" s="26"/>
    </row>
    <row r="19" spans="1:22" ht="12" customHeight="1">
      <c r="A19" s="148"/>
      <c r="B19" s="56" t="s">
        <v>222</v>
      </c>
      <c r="C19" s="149"/>
      <c r="D19" s="64" t="s">
        <v>223</v>
      </c>
      <c r="E19" s="26"/>
      <c r="F19" s="58"/>
      <c r="G19" s="26"/>
    </row>
    <row r="20" spans="1:22" ht="12" customHeight="1">
      <c r="A20" s="148"/>
      <c r="B20" s="56" t="s">
        <v>224</v>
      </c>
      <c r="C20" s="149"/>
      <c r="D20" s="65"/>
      <c r="E20" s="29"/>
      <c r="F20" s="66" t="s">
        <v>225</v>
      </c>
      <c r="G20" s="26"/>
    </row>
    <row r="21" spans="1:22" ht="12" customHeight="1">
      <c r="A21" s="148"/>
      <c r="B21" s="61" t="s">
        <v>226</v>
      </c>
      <c r="C21" s="150" t="s">
        <v>227</v>
      </c>
      <c r="D21" s="67"/>
      <c r="E21" s="68"/>
      <c r="F21" s="57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6"/>
    </row>
    <row r="22" spans="1:22" ht="12" customHeight="1">
      <c r="A22" s="148"/>
      <c r="B22" s="56" t="s">
        <v>228</v>
      </c>
      <c r="C22" s="150"/>
      <c r="D22" s="69"/>
      <c r="E22" s="25"/>
      <c r="F22" s="58"/>
      <c r="G22" s="26"/>
    </row>
    <row r="23" spans="1:22" ht="12" customHeight="1">
      <c r="A23" s="148"/>
      <c r="B23" s="56" t="s">
        <v>229</v>
      </c>
      <c r="C23" s="150"/>
      <c r="D23" s="69"/>
      <c r="E23" s="25"/>
      <c r="F23" s="58"/>
      <c r="G23" s="26"/>
    </row>
    <row r="24" spans="1:22" ht="12" customHeight="1">
      <c r="A24" s="148"/>
      <c r="B24" s="59" t="s">
        <v>230</v>
      </c>
      <c r="C24" s="150"/>
      <c r="D24" s="69"/>
      <c r="E24" s="25"/>
      <c r="F24" s="60"/>
      <c r="G24" s="26"/>
    </row>
    <row r="25" spans="1:22" ht="12" customHeight="1">
      <c r="A25" s="148"/>
      <c r="B25" s="61" t="s">
        <v>231</v>
      </c>
      <c r="C25" s="150"/>
      <c r="D25" s="69"/>
      <c r="E25" s="25"/>
      <c r="F25" s="57"/>
      <c r="G25" s="26"/>
    </row>
    <row r="26" spans="1:22" ht="12" customHeight="1">
      <c r="A26" s="148"/>
      <c r="B26" s="56" t="s">
        <v>232</v>
      </c>
      <c r="C26" s="150"/>
      <c r="D26" s="70"/>
      <c r="E26" s="25"/>
      <c r="F26" s="58"/>
      <c r="G26" s="26"/>
    </row>
    <row r="27" spans="1:22" ht="12" customHeight="1">
      <c r="A27" s="148"/>
      <c r="B27" s="56" t="s">
        <v>233</v>
      </c>
      <c r="C27" s="150"/>
      <c r="D27" s="70"/>
      <c r="E27" s="25"/>
      <c r="F27" s="58"/>
      <c r="G27" s="26"/>
    </row>
    <row r="28" spans="1:22" ht="12" customHeight="1">
      <c r="A28" s="148"/>
      <c r="B28" s="59" t="s">
        <v>234</v>
      </c>
      <c r="C28" s="150"/>
      <c r="D28" s="69"/>
      <c r="E28" s="25"/>
      <c r="F28" s="60"/>
      <c r="G28" s="26"/>
    </row>
    <row r="29" spans="1:22" ht="12" customHeight="1">
      <c r="A29" s="148"/>
      <c r="B29" s="61" t="s">
        <v>235</v>
      </c>
      <c r="C29" s="150"/>
      <c r="D29" s="69"/>
      <c r="E29" s="25"/>
      <c r="F29" s="57"/>
      <c r="G29" s="26"/>
    </row>
    <row r="30" spans="1:22" ht="12" customHeight="1">
      <c r="A30" s="148"/>
      <c r="B30" s="56" t="s">
        <v>236</v>
      </c>
      <c r="C30" s="150"/>
      <c r="D30" s="69"/>
      <c r="E30" s="25"/>
      <c r="F30" s="58"/>
      <c r="G30" s="26"/>
    </row>
    <row r="31" spans="1:22" ht="12" customHeight="1">
      <c r="A31" s="148"/>
      <c r="B31" s="56" t="s">
        <v>237</v>
      </c>
      <c r="C31" s="150"/>
      <c r="D31" s="69"/>
      <c r="E31" s="25"/>
      <c r="F31" s="58"/>
      <c r="G31" s="26"/>
    </row>
    <row r="32" spans="1:22" ht="12" customHeight="1">
      <c r="A32" s="148"/>
      <c r="B32" s="59" t="s">
        <v>238</v>
      </c>
      <c r="C32" s="150"/>
      <c r="D32" s="69"/>
      <c r="E32" s="25"/>
      <c r="F32" s="60"/>
      <c r="G32" s="26"/>
    </row>
    <row r="33" spans="1:25" ht="12" customHeight="1">
      <c r="A33" s="148"/>
      <c r="B33" s="61" t="s">
        <v>239</v>
      </c>
      <c r="C33" s="150"/>
      <c r="D33" s="69"/>
      <c r="E33" s="25"/>
      <c r="F33" s="57"/>
      <c r="G33" s="26"/>
    </row>
    <row r="34" spans="1:25" ht="12" customHeight="1">
      <c r="A34" s="148"/>
      <c r="B34" s="56" t="s">
        <v>240</v>
      </c>
      <c r="C34" s="150"/>
      <c r="D34" s="69"/>
      <c r="E34" s="25"/>
      <c r="F34" s="58"/>
      <c r="G34" s="26"/>
    </row>
    <row r="35" spans="1:25" s="26" customFormat="1" ht="12" customHeight="1">
      <c r="A35" s="148"/>
      <c r="B35" s="56" t="s">
        <v>241</v>
      </c>
      <c r="C35" s="150"/>
      <c r="D35" s="71" t="s">
        <v>242</v>
      </c>
      <c r="E35" s="25"/>
      <c r="F35" s="58"/>
      <c r="V35" s="27"/>
      <c r="W35" s="28"/>
      <c r="X35" s="28"/>
      <c r="Y35" s="28"/>
    </row>
    <row r="36" spans="1:25" s="26" customFormat="1" ht="12" customHeight="1">
      <c r="A36" s="148"/>
      <c r="B36" s="59" t="s">
        <v>243</v>
      </c>
      <c r="C36" s="150"/>
      <c r="D36" s="72"/>
      <c r="E36" s="52"/>
      <c r="F36" s="60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28"/>
      <c r="X36" s="28"/>
      <c r="Y36" s="28"/>
    </row>
    <row r="37" spans="1:25" s="26" customFormat="1" ht="12" customHeight="1">
      <c r="A37" s="148"/>
      <c r="B37" s="61" t="s">
        <v>244</v>
      </c>
      <c r="C37" s="151" t="s">
        <v>245</v>
      </c>
      <c r="D37" s="67"/>
      <c r="E37" s="153" t="s">
        <v>246</v>
      </c>
      <c r="F37" s="57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6"/>
      <c r="W37" s="28"/>
      <c r="X37" s="28"/>
      <c r="Y37" s="28"/>
    </row>
    <row r="38" spans="1:25" s="26" customFormat="1" ht="12" customHeight="1">
      <c r="A38" s="148"/>
      <c r="B38" s="56" t="s">
        <v>247</v>
      </c>
      <c r="C38" s="151"/>
      <c r="D38" s="69"/>
      <c r="E38" s="153"/>
      <c r="F38" s="58"/>
      <c r="V38" s="27"/>
      <c r="W38" s="28"/>
      <c r="X38" s="28"/>
      <c r="Y38" s="28"/>
    </row>
    <row r="39" spans="1:25" s="26" customFormat="1" ht="12" customHeight="1">
      <c r="A39" s="148"/>
      <c r="B39" s="56" t="s">
        <v>248</v>
      </c>
      <c r="C39" s="151"/>
      <c r="D39" s="69"/>
      <c r="E39" s="153"/>
      <c r="F39" s="58"/>
      <c r="V39" s="27"/>
      <c r="W39" s="28"/>
      <c r="X39" s="28"/>
      <c r="Y39" s="28"/>
    </row>
    <row r="40" spans="1:25" s="26" customFormat="1" ht="12" customHeight="1">
      <c r="A40" s="148"/>
      <c r="B40" s="59" t="s">
        <v>249</v>
      </c>
      <c r="C40" s="151"/>
      <c r="D40" s="69"/>
      <c r="E40" s="153"/>
      <c r="F40" s="60"/>
      <c r="V40" s="27"/>
      <c r="W40" s="28"/>
      <c r="X40" s="28"/>
      <c r="Y40" s="28"/>
    </row>
    <row r="41" spans="1:25" s="26" customFormat="1" ht="12" customHeight="1">
      <c r="A41" s="148"/>
      <c r="B41" s="61" t="s">
        <v>250</v>
      </c>
      <c r="C41" s="151"/>
      <c r="D41" s="69"/>
      <c r="E41" s="153"/>
      <c r="F41" s="57"/>
      <c r="V41" s="27"/>
      <c r="W41" s="28"/>
      <c r="X41" s="28"/>
      <c r="Y41" s="28"/>
    </row>
    <row r="42" spans="1:25" s="26" customFormat="1" ht="12" customHeight="1">
      <c r="A42" s="148"/>
      <c r="B42" s="56" t="s">
        <v>251</v>
      </c>
      <c r="C42" s="151"/>
      <c r="D42" s="69"/>
      <c r="E42" s="153"/>
      <c r="F42" s="58"/>
      <c r="V42" s="27"/>
      <c r="W42" s="28"/>
      <c r="X42" s="28"/>
      <c r="Y42" s="28"/>
    </row>
    <row r="43" spans="1:25" s="26" customFormat="1" ht="12" customHeight="1">
      <c r="A43" s="148"/>
      <c r="B43" s="56" t="s">
        <v>252</v>
      </c>
      <c r="C43" s="151"/>
      <c r="D43" s="69"/>
      <c r="E43" s="153"/>
      <c r="F43" s="58"/>
      <c r="V43" s="27"/>
      <c r="W43" s="28"/>
      <c r="X43" s="28"/>
      <c r="Y43" s="28"/>
    </row>
    <row r="44" spans="1:25" s="26" customFormat="1" ht="12" customHeight="1">
      <c r="A44" s="148"/>
      <c r="B44" s="59" t="s">
        <v>253</v>
      </c>
      <c r="C44" s="151"/>
      <c r="D44" s="69"/>
      <c r="E44" s="153"/>
      <c r="F44" s="60"/>
      <c r="V44" s="27"/>
      <c r="W44" s="28"/>
      <c r="X44" s="28"/>
      <c r="Y44" s="28"/>
    </row>
    <row r="45" spans="1:25" s="26" customFormat="1" ht="12" customHeight="1">
      <c r="A45" s="148"/>
      <c r="B45" s="61" t="s">
        <v>254</v>
      </c>
      <c r="C45" s="151"/>
      <c r="D45" s="69"/>
      <c r="E45" s="154" t="s">
        <v>255</v>
      </c>
      <c r="F45" s="57"/>
      <c r="V45" s="27"/>
      <c r="W45" s="28"/>
      <c r="X45" s="28"/>
      <c r="Y45" s="28"/>
    </row>
    <row r="46" spans="1:25" s="26" customFormat="1" ht="12" customHeight="1">
      <c r="A46" s="148"/>
      <c r="B46" s="56" t="s">
        <v>256</v>
      </c>
      <c r="C46" s="151"/>
      <c r="D46" s="69"/>
      <c r="E46" s="154"/>
      <c r="F46" s="58"/>
      <c r="V46" s="27"/>
      <c r="W46" s="28"/>
      <c r="X46" s="28"/>
      <c r="Y46" s="28"/>
    </row>
    <row r="47" spans="1:25" s="26" customFormat="1" ht="12" customHeight="1">
      <c r="A47" s="148"/>
      <c r="B47" s="56" t="s">
        <v>257</v>
      </c>
      <c r="C47" s="151"/>
      <c r="D47" s="69"/>
      <c r="E47" s="154"/>
      <c r="F47" s="58"/>
      <c r="V47" s="27"/>
      <c r="W47" s="28"/>
      <c r="X47" s="28"/>
      <c r="Y47" s="28"/>
    </row>
    <row r="48" spans="1:25" s="26" customFormat="1" ht="12" customHeight="1">
      <c r="A48" s="148"/>
      <c r="B48" s="59" t="s">
        <v>258</v>
      </c>
      <c r="C48" s="151"/>
      <c r="D48" s="69"/>
      <c r="E48" s="154"/>
      <c r="F48" s="60"/>
      <c r="V48" s="27"/>
      <c r="W48" s="28"/>
      <c r="X48" s="28"/>
      <c r="Y48" s="28"/>
    </row>
    <row r="49" spans="1:25" s="26" customFormat="1" ht="12" customHeight="1">
      <c r="A49" s="148"/>
      <c r="B49" s="61" t="s">
        <v>259</v>
      </c>
      <c r="C49" s="151"/>
      <c r="D49" s="69"/>
      <c r="E49" s="154"/>
      <c r="F49" s="57"/>
      <c r="V49" s="27"/>
      <c r="W49" s="28"/>
      <c r="X49" s="28"/>
      <c r="Y49" s="28"/>
    </row>
    <row r="50" spans="1:25" s="26" customFormat="1" ht="12" customHeight="1">
      <c r="A50" s="148"/>
      <c r="B50" s="56" t="s">
        <v>260</v>
      </c>
      <c r="C50" s="151"/>
      <c r="D50" s="69"/>
      <c r="E50" s="154"/>
      <c r="F50" s="58"/>
      <c r="V50" s="27"/>
      <c r="W50" s="28"/>
      <c r="X50" s="28"/>
      <c r="Y50" s="28"/>
    </row>
    <row r="51" spans="1:25" s="26" customFormat="1" ht="12" customHeight="1">
      <c r="A51" s="148"/>
      <c r="B51" s="56" t="s">
        <v>261</v>
      </c>
      <c r="C51" s="151"/>
      <c r="D51" s="69"/>
      <c r="E51" s="154"/>
      <c r="F51" s="58"/>
      <c r="V51" s="27"/>
      <c r="W51" s="28"/>
      <c r="X51" s="28"/>
      <c r="Y51" s="28"/>
    </row>
    <row r="52" spans="1:25" s="26" customFormat="1" ht="12" customHeight="1">
      <c r="A52" s="148"/>
      <c r="B52" s="59" t="s">
        <v>262</v>
      </c>
      <c r="C52" s="151"/>
      <c r="D52" s="69"/>
      <c r="E52" s="154"/>
      <c r="F52" s="60"/>
      <c r="V52" s="27"/>
      <c r="W52" s="28"/>
      <c r="X52" s="28"/>
      <c r="Y52" s="28"/>
    </row>
    <row r="53" spans="1:25" s="26" customFormat="1" ht="12" customHeight="1">
      <c r="A53" s="148"/>
      <c r="B53" s="61" t="s">
        <v>263</v>
      </c>
      <c r="C53" s="155" t="s">
        <v>264</v>
      </c>
      <c r="D53" s="67"/>
      <c r="E53" s="156" t="s">
        <v>457</v>
      </c>
      <c r="F53" s="57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6"/>
      <c r="W53" s="28"/>
      <c r="X53" s="28"/>
      <c r="Y53" s="28"/>
    </row>
    <row r="54" spans="1:25" s="26" customFormat="1" ht="12" customHeight="1">
      <c r="A54" s="148"/>
      <c r="B54" s="56" t="s">
        <v>266</v>
      </c>
      <c r="C54" s="155"/>
      <c r="D54" s="69"/>
      <c r="E54" s="156"/>
      <c r="F54" s="58"/>
      <c r="V54" s="27"/>
      <c r="W54" s="28"/>
      <c r="X54" s="28"/>
      <c r="Y54" s="28"/>
    </row>
    <row r="55" spans="1:25" s="26" customFormat="1" ht="12" customHeight="1">
      <c r="A55" s="148"/>
      <c r="B55" s="56" t="s">
        <v>267</v>
      </c>
      <c r="C55" s="155"/>
      <c r="D55" s="69"/>
      <c r="E55" s="156"/>
      <c r="F55" s="58"/>
      <c r="V55" s="27"/>
      <c r="W55" s="28"/>
      <c r="X55" s="28"/>
      <c r="Y55" s="28"/>
    </row>
    <row r="56" spans="1:25" s="26" customFormat="1" ht="12" customHeight="1">
      <c r="A56" s="148"/>
      <c r="B56" s="59" t="s">
        <v>268</v>
      </c>
      <c r="C56" s="155"/>
      <c r="D56" s="69"/>
      <c r="E56" s="156"/>
      <c r="F56" s="60"/>
      <c r="V56" s="27"/>
      <c r="W56" s="28"/>
      <c r="X56" s="28"/>
      <c r="Y56" s="28"/>
    </row>
    <row r="57" spans="1:25" s="26" customFormat="1" ht="12" customHeight="1">
      <c r="A57" s="148"/>
      <c r="B57" s="61" t="s">
        <v>269</v>
      </c>
      <c r="C57" s="155"/>
      <c r="D57" s="69"/>
      <c r="E57" s="156"/>
      <c r="F57" s="57"/>
      <c r="V57" s="27"/>
      <c r="W57" s="28"/>
      <c r="X57" s="28"/>
      <c r="Y57" s="28"/>
    </row>
    <row r="58" spans="1:25" s="26" customFormat="1" ht="12" customHeight="1">
      <c r="A58" s="148"/>
      <c r="B58" s="56" t="s">
        <v>270</v>
      </c>
      <c r="C58" s="155"/>
      <c r="D58" s="69"/>
      <c r="E58" s="156"/>
      <c r="F58" s="58"/>
      <c r="V58" s="27"/>
      <c r="W58" s="28"/>
      <c r="X58" s="28"/>
      <c r="Y58" s="28"/>
    </row>
    <row r="59" spans="1:25" s="26" customFormat="1" ht="12" customHeight="1">
      <c r="A59" s="148"/>
      <c r="B59" s="56" t="s">
        <v>271</v>
      </c>
      <c r="C59" s="155"/>
      <c r="D59" s="69"/>
      <c r="E59" s="156"/>
      <c r="F59" s="58"/>
      <c r="V59" s="27"/>
      <c r="W59" s="28"/>
      <c r="X59" s="28"/>
      <c r="Y59" s="28"/>
    </row>
    <row r="60" spans="1:25" s="26" customFormat="1" ht="12" customHeight="1">
      <c r="A60" s="148"/>
      <c r="B60" s="59" t="s">
        <v>272</v>
      </c>
      <c r="C60" s="155"/>
      <c r="D60" s="69"/>
      <c r="E60" s="156"/>
      <c r="F60" s="60"/>
      <c r="V60" s="27"/>
      <c r="W60" s="28"/>
      <c r="X60" s="28"/>
      <c r="Y60" s="28"/>
    </row>
    <row r="61" spans="1:25" s="26" customFormat="1" ht="12" customHeight="1">
      <c r="A61" s="148"/>
      <c r="B61" s="61" t="s">
        <v>273</v>
      </c>
      <c r="C61" s="155"/>
      <c r="D61" s="69"/>
      <c r="E61" s="157" t="s">
        <v>458</v>
      </c>
      <c r="F61" s="57"/>
      <c r="V61" s="27"/>
      <c r="W61" s="28"/>
      <c r="X61" s="28"/>
      <c r="Y61" s="28"/>
    </row>
    <row r="62" spans="1:25" s="26" customFormat="1" ht="12" customHeight="1">
      <c r="A62" s="148"/>
      <c r="B62" s="56" t="s">
        <v>275</v>
      </c>
      <c r="C62" s="155"/>
      <c r="D62" s="69"/>
      <c r="E62" s="157"/>
      <c r="F62" s="58"/>
      <c r="V62" s="27"/>
      <c r="W62" s="28"/>
      <c r="X62" s="28"/>
      <c r="Y62" s="28"/>
    </row>
    <row r="63" spans="1:25" s="26" customFormat="1" ht="12" customHeight="1">
      <c r="A63" s="148"/>
      <c r="B63" s="56" t="s">
        <v>276</v>
      </c>
      <c r="C63" s="155"/>
      <c r="D63" s="69"/>
      <c r="E63" s="157"/>
      <c r="F63" s="58"/>
      <c r="V63" s="27"/>
      <c r="W63" s="28"/>
      <c r="X63" s="28"/>
      <c r="Y63" s="28"/>
    </row>
    <row r="64" spans="1:25" s="26" customFormat="1" ht="12" customHeight="1">
      <c r="A64" s="148"/>
      <c r="B64" s="59" t="s">
        <v>277</v>
      </c>
      <c r="C64" s="155"/>
      <c r="D64" s="71" t="s">
        <v>278</v>
      </c>
      <c r="E64" s="157"/>
      <c r="F64" s="60"/>
      <c r="V64" s="27"/>
      <c r="W64" s="28"/>
      <c r="X64" s="28"/>
      <c r="Y64" s="28"/>
    </row>
    <row r="65" spans="1:25" s="26" customFormat="1" ht="12" customHeight="1">
      <c r="A65" s="148"/>
      <c r="B65" s="61" t="s">
        <v>279</v>
      </c>
      <c r="C65" s="155"/>
      <c r="D65" s="69"/>
      <c r="E65" s="157"/>
      <c r="F65" s="57"/>
      <c r="V65" s="27"/>
      <c r="W65" s="28"/>
      <c r="X65" s="28"/>
      <c r="Y65" s="28"/>
    </row>
    <row r="66" spans="1:25" s="26" customFormat="1" ht="12" customHeight="1">
      <c r="A66" s="148"/>
      <c r="B66" s="56" t="s">
        <v>280</v>
      </c>
      <c r="C66" s="155"/>
      <c r="D66" s="73" t="s">
        <v>281</v>
      </c>
      <c r="E66" s="157"/>
      <c r="F66" s="58"/>
      <c r="V66" s="27"/>
      <c r="W66" s="28"/>
      <c r="X66" s="28"/>
      <c r="Y66" s="28"/>
    </row>
    <row r="67" spans="1:25" s="26" customFormat="1" ht="12" customHeight="1">
      <c r="A67" s="148"/>
      <c r="B67" s="56" t="s">
        <v>282</v>
      </c>
      <c r="C67" s="155"/>
      <c r="D67" s="74"/>
      <c r="E67" s="157"/>
      <c r="F67" s="58"/>
      <c r="V67" s="27"/>
      <c r="W67" s="28"/>
      <c r="X67" s="28"/>
      <c r="Y67" s="28"/>
    </row>
    <row r="68" spans="1:25" s="26" customFormat="1" ht="12" customHeight="1">
      <c r="A68" s="148"/>
      <c r="B68" s="59" t="s">
        <v>283</v>
      </c>
      <c r="C68" s="155"/>
      <c r="D68" s="65"/>
      <c r="E68" s="157"/>
      <c r="F68" s="60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4"/>
      <c r="W68" s="28"/>
      <c r="X68" s="28"/>
      <c r="Y68" s="28"/>
    </row>
    <row r="69" spans="1:25" s="81" customFormat="1" ht="85.5">
      <c r="A69" s="152" t="s">
        <v>284</v>
      </c>
      <c r="B69" s="75"/>
      <c r="C69" s="76" t="s">
        <v>285</v>
      </c>
      <c r="D69" s="77" t="s">
        <v>286</v>
      </c>
      <c r="E69" s="78" t="s">
        <v>287</v>
      </c>
      <c r="F69" s="79" t="s">
        <v>288</v>
      </c>
      <c r="G69" s="80"/>
      <c r="V69" s="82"/>
      <c r="W69" s="83"/>
      <c r="X69" s="83"/>
      <c r="Y69" s="83"/>
    </row>
    <row r="70" spans="1:25" s="26" customFormat="1" ht="99.75">
      <c r="A70" s="152"/>
      <c r="B70" s="23"/>
      <c r="C70" s="84"/>
      <c r="D70" s="24"/>
      <c r="E70" s="79" t="s">
        <v>289</v>
      </c>
      <c r="F70" s="79" t="s">
        <v>290</v>
      </c>
      <c r="G70" s="25"/>
      <c r="V70" s="27"/>
      <c r="W70" s="45"/>
      <c r="X70" s="45"/>
      <c r="Y70" s="45"/>
    </row>
    <row r="71" spans="1:25" s="26" customFormat="1" ht="57">
      <c r="A71" s="152"/>
      <c r="B71" s="23"/>
      <c r="C71" s="79" t="s">
        <v>291</v>
      </c>
      <c r="D71" s="24"/>
      <c r="E71" s="79" t="s">
        <v>292</v>
      </c>
      <c r="F71" s="22"/>
      <c r="G71" s="25"/>
      <c r="V71" s="27"/>
      <c r="W71" s="45"/>
      <c r="X71" s="45"/>
      <c r="Y71" s="45"/>
    </row>
    <row r="72" spans="1:25" s="26" customFormat="1">
      <c r="A72" s="152"/>
      <c r="B72" s="23"/>
      <c r="C72" s="84"/>
      <c r="D72" s="24"/>
      <c r="E72" s="22"/>
      <c r="F72" s="22" t="s">
        <v>293</v>
      </c>
      <c r="G72" s="25"/>
      <c r="V72" s="27"/>
      <c r="W72" s="45"/>
      <c r="X72" s="45"/>
      <c r="Y72" s="45"/>
    </row>
    <row r="73" spans="1:25" s="26" customFormat="1" ht="99.75">
      <c r="A73" s="152"/>
      <c r="B73" s="23"/>
      <c r="C73" s="22"/>
      <c r="D73" s="24"/>
      <c r="E73" s="22"/>
      <c r="F73" s="79" t="s">
        <v>294</v>
      </c>
      <c r="G73" s="25"/>
      <c r="V73" s="27"/>
      <c r="W73" s="45"/>
      <c r="X73" s="45"/>
      <c r="Y73" s="45"/>
    </row>
    <row r="74" spans="1:25" s="26" customFormat="1">
      <c r="A74" s="152"/>
      <c r="B74" s="23"/>
      <c r="C74" s="22"/>
      <c r="D74" s="25"/>
      <c r="E74" s="22"/>
      <c r="F74" s="22"/>
      <c r="G74" s="25"/>
      <c r="V74" s="27"/>
      <c r="W74" s="45"/>
      <c r="X74" s="45"/>
      <c r="Y74" s="45"/>
    </row>
    <row r="75" spans="1:25" s="26" customFormat="1" ht="71.25">
      <c r="A75" s="152"/>
      <c r="B75" s="23"/>
      <c r="C75" s="22"/>
      <c r="D75" s="24"/>
      <c r="E75" s="22"/>
      <c r="F75" s="79" t="s">
        <v>295</v>
      </c>
      <c r="G75" s="25"/>
      <c r="V75" s="27"/>
      <c r="W75" s="45"/>
      <c r="X75" s="45"/>
      <c r="Y75" s="45"/>
    </row>
    <row r="76" spans="1:25" s="26" customFormat="1">
      <c r="A76" s="152"/>
      <c r="B76" s="23"/>
      <c r="C76" s="22"/>
      <c r="D76" s="24"/>
      <c r="E76" s="22"/>
      <c r="F76" s="22"/>
      <c r="G76" s="25"/>
      <c r="V76" s="27"/>
      <c r="W76" s="45"/>
      <c r="X76" s="45"/>
      <c r="Y76" s="45"/>
    </row>
    <row r="77" spans="1:25" s="26" customFormat="1">
      <c r="A77" s="152"/>
      <c r="B77" s="23"/>
      <c r="C77" s="22"/>
      <c r="D77" s="24"/>
      <c r="E77" s="22"/>
      <c r="F77" s="22"/>
      <c r="G77" s="25"/>
      <c r="V77" s="27"/>
      <c r="W77" s="45"/>
      <c r="X77" s="45"/>
      <c r="Y77" s="45"/>
    </row>
    <row r="78" spans="1:25" s="26" customFormat="1">
      <c r="A78" s="152"/>
      <c r="B78" s="23"/>
      <c r="C78" s="22"/>
      <c r="D78" s="24"/>
      <c r="E78" s="22"/>
      <c r="F78" s="22"/>
      <c r="G78" s="25"/>
      <c r="V78" s="27"/>
      <c r="W78" s="45"/>
      <c r="X78" s="45"/>
      <c r="Y78" s="45"/>
    </row>
    <row r="79" spans="1:25" s="26" customFormat="1">
      <c r="A79" s="152"/>
      <c r="B79" s="23"/>
      <c r="C79" s="22"/>
      <c r="D79" s="24"/>
      <c r="E79" s="22"/>
      <c r="F79" s="22"/>
      <c r="G79" s="25"/>
      <c r="V79" s="27"/>
      <c r="W79" s="45"/>
      <c r="X79" s="45"/>
      <c r="Y79" s="45"/>
    </row>
    <row r="80" spans="1:25" s="26" customFormat="1">
      <c r="A80" s="152"/>
      <c r="B80" s="23"/>
      <c r="C80" s="22"/>
      <c r="D80" s="24"/>
      <c r="E80" s="22"/>
      <c r="F80" s="22"/>
      <c r="G80" s="25"/>
      <c r="V80" s="27"/>
      <c r="W80" s="45"/>
      <c r="X80" s="45"/>
      <c r="Y80" s="45"/>
    </row>
    <row r="81" spans="1:25" s="53" customFormat="1">
      <c r="A81" s="152"/>
      <c r="B81" s="85"/>
      <c r="C81" s="50"/>
      <c r="D81" s="51"/>
      <c r="E81" s="50"/>
      <c r="F81" s="50"/>
      <c r="G81" s="52"/>
      <c r="V81" s="54"/>
      <c r="W81" s="55"/>
      <c r="X81" s="55"/>
      <c r="Y81" s="55"/>
    </row>
    <row r="82" spans="1:25" s="26" customFormat="1">
      <c r="A82" s="22"/>
      <c r="B82" s="23"/>
      <c r="C82" s="22"/>
      <c r="D82" s="24"/>
      <c r="E82" s="22"/>
      <c r="F82" s="22"/>
      <c r="G82" s="25"/>
      <c r="V82" s="27"/>
      <c r="W82" s="45"/>
      <c r="X82" s="45"/>
      <c r="Y82" s="45"/>
    </row>
    <row r="83" spans="1:25" s="26" customFormat="1">
      <c r="A83" s="22"/>
      <c r="B83" s="23"/>
      <c r="C83" s="22"/>
      <c r="D83" s="24"/>
      <c r="E83" s="22"/>
      <c r="F83" s="22"/>
      <c r="G83" s="25"/>
      <c r="V83" s="27"/>
      <c r="W83" s="45"/>
      <c r="X83" s="45"/>
      <c r="Y83" s="45"/>
    </row>
    <row r="84" spans="1:25" s="26" customFormat="1">
      <c r="A84" s="22"/>
      <c r="B84" s="23"/>
      <c r="C84" s="22"/>
      <c r="D84" s="24"/>
      <c r="E84" s="22"/>
      <c r="F84" s="22"/>
      <c r="G84" s="25"/>
      <c r="V84" s="27"/>
      <c r="W84" s="45"/>
      <c r="X84" s="45"/>
      <c r="Y84" s="45"/>
    </row>
    <row r="85" spans="1:25" s="26" customFormat="1">
      <c r="A85" s="22"/>
      <c r="B85" s="23"/>
      <c r="C85" s="22"/>
      <c r="D85" s="24"/>
      <c r="E85" s="22"/>
      <c r="F85" s="22"/>
      <c r="G85" s="25"/>
      <c r="V85" s="27"/>
      <c r="W85" s="45"/>
      <c r="X85" s="45"/>
      <c r="Y85" s="45"/>
    </row>
    <row r="86" spans="1:25" s="26" customFormat="1">
      <c r="A86" s="22"/>
      <c r="B86" s="23"/>
      <c r="C86" s="22"/>
      <c r="D86" s="24"/>
      <c r="E86" s="22"/>
      <c r="F86" s="22"/>
      <c r="G86" s="25"/>
      <c r="V86" s="27"/>
      <c r="W86" s="45"/>
      <c r="X86" s="45"/>
      <c r="Y86" s="45"/>
    </row>
    <row r="87" spans="1:25" s="26" customFormat="1">
      <c r="A87" s="22"/>
      <c r="B87" s="23"/>
      <c r="C87" s="22"/>
      <c r="D87" s="24"/>
      <c r="E87" s="22"/>
      <c r="F87" s="22"/>
      <c r="G87" s="25"/>
      <c r="V87" s="27"/>
      <c r="W87" s="45"/>
      <c r="X87" s="45"/>
      <c r="Y87" s="45"/>
    </row>
    <row r="88" spans="1:25" s="26" customFormat="1">
      <c r="A88" s="22"/>
      <c r="B88" s="23"/>
      <c r="C88" s="22"/>
      <c r="D88" s="24"/>
      <c r="E88" s="22"/>
      <c r="F88" s="22"/>
      <c r="G88" s="25"/>
      <c r="V88" s="27"/>
      <c r="W88" s="45"/>
      <c r="X88" s="45"/>
      <c r="Y88" s="45"/>
    </row>
    <row r="89" spans="1:25" s="26" customFormat="1">
      <c r="A89" s="22"/>
      <c r="B89" s="23"/>
      <c r="C89" s="22"/>
      <c r="D89" s="24"/>
      <c r="E89" s="22"/>
      <c r="F89" s="22"/>
      <c r="G89" s="25"/>
      <c r="V89" s="27"/>
      <c r="W89" s="45"/>
      <c r="X89" s="45"/>
      <c r="Y89" s="45"/>
    </row>
    <row r="90" spans="1:25" s="26" customFormat="1">
      <c r="A90" s="22"/>
      <c r="B90" s="23"/>
      <c r="C90" s="22"/>
      <c r="D90" s="24"/>
      <c r="E90" s="22"/>
      <c r="F90" s="22"/>
      <c r="G90" s="25"/>
      <c r="V90" s="27"/>
      <c r="W90" s="45"/>
      <c r="X90" s="45"/>
      <c r="Y90" s="45"/>
    </row>
    <row r="91" spans="1:25" s="26" customFormat="1">
      <c r="A91" s="22"/>
      <c r="B91" s="23"/>
      <c r="C91" s="22"/>
      <c r="D91" s="24"/>
      <c r="E91" s="22"/>
      <c r="F91" s="22"/>
      <c r="G91" s="25"/>
      <c r="V91" s="27"/>
      <c r="W91" s="45"/>
      <c r="X91" s="45"/>
      <c r="Y91" s="45"/>
    </row>
    <row r="92" spans="1:25" s="26" customFormat="1">
      <c r="A92" s="22"/>
      <c r="B92" s="23"/>
      <c r="C92" s="22"/>
      <c r="D92" s="24"/>
      <c r="E92" s="22"/>
      <c r="F92" s="22"/>
      <c r="G92" s="25"/>
      <c r="V92" s="27"/>
      <c r="W92" s="45"/>
      <c r="X92" s="45"/>
      <c r="Y92" s="45"/>
    </row>
    <row r="93" spans="1:25" s="26" customFormat="1">
      <c r="A93" s="22"/>
      <c r="B93" s="23"/>
      <c r="C93" s="22"/>
      <c r="D93" s="24"/>
      <c r="E93" s="22"/>
      <c r="F93" s="22"/>
      <c r="G93" s="25"/>
      <c r="V93" s="27"/>
      <c r="W93" s="45"/>
      <c r="X93" s="45"/>
      <c r="Y93" s="45"/>
    </row>
    <row r="94" spans="1:25" s="26" customFormat="1">
      <c r="A94" s="22"/>
      <c r="B94" s="23"/>
      <c r="C94" s="22"/>
      <c r="D94" s="24"/>
      <c r="E94" s="22"/>
      <c r="F94" s="22"/>
      <c r="G94" s="25"/>
      <c r="V94" s="27"/>
      <c r="W94" s="45"/>
      <c r="X94" s="45"/>
      <c r="Y94" s="45"/>
    </row>
    <row r="95" spans="1:25" s="26" customFormat="1">
      <c r="A95" s="22"/>
      <c r="B95" s="23"/>
      <c r="C95" s="22"/>
      <c r="D95" s="24"/>
      <c r="E95" s="22"/>
      <c r="F95" s="22"/>
      <c r="G95" s="25"/>
      <c r="V95" s="27"/>
      <c r="W95" s="45"/>
      <c r="X95" s="45"/>
      <c r="Y95" s="45"/>
    </row>
    <row r="96" spans="1:25" s="26" customFormat="1">
      <c r="A96" s="22"/>
      <c r="B96" s="23"/>
      <c r="C96" s="22"/>
      <c r="D96" s="24"/>
      <c r="E96" s="22"/>
      <c r="F96" s="22"/>
      <c r="G96" s="25"/>
      <c r="V96" s="27"/>
      <c r="W96" s="45"/>
      <c r="X96" s="45"/>
      <c r="Y96" s="45"/>
    </row>
    <row r="97" spans="1:25" s="26" customFormat="1">
      <c r="A97" s="22"/>
      <c r="B97" s="23"/>
      <c r="C97" s="22"/>
      <c r="D97" s="24"/>
      <c r="E97" s="22"/>
      <c r="F97" s="22"/>
      <c r="G97" s="25"/>
      <c r="V97" s="27"/>
      <c r="W97" s="45"/>
      <c r="X97" s="45"/>
      <c r="Y97" s="45"/>
    </row>
    <row r="98" spans="1:25" s="26" customFormat="1">
      <c r="A98" s="22"/>
      <c r="B98" s="23"/>
      <c r="C98" s="22"/>
      <c r="D98" s="24"/>
      <c r="E98" s="22"/>
      <c r="F98" s="22"/>
      <c r="G98" s="25"/>
      <c r="V98" s="27"/>
      <c r="W98" s="45"/>
      <c r="X98" s="45"/>
      <c r="Y98" s="45"/>
    </row>
    <row r="99" spans="1:25" s="26" customFormat="1">
      <c r="A99" s="22"/>
      <c r="B99" s="23"/>
      <c r="C99" s="22"/>
      <c r="D99" s="24"/>
      <c r="E99" s="22"/>
      <c r="F99" s="22"/>
      <c r="G99" s="25"/>
      <c r="V99" s="27"/>
      <c r="W99" s="45"/>
      <c r="X99" s="45"/>
      <c r="Y99" s="45"/>
    </row>
    <row r="100" spans="1:25" s="26" customFormat="1">
      <c r="A100" s="22"/>
      <c r="B100" s="23"/>
      <c r="C100" s="22"/>
      <c r="D100" s="24"/>
      <c r="E100" s="22"/>
      <c r="F100" s="22"/>
      <c r="G100" s="25"/>
      <c r="V100" s="27"/>
      <c r="W100" s="45"/>
      <c r="X100" s="45"/>
      <c r="Y100" s="45"/>
    </row>
    <row r="101" spans="1:25" s="26" customFormat="1">
      <c r="A101" s="22"/>
      <c r="B101" s="23"/>
      <c r="C101" s="22"/>
      <c r="D101" s="24"/>
      <c r="E101" s="22"/>
      <c r="F101" s="22"/>
      <c r="G101" s="25"/>
      <c r="V101" s="27"/>
      <c r="W101" s="45"/>
      <c r="X101" s="45"/>
      <c r="Y101" s="45"/>
    </row>
    <row r="102" spans="1:25" s="26" customFormat="1">
      <c r="A102" s="22"/>
      <c r="B102" s="23"/>
      <c r="C102" s="22"/>
      <c r="D102" s="24"/>
      <c r="E102" s="22"/>
      <c r="F102" s="22"/>
      <c r="G102" s="25"/>
      <c r="V102" s="27"/>
      <c r="W102" s="45"/>
      <c r="X102" s="45"/>
      <c r="Y102" s="45"/>
    </row>
    <row r="103" spans="1:25" s="26" customFormat="1">
      <c r="A103" s="22"/>
      <c r="B103" s="23"/>
      <c r="C103" s="22"/>
      <c r="D103" s="24"/>
      <c r="E103" s="22"/>
      <c r="F103" s="22"/>
      <c r="G103" s="25"/>
      <c r="V103" s="27"/>
      <c r="W103" s="45"/>
      <c r="X103" s="45"/>
      <c r="Y103" s="45"/>
    </row>
    <row r="104" spans="1:25" s="26" customFormat="1">
      <c r="A104" s="22"/>
      <c r="B104" s="23"/>
      <c r="C104" s="22"/>
      <c r="D104" s="24"/>
      <c r="E104" s="22"/>
      <c r="F104" s="22"/>
      <c r="G104" s="25"/>
      <c r="V104" s="27"/>
      <c r="W104" s="45"/>
      <c r="X104" s="45"/>
      <c r="Y104" s="45"/>
    </row>
    <row r="105" spans="1:25" s="26" customFormat="1">
      <c r="A105" s="22"/>
      <c r="B105" s="23"/>
      <c r="C105" s="22"/>
      <c r="D105" s="24"/>
      <c r="E105" s="22"/>
      <c r="F105" s="22"/>
      <c r="G105" s="25"/>
      <c r="V105" s="27"/>
      <c r="W105" s="45"/>
      <c r="X105" s="45"/>
      <c r="Y105" s="45"/>
    </row>
    <row r="106" spans="1:25" s="26" customFormat="1">
      <c r="A106" s="22"/>
      <c r="B106" s="23"/>
      <c r="C106" s="22"/>
      <c r="D106" s="24"/>
      <c r="E106" s="22"/>
      <c r="F106" s="22"/>
      <c r="G106" s="25"/>
      <c r="V106" s="27"/>
      <c r="W106" s="45"/>
      <c r="X106" s="45"/>
      <c r="Y106" s="45"/>
    </row>
    <row r="107" spans="1:25" s="26" customFormat="1">
      <c r="A107" s="22"/>
      <c r="B107" s="23"/>
      <c r="C107" s="22"/>
      <c r="D107" s="24"/>
      <c r="E107" s="22"/>
      <c r="F107" s="22"/>
      <c r="G107" s="25"/>
      <c r="V107" s="27"/>
      <c r="W107" s="45"/>
      <c r="X107" s="45"/>
      <c r="Y107" s="45"/>
    </row>
    <row r="108" spans="1:25" s="26" customFormat="1">
      <c r="A108" s="22"/>
      <c r="B108" s="23"/>
      <c r="C108" s="22"/>
      <c r="D108" s="24"/>
      <c r="E108" s="22"/>
      <c r="F108" s="22"/>
      <c r="G108" s="25"/>
      <c r="V108" s="27"/>
      <c r="W108" s="45"/>
      <c r="X108" s="45"/>
      <c r="Y108" s="45"/>
    </row>
    <row r="109" spans="1:25" s="26" customFormat="1">
      <c r="A109" s="22"/>
      <c r="B109" s="23"/>
      <c r="C109" s="22"/>
      <c r="D109" s="24"/>
      <c r="E109" s="22"/>
      <c r="F109" s="22"/>
      <c r="G109" s="25"/>
      <c r="V109" s="27"/>
      <c r="W109" s="45"/>
      <c r="X109" s="45"/>
      <c r="Y109" s="45"/>
    </row>
    <row r="110" spans="1:25" s="26" customFormat="1">
      <c r="A110" s="22"/>
      <c r="B110" s="23"/>
      <c r="C110" s="22"/>
      <c r="D110" s="24"/>
      <c r="E110" s="22"/>
      <c r="F110" s="22"/>
      <c r="G110" s="25"/>
      <c r="V110" s="27"/>
      <c r="W110" s="45"/>
      <c r="X110" s="45"/>
      <c r="Y110" s="45"/>
    </row>
    <row r="111" spans="1:25" s="26" customFormat="1">
      <c r="A111" s="22"/>
      <c r="B111" s="23"/>
      <c r="C111" s="22"/>
      <c r="D111" s="24"/>
      <c r="E111" s="22"/>
      <c r="F111" s="22"/>
      <c r="G111" s="25"/>
      <c r="V111" s="27"/>
      <c r="W111" s="45"/>
      <c r="X111" s="45"/>
      <c r="Y111" s="45"/>
    </row>
    <row r="112" spans="1:25" s="26" customFormat="1">
      <c r="A112" s="22"/>
      <c r="B112" s="23"/>
      <c r="C112" s="22"/>
      <c r="D112" s="24"/>
      <c r="E112" s="22"/>
      <c r="F112" s="22"/>
      <c r="G112" s="25"/>
      <c r="V112" s="27"/>
      <c r="W112" s="45"/>
      <c r="X112" s="45"/>
      <c r="Y112" s="45"/>
    </row>
    <row r="113" spans="1:25" s="26" customFormat="1">
      <c r="A113" s="22"/>
      <c r="B113" s="23"/>
      <c r="C113" s="22"/>
      <c r="D113" s="24"/>
      <c r="E113" s="22"/>
      <c r="F113" s="22"/>
      <c r="G113" s="25"/>
      <c r="V113" s="27"/>
      <c r="W113" s="45"/>
      <c r="X113" s="45"/>
      <c r="Y113" s="45"/>
    </row>
    <row r="114" spans="1:25" s="26" customFormat="1">
      <c r="A114" s="22"/>
      <c r="B114" s="23"/>
      <c r="C114" s="22"/>
      <c r="D114" s="24"/>
      <c r="E114" s="22"/>
      <c r="F114" s="22"/>
      <c r="G114" s="25"/>
      <c r="V114" s="27"/>
      <c r="W114" s="45"/>
      <c r="X114" s="45"/>
      <c r="Y114" s="45"/>
    </row>
    <row r="115" spans="1:25" s="26" customFormat="1">
      <c r="A115" s="22"/>
      <c r="B115" s="23"/>
      <c r="C115" s="22"/>
      <c r="D115" s="24"/>
      <c r="E115" s="22"/>
      <c r="F115" s="22"/>
      <c r="G115" s="25"/>
      <c r="V115" s="27"/>
      <c r="W115" s="45"/>
      <c r="X115" s="45"/>
      <c r="Y115" s="45"/>
    </row>
    <row r="116" spans="1:25" s="26" customFormat="1">
      <c r="A116" s="22"/>
      <c r="B116" s="23"/>
      <c r="C116" s="22"/>
      <c r="D116" s="24"/>
      <c r="E116" s="22"/>
      <c r="F116" s="22"/>
      <c r="G116" s="25"/>
      <c r="V116" s="27"/>
      <c r="W116" s="45"/>
      <c r="X116" s="45"/>
      <c r="Y116" s="45"/>
    </row>
    <row r="117" spans="1:25" s="26" customFormat="1">
      <c r="A117" s="22"/>
      <c r="B117" s="23"/>
      <c r="C117" s="22"/>
      <c r="D117" s="24"/>
      <c r="E117" s="22"/>
      <c r="F117" s="22"/>
      <c r="G117" s="25"/>
      <c r="V117" s="27"/>
      <c r="W117" s="45"/>
      <c r="X117" s="45"/>
      <c r="Y117" s="45"/>
    </row>
    <row r="118" spans="1:25" s="26" customFormat="1">
      <c r="A118" s="22"/>
      <c r="B118" s="23"/>
      <c r="C118" s="22"/>
      <c r="D118" s="24"/>
      <c r="E118" s="22"/>
      <c r="F118" s="22"/>
      <c r="G118" s="25"/>
      <c r="V118" s="27"/>
      <c r="W118" s="45"/>
      <c r="X118" s="45"/>
      <c r="Y118" s="45"/>
    </row>
    <row r="119" spans="1:25" s="26" customFormat="1">
      <c r="A119" s="22"/>
      <c r="B119" s="23"/>
      <c r="C119" s="22"/>
      <c r="D119" s="24"/>
      <c r="E119" s="22"/>
      <c r="F119" s="22"/>
      <c r="G119" s="25"/>
      <c r="V119" s="27"/>
      <c r="W119" s="45"/>
      <c r="X119" s="45"/>
      <c r="Y119" s="45"/>
    </row>
    <row r="120" spans="1:25" s="26" customFormat="1">
      <c r="A120" s="22"/>
      <c r="B120" s="23"/>
      <c r="C120" s="22"/>
      <c r="D120" s="24"/>
      <c r="E120" s="22"/>
      <c r="F120" s="22"/>
      <c r="G120" s="25"/>
      <c r="V120" s="27"/>
      <c r="W120" s="45"/>
      <c r="X120" s="45"/>
      <c r="Y120" s="45"/>
    </row>
    <row r="121" spans="1:25" s="26" customFormat="1">
      <c r="A121" s="22"/>
      <c r="B121" s="23"/>
      <c r="C121" s="22"/>
      <c r="D121" s="24"/>
      <c r="E121" s="22"/>
      <c r="F121" s="22"/>
      <c r="G121" s="25"/>
      <c r="V121" s="27"/>
      <c r="W121" s="45"/>
      <c r="X121" s="45"/>
      <c r="Y121" s="45"/>
    </row>
    <row r="122" spans="1:25" s="26" customFormat="1">
      <c r="A122" s="22"/>
      <c r="B122" s="23"/>
      <c r="C122" s="22"/>
      <c r="D122" s="24"/>
      <c r="E122" s="22"/>
      <c r="F122" s="22"/>
      <c r="G122" s="25"/>
      <c r="V122" s="27"/>
      <c r="W122" s="45"/>
      <c r="X122" s="45"/>
      <c r="Y122" s="45"/>
    </row>
    <row r="123" spans="1:25" s="26" customFormat="1">
      <c r="A123" s="22"/>
      <c r="B123" s="23"/>
      <c r="C123" s="22"/>
      <c r="D123" s="24"/>
      <c r="E123" s="22"/>
      <c r="F123" s="22"/>
      <c r="G123" s="25"/>
      <c r="V123" s="27"/>
      <c r="W123" s="45"/>
      <c r="X123" s="45"/>
      <c r="Y123" s="45"/>
    </row>
    <row r="124" spans="1:25" s="26" customFormat="1">
      <c r="A124" s="22"/>
      <c r="B124" s="23"/>
      <c r="C124" s="22"/>
      <c r="D124" s="24"/>
      <c r="E124" s="22"/>
      <c r="F124" s="22"/>
      <c r="G124" s="25"/>
      <c r="V124" s="27"/>
      <c r="W124" s="45"/>
      <c r="X124" s="45"/>
      <c r="Y124" s="45"/>
    </row>
    <row r="125" spans="1:25" s="26" customFormat="1">
      <c r="A125" s="22"/>
      <c r="B125" s="23"/>
      <c r="C125" s="22"/>
      <c r="D125" s="24"/>
      <c r="E125" s="22"/>
      <c r="F125" s="22"/>
      <c r="G125" s="25"/>
      <c r="V125" s="27"/>
      <c r="W125" s="45"/>
      <c r="X125" s="45"/>
      <c r="Y125" s="45"/>
    </row>
    <row r="126" spans="1:25" s="26" customFormat="1">
      <c r="A126" s="22"/>
      <c r="B126" s="23"/>
      <c r="C126" s="22"/>
      <c r="D126" s="24"/>
      <c r="E126" s="22"/>
      <c r="F126" s="22"/>
      <c r="G126" s="25"/>
      <c r="V126" s="27"/>
      <c r="W126" s="45"/>
      <c r="X126" s="45"/>
      <c r="Y126" s="45"/>
    </row>
    <row r="127" spans="1:25" s="26" customFormat="1">
      <c r="A127" s="22"/>
      <c r="B127" s="23"/>
      <c r="C127" s="22"/>
      <c r="D127" s="24"/>
      <c r="E127" s="22"/>
      <c r="F127" s="22"/>
      <c r="G127" s="25"/>
      <c r="V127" s="27"/>
      <c r="W127" s="45"/>
      <c r="X127" s="45"/>
      <c r="Y127" s="45"/>
    </row>
    <row r="128" spans="1:25" s="26" customFormat="1">
      <c r="A128" s="22"/>
      <c r="B128" s="23"/>
      <c r="C128" s="22"/>
      <c r="D128" s="24"/>
      <c r="E128" s="22"/>
      <c r="F128" s="22"/>
      <c r="G128" s="25"/>
      <c r="V128" s="27"/>
      <c r="W128" s="45"/>
      <c r="X128" s="45"/>
      <c r="Y128" s="45"/>
    </row>
    <row r="129" spans="1:25" s="26" customFormat="1">
      <c r="A129" s="22"/>
      <c r="B129" s="23"/>
      <c r="C129" s="22"/>
      <c r="D129" s="24"/>
      <c r="E129" s="22"/>
      <c r="F129" s="22"/>
      <c r="G129" s="25"/>
      <c r="V129" s="27"/>
      <c r="W129" s="45"/>
      <c r="X129" s="45"/>
      <c r="Y129" s="45"/>
    </row>
    <row r="130" spans="1:25" s="26" customFormat="1">
      <c r="A130" s="22"/>
      <c r="B130" s="23"/>
      <c r="C130" s="22"/>
      <c r="D130" s="24"/>
      <c r="E130" s="22"/>
      <c r="F130" s="22"/>
      <c r="G130" s="25"/>
      <c r="V130" s="27"/>
      <c r="W130" s="45"/>
      <c r="X130" s="45"/>
      <c r="Y130" s="45"/>
    </row>
    <row r="131" spans="1:25" s="26" customFormat="1">
      <c r="A131" s="22"/>
      <c r="B131" s="23"/>
      <c r="C131" s="22"/>
      <c r="D131" s="24"/>
      <c r="E131" s="22"/>
      <c r="F131" s="22"/>
      <c r="G131" s="25"/>
      <c r="V131" s="27"/>
      <c r="W131" s="45"/>
      <c r="X131" s="45"/>
      <c r="Y131" s="45"/>
    </row>
    <row r="132" spans="1:25" s="26" customFormat="1">
      <c r="A132" s="22"/>
      <c r="B132" s="23"/>
      <c r="C132" s="22"/>
      <c r="D132" s="24"/>
      <c r="E132" s="22"/>
      <c r="F132" s="22"/>
      <c r="G132" s="25"/>
      <c r="V132" s="27"/>
      <c r="W132" s="45"/>
      <c r="X132" s="45"/>
      <c r="Y132" s="45"/>
    </row>
    <row r="133" spans="1:25" s="26" customFormat="1">
      <c r="A133" s="22"/>
      <c r="B133" s="23"/>
      <c r="C133" s="22"/>
      <c r="D133" s="24"/>
      <c r="E133" s="22"/>
      <c r="F133" s="22"/>
      <c r="G133" s="25"/>
      <c r="V133" s="27"/>
      <c r="W133" s="45"/>
      <c r="X133" s="45"/>
      <c r="Y133" s="45"/>
    </row>
    <row r="134" spans="1:25" s="26" customFormat="1">
      <c r="A134" s="22"/>
      <c r="B134" s="23"/>
      <c r="C134" s="22"/>
      <c r="D134" s="24"/>
      <c r="E134" s="22"/>
      <c r="F134" s="22"/>
      <c r="G134" s="25"/>
      <c r="V134" s="27"/>
      <c r="W134" s="45"/>
      <c r="X134" s="45"/>
      <c r="Y134" s="45"/>
    </row>
    <row r="135" spans="1:25" s="26" customFormat="1">
      <c r="A135" s="22"/>
      <c r="B135" s="23"/>
      <c r="C135" s="22"/>
      <c r="D135" s="24"/>
      <c r="E135" s="22"/>
      <c r="F135" s="22"/>
      <c r="G135" s="25"/>
      <c r="V135" s="27"/>
      <c r="W135" s="45"/>
      <c r="X135" s="45"/>
      <c r="Y135" s="45"/>
    </row>
    <row r="136" spans="1:25" s="26" customFormat="1">
      <c r="A136" s="22"/>
      <c r="B136" s="23"/>
      <c r="C136" s="22"/>
      <c r="D136" s="24"/>
      <c r="E136" s="22"/>
      <c r="F136" s="22"/>
      <c r="G136" s="25"/>
      <c r="V136" s="27"/>
      <c r="W136" s="45"/>
      <c r="X136" s="45"/>
      <c r="Y136" s="45"/>
    </row>
    <row r="137" spans="1:25" s="26" customFormat="1">
      <c r="A137" s="22"/>
      <c r="B137" s="23"/>
      <c r="C137" s="22"/>
      <c r="D137" s="24"/>
      <c r="E137" s="22"/>
      <c r="F137" s="22"/>
      <c r="G137" s="25"/>
      <c r="V137" s="27"/>
      <c r="W137" s="45"/>
      <c r="X137" s="45"/>
      <c r="Y137" s="45"/>
    </row>
    <row r="138" spans="1:25" s="26" customFormat="1">
      <c r="A138" s="22"/>
      <c r="B138" s="23"/>
      <c r="C138" s="22"/>
      <c r="D138" s="24"/>
      <c r="E138" s="22"/>
      <c r="F138" s="22"/>
      <c r="G138" s="25"/>
      <c r="V138" s="27"/>
      <c r="W138" s="45"/>
      <c r="X138" s="45"/>
      <c r="Y138" s="45"/>
    </row>
    <row r="139" spans="1:25" s="26" customFormat="1">
      <c r="A139" s="22"/>
      <c r="B139" s="23"/>
      <c r="C139" s="22"/>
      <c r="D139" s="24"/>
      <c r="E139" s="22"/>
      <c r="F139" s="22"/>
      <c r="G139" s="25"/>
      <c r="V139" s="27"/>
      <c r="W139" s="45"/>
      <c r="X139" s="45"/>
      <c r="Y139" s="45"/>
    </row>
    <row r="140" spans="1:25" s="26" customFormat="1">
      <c r="A140" s="22"/>
      <c r="B140" s="23"/>
      <c r="C140" s="22"/>
      <c r="D140" s="24"/>
      <c r="E140" s="22"/>
      <c r="F140" s="22"/>
      <c r="G140" s="25"/>
      <c r="V140" s="27"/>
      <c r="W140" s="45"/>
      <c r="X140" s="45"/>
      <c r="Y140" s="45"/>
    </row>
    <row r="141" spans="1:25" s="26" customFormat="1">
      <c r="A141" s="22"/>
      <c r="B141" s="23"/>
      <c r="C141" s="22"/>
      <c r="D141" s="24"/>
      <c r="E141" s="22"/>
      <c r="F141" s="22"/>
      <c r="G141" s="25"/>
      <c r="V141" s="27"/>
      <c r="W141" s="45"/>
      <c r="X141" s="45"/>
      <c r="Y141" s="45"/>
    </row>
    <row r="142" spans="1:25" s="26" customFormat="1">
      <c r="A142" s="22"/>
      <c r="B142" s="23"/>
      <c r="C142" s="22"/>
      <c r="D142" s="24"/>
      <c r="E142" s="22"/>
      <c r="F142" s="22"/>
      <c r="G142" s="25"/>
      <c r="V142" s="27"/>
      <c r="W142" s="45"/>
      <c r="X142" s="45"/>
      <c r="Y142" s="45"/>
    </row>
    <row r="143" spans="1:25" s="26" customFormat="1">
      <c r="A143" s="22"/>
      <c r="B143" s="23"/>
      <c r="C143" s="22"/>
      <c r="D143" s="24"/>
      <c r="E143" s="22"/>
      <c r="F143" s="22"/>
      <c r="G143" s="25"/>
      <c r="V143" s="27"/>
      <c r="W143" s="45"/>
      <c r="X143" s="45"/>
      <c r="Y143" s="45"/>
    </row>
    <row r="144" spans="1:25" s="26" customFormat="1">
      <c r="A144" s="22"/>
      <c r="B144" s="23"/>
      <c r="C144" s="22"/>
      <c r="D144" s="24"/>
      <c r="E144" s="22"/>
      <c r="F144" s="22"/>
      <c r="G144" s="25"/>
      <c r="V144" s="27"/>
      <c r="W144" s="45"/>
      <c r="X144" s="45"/>
      <c r="Y144" s="45"/>
    </row>
    <row r="145" spans="1:25" s="26" customFormat="1">
      <c r="A145" s="22"/>
      <c r="B145" s="23"/>
      <c r="C145" s="22"/>
      <c r="D145" s="24"/>
      <c r="E145" s="22"/>
      <c r="F145" s="22"/>
      <c r="G145" s="25"/>
      <c r="V145" s="27"/>
      <c r="W145" s="45"/>
      <c r="X145" s="45"/>
      <c r="Y145" s="45"/>
    </row>
    <row r="146" spans="1:25" s="26" customFormat="1">
      <c r="A146" s="22"/>
      <c r="B146" s="23"/>
      <c r="C146" s="22"/>
      <c r="D146" s="24"/>
      <c r="E146" s="22"/>
      <c r="F146" s="22"/>
      <c r="G146" s="25"/>
      <c r="V146" s="27"/>
      <c r="W146" s="45"/>
      <c r="X146" s="45"/>
      <c r="Y146" s="45"/>
    </row>
    <row r="147" spans="1:25" s="26" customFormat="1">
      <c r="A147" s="22"/>
      <c r="B147" s="23"/>
      <c r="C147" s="22"/>
      <c r="D147" s="24"/>
      <c r="E147" s="22"/>
      <c r="F147" s="22"/>
      <c r="G147" s="25"/>
      <c r="V147" s="27"/>
      <c r="W147" s="45"/>
      <c r="X147" s="45"/>
      <c r="Y147" s="45"/>
    </row>
    <row r="148" spans="1:25" s="26" customFormat="1">
      <c r="A148" s="22"/>
      <c r="B148" s="23"/>
      <c r="C148" s="22"/>
      <c r="D148" s="24"/>
      <c r="E148" s="22"/>
      <c r="F148" s="22"/>
      <c r="G148" s="25"/>
      <c r="V148" s="27"/>
      <c r="W148" s="45"/>
      <c r="X148" s="45"/>
      <c r="Y148" s="45"/>
    </row>
    <row r="149" spans="1:25" s="26" customFormat="1">
      <c r="A149" s="22"/>
      <c r="B149" s="23"/>
      <c r="C149" s="22"/>
      <c r="D149" s="24"/>
      <c r="E149" s="22"/>
      <c r="F149" s="22"/>
      <c r="G149" s="25"/>
      <c r="V149" s="27"/>
      <c r="W149" s="45"/>
      <c r="X149" s="45"/>
      <c r="Y149" s="45"/>
    </row>
    <row r="150" spans="1:25" s="26" customFormat="1">
      <c r="A150" s="22"/>
      <c r="B150" s="23"/>
      <c r="C150" s="22"/>
      <c r="D150" s="24"/>
      <c r="E150" s="22"/>
      <c r="F150" s="22"/>
      <c r="G150" s="25"/>
      <c r="V150" s="27"/>
      <c r="W150" s="45"/>
      <c r="X150" s="45"/>
      <c r="Y150" s="45"/>
    </row>
    <row r="151" spans="1:25" s="26" customFormat="1">
      <c r="A151" s="22"/>
      <c r="B151" s="23"/>
      <c r="C151" s="22"/>
      <c r="D151" s="24"/>
      <c r="E151" s="22"/>
      <c r="F151" s="22"/>
      <c r="G151" s="25"/>
      <c r="V151" s="27"/>
      <c r="W151" s="45"/>
      <c r="X151" s="45"/>
      <c r="Y151" s="45"/>
    </row>
    <row r="152" spans="1:25" s="26" customFormat="1">
      <c r="A152" s="22"/>
      <c r="B152" s="23"/>
      <c r="C152" s="22"/>
      <c r="D152" s="24"/>
      <c r="E152" s="22"/>
      <c r="F152" s="22"/>
      <c r="G152" s="25"/>
      <c r="V152" s="27"/>
      <c r="W152" s="45"/>
      <c r="X152" s="45"/>
      <c r="Y152" s="45"/>
    </row>
    <row r="153" spans="1:25" s="26" customFormat="1">
      <c r="A153" s="22"/>
      <c r="B153" s="23"/>
      <c r="C153" s="22"/>
      <c r="D153" s="24"/>
      <c r="E153" s="22"/>
      <c r="F153" s="22"/>
      <c r="G153" s="25"/>
      <c r="V153" s="27"/>
      <c r="W153" s="45"/>
      <c r="X153" s="45"/>
      <c r="Y153" s="45"/>
    </row>
    <row r="154" spans="1:25" s="26" customFormat="1">
      <c r="A154" s="22"/>
      <c r="B154" s="23"/>
      <c r="C154" s="22"/>
      <c r="D154" s="24"/>
      <c r="E154" s="22"/>
      <c r="F154" s="22"/>
      <c r="G154" s="25"/>
      <c r="V154" s="27"/>
      <c r="W154" s="45"/>
      <c r="X154" s="45"/>
      <c r="Y154" s="45"/>
    </row>
    <row r="155" spans="1:25" s="26" customFormat="1">
      <c r="A155" s="22"/>
      <c r="B155" s="23"/>
      <c r="C155" s="22"/>
      <c r="D155" s="24"/>
      <c r="E155" s="22"/>
      <c r="F155" s="22"/>
      <c r="G155" s="25"/>
      <c r="V155" s="27"/>
      <c r="W155" s="45"/>
      <c r="X155" s="45"/>
      <c r="Y155" s="45"/>
    </row>
    <row r="156" spans="1:25" s="26" customFormat="1">
      <c r="A156" s="22"/>
      <c r="B156" s="23"/>
      <c r="C156" s="22"/>
      <c r="D156" s="24"/>
      <c r="E156" s="22"/>
      <c r="F156" s="22"/>
      <c r="G156" s="25"/>
      <c r="V156" s="27"/>
      <c r="W156" s="45"/>
      <c r="X156" s="45"/>
      <c r="Y156" s="45"/>
    </row>
    <row r="157" spans="1:25" s="26" customFormat="1">
      <c r="A157" s="22"/>
      <c r="B157" s="23"/>
      <c r="C157" s="22"/>
      <c r="D157" s="24"/>
      <c r="E157" s="22"/>
      <c r="F157" s="22"/>
      <c r="G157" s="25"/>
      <c r="V157" s="27"/>
      <c r="W157" s="45"/>
      <c r="X157" s="45"/>
      <c r="Y157" s="45"/>
    </row>
    <row r="158" spans="1:25" s="26" customFormat="1">
      <c r="A158" s="22"/>
      <c r="B158" s="23"/>
      <c r="C158" s="22"/>
      <c r="D158" s="24"/>
      <c r="E158" s="22"/>
      <c r="F158" s="22"/>
      <c r="G158" s="25"/>
      <c r="V158" s="27"/>
      <c r="W158" s="45"/>
      <c r="X158" s="45"/>
      <c r="Y158" s="45"/>
    </row>
    <row r="159" spans="1:25" s="26" customFormat="1">
      <c r="A159" s="22"/>
      <c r="B159" s="23"/>
      <c r="C159" s="22"/>
      <c r="D159" s="24"/>
      <c r="E159" s="22"/>
      <c r="F159" s="22"/>
      <c r="G159" s="25"/>
      <c r="V159" s="27"/>
      <c r="W159" s="45"/>
      <c r="X159" s="45"/>
      <c r="Y159" s="45"/>
    </row>
    <row r="160" spans="1:25" s="26" customFormat="1">
      <c r="A160" s="22"/>
      <c r="B160" s="23"/>
      <c r="C160" s="22"/>
      <c r="D160" s="24"/>
      <c r="E160" s="22"/>
      <c r="F160" s="22"/>
      <c r="G160" s="25"/>
      <c r="V160" s="27"/>
      <c r="W160" s="45"/>
      <c r="X160" s="45"/>
      <c r="Y160" s="45"/>
    </row>
    <row r="161" spans="1:25" s="26" customFormat="1">
      <c r="A161" s="22"/>
      <c r="B161" s="23"/>
      <c r="C161" s="22"/>
      <c r="D161" s="24"/>
      <c r="E161" s="22"/>
      <c r="F161" s="22"/>
      <c r="G161" s="25"/>
      <c r="V161" s="27"/>
      <c r="W161" s="45"/>
      <c r="X161" s="45"/>
      <c r="Y161" s="45"/>
    </row>
    <row r="162" spans="1:25" s="26" customFormat="1">
      <c r="A162" s="22"/>
      <c r="B162" s="23"/>
      <c r="C162" s="22"/>
      <c r="D162" s="24"/>
      <c r="E162" s="22"/>
      <c r="F162" s="22"/>
      <c r="G162" s="25"/>
      <c r="V162" s="27"/>
      <c r="W162" s="45"/>
      <c r="X162" s="45"/>
      <c r="Y162" s="45"/>
    </row>
    <row r="163" spans="1:25" s="26" customFormat="1">
      <c r="A163" s="22"/>
      <c r="B163" s="23"/>
      <c r="C163" s="22"/>
      <c r="D163" s="24"/>
      <c r="E163" s="22"/>
      <c r="F163" s="22"/>
      <c r="G163" s="25"/>
      <c r="V163" s="27"/>
      <c r="W163" s="45"/>
      <c r="X163" s="45"/>
      <c r="Y163" s="45"/>
    </row>
    <row r="164" spans="1:25" s="26" customFormat="1">
      <c r="A164" s="22"/>
      <c r="B164" s="23"/>
      <c r="C164" s="22"/>
      <c r="D164" s="24"/>
      <c r="E164" s="22"/>
      <c r="F164" s="22"/>
      <c r="G164" s="25"/>
      <c r="V164" s="27"/>
      <c r="W164" s="45"/>
      <c r="X164" s="45"/>
      <c r="Y164" s="45"/>
    </row>
    <row r="165" spans="1:25" s="26" customFormat="1">
      <c r="A165" s="22"/>
      <c r="B165" s="23"/>
      <c r="C165" s="22"/>
      <c r="D165" s="24"/>
      <c r="E165" s="22"/>
      <c r="F165" s="22"/>
      <c r="G165" s="25"/>
      <c r="V165" s="27"/>
      <c r="W165" s="45"/>
      <c r="X165" s="45"/>
      <c r="Y165" s="45"/>
    </row>
    <row r="166" spans="1:25" s="26" customFormat="1">
      <c r="A166" s="22"/>
      <c r="B166" s="23"/>
      <c r="C166" s="22"/>
      <c r="D166" s="24"/>
      <c r="E166" s="22"/>
      <c r="F166" s="22"/>
      <c r="G166" s="25"/>
      <c r="V166" s="27"/>
      <c r="W166" s="45"/>
      <c r="X166" s="45"/>
      <c r="Y166" s="45"/>
    </row>
    <row r="167" spans="1:25" s="26" customFormat="1">
      <c r="A167" s="22"/>
      <c r="B167" s="23"/>
      <c r="C167" s="22"/>
      <c r="D167" s="24"/>
      <c r="E167" s="22"/>
      <c r="F167" s="22"/>
      <c r="G167" s="25"/>
      <c r="V167" s="27"/>
      <c r="W167" s="45"/>
      <c r="X167" s="45"/>
      <c r="Y167" s="45"/>
    </row>
    <row r="168" spans="1:25" s="26" customFormat="1">
      <c r="A168" s="22"/>
      <c r="B168" s="23"/>
      <c r="C168" s="22"/>
      <c r="D168" s="24"/>
      <c r="E168" s="22"/>
      <c r="F168" s="22"/>
      <c r="G168" s="25"/>
      <c r="V168" s="27"/>
      <c r="W168" s="45"/>
      <c r="X168" s="45"/>
      <c r="Y168" s="45"/>
    </row>
    <row r="169" spans="1:25" s="26" customFormat="1">
      <c r="A169" s="22"/>
      <c r="B169" s="23"/>
      <c r="C169" s="22"/>
      <c r="D169" s="24"/>
      <c r="E169" s="22"/>
      <c r="F169" s="22"/>
      <c r="G169" s="25"/>
      <c r="V169" s="27"/>
      <c r="W169" s="45"/>
      <c r="X169" s="45"/>
      <c r="Y169" s="45"/>
    </row>
    <row r="170" spans="1:25" s="26" customFormat="1">
      <c r="A170" s="22"/>
      <c r="B170" s="23"/>
      <c r="C170" s="22"/>
      <c r="D170" s="24"/>
      <c r="E170" s="22"/>
      <c r="F170" s="22"/>
      <c r="G170" s="25"/>
      <c r="V170" s="27"/>
      <c r="W170" s="45"/>
      <c r="X170" s="45"/>
      <c r="Y170" s="45"/>
    </row>
    <row r="171" spans="1:25" s="26" customFormat="1">
      <c r="A171" s="22"/>
      <c r="B171" s="23"/>
      <c r="C171" s="22"/>
      <c r="D171" s="24"/>
      <c r="E171" s="22"/>
      <c r="F171" s="22"/>
      <c r="G171" s="25"/>
      <c r="V171" s="27"/>
      <c r="W171" s="45"/>
      <c r="X171" s="45"/>
      <c r="Y171" s="45"/>
    </row>
    <row r="172" spans="1:25" s="26" customFormat="1">
      <c r="A172" s="22"/>
      <c r="B172" s="23"/>
      <c r="C172" s="22"/>
      <c r="D172" s="24"/>
      <c r="E172" s="22"/>
      <c r="F172" s="22"/>
      <c r="G172" s="25"/>
      <c r="V172" s="27"/>
      <c r="W172" s="45"/>
      <c r="X172" s="45"/>
      <c r="Y172" s="45"/>
    </row>
    <row r="173" spans="1:25" s="26" customFormat="1">
      <c r="A173" s="22"/>
      <c r="B173" s="23"/>
      <c r="C173" s="22"/>
      <c r="D173" s="24"/>
      <c r="E173" s="22"/>
      <c r="F173" s="22"/>
      <c r="G173" s="25"/>
      <c r="V173" s="27"/>
      <c r="W173" s="45"/>
      <c r="X173" s="45"/>
      <c r="Y173" s="45"/>
    </row>
    <row r="174" spans="1:25" s="26" customFormat="1">
      <c r="A174" s="22"/>
      <c r="B174" s="23"/>
      <c r="C174" s="22"/>
      <c r="D174" s="24"/>
      <c r="E174" s="22"/>
      <c r="F174" s="22"/>
      <c r="G174" s="25"/>
      <c r="V174" s="27"/>
      <c r="W174" s="45"/>
      <c r="X174" s="45"/>
      <c r="Y174" s="45"/>
    </row>
    <row r="175" spans="1:25" s="26" customFormat="1">
      <c r="A175" s="22"/>
      <c r="B175" s="23"/>
      <c r="C175" s="22"/>
      <c r="D175" s="24"/>
      <c r="E175" s="22"/>
      <c r="F175" s="22"/>
      <c r="G175" s="25"/>
      <c r="V175" s="27"/>
      <c r="W175" s="45"/>
      <c r="X175" s="45"/>
      <c r="Y175" s="45"/>
    </row>
    <row r="176" spans="1:25" s="26" customFormat="1">
      <c r="A176" s="22"/>
      <c r="B176" s="23"/>
      <c r="C176" s="22"/>
      <c r="D176" s="24"/>
      <c r="E176" s="22"/>
      <c r="F176" s="22"/>
      <c r="G176" s="25"/>
      <c r="V176" s="27"/>
      <c r="W176" s="45"/>
      <c r="X176" s="45"/>
      <c r="Y176" s="45"/>
    </row>
    <row r="177" spans="1:25" s="26" customFormat="1">
      <c r="A177" s="22"/>
      <c r="B177" s="23"/>
      <c r="C177" s="22"/>
      <c r="D177" s="24"/>
      <c r="E177" s="22"/>
      <c r="F177" s="22"/>
      <c r="G177" s="25"/>
      <c r="V177" s="27"/>
      <c r="W177" s="45"/>
      <c r="X177" s="45"/>
      <c r="Y177" s="45"/>
    </row>
    <row r="178" spans="1:25" s="26" customFormat="1">
      <c r="A178" s="22"/>
      <c r="B178" s="23"/>
      <c r="C178" s="22"/>
      <c r="D178" s="24"/>
      <c r="E178" s="22"/>
      <c r="F178" s="22"/>
      <c r="G178" s="25"/>
      <c r="V178" s="27"/>
      <c r="W178" s="45"/>
      <c r="X178" s="45"/>
      <c r="Y178" s="45"/>
    </row>
    <row r="179" spans="1:25" s="26" customFormat="1">
      <c r="A179" s="22"/>
      <c r="B179" s="23"/>
      <c r="C179" s="22"/>
      <c r="D179" s="24"/>
      <c r="E179" s="22"/>
      <c r="F179" s="22"/>
      <c r="G179" s="25"/>
      <c r="V179" s="27"/>
      <c r="W179" s="45"/>
      <c r="X179" s="45"/>
      <c r="Y179" s="45"/>
    </row>
    <row r="180" spans="1:25" s="26" customFormat="1">
      <c r="A180" s="22"/>
      <c r="B180" s="23"/>
      <c r="C180" s="22"/>
      <c r="D180" s="24"/>
      <c r="E180" s="22"/>
      <c r="F180" s="22"/>
      <c r="G180" s="25"/>
      <c r="V180" s="27"/>
      <c r="W180" s="45"/>
      <c r="X180" s="45"/>
      <c r="Y180" s="45"/>
    </row>
    <row r="181" spans="1:25" s="26" customFormat="1">
      <c r="A181" s="22"/>
      <c r="B181" s="23"/>
      <c r="C181" s="22"/>
      <c r="D181" s="24"/>
      <c r="E181" s="22"/>
      <c r="F181" s="22"/>
      <c r="G181" s="25"/>
      <c r="V181" s="27"/>
      <c r="W181" s="45"/>
      <c r="X181" s="45"/>
      <c r="Y181" s="45"/>
    </row>
    <row r="182" spans="1:25" s="26" customFormat="1">
      <c r="A182" s="22"/>
      <c r="B182" s="23"/>
      <c r="C182" s="22"/>
      <c r="D182" s="24"/>
      <c r="E182" s="22"/>
      <c r="F182" s="22"/>
      <c r="G182" s="25"/>
      <c r="V182" s="27"/>
      <c r="W182" s="45"/>
      <c r="X182" s="45"/>
      <c r="Y182" s="45"/>
    </row>
    <row r="183" spans="1:25" s="26" customFormat="1">
      <c r="A183" s="22"/>
      <c r="B183" s="23"/>
      <c r="C183" s="22"/>
      <c r="D183" s="24"/>
      <c r="E183" s="22"/>
      <c r="F183" s="22"/>
      <c r="G183" s="25"/>
      <c r="V183" s="27"/>
      <c r="W183" s="45"/>
      <c r="X183" s="45"/>
      <c r="Y183" s="45"/>
    </row>
    <row r="184" spans="1:25" s="26" customFormat="1">
      <c r="A184" s="22"/>
      <c r="B184" s="23"/>
      <c r="C184" s="22"/>
      <c r="D184" s="24"/>
      <c r="E184" s="22"/>
      <c r="F184" s="22"/>
      <c r="G184" s="25"/>
      <c r="V184" s="27"/>
      <c r="W184" s="45"/>
      <c r="X184" s="45"/>
      <c r="Y184" s="45"/>
    </row>
    <row r="185" spans="1:25" s="26" customFormat="1">
      <c r="A185" s="22"/>
      <c r="B185" s="23"/>
      <c r="C185" s="22"/>
      <c r="D185" s="24"/>
      <c r="E185" s="22"/>
      <c r="F185" s="22"/>
      <c r="G185" s="25"/>
      <c r="V185" s="27"/>
      <c r="W185" s="45"/>
      <c r="X185" s="45"/>
      <c r="Y185" s="45"/>
    </row>
    <row r="186" spans="1:25" s="26" customFormat="1">
      <c r="A186" s="22"/>
      <c r="B186" s="23"/>
      <c r="C186" s="22"/>
      <c r="D186" s="24"/>
      <c r="E186" s="22"/>
      <c r="F186" s="22"/>
      <c r="G186" s="25"/>
      <c r="V186" s="27"/>
      <c r="W186" s="45"/>
      <c r="X186" s="45"/>
      <c r="Y186" s="45"/>
    </row>
    <row r="187" spans="1:25" s="26" customFormat="1">
      <c r="A187" s="22"/>
      <c r="B187" s="23"/>
      <c r="C187" s="22"/>
      <c r="D187" s="24"/>
      <c r="E187" s="22"/>
      <c r="F187" s="22"/>
      <c r="G187" s="25"/>
      <c r="V187" s="27"/>
      <c r="W187" s="45"/>
      <c r="X187" s="45"/>
      <c r="Y187" s="45"/>
    </row>
    <row r="188" spans="1:25" s="26" customFormat="1">
      <c r="A188" s="22"/>
      <c r="B188" s="23"/>
      <c r="C188" s="22"/>
      <c r="D188" s="24"/>
      <c r="E188" s="22"/>
      <c r="F188" s="22"/>
      <c r="G188" s="25"/>
      <c r="V188" s="27"/>
      <c r="W188" s="45"/>
      <c r="X188" s="45"/>
      <c r="Y188" s="45"/>
    </row>
    <row r="189" spans="1:25" s="26" customFormat="1">
      <c r="A189" s="22"/>
      <c r="B189" s="23"/>
      <c r="C189" s="22"/>
      <c r="D189" s="24"/>
      <c r="E189" s="22"/>
      <c r="F189" s="22"/>
      <c r="G189" s="25"/>
      <c r="V189" s="27"/>
      <c r="W189" s="45"/>
      <c r="X189" s="45"/>
      <c r="Y189" s="45"/>
    </row>
    <row r="190" spans="1:25" s="26" customFormat="1">
      <c r="A190" s="22"/>
      <c r="B190" s="23"/>
      <c r="C190" s="22"/>
      <c r="D190" s="24"/>
      <c r="E190" s="22"/>
      <c r="F190" s="22"/>
      <c r="G190" s="25"/>
      <c r="V190" s="27"/>
      <c r="W190" s="45"/>
      <c r="X190" s="45"/>
      <c r="Y190" s="45"/>
    </row>
    <row r="191" spans="1:25" s="26" customFormat="1">
      <c r="A191" s="22"/>
      <c r="B191" s="23"/>
      <c r="C191" s="22"/>
      <c r="D191" s="24"/>
      <c r="E191" s="22"/>
      <c r="F191" s="22"/>
      <c r="G191" s="25"/>
      <c r="V191" s="27"/>
      <c r="W191" s="45"/>
      <c r="X191" s="45"/>
      <c r="Y191" s="45"/>
    </row>
    <row r="192" spans="1:25" s="26" customFormat="1">
      <c r="A192" s="22"/>
      <c r="B192" s="23"/>
      <c r="C192" s="22"/>
      <c r="D192" s="24"/>
      <c r="E192" s="22"/>
      <c r="F192" s="22"/>
      <c r="G192" s="25"/>
      <c r="V192" s="27"/>
      <c r="W192" s="45"/>
      <c r="X192" s="45"/>
      <c r="Y192" s="45"/>
    </row>
    <row r="193" spans="1:25" s="26" customFormat="1">
      <c r="A193" s="22"/>
      <c r="B193" s="23"/>
      <c r="C193" s="22"/>
      <c r="D193" s="24"/>
      <c r="E193" s="22"/>
      <c r="F193" s="22"/>
      <c r="G193" s="25"/>
      <c r="V193" s="27"/>
      <c r="W193" s="45"/>
      <c r="X193" s="45"/>
      <c r="Y193" s="45"/>
    </row>
    <row r="194" spans="1:25" s="26" customFormat="1">
      <c r="A194" s="22"/>
      <c r="B194" s="23"/>
      <c r="C194" s="22"/>
      <c r="D194" s="24"/>
      <c r="E194" s="22"/>
      <c r="F194" s="22"/>
      <c r="G194" s="25"/>
      <c r="V194" s="27"/>
      <c r="W194" s="45"/>
      <c r="X194" s="45"/>
      <c r="Y194" s="45"/>
    </row>
    <row r="195" spans="1:25" s="26" customFormat="1">
      <c r="A195" s="22"/>
      <c r="B195" s="23"/>
      <c r="C195" s="22"/>
      <c r="D195" s="24"/>
      <c r="E195" s="22"/>
      <c r="F195" s="22"/>
      <c r="G195" s="25"/>
      <c r="V195" s="27"/>
      <c r="W195" s="45"/>
      <c r="X195" s="45"/>
      <c r="Y195" s="45"/>
    </row>
    <row r="196" spans="1:25" s="26" customFormat="1">
      <c r="A196" s="22"/>
      <c r="B196" s="23"/>
      <c r="C196" s="22"/>
      <c r="D196" s="24"/>
      <c r="E196" s="22"/>
      <c r="F196" s="22"/>
      <c r="G196" s="25"/>
      <c r="V196" s="27"/>
      <c r="W196" s="45"/>
      <c r="X196" s="45"/>
      <c r="Y196" s="45"/>
    </row>
    <row r="197" spans="1:25" s="26" customFormat="1">
      <c r="A197" s="22"/>
      <c r="B197" s="23"/>
      <c r="C197" s="22"/>
      <c r="D197" s="24"/>
      <c r="E197" s="22"/>
      <c r="F197" s="22"/>
      <c r="G197" s="25"/>
      <c r="V197" s="27"/>
      <c r="W197" s="45"/>
      <c r="X197" s="45"/>
      <c r="Y197" s="45"/>
    </row>
    <row r="198" spans="1:25" s="26" customFormat="1">
      <c r="A198" s="22"/>
      <c r="B198" s="23"/>
      <c r="C198" s="22"/>
      <c r="D198" s="24"/>
      <c r="E198" s="22"/>
      <c r="F198" s="22"/>
      <c r="G198" s="25"/>
      <c r="V198" s="27"/>
      <c r="W198" s="45"/>
      <c r="X198" s="45"/>
      <c r="Y198" s="45"/>
    </row>
    <row r="199" spans="1:25" s="26" customFormat="1">
      <c r="A199" s="22"/>
      <c r="B199" s="23"/>
      <c r="C199" s="22"/>
      <c r="D199" s="24"/>
      <c r="E199" s="22"/>
      <c r="F199" s="22"/>
      <c r="G199" s="25"/>
      <c r="V199" s="27"/>
      <c r="W199" s="45"/>
      <c r="X199" s="45"/>
      <c r="Y199" s="45"/>
    </row>
    <row r="200" spans="1:25" s="26" customFormat="1">
      <c r="A200" s="22"/>
      <c r="B200" s="23"/>
      <c r="C200" s="22"/>
      <c r="D200" s="24"/>
      <c r="E200" s="22"/>
      <c r="F200" s="22"/>
      <c r="G200" s="25"/>
      <c r="V200" s="27"/>
      <c r="W200" s="45"/>
      <c r="X200" s="45"/>
      <c r="Y200" s="45"/>
    </row>
    <row r="201" spans="1:25" s="26" customFormat="1">
      <c r="A201" s="22"/>
      <c r="B201" s="23"/>
      <c r="C201" s="22"/>
      <c r="D201" s="24"/>
      <c r="E201" s="22"/>
      <c r="F201" s="22"/>
      <c r="G201" s="25"/>
      <c r="V201" s="27"/>
      <c r="W201" s="45"/>
      <c r="X201" s="45"/>
      <c r="Y201" s="45"/>
    </row>
    <row r="202" spans="1:25" s="26" customFormat="1">
      <c r="A202" s="22"/>
      <c r="B202" s="23"/>
      <c r="C202" s="22"/>
      <c r="D202" s="24"/>
      <c r="E202" s="22"/>
      <c r="F202" s="22"/>
      <c r="G202" s="25"/>
      <c r="V202" s="27"/>
      <c r="W202" s="45"/>
      <c r="X202" s="45"/>
      <c r="Y202" s="45"/>
    </row>
    <row r="203" spans="1:25" s="26" customFormat="1">
      <c r="A203" s="22"/>
      <c r="B203" s="23"/>
      <c r="C203" s="22"/>
      <c r="D203" s="24"/>
      <c r="E203" s="22"/>
      <c r="F203" s="22"/>
      <c r="G203" s="25"/>
      <c r="V203" s="27"/>
      <c r="W203" s="45"/>
      <c r="X203" s="45"/>
      <c r="Y203" s="45"/>
    </row>
    <row r="204" spans="1:25" s="26" customFormat="1">
      <c r="A204" s="22"/>
      <c r="B204" s="23"/>
      <c r="C204" s="22"/>
      <c r="D204" s="24"/>
      <c r="E204" s="22"/>
      <c r="F204" s="22"/>
      <c r="G204" s="25"/>
      <c r="V204" s="27"/>
      <c r="W204" s="45"/>
      <c r="X204" s="45"/>
      <c r="Y204" s="45"/>
    </row>
    <row r="205" spans="1:25" s="26" customFormat="1">
      <c r="A205" s="22"/>
      <c r="B205" s="23"/>
      <c r="C205" s="22"/>
      <c r="D205" s="24"/>
      <c r="E205" s="22"/>
      <c r="F205" s="22"/>
      <c r="G205" s="25"/>
      <c r="V205" s="27"/>
      <c r="W205" s="45"/>
      <c r="X205" s="45"/>
      <c r="Y205" s="45"/>
    </row>
    <row r="206" spans="1:25" s="26" customFormat="1">
      <c r="A206" s="22"/>
      <c r="B206" s="23"/>
      <c r="C206" s="22"/>
      <c r="D206" s="24"/>
      <c r="E206" s="22"/>
      <c r="F206" s="22"/>
      <c r="G206" s="25"/>
      <c r="V206" s="27"/>
      <c r="W206" s="45"/>
      <c r="X206" s="45"/>
      <c r="Y206" s="45"/>
    </row>
    <row r="207" spans="1:25" s="26" customFormat="1">
      <c r="A207" s="22"/>
      <c r="B207" s="23"/>
      <c r="C207" s="22"/>
      <c r="D207" s="24"/>
      <c r="E207" s="22"/>
      <c r="F207" s="22"/>
      <c r="G207" s="25"/>
      <c r="V207" s="27"/>
      <c r="W207" s="45"/>
      <c r="X207" s="45"/>
      <c r="Y207" s="45"/>
    </row>
    <row r="208" spans="1:25" s="26" customFormat="1">
      <c r="A208" s="22"/>
      <c r="B208" s="23"/>
      <c r="C208" s="22"/>
      <c r="D208" s="24"/>
      <c r="E208" s="22"/>
      <c r="F208" s="22"/>
      <c r="G208" s="25"/>
      <c r="V208" s="27"/>
      <c r="W208" s="45"/>
      <c r="X208" s="45"/>
      <c r="Y208" s="45"/>
    </row>
    <row r="209" spans="1:25" s="26" customFormat="1">
      <c r="A209" s="22"/>
      <c r="B209" s="23"/>
      <c r="C209" s="22"/>
      <c r="D209" s="24"/>
      <c r="E209" s="22"/>
      <c r="F209" s="22"/>
      <c r="G209" s="25"/>
      <c r="V209" s="27"/>
      <c r="W209" s="45"/>
      <c r="X209" s="45"/>
      <c r="Y209" s="45"/>
    </row>
    <row r="210" spans="1:25" s="26" customFormat="1">
      <c r="A210" s="22"/>
      <c r="B210" s="23"/>
      <c r="C210" s="22"/>
      <c r="D210" s="24"/>
      <c r="E210" s="22"/>
      <c r="F210" s="22"/>
      <c r="G210" s="25"/>
      <c r="V210" s="27"/>
      <c r="W210" s="45"/>
      <c r="X210" s="45"/>
      <c r="Y210" s="45"/>
    </row>
    <row r="211" spans="1:25" s="26" customFormat="1">
      <c r="A211" s="22"/>
      <c r="B211" s="23"/>
      <c r="C211" s="22"/>
      <c r="D211" s="24"/>
      <c r="E211" s="22"/>
      <c r="F211" s="22"/>
      <c r="G211" s="25"/>
      <c r="V211" s="27"/>
      <c r="W211" s="45"/>
      <c r="X211" s="45"/>
      <c r="Y211" s="45"/>
    </row>
    <row r="212" spans="1:25" s="26" customFormat="1">
      <c r="A212" s="22"/>
      <c r="B212" s="23"/>
      <c r="C212" s="22"/>
      <c r="D212" s="24"/>
      <c r="E212" s="22"/>
      <c r="F212" s="22"/>
      <c r="G212" s="25"/>
      <c r="V212" s="27"/>
      <c r="W212" s="45"/>
      <c r="X212" s="45"/>
      <c r="Y212" s="45"/>
    </row>
    <row r="213" spans="1:25" s="26" customFormat="1">
      <c r="A213" s="22"/>
      <c r="B213" s="23"/>
      <c r="C213" s="22"/>
      <c r="D213" s="24"/>
      <c r="E213" s="22"/>
      <c r="F213" s="22"/>
      <c r="G213" s="25"/>
      <c r="V213" s="27"/>
      <c r="W213" s="45"/>
      <c r="X213" s="45"/>
      <c r="Y213" s="45"/>
    </row>
  </sheetData>
  <mergeCells count="13">
    <mergeCell ref="A69:A81"/>
    <mergeCell ref="E37:E44"/>
    <mergeCell ref="E45:E52"/>
    <mergeCell ref="C53:C68"/>
    <mergeCell ref="E53:E60"/>
    <mergeCell ref="E61:E68"/>
    <mergeCell ref="A1:B2"/>
    <mergeCell ref="A3:B3"/>
    <mergeCell ref="A4:B4"/>
    <mergeCell ref="A5:A68"/>
    <mergeCell ref="C5:C20"/>
    <mergeCell ref="C21:C36"/>
    <mergeCell ref="C37:C5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4"/>
  <sheetViews>
    <sheetView zoomScale="70" zoomScaleNormal="70" workbookViewId="0">
      <selection activeCell="E12" sqref="E12:E13"/>
    </sheetView>
  </sheetViews>
  <sheetFormatPr defaultColWidth="8.9296875" defaultRowHeight="14.25"/>
  <cols>
    <col min="1" max="1" width="2.53125" style="29" customWidth="1"/>
    <col min="2" max="2" width="5.06640625" style="86" customWidth="1"/>
    <col min="3" max="3" width="21.73046875" style="29" customWidth="1"/>
    <col min="4" max="4" width="29" style="87" customWidth="1"/>
    <col min="5" max="5" width="30.86328125" style="25" customWidth="1"/>
    <col min="6" max="6" width="25.19921875" style="22" customWidth="1"/>
    <col min="7" max="1024" width="8.9296875" style="29"/>
  </cols>
  <sheetData>
    <row r="1" spans="1:25">
      <c r="A1" s="34"/>
      <c r="B1" s="88"/>
      <c r="C1" s="89" t="s">
        <v>195</v>
      </c>
      <c r="D1" s="31" t="s">
        <v>196</v>
      </c>
      <c r="E1" s="31" t="s">
        <v>296</v>
      </c>
      <c r="F1" s="90" t="s">
        <v>297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/>
    </row>
    <row r="2" spans="1:25">
      <c r="A2" s="91"/>
      <c r="B2" s="92" t="s">
        <v>200</v>
      </c>
      <c r="C2" s="46" t="s">
        <v>201</v>
      </c>
      <c r="D2" s="47" t="s">
        <v>202</v>
      </c>
      <c r="E2" s="47" t="s">
        <v>203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</row>
    <row r="3" spans="1:25">
      <c r="A3" s="52"/>
      <c r="B3" s="93"/>
      <c r="C3" s="50"/>
      <c r="D3" s="51"/>
      <c r="E3" s="52"/>
      <c r="F3" s="50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4"/>
    </row>
    <row r="4" spans="1:25" ht="29.45" customHeight="1">
      <c r="A4" s="158" t="s">
        <v>205</v>
      </c>
      <c r="B4" s="94" t="s">
        <v>206</v>
      </c>
      <c r="C4" s="159" t="s">
        <v>207</v>
      </c>
      <c r="D4" s="24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95"/>
      <c r="W4" s="29">
        <v>1</v>
      </c>
      <c r="X4" s="29" t="str">
        <f t="shared" ref="X4:X67" si="0">DEC2HEX(W4)</f>
        <v>1</v>
      </c>
      <c r="Y4" s="29" t="str">
        <f t="shared" ref="Y4:Y67" si="1">_xlfn.CONCAT(X4,"00")</f>
        <v>100</v>
      </c>
    </row>
    <row r="5" spans="1:25" ht="29.45" customHeight="1">
      <c r="A5" s="158"/>
      <c r="B5" s="94" t="s">
        <v>211</v>
      </c>
      <c r="C5" s="159"/>
      <c r="D5" s="24"/>
      <c r="V5" s="95"/>
      <c r="W5" s="29">
        <v>2</v>
      </c>
      <c r="X5" s="29" t="str">
        <f t="shared" si="0"/>
        <v>2</v>
      </c>
      <c r="Y5" s="29" t="str">
        <f t="shared" si="1"/>
        <v>200</v>
      </c>
    </row>
    <row r="6" spans="1:25" ht="29.45" customHeight="1">
      <c r="A6" s="158"/>
      <c r="B6" s="94" t="s">
        <v>215</v>
      </c>
      <c r="C6" s="159"/>
      <c r="D6" s="24"/>
      <c r="V6" s="95"/>
      <c r="W6" s="29">
        <v>3</v>
      </c>
      <c r="X6" s="29" t="str">
        <f t="shared" si="0"/>
        <v>3</v>
      </c>
      <c r="Y6" s="29" t="str">
        <f t="shared" si="1"/>
        <v>300</v>
      </c>
    </row>
    <row r="7" spans="1:25" ht="29.45" customHeight="1">
      <c r="A7" s="158"/>
      <c r="B7" s="94" t="s">
        <v>219</v>
      </c>
      <c r="C7" s="159"/>
      <c r="D7" s="96" t="s">
        <v>298</v>
      </c>
      <c r="E7" s="97" t="s">
        <v>220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98"/>
      <c r="W7" s="29">
        <v>4</v>
      </c>
      <c r="X7" s="29" t="str">
        <f t="shared" si="0"/>
        <v>4</v>
      </c>
      <c r="Y7" s="29" t="str">
        <f t="shared" si="1"/>
        <v>400</v>
      </c>
    </row>
    <row r="8" spans="1:25" ht="29.45" customHeight="1">
      <c r="A8" s="158"/>
      <c r="B8" s="94" t="s">
        <v>226</v>
      </c>
      <c r="C8" s="160" t="s">
        <v>227</v>
      </c>
      <c r="D8" s="99"/>
      <c r="E8" s="100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  <c r="W8" s="29">
        <v>5</v>
      </c>
      <c r="X8" s="29" t="str">
        <f t="shared" si="0"/>
        <v>5</v>
      </c>
      <c r="Y8" s="29" t="str">
        <f t="shared" si="1"/>
        <v>500</v>
      </c>
    </row>
    <row r="9" spans="1:25" ht="29.45" customHeight="1">
      <c r="A9" s="158"/>
      <c r="B9" s="94" t="s">
        <v>231</v>
      </c>
      <c r="C9" s="160"/>
      <c r="D9" s="24"/>
      <c r="V9" s="95"/>
      <c r="W9" s="29">
        <v>6</v>
      </c>
      <c r="X9" s="29" t="str">
        <f t="shared" si="0"/>
        <v>6</v>
      </c>
      <c r="Y9" s="29" t="str">
        <f t="shared" si="1"/>
        <v>600</v>
      </c>
    </row>
    <row r="10" spans="1:25" ht="29.45" customHeight="1">
      <c r="A10" s="158"/>
      <c r="B10" s="94" t="s">
        <v>235</v>
      </c>
      <c r="C10" s="160"/>
      <c r="D10" s="24"/>
      <c r="V10" s="95"/>
      <c r="W10" s="29">
        <v>7</v>
      </c>
      <c r="X10" s="29" t="str">
        <f t="shared" si="0"/>
        <v>7</v>
      </c>
      <c r="Y10" s="29" t="str">
        <f t="shared" si="1"/>
        <v>700</v>
      </c>
    </row>
    <row r="11" spans="1:25" ht="29.45" customHeight="1">
      <c r="A11" s="158"/>
      <c r="B11" s="94" t="s">
        <v>239</v>
      </c>
      <c r="C11" s="160"/>
      <c r="D11" s="103" t="s">
        <v>299</v>
      </c>
      <c r="F11" s="10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98"/>
      <c r="W11" s="29">
        <v>8</v>
      </c>
      <c r="X11" s="29" t="str">
        <f t="shared" si="0"/>
        <v>8</v>
      </c>
      <c r="Y11" s="29" t="str">
        <f t="shared" si="1"/>
        <v>800</v>
      </c>
    </row>
    <row r="12" spans="1:25" ht="29.45" customHeight="1">
      <c r="A12" s="158"/>
      <c r="B12" s="94" t="s">
        <v>244</v>
      </c>
      <c r="C12" s="160" t="s">
        <v>245</v>
      </c>
      <c r="D12" s="99"/>
      <c r="E12" s="161" t="s">
        <v>246</v>
      </c>
      <c r="F12" s="105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2"/>
      <c r="W12" s="29">
        <v>9</v>
      </c>
      <c r="X12" s="29" t="str">
        <f t="shared" si="0"/>
        <v>9</v>
      </c>
      <c r="Y12" s="29" t="str">
        <f t="shared" si="1"/>
        <v>900</v>
      </c>
    </row>
    <row r="13" spans="1:25" ht="29.45" customHeight="1">
      <c r="A13" s="158"/>
      <c r="B13" s="94" t="s">
        <v>250</v>
      </c>
      <c r="C13" s="160"/>
      <c r="D13" s="24"/>
      <c r="E13" s="161"/>
      <c r="V13" s="95"/>
      <c r="W13" s="29">
        <v>10</v>
      </c>
      <c r="X13" s="29" t="str">
        <f t="shared" si="0"/>
        <v>A</v>
      </c>
      <c r="Y13" s="29" t="str">
        <f t="shared" si="1"/>
        <v>A00</v>
      </c>
    </row>
    <row r="14" spans="1:25" ht="29.45" customHeight="1">
      <c r="A14" s="158"/>
      <c r="B14" s="94" t="s">
        <v>254</v>
      </c>
      <c r="C14" s="160"/>
      <c r="D14" s="24"/>
      <c r="E14" s="161" t="s">
        <v>255</v>
      </c>
      <c r="V14" s="95"/>
      <c r="W14" s="29">
        <v>11</v>
      </c>
      <c r="X14" s="29" t="str">
        <f t="shared" si="0"/>
        <v>B</v>
      </c>
      <c r="Y14" s="29" t="str">
        <f t="shared" si="1"/>
        <v>B00</v>
      </c>
    </row>
    <row r="15" spans="1:25" ht="29.45" customHeight="1">
      <c r="A15" s="158"/>
      <c r="B15" s="94" t="s">
        <v>259</v>
      </c>
      <c r="C15" s="160"/>
      <c r="D15" s="51"/>
      <c r="E15" s="161"/>
      <c r="F15" s="10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98"/>
      <c r="W15" s="29">
        <v>12</v>
      </c>
      <c r="X15" s="29" t="str">
        <f t="shared" si="0"/>
        <v>C</v>
      </c>
      <c r="Y15" s="29" t="str">
        <f t="shared" si="1"/>
        <v>C00</v>
      </c>
    </row>
    <row r="16" spans="1:25" ht="29.45" customHeight="1">
      <c r="A16" s="158"/>
      <c r="B16" s="94" t="s">
        <v>263</v>
      </c>
      <c r="C16" s="162" t="s">
        <v>264</v>
      </c>
      <c r="D16" s="99"/>
      <c r="E16" s="161" t="s">
        <v>265</v>
      </c>
      <c r="F16" s="105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2"/>
      <c r="W16" s="29">
        <v>13</v>
      </c>
      <c r="X16" s="29" t="str">
        <f t="shared" si="0"/>
        <v>D</v>
      </c>
      <c r="Y16" s="29" t="str">
        <f t="shared" si="1"/>
        <v>D00</v>
      </c>
    </row>
    <row r="17" spans="1:25" ht="29.45" customHeight="1">
      <c r="A17" s="158"/>
      <c r="B17" s="94" t="s">
        <v>269</v>
      </c>
      <c r="C17" s="162"/>
      <c r="D17" s="24"/>
      <c r="E17" s="161"/>
      <c r="V17" s="95"/>
      <c r="W17" s="29">
        <v>14</v>
      </c>
      <c r="X17" s="29" t="str">
        <f t="shared" si="0"/>
        <v>E</v>
      </c>
      <c r="Y17" s="29" t="str">
        <f t="shared" si="1"/>
        <v>E00</v>
      </c>
    </row>
    <row r="18" spans="1:25" ht="29.45" customHeight="1">
      <c r="A18" s="158"/>
      <c r="B18" s="94" t="s">
        <v>273</v>
      </c>
      <c r="C18" s="162"/>
      <c r="D18" s="96" t="s">
        <v>300</v>
      </c>
      <c r="E18" s="163" t="s">
        <v>274</v>
      </c>
      <c r="V18" s="95"/>
      <c r="W18" s="29">
        <v>15</v>
      </c>
      <c r="X18" s="29" t="str">
        <f t="shared" si="0"/>
        <v>F</v>
      </c>
      <c r="Y18" s="29" t="str">
        <f t="shared" si="1"/>
        <v>F00</v>
      </c>
    </row>
    <row r="19" spans="1:25" ht="29.45" customHeight="1">
      <c r="A19" s="158"/>
      <c r="B19" s="94" t="s">
        <v>279</v>
      </c>
      <c r="C19" s="162"/>
      <c r="D19" s="106" t="s">
        <v>301</v>
      </c>
      <c r="E19" s="16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95"/>
      <c r="W19" s="29">
        <v>16</v>
      </c>
      <c r="X19" s="29" t="str">
        <f t="shared" si="0"/>
        <v>10</v>
      </c>
      <c r="Y19" s="29" t="str">
        <f t="shared" si="1"/>
        <v>1000</v>
      </c>
    </row>
    <row r="20" spans="1:25">
      <c r="A20" s="34"/>
      <c r="B20" s="107"/>
      <c r="C20" s="90"/>
      <c r="D20" s="99"/>
      <c r="E20" s="34"/>
      <c r="F20" s="9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6"/>
      <c r="W20" s="29">
        <v>17</v>
      </c>
      <c r="X20" s="29" t="str">
        <f t="shared" si="0"/>
        <v>11</v>
      </c>
      <c r="Y20" s="29" t="str">
        <f t="shared" si="1"/>
        <v>1100</v>
      </c>
    </row>
    <row r="21" spans="1:25">
      <c r="A21" s="25"/>
      <c r="B21" s="108"/>
      <c r="C21" s="22"/>
      <c r="D21" s="24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7"/>
      <c r="W21" s="29">
        <v>18</v>
      </c>
      <c r="X21" s="29" t="str">
        <f t="shared" si="0"/>
        <v>12</v>
      </c>
      <c r="Y21" s="29" t="str">
        <f t="shared" si="1"/>
        <v>1200</v>
      </c>
    </row>
    <row r="22" spans="1:25" ht="75" customHeight="1">
      <c r="A22" s="25"/>
      <c r="B22" s="108"/>
      <c r="C22" s="109" t="s">
        <v>285</v>
      </c>
      <c r="D22" s="110" t="s">
        <v>286</v>
      </c>
      <c r="E22" s="111" t="s">
        <v>287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7"/>
      <c r="W22" s="29">
        <v>19</v>
      </c>
      <c r="X22" s="29" t="str">
        <f t="shared" si="0"/>
        <v>13</v>
      </c>
      <c r="Y22" s="29" t="str">
        <f t="shared" si="1"/>
        <v>1300</v>
      </c>
    </row>
    <row r="23" spans="1:25" ht="71.25">
      <c r="A23" s="25"/>
      <c r="B23" s="108"/>
      <c r="C23" s="84"/>
      <c r="D23" s="24"/>
      <c r="E23" s="112" t="s">
        <v>289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7"/>
      <c r="W23" s="29">
        <v>20</v>
      </c>
      <c r="X23" s="29" t="str">
        <f t="shared" si="0"/>
        <v>14</v>
      </c>
      <c r="Y23" s="29" t="str">
        <f t="shared" si="1"/>
        <v>1400</v>
      </c>
    </row>
    <row r="24" spans="1:25">
      <c r="A24" s="25"/>
      <c r="B24" s="108"/>
      <c r="C24" s="84"/>
      <c r="D24" s="11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7"/>
      <c r="W24" s="29">
        <v>21</v>
      </c>
      <c r="X24" s="29" t="str">
        <f t="shared" si="0"/>
        <v>15</v>
      </c>
      <c r="Y24" s="29" t="str">
        <f t="shared" si="1"/>
        <v>1500</v>
      </c>
    </row>
    <row r="25" spans="1:25">
      <c r="A25" s="25"/>
      <c r="B25" s="108"/>
      <c r="C25" s="84"/>
      <c r="D25" s="110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7"/>
      <c r="W25" s="29">
        <v>22</v>
      </c>
      <c r="X25" s="29" t="str">
        <f t="shared" si="0"/>
        <v>16</v>
      </c>
      <c r="Y25" s="29" t="str">
        <f t="shared" si="1"/>
        <v>1600</v>
      </c>
    </row>
    <row r="26" spans="1:25">
      <c r="A26" s="25"/>
      <c r="B26" s="108"/>
      <c r="C26" s="22"/>
      <c r="D26" s="24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7"/>
      <c r="W26" s="29">
        <v>23</v>
      </c>
      <c r="X26" s="29" t="str">
        <f t="shared" si="0"/>
        <v>17</v>
      </c>
      <c r="Y26" s="29" t="str">
        <f t="shared" si="1"/>
        <v>1700</v>
      </c>
    </row>
    <row r="27" spans="1:25" ht="57">
      <c r="A27" s="25"/>
      <c r="B27" s="108"/>
      <c r="C27" s="79" t="s">
        <v>291</v>
      </c>
      <c r="D27" s="24"/>
      <c r="E27" s="112" t="s">
        <v>292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7"/>
      <c r="W27" s="29">
        <v>24</v>
      </c>
      <c r="X27" s="29" t="str">
        <f t="shared" si="0"/>
        <v>18</v>
      </c>
      <c r="Y27" s="29" t="str">
        <f t="shared" si="1"/>
        <v>1800</v>
      </c>
    </row>
    <row r="28" spans="1:25">
      <c r="A28" s="25"/>
      <c r="B28" s="108"/>
      <c r="C28" s="22"/>
      <c r="D28" s="2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7"/>
      <c r="W28" s="29">
        <v>25</v>
      </c>
      <c r="X28" s="29" t="str">
        <f t="shared" si="0"/>
        <v>19</v>
      </c>
      <c r="Y28" s="29" t="str">
        <f t="shared" si="1"/>
        <v>1900</v>
      </c>
    </row>
    <row r="29" spans="1:25">
      <c r="A29" s="25"/>
      <c r="B29" s="108"/>
      <c r="C29" s="22"/>
      <c r="D29" s="24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7"/>
      <c r="W29" s="29">
        <v>26</v>
      </c>
      <c r="X29" s="29" t="str">
        <f t="shared" si="0"/>
        <v>1A</v>
      </c>
      <c r="Y29" s="29" t="str">
        <f t="shared" si="1"/>
        <v>1A00</v>
      </c>
    </row>
    <row r="30" spans="1:25">
      <c r="A30" s="25"/>
      <c r="B30" s="108"/>
      <c r="C30" s="22"/>
      <c r="D30" s="24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7"/>
      <c r="W30" s="29">
        <v>27</v>
      </c>
      <c r="X30" s="29" t="str">
        <f t="shared" si="0"/>
        <v>1B</v>
      </c>
      <c r="Y30" s="29" t="str">
        <f t="shared" si="1"/>
        <v>1B00</v>
      </c>
    </row>
    <row r="31" spans="1:25">
      <c r="A31" s="25"/>
      <c r="B31" s="108"/>
      <c r="C31" s="22"/>
      <c r="D31" s="24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7"/>
      <c r="W31" s="29">
        <v>28</v>
      </c>
      <c r="X31" s="29" t="str">
        <f t="shared" si="0"/>
        <v>1C</v>
      </c>
      <c r="Y31" s="29" t="str">
        <f t="shared" si="1"/>
        <v>1C00</v>
      </c>
    </row>
    <row r="32" spans="1:25">
      <c r="A32" s="52"/>
      <c r="B32" s="113"/>
      <c r="C32" s="50"/>
      <c r="D32" s="51"/>
      <c r="E32" s="52"/>
      <c r="F32" s="50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29">
        <v>29</v>
      </c>
      <c r="X32" s="29" t="str">
        <f t="shared" si="0"/>
        <v>1D</v>
      </c>
      <c r="Y32" s="29" t="str">
        <f t="shared" si="1"/>
        <v>1D00</v>
      </c>
    </row>
    <row r="33" spans="2:25" s="26" customFormat="1">
      <c r="B33" s="114"/>
      <c r="D33" s="115"/>
      <c r="F33" s="22"/>
      <c r="W33" s="29">
        <v>30</v>
      </c>
      <c r="X33" s="29" t="str">
        <f t="shared" si="0"/>
        <v>1E</v>
      </c>
      <c r="Y33" s="29" t="str">
        <f t="shared" si="1"/>
        <v>1E00</v>
      </c>
    </row>
    <row r="34" spans="2:25" s="26" customFormat="1">
      <c r="B34" s="114"/>
      <c r="D34" s="115"/>
      <c r="F34" s="22"/>
      <c r="W34" s="29">
        <v>31</v>
      </c>
      <c r="X34" s="29" t="str">
        <f t="shared" si="0"/>
        <v>1F</v>
      </c>
      <c r="Y34" s="29" t="str">
        <f t="shared" si="1"/>
        <v>1F00</v>
      </c>
    </row>
    <row r="35" spans="2:25" s="26" customFormat="1">
      <c r="B35" s="114"/>
      <c r="D35" s="115"/>
      <c r="F35" s="22"/>
      <c r="W35" s="29">
        <v>32</v>
      </c>
      <c r="X35" s="29" t="str">
        <f t="shared" si="0"/>
        <v>20</v>
      </c>
      <c r="Y35" s="29" t="str">
        <f t="shared" si="1"/>
        <v>2000</v>
      </c>
    </row>
    <row r="36" spans="2:25" s="26" customFormat="1">
      <c r="B36" s="114"/>
      <c r="D36" s="115"/>
      <c r="F36" s="22"/>
      <c r="W36" s="29">
        <v>33</v>
      </c>
      <c r="X36" s="29" t="str">
        <f t="shared" si="0"/>
        <v>21</v>
      </c>
      <c r="Y36" s="29" t="str">
        <f t="shared" si="1"/>
        <v>2100</v>
      </c>
    </row>
    <row r="37" spans="2:25" s="26" customFormat="1">
      <c r="B37" s="114"/>
      <c r="D37" s="115"/>
      <c r="F37" s="22"/>
      <c r="W37" s="29">
        <v>34</v>
      </c>
      <c r="X37" s="29" t="str">
        <f t="shared" si="0"/>
        <v>22</v>
      </c>
      <c r="Y37" s="29" t="str">
        <f t="shared" si="1"/>
        <v>2200</v>
      </c>
    </row>
    <row r="38" spans="2:25" s="26" customFormat="1">
      <c r="B38" s="114"/>
      <c r="D38" s="115"/>
      <c r="F38" s="22"/>
      <c r="W38" s="29">
        <v>35</v>
      </c>
      <c r="X38" s="29" t="str">
        <f t="shared" si="0"/>
        <v>23</v>
      </c>
      <c r="Y38" s="29" t="str">
        <f t="shared" si="1"/>
        <v>2300</v>
      </c>
    </row>
    <row r="39" spans="2:25" s="26" customFormat="1">
      <c r="B39" s="114"/>
      <c r="D39" s="115"/>
      <c r="F39" s="22"/>
      <c r="W39" s="29">
        <v>36</v>
      </c>
      <c r="X39" s="29" t="str">
        <f t="shared" si="0"/>
        <v>24</v>
      </c>
      <c r="Y39" s="29" t="str">
        <f t="shared" si="1"/>
        <v>2400</v>
      </c>
    </row>
    <row r="40" spans="2:25" s="26" customFormat="1">
      <c r="B40" s="114"/>
      <c r="D40" s="115"/>
      <c r="F40" s="22"/>
      <c r="W40" s="29">
        <v>37</v>
      </c>
      <c r="X40" s="29" t="str">
        <f t="shared" si="0"/>
        <v>25</v>
      </c>
      <c r="Y40" s="29" t="str">
        <f t="shared" si="1"/>
        <v>2500</v>
      </c>
    </row>
    <row r="41" spans="2:25" s="26" customFormat="1">
      <c r="B41" s="114"/>
      <c r="D41" s="115"/>
      <c r="F41" s="22"/>
      <c r="W41" s="29">
        <v>38</v>
      </c>
      <c r="X41" s="29" t="str">
        <f t="shared" si="0"/>
        <v>26</v>
      </c>
      <c r="Y41" s="29" t="str">
        <f t="shared" si="1"/>
        <v>2600</v>
      </c>
    </row>
    <row r="42" spans="2:25" s="26" customFormat="1">
      <c r="B42" s="114"/>
      <c r="D42" s="115"/>
      <c r="F42" s="22"/>
      <c r="W42" s="29">
        <v>39</v>
      </c>
      <c r="X42" s="29" t="str">
        <f t="shared" si="0"/>
        <v>27</v>
      </c>
      <c r="Y42" s="29" t="str">
        <f t="shared" si="1"/>
        <v>2700</v>
      </c>
    </row>
    <row r="43" spans="2:25" s="26" customFormat="1">
      <c r="B43" s="114"/>
      <c r="D43" s="115"/>
      <c r="F43" s="22"/>
      <c r="W43" s="29">
        <v>40</v>
      </c>
      <c r="X43" s="29" t="str">
        <f t="shared" si="0"/>
        <v>28</v>
      </c>
      <c r="Y43" s="29" t="str">
        <f t="shared" si="1"/>
        <v>2800</v>
      </c>
    </row>
    <row r="44" spans="2:25" s="26" customFormat="1">
      <c r="B44" s="114"/>
      <c r="D44" s="115"/>
      <c r="F44" s="22"/>
      <c r="W44" s="29">
        <v>41</v>
      </c>
      <c r="X44" s="29" t="str">
        <f t="shared" si="0"/>
        <v>29</v>
      </c>
      <c r="Y44" s="29" t="str">
        <f t="shared" si="1"/>
        <v>2900</v>
      </c>
    </row>
    <row r="45" spans="2:25" s="26" customFormat="1">
      <c r="B45" s="114"/>
      <c r="D45" s="115"/>
      <c r="F45" s="22"/>
      <c r="W45" s="29">
        <v>42</v>
      </c>
      <c r="X45" s="29" t="str">
        <f t="shared" si="0"/>
        <v>2A</v>
      </c>
      <c r="Y45" s="29" t="str">
        <f t="shared" si="1"/>
        <v>2A00</v>
      </c>
    </row>
    <row r="46" spans="2:25" s="26" customFormat="1">
      <c r="B46" s="114"/>
      <c r="D46" s="115"/>
      <c r="F46" s="22"/>
      <c r="W46" s="29">
        <v>43</v>
      </c>
      <c r="X46" s="29" t="str">
        <f t="shared" si="0"/>
        <v>2B</v>
      </c>
      <c r="Y46" s="29" t="str">
        <f t="shared" si="1"/>
        <v>2B00</v>
      </c>
    </row>
    <row r="47" spans="2:25" s="26" customFormat="1">
      <c r="B47" s="114"/>
      <c r="D47" s="115"/>
      <c r="F47" s="22"/>
      <c r="W47" s="29">
        <v>44</v>
      </c>
      <c r="X47" s="29" t="str">
        <f t="shared" si="0"/>
        <v>2C</v>
      </c>
      <c r="Y47" s="29" t="str">
        <f t="shared" si="1"/>
        <v>2C00</v>
      </c>
    </row>
    <row r="48" spans="2:25" s="26" customFormat="1">
      <c r="B48" s="114"/>
      <c r="D48" s="115"/>
      <c r="F48" s="22"/>
      <c r="W48" s="29">
        <v>45</v>
      </c>
      <c r="X48" s="29" t="str">
        <f t="shared" si="0"/>
        <v>2D</v>
      </c>
      <c r="Y48" s="29" t="str">
        <f t="shared" si="1"/>
        <v>2D00</v>
      </c>
    </row>
    <row r="49" spans="2:25" s="26" customFormat="1">
      <c r="B49" s="114"/>
      <c r="D49" s="115"/>
      <c r="F49" s="22"/>
      <c r="W49" s="29">
        <v>46</v>
      </c>
      <c r="X49" s="29" t="str">
        <f t="shared" si="0"/>
        <v>2E</v>
      </c>
      <c r="Y49" s="29" t="str">
        <f t="shared" si="1"/>
        <v>2E00</v>
      </c>
    </row>
    <row r="50" spans="2:25" s="26" customFormat="1">
      <c r="B50" s="114"/>
      <c r="D50" s="115"/>
      <c r="F50" s="22"/>
      <c r="W50" s="29">
        <v>47</v>
      </c>
      <c r="X50" s="29" t="str">
        <f t="shared" si="0"/>
        <v>2F</v>
      </c>
      <c r="Y50" s="29" t="str">
        <f t="shared" si="1"/>
        <v>2F00</v>
      </c>
    </row>
    <row r="51" spans="2:25" s="26" customFormat="1">
      <c r="B51" s="114"/>
      <c r="D51" s="115"/>
      <c r="F51" s="22"/>
      <c r="W51" s="29">
        <v>48</v>
      </c>
      <c r="X51" s="29" t="str">
        <f t="shared" si="0"/>
        <v>30</v>
      </c>
      <c r="Y51" s="29" t="str">
        <f t="shared" si="1"/>
        <v>3000</v>
      </c>
    </row>
    <row r="52" spans="2:25" s="26" customFormat="1">
      <c r="B52" s="114"/>
      <c r="D52" s="115"/>
      <c r="F52" s="22"/>
      <c r="W52" s="29">
        <v>49</v>
      </c>
      <c r="X52" s="29" t="str">
        <f t="shared" si="0"/>
        <v>31</v>
      </c>
      <c r="Y52" s="29" t="str">
        <f t="shared" si="1"/>
        <v>3100</v>
      </c>
    </row>
    <row r="53" spans="2:25" s="26" customFormat="1">
      <c r="B53" s="114"/>
      <c r="D53" s="115"/>
      <c r="F53" s="22"/>
      <c r="W53" s="29">
        <v>50</v>
      </c>
      <c r="X53" s="29" t="str">
        <f t="shared" si="0"/>
        <v>32</v>
      </c>
      <c r="Y53" s="29" t="str">
        <f t="shared" si="1"/>
        <v>3200</v>
      </c>
    </row>
    <row r="54" spans="2:25" s="26" customFormat="1">
      <c r="B54" s="114"/>
      <c r="D54" s="115"/>
      <c r="F54" s="22"/>
      <c r="W54" s="29">
        <v>51</v>
      </c>
      <c r="X54" s="29" t="str">
        <f t="shared" si="0"/>
        <v>33</v>
      </c>
      <c r="Y54" s="29" t="str">
        <f t="shared" si="1"/>
        <v>3300</v>
      </c>
    </row>
    <row r="55" spans="2:25" s="26" customFormat="1">
      <c r="B55" s="114"/>
      <c r="D55" s="115"/>
      <c r="F55" s="22"/>
      <c r="W55" s="29">
        <v>52</v>
      </c>
      <c r="X55" s="29" t="str">
        <f t="shared" si="0"/>
        <v>34</v>
      </c>
      <c r="Y55" s="29" t="str">
        <f t="shared" si="1"/>
        <v>3400</v>
      </c>
    </row>
    <row r="56" spans="2:25" s="26" customFormat="1">
      <c r="B56" s="114"/>
      <c r="D56" s="115"/>
      <c r="F56" s="22"/>
      <c r="W56" s="29">
        <v>53</v>
      </c>
      <c r="X56" s="29" t="str">
        <f t="shared" si="0"/>
        <v>35</v>
      </c>
      <c r="Y56" s="29" t="str">
        <f t="shared" si="1"/>
        <v>3500</v>
      </c>
    </row>
    <row r="57" spans="2:25" s="26" customFormat="1">
      <c r="B57" s="114"/>
      <c r="D57" s="115"/>
      <c r="F57" s="22"/>
      <c r="W57" s="29">
        <v>54</v>
      </c>
      <c r="X57" s="29" t="str">
        <f t="shared" si="0"/>
        <v>36</v>
      </c>
      <c r="Y57" s="29" t="str">
        <f t="shared" si="1"/>
        <v>3600</v>
      </c>
    </row>
    <row r="58" spans="2:25" s="26" customFormat="1">
      <c r="B58" s="114"/>
      <c r="D58" s="115"/>
      <c r="F58" s="22"/>
      <c r="W58" s="29">
        <v>55</v>
      </c>
      <c r="X58" s="29" t="str">
        <f t="shared" si="0"/>
        <v>37</v>
      </c>
      <c r="Y58" s="29" t="str">
        <f t="shared" si="1"/>
        <v>3700</v>
      </c>
    </row>
    <row r="59" spans="2:25" s="26" customFormat="1">
      <c r="B59" s="114"/>
      <c r="D59" s="115"/>
      <c r="F59" s="22"/>
      <c r="W59" s="29">
        <v>56</v>
      </c>
      <c r="X59" s="29" t="str">
        <f t="shared" si="0"/>
        <v>38</v>
      </c>
      <c r="Y59" s="29" t="str">
        <f t="shared" si="1"/>
        <v>3800</v>
      </c>
    </row>
    <row r="60" spans="2:25" s="26" customFormat="1">
      <c r="B60" s="114"/>
      <c r="D60" s="115"/>
      <c r="F60" s="22"/>
      <c r="W60" s="29">
        <v>57</v>
      </c>
      <c r="X60" s="29" t="str">
        <f t="shared" si="0"/>
        <v>39</v>
      </c>
      <c r="Y60" s="29" t="str">
        <f t="shared" si="1"/>
        <v>3900</v>
      </c>
    </row>
    <row r="61" spans="2:25" s="26" customFormat="1">
      <c r="B61" s="114"/>
      <c r="D61" s="115"/>
      <c r="F61" s="22"/>
      <c r="W61" s="29">
        <v>58</v>
      </c>
      <c r="X61" s="29" t="str">
        <f t="shared" si="0"/>
        <v>3A</v>
      </c>
      <c r="Y61" s="29" t="str">
        <f t="shared" si="1"/>
        <v>3A00</v>
      </c>
    </row>
    <row r="62" spans="2:25" s="26" customFormat="1">
      <c r="B62" s="114"/>
      <c r="D62" s="115"/>
      <c r="F62" s="22"/>
      <c r="W62" s="29">
        <v>59</v>
      </c>
      <c r="X62" s="29" t="str">
        <f t="shared" si="0"/>
        <v>3B</v>
      </c>
      <c r="Y62" s="29" t="str">
        <f t="shared" si="1"/>
        <v>3B00</v>
      </c>
    </row>
    <row r="63" spans="2:25" s="26" customFormat="1">
      <c r="B63" s="114"/>
      <c r="D63" s="115"/>
      <c r="F63" s="22"/>
      <c r="W63" s="29">
        <v>60</v>
      </c>
      <c r="X63" s="29" t="str">
        <f t="shared" si="0"/>
        <v>3C</v>
      </c>
      <c r="Y63" s="29" t="str">
        <f t="shared" si="1"/>
        <v>3C00</v>
      </c>
    </row>
    <row r="64" spans="2:25" s="26" customFormat="1">
      <c r="B64" s="114"/>
      <c r="D64" s="115"/>
      <c r="F64" s="22"/>
      <c r="W64" s="29">
        <v>61</v>
      </c>
      <c r="X64" s="29" t="str">
        <f t="shared" si="0"/>
        <v>3D</v>
      </c>
      <c r="Y64" s="29" t="str">
        <f t="shared" si="1"/>
        <v>3D00</v>
      </c>
    </row>
    <row r="65" spans="2:25" s="26" customFormat="1">
      <c r="B65" s="114"/>
      <c r="D65" s="115"/>
      <c r="F65" s="22"/>
      <c r="W65" s="29">
        <v>62</v>
      </c>
      <c r="X65" s="29" t="str">
        <f t="shared" si="0"/>
        <v>3E</v>
      </c>
      <c r="Y65" s="29" t="str">
        <f t="shared" si="1"/>
        <v>3E00</v>
      </c>
    </row>
    <row r="66" spans="2:25" s="26" customFormat="1">
      <c r="B66" s="114"/>
      <c r="D66" s="115"/>
      <c r="F66" s="22"/>
      <c r="W66" s="29">
        <v>63</v>
      </c>
      <c r="X66" s="29" t="str">
        <f t="shared" si="0"/>
        <v>3F</v>
      </c>
      <c r="Y66" s="29" t="str">
        <f t="shared" si="1"/>
        <v>3F00</v>
      </c>
    </row>
    <row r="67" spans="2:25" s="26" customFormat="1">
      <c r="B67" s="114"/>
      <c r="D67" s="115"/>
      <c r="F67" s="22"/>
      <c r="W67" s="29">
        <v>64</v>
      </c>
      <c r="X67" s="29" t="str">
        <f t="shared" si="0"/>
        <v>40</v>
      </c>
      <c r="Y67" s="29" t="str">
        <f t="shared" si="1"/>
        <v>4000</v>
      </c>
    </row>
    <row r="68" spans="2:25" s="26" customFormat="1">
      <c r="B68" s="114"/>
      <c r="D68" s="115"/>
      <c r="F68" s="22"/>
      <c r="W68" s="29">
        <v>65</v>
      </c>
      <c r="X68" s="29" t="str">
        <f t="shared" ref="X68:X131" si="2">DEC2HEX(W68)</f>
        <v>41</v>
      </c>
      <c r="Y68" s="29" t="str">
        <f t="shared" ref="Y68:Y131" si="3">_xlfn.CONCAT(X68,"00")</f>
        <v>4100</v>
      </c>
    </row>
    <row r="69" spans="2:25" s="26" customFormat="1">
      <c r="B69" s="114"/>
      <c r="D69" s="115"/>
      <c r="F69" s="22"/>
      <c r="W69" s="29">
        <v>66</v>
      </c>
      <c r="X69" s="29" t="str">
        <f t="shared" si="2"/>
        <v>42</v>
      </c>
      <c r="Y69" s="29" t="str">
        <f t="shared" si="3"/>
        <v>4200</v>
      </c>
    </row>
    <row r="70" spans="2:25" s="26" customFormat="1">
      <c r="B70" s="114"/>
      <c r="D70" s="115"/>
      <c r="F70" s="22"/>
      <c r="W70" s="29">
        <v>67</v>
      </c>
      <c r="X70" s="29" t="str">
        <f t="shared" si="2"/>
        <v>43</v>
      </c>
      <c r="Y70" s="29" t="str">
        <f t="shared" si="3"/>
        <v>4300</v>
      </c>
    </row>
    <row r="71" spans="2:25" s="26" customFormat="1">
      <c r="B71" s="114"/>
      <c r="D71" s="115"/>
      <c r="F71" s="22"/>
      <c r="W71" s="29">
        <v>68</v>
      </c>
      <c r="X71" s="29" t="str">
        <f t="shared" si="2"/>
        <v>44</v>
      </c>
      <c r="Y71" s="29" t="str">
        <f t="shared" si="3"/>
        <v>4400</v>
      </c>
    </row>
    <row r="72" spans="2:25" s="26" customFormat="1">
      <c r="B72" s="114"/>
      <c r="D72" s="115"/>
      <c r="F72" s="22"/>
      <c r="W72" s="29">
        <v>69</v>
      </c>
      <c r="X72" s="29" t="str">
        <f t="shared" si="2"/>
        <v>45</v>
      </c>
      <c r="Y72" s="29" t="str">
        <f t="shared" si="3"/>
        <v>4500</v>
      </c>
    </row>
    <row r="73" spans="2:25" s="26" customFormat="1">
      <c r="B73" s="114"/>
      <c r="D73" s="115"/>
      <c r="F73" s="22"/>
      <c r="W73" s="29">
        <v>70</v>
      </c>
      <c r="X73" s="29" t="str">
        <f t="shared" si="2"/>
        <v>46</v>
      </c>
      <c r="Y73" s="29" t="str">
        <f t="shared" si="3"/>
        <v>4600</v>
      </c>
    </row>
    <row r="74" spans="2:25" s="26" customFormat="1">
      <c r="B74" s="114"/>
      <c r="D74" s="115"/>
      <c r="F74" s="22"/>
      <c r="W74" s="29">
        <v>71</v>
      </c>
      <c r="X74" s="29" t="str">
        <f t="shared" si="2"/>
        <v>47</v>
      </c>
      <c r="Y74" s="29" t="str">
        <f t="shared" si="3"/>
        <v>4700</v>
      </c>
    </row>
    <row r="75" spans="2:25" s="26" customFormat="1">
      <c r="B75" s="114"/>
      <c r="D75" s="115"/>
      <c r="F75" s="22"/>
      <c r="W75" s="29">
        <v>72</v>
      </c>
      <c r="X75" s="29" t="str">
        <f t="shared" si="2"/>
        <v>48</v>
      </c>
      <c r="Y75" s="29" t="str">
        <f t="shared" si="3"/>
        <v>4800</v>
      </c>
    </row>
    <row r="76" spans="2:25" s="26" customFormat="1">
      <c r="B76" s="114"/>
      <c r="D76" s="115"/>
      <c r="F76" s="22"/>
      <c r="W76" s="29">
        <v>73</v>
      </c>
      <c r="X76" s="29" t="str">
        <f t="shared" si="2"/>
        <v>49</v>
      </c>
      <c r="Y76" s="29" t="str">
        <f t="shared" si="3"/>
        <v>4900</v>
      </c>
    </row>
    <row r="77" spans="2:25" s="26" customFormat="1">
      <c r="B77" s="114"/>
      <c r="D77" s="115"/>
      <c r="F77" s="22"/>
      <c r="W77" s="29">
        <v>74</v>
      </c>
      <c r="X77" s="29" t="str">
        <f t="shared" si="2"/>
        <v>4A</v>
      </c>
      <c r="Y77" s="29" t="str">
        <f t="shared" si="3"/>
        <v>4A00</v>
      </c>
    </row>
    <row r="78" spans="2:25" s="26" customFormat="1">
      <c r="B78" s="114"/>
      <c r="D78" s="115"/>
      <c r="F78" s="22"/>
      <c r="W78" s="29">
        <v>75</v>
      </c>
      <c r="X78" s="29" t="str">
        <f t="shared" si="2"/>
        <v>4B</v>
      </c>
      <c r="Y78" s="29" t="str">
        <f t="shared" si="3"/>
        <v>4B00</v>
      </c>
    </row>
    <row r="79" spans="2:25" s="26" customFormat="1">
      <c r="B79" s="114"/>
      <c r="D79" s="115"/>
      <c r="F79" s="22"/>
      <c r="W79" s="29">
        <v>76</v>
      </c>
      <c r="X79" s="29" t="str">
        <f t="shared" si="2"/>
        <v>4C</v>
      </c>
      <c r="Y79" s="29" t="str">
        <f t="shared" si="3"/>
        <v>4C00</v>
      </c>
    </row>
    <row r="80" spans="2:25" s="26" customFormat="1">
      <c r="B80" s="114"/>
      <c r="D80" s="115"/>
      <c r="F80" s="22"/>
      <c r="W80" s="29">
        <v>77</v>
      </c>
      <c r="X80" s="29" t="str">
        <f t="shared" si="2"/>
        <v>4D</v>
      </c>
      <c r="Y80" s="29" t="str">
        <f t="shared" si="3"/>
        <v>4D00</v>
      </c>
    </row>
    <row r="81" spans="2:25" s="26" customFormat="1">
      <c r="B81" s="114"/>
      <c r="D81" s="115"/>
      <c r="F81" s="22"/>
      <c r="W81" s="29">
        <v>78</v>
      </c>
      <c r="X81" s="29" t="str">
        <f t="shared" si="2"/>
        <v>4E</v>
      </c>
      <c r="Y81" s="29" t="str">
        <f t="shared" si="3"/>
        <v>4E00</v>
      </c>
    </row>
    <row r="82" spans="2:25" s="26" customFormat="1">
      <c r="B82" s="114"/>
      <c r="D82" s="115"/>
      <c r="F82" s="22"/>
      <c r="W82" s="29">
        <v>79</v>
      </c>
      <c r="X82" s="29" t="str">
        <f t="shared" si="2"/>
        <v>4F</v>
      </c>
      <c r="Y82" s="29" t="str">
        <f t="shared" si="3"/>
        <v>4F00</v>
      </c>
    </row>
    <row r="83" spans="2:25" s="26" customFormat="1">
      <c r="B83" s="114"/>
      <c r="D83" s="115"/>
      <c r="F83" s="22"/>
      <c r="W83" s="29">
        <v>80</v>
      </c>
      <c r="X83" s="29" t="str">
        <f t="shared" si="2"/>
        <v>50</v>
      </c>
      <c r="Y83" s="29" t="str">
        <f t="shared" si="3"/>
        <v>5000</v>
      </c>
    </row>
    <row r="84" spans="2:25" s="26" customFormat="1">
      <c r="B84" s="114"/>
      <c r="D84" s="115"/>
      <c r="F84" s="22"/>
      <c r="W84" s="29">
        <v>81</v>
      </c>
      <c r="X84" s="29" t="str">
        <f t="shared" si="2"/>
        <v>51</v>
      </c>
      <c r="Y84" s="29" t="str">
        <f t="shared" si="3"/>
        <v>5100</v>
      </c>
    </row>
    <row r="85" spans="2:25" s="26" customFormat="1">
      <c r="B85" s="114"/>
      <c r="D85" s="115"/>
      <c r="F85" s="22"/>
      <c r="W85" s="29">
        <v>82</v>
      </c>
      <c r="X85" s="29" t="str">
        <f t="shared" si="2"/>
        <v>52</v>
      </c>
      <c r="Y85" s="29" t="str">
        <f t="shared" si="3"/>
        <v>5200</v>
      </c>
    </row>
    <row r="86" spans="2:25" s="26" customFormat="1">
      <c r="B86" s="114"/>
      <c r="D86" s="115"/>
      <c r="F86" s="22"/>
      <c r="W86" s="29">
        <v>83</v>
      </c>
      <c r="X86" s="29" t="str">
        <f t="shared" si="2"/>
        <v>53</v>
      </c>
      <c r="Y86" s="29" t="str">
        <f t="shared" si="3"/>
        <v>5300</v>
      </c>
    </row>
    <row r="87" spans="2:25" s="26" customFormat="1">
      <c r="B87" s="114"/>
      <c r="D87" s="115"/>
      <c r="F87" s="22"/>
      <c r="W87" s="29">
        <v>84</v>
      </c>
      <c r="X87" s="29" t="str">
        <f t="shared" si="2"/>
        <v>54</v>
      </c>
      <c r="Y87" s="29" t="str">
        <f t="shared" si="3"/>
        <v>5400</v>
      </c>
    </row>
    <row r="88" spans="2:25" s="26" customFormat="1">
      <c r="B88" s="114"/>
      <c r="D88" s="115"/>
      <c r="F88" s="22"/>
      <c r="W88" s="29">
        <v>85</v>
      </c>
      <c r="X88" s="29" t="str">
        <f t="shared" si="2"/>
        <v>55</v>
      </c>
      <c r="Y88" s="29" t="str">
        <f t="shared" si="3"/>
        <v>5500</v>
      </c>
    </row>
    <row r="89" spans="2:25" s="26" customFormat="1">
      <c r="B89" s="114"/>
      <c r="D89" s="115"/>
      <c r="F89" s="22"/>
      <c r="W89" s="29">
        <v>86</v>
      </c>
      <c r="X89" s="29" t="str">
        <f t="shared" si="2"/>
        <v>56</v>
      </c>
      <c r="Y89" s="29" t="str">
        <f t="shared" si="3"/>
        <v>5600</v>
      </c>
    </row>
    <row r="90" spans="2:25" s="26" customFormat="1">
      <c r="B90" s="114"/>
      <c r="D90" s="115"/>
      <c r="F90" s="22"/>
      <c r="W90" s="29">
        <v>87</v>
      </c>
      <c r="X90" s="29" t="str">
        <f t="shared" si="2"/>
        <v>57</v>
      </c>
      <c r="Y90" s="29" t="str">
        <f t="shared" si="3"/>
        <v>5700</v>
      </c>
    </row>
    <row r="91" spans="2:25" s="26" customFormat="1">
      <c r="B91" s="114"/>
      <c r="D91" s="115"/>
      <c r="F91" s="22"/>
      <c r="W91" s="29">
        <v>88</v>
      </c>
      <c r="X91" s="29" t="str">
        <f t="shared" si="2"/>
        <v>58</v>
      </c>
      <c r="Y91" s="29" t="str">
        <f t="shared" si="3"/>
        <v>5800</v>
      </c>
    </row>
    <row r="92" spans="2:25" s="26" customFormat="1">
      <c r="B92" s="114"/>
      <c r="D92" s="115"/>
      <c r="F92" s="22"/>
      <c r="W92" s="29">
        <v>89</v>
      </c>
      <c r="X92" s="29" t="str">
        <f t="shared" si="2"/>
        <v>59</v>
      </c>
      <c r="Y92" s="29" t="str">
        <f t="shared" si="3"/>
        <v>5900</v>
      </c>
    </row>
    <row r="93" spans="2:25" s="26" customFormat="1">
      <c r="B93" s="114"/>
      <c r="D93" s="115"/>
      <c r="F93" s="22"/>
      <c r="W93" s="29">
        <v>90</v>
      </c>
      <c r="X93" s="29" t="str">
        <f t="shared" si="2"/>
        <v>5A</v>
      </c>
      <c r="Y93" s="29" t="str">
        <f t="shared" si="3"/>
        <v>5A00</v>
      </c>
    </row>
    <row r="94" spans="2:25" s="26" customFormat="1">
      <c r="B94" s="114"/>
      <c r="D94" s="115"/>
      <c r="F94" s="22"/>
      <c r="W94" s="29">
        <v>91</v>
      </c>
      <c r="X94" s="29" t="str">
        <f t="shared" si="2"/>
        <v>5B</v>
      </c>
      <c r="Y94" s="29" t="str">
        <f t="shared" si="3"/>
        <v>5B00</v>
      </c>
    </row>
    <row r="95" spans="2:25" s="26" customFormat="1">
      <c r="B95" s="114"/>
      <c r="D95" s="115"/>
      <c r="F95" s="22"/>
      <c r="W95" s="29">
        <v>92</v>
      </c>
      <c r="X95" s="29" t="str">
        <f t="shared" si="2"/>
        <v>5C</v>
      </c>
      <c r="Y95" s="29" t="str">
        <f t="shared" si="3"/>
        <v>5C00</v>
      </c>
    </row>
    <row r="96" spans="2:25" s="26" customFormat="1">
      <c r="B96" s="114"/>
      <c r="D96" s="115"/>
      <c r="F96" s="22"/>
      <c r="W96" s="29">
        <v>93</v>
      </c>
      <c r="X96" s="29" t="str">
        <f t="shared" si="2"/>
        <v>5D</v>
      </c>
      <c r="Y96" s="29" t="str">
        <f t="shared" si="3"/>
        <v>5D00</v>
      </c>
    </row>
    <row r="97" spans="2:25" s="26" customFormat="1">
      <c r="B97" s="114"/>
      <c r="D97" s="115"/>
      <c r="F97" s="22"/>
      <c r="W97" s="29">
        <v>94</v>
      </c>
      <c r="X97" s="29" t="str">
        <f t="shared" si="2"/>
        <v>5E</v>
      </c>
      <c r="Y97" s="29" t="str">
        <f t="shared" si="3"/>
        <v>5E00</v>
      </c>
    </row>
    <row r="98" spans="2:25" s="26" customFormat="1">
      <c r="B98" s="114"/>
      <c r="D98" s="115"/>
      <c r="F98" s="22"/>
      <c r="W98" s="29">
        <v>95</v>
      </c>
      <c r="X98" s="29" t="str">
        <f t="shared" si="2"/>
        <v>5F</v>
      </c>
      <c r="Y98" s="29" t="str">
        <f t="shared" si="3"/>
        <v>5F00</v>
      </c>
    </row>
    <row r="99" spans="2:25" s="26" customFormat="1">
      <c r="B99" s="114"/>
      <c r="D99" s="115"/>
      <c r="F99" s="22"/>
      <c r="W99" s="29">
        <v>96</v>
      </c>
      <c r="X99" s="29" t="str">
        <f t="shared" si="2"/>
        <v>60</v>
      </c>
      <c r="Y99" s="29" t="str">
        <f t="shared" si="3"/>
        <v>6000</v>
      </c>
    </row>
    <row r="100" spans="2:25" s="26" customFormat="1">
      <c r="B100" s="114"/>
      <c r="D100" s="115"/>
      <c r="F100" s="22"/>
      <c r="W100" s="29">
        <v>97</v>
      </c>
      <c r="X100" s="29" t="str">
        <f t="shared" si="2"/>
        <v>61</v>
      </c>
      <c r="Y100" s="29" t="str">
        <f t="shared" si="3"/>
        <v>6100</v>
      </c>
    </row>
    <row r="101" spans="2:25" s="26" customFormat="1">
      <c r="B101" s="114"/>
      <c r="D101" s="115"/>
      <c r="F101" s="22"/>
      <c r="W101" s="29">
        <v>98</v>
      </c>
      <c r="X101" s="29" t="str">
        <f t="shared" si="2"/>
        <v>62</v>
      </c>
      <c r="Y101" s="29" t="str">
        <f t="shared" si="3"/>
        <v>6200</v>
      </c>
    </row>
    <row r="102" spans="2:25" s="26" customFormat="1">
      <c r="B102" s="114"/>
      <c r="D102" s="115"/>
      <c r="F102" s="22"/>
      <c r="W102" s="29">
        <v>99</v>
      </c>
      <c r="X102" s="29" t="str">
        <f t="shared" si="2"/>
        <v>63</v>
      </c>
      <c r="Y102" s="29" t="str">
        <f t="shared" si="3"/>
        <v>6300</v>
      </c>
    </row>
    <row r="103" spans="2:25" s="26" customFormat="1">
      <c r="B103" s="114"/>
      <c r="D103" s="115"/>
      <c r="F103" s="22"/>
      <c r="W103" s="29">
        <v>100</v>
      </c>
      <c r="X103" s="29" t="str">
        <f t="shared" si="2"/>
        <v>64</v>
      </c>
      <c r="Y103" s="29" t="str">
        <f t="shared" si="3"/>
        <v>6400</v>
      </c>
    </row>
    <row r="104" spans="2:25" s="26" customFormat="1">
      <c r="B104" s="114"/>
      <c r="D104" s="115"/>
      <c r="F104" s="22"/>
      <c r="W104" s="29">
        <v>101</v>
      </c>
      <c r="X104" s="29" t="str">
        <f t="shared" si="2"/>
        <v>65</v>
      </c>
      <c r="Y104" s="29" t="str">
        <f t="shared" si="3"/>
        <v>6500</v>
      </c>
    </row>
    <row r="105" spans="2:25" s="26" customFormat="1">
      <c r="B105" s="114"/>
      <c r="D105" s="115"/>
      <c r="F105" s="22"/>
      <c r="W105" s="29">
        <v>102</v>
      </c>
      <c r="X105" s="29" t="str">
        <f t="shared" si="2"/>
        <v>66</v>
      </c>
      <c r="Y105" s="29" t="str">
        <f t="shared" si="3"/>
        <v>6600</v>
      </c>
    </row>
    <row r="106" spans="2:25" s="26" customFormat="1">
      <c r="B106" s="114"/>
      <c r="D106" s="115"/>
      <c r="F106" s="22"/>
      <c r="W106" s="29">
        <v>103</v>
      </c>
      <c r="X106" s="29" t="str">
        <f t="shared" si="2"/>
        <v>67</v>
      </c>
      <c r="Y106" s="29" t="str">
        <f t="shared" si="3"/>
        <v>6700</v>
      </c>
    </row>
    <row r="107" spans="2:25" s="26" customFormat="1">
      <c r="B107" s="114"/>
      <c r="D107" s="115"/>
      <c r="F107" s="22"/>
      <c r="W107" s="29">
        <v>104</v>
      </c>
      <c r="X107" s="29" t="str">
        <f t="shared" si="2"/>
        <v>68</v>
      </c>
      <c r="Y107" s="29" t="str">
        <f t="shared" si="3"/>
        <v>6800</v>
      </c>
    </row>
    <row r="108" spans="2:25" s="26" customFormat="1">
      <c r="B108" s="114"/>
      <c r="D108" s="115"/>
      <c r="F108" s="22"/>
      <c r="W108" s="29">
        <v>105</v>
      </c>
      <c r="X108" s="29" t="str">
        <f t="shared" si="2"/>
        <v>69</v>
      </c>
      <c r="Y108" s="29" t="str">
        <f t="shared" si="3"/>
        <v>6900</v>
      </c>
    </row>
    <row r="109" spans="2:25" s="26" customFormat="1">
      <c r="B109" s="114"/>
      <c r="D109" s="115"/>
      <c r="F109" s="22"/>
      <c r="W109" s="29">
        <v>106</v>
      </c>
      <c r="X109" s="29" t="str">
        <f t="shared" si="2"/>
        <v>6A</v>
      </c>
      <c r="Y109" s="29" t="str">
        <f t="shared" si="3"/>
        <v>6A00</v>
      </c>
    </row>
    <row r="110" spans="2:25" s="26" customFormat="1">
      <c r="B110" s="114"/>
      <c r="D110" s="115"/>
      <c r="F110" s="22"/>
      <c r="W110" s="29">
        <v>107</v>
      </c>
      <c r="X110" s="29" t="str">
        <f t="shared" si="2"/>
        <v>6B</v>
      </c>
      <c r="Y110" s="29" t="str">
        <f t="shared" si="3"/>
        <v>6B00</v>
      </c>
    </row>
    <row r="111" spans="2:25" s="26" customFormat="1">
      <c r="B111" s="114"/>
      <c r="D111" s="115"/>
      <c r="F111" s="22"/>
      <c r="W111" s="29">
        <v>108</v>
      </c>
      <c r="X111" s="29" t="str">
        <f t="shared" si="2"/>
        <v>6C</v>
      </c>
      <c r="Y111" s="29" t="str">
        <f t="shared" si="3"/>
        <v>6C00</v>
      </c>
    </row>
    <row r="112" spans="2:25" s="26" customFormat="1">
      <c r="B112" s="114"/>
      <c r="D112" s="115"/>
      <c r="F112" s="22"/>
      <c r="W112" s="29">
        <v>109</v>
      </c>
      <c r="X112" s="29" t="str">
        <f t="shared" si="2"/>
        <v>6D</v>
      </c>
      <c r="Y112" s="29" t="str">
        <f t="shared" si="3"/>
        <v>6D00</v>
      </c>
    </row>
    <row r="113" spans="2:25" s="26" customFormat="1">
      <c r="B113" s="114"/>
      <c r="D113" s="115"/>
      <c r="F113" s="22"/>
      <c r="W113" s="29">
        <v>110</v>
      </c>
      <c r="X113" s="29" t="str">
        <f t="shared" si="2"/>
        <v>6E</v>
      </c>
      <c r="Y113" s="29" t="str">
        <f t="shared" si="3"/>
        <v>6E00</v>
      </c>
    </row>
    <row r="114" spans="2:25" s="26" customFormat="1">
      <c r="B114" s="114"/>
      <c r="D114" s="115"/>
      <c r="F114" s="22"/>
      <c r="W114" s="29">
        <v>111</v>
      </c>
      <c r="X114" s="29" t="str">
        <f t="shared" si="2"/>
        <v>6F</v>
      </c>
      <c r="Y114" s="29" t="str">
        <f t="shared" si="3"/>
        <v>6F00</v>
      </c>
    </row>
    <row r="115" spans="2:25" s="26" customFormat="1">
      <c r="B115" s="114"/>
      <c r="D115" s="115"/>
      <c r="F115" s="22"/>
      <c r="W115" s="29">
        <v>112</v>
      </c>
      <c r="X115" s="29" t="str">
        <f t="shared" si="2"/>
        <v>70</v>
      </c>
      <c r="Y115" s="29" t="str">
        <f t="shared" si="3"/>
        <v>7000</v>
      </c>
    </row>
    <row r="116" spans="2:25" s="26" customFormat="1">
      <c r="B116" s="114"/>
      <c r="D116" s="115"/>
      <c r="F116" s="22"/>
      <c r="W116" s="29">
        <v>113</v>
      </c>
      <c r="X116" s="29" t="str">
        <f t="shared" si="2"/>
        <v>71</v>
      </c>
      <c r="Y116" s="29" t="str">
        <f t="shared" si="3"/>
        <v>7100</v>
      </c>
    </row>
    <row r="117" spans="2:25" s="26" customFormat="1">
      <c r="B117" s="114"/>
      <c r="D117" s="115"/>
      <c r="F117" s="22"/>
      <c r="W117" s="29">
        <v>114</v>
      </c>
      <c r="X117" s="29" t="str">
        <f t="shared" si="2"/>
        <v>72</v>
      </c>
      <c r="Y117" s="29" t="str">
        <f t="shared" si="3"/>
        <v>7200</v>
      </c>
    </row>
    <row r="118" spans="2:25" s="26" customFormat="1">
      <c r="B118" s="114"/>
      <c r="D118" s="115"/>
      <c r="F118" s="22"/>
      <c r="W118" s="29">
        <v>115</v>
      </c>
      <c r="X118" s="29" t="str">
        <f t="shared" si="2"/>
        <v>73</v>
      </c>
      <c r="Y118" s="29" t="str">
        <f t="shared" si="3"/>
        <v>7300</v>
      </c>
    </row>
    <row r="119" spans="2:25" s="26" customFormat="1">
      <c r="B119" s="114"/>
      <c r="D119" s="115"/>
      <c r="F119" s="22"/>
      <c r="W119" s="29">
        <v>116</v>
      </c>
      <c r="X119" s="29" t="str">
        <f t="shared" si="2"/>
        <v>74</v>
      </c>
      <c r="Y119" s="29" t="str">
        <f t="shared" si="3"/>
        <v>7400</v>
      </c>
    </row>
    <row r="120" spans="2:25" s="26" customFormat="1">
      <c r="B120" s="114"/>
      <c r="D120" s="115"/>
      <c r="F120" s="22"/>
      <c r="W120" s="29">
        <v>117</v>
      </c>
      <c r="X120" s="29" t="str">
        <f t="shared" si="2"/>
        <v>75</v>
      </c>
      <c r="Y120" s="29" t="str">
        <f t="shared" si="3"/>
        <v>7500</v>
      </c>
    </row>
    <row r="121" spans="2:25" s="26" customFormat="1">
      <c r="B121" s="114"/>
      <c r="D121" s="115"/>
      <c r="F121" s="22"/>
      <c r="W121" s="29">
        <v>118</v>
      </c>
      <c r="X121" s="29" t="str">
        <f t="shared" si="2"/>
        <v>76</v>
      </c>
      <c r="Y121" s="29" t="str">
        <f t="shared" si="3"/>
        <v>7600</v>
      </c>
    </row>
    <row r="122" spans="2:25" s="26" customFormat="1">
      <c r="B122" s="114"/>
      <c r="D122" s="115"/>
      <c r="F122" s="22"/>
      <c r="W122" s="29">
        <v>119</v>
      </c>
      <c r="X122" s="29" t="str">
        <f t="shared" si="2"/>
        <v>77</v>
      </c>
      <c r="Y122" s="29" t="str">
        <f t="shared" si="3"/>
        <v>7700</v>
      </c>
    </row>
    <row r="123" spans="2:25" s="26" customFormat="1">
      <c r="B123" s="114"/>
      <c r="D123" s="115"/>
      <c r="F123" s="22"/>
      <c r="W123" s="29">
        <v>120</v>
      </c>
      <c r="X123" s="29" t="str">
        <f t="shared" si="2"/>
        <v>78</v>
      </c>
      <c r="Y123" s="29" t="str">
        <f t="shared" si="3"/>
        <v>7800</v>
      </c>
    </row>
    <row r="124" spans="2:25" s="26" customFormat="1">
      <c r="B124" s="114"/>
      <c r="D124" s="115"/>
      <c r="F124" s="22"/>
      <c r="W124" s="29">
        <v>121</v>
      </c>
      <c r="X124" s="29" t="str">
        <f t="shared" si="2"/>
        <v>79</v>
      </c>
      <c r="Y124" s="29" t="str">
        <f t="shared" si="3"/>
        <v>7900</v>
      </c>
    </row>
    <row r="125" spans="2:25" s="26" customFormat="1">
      <c r="B125" s="114"/>
      <c r="D125" s="115"/>
      <c r="F125" s="22"/>
      <c r="W125" s="29">
        <v>122</v>
      </c>
      <c r="X125" s="29" t="str">
        <f t="shared" si="2"/>
        <v>7A</v>
      </c>
      <c r="Y125" s="29" t="str">
        <f t="shared" si="3"/>
        <v>7A00</v>
      </c>
    </row>
    <row r="126" spans="2:25" s="26" customFormat="1">
      <c r="B126" s="114"/>
      <c r="D126" s="115"/>
      <c r="F126" s="22"/>
      <c r="W126" s="29">
        <v>123</v>
      </c>
      <c r="X126" s="29" t="str">
        <f t="shared" si="2"/>
        <v>7B</v>
      </c>
      <c r="Y126" s="29" t="str">
        <f t="shared" si="3"/>
        <v>7B00</v>
      </c>
    </row>
    <row r="127" spans="2:25" s="26" customFormat="1">
      <c r="B127" s="114"/>
      <c r="D127" s="115"/>
      <c r="F127" s="22"/>
      <c r="W127" s="29">
        <v>124</v>
      </c>
      <c r="X127" s="29" t="str">
        <f t="shared" si="2"/>
        <v>7C</v>
      </c>
      <c r="Y127" s="29" t="str">
        <f t="shared" si="3"/>
        <v>7C00</v>
      </c>
    </row>
    <row r="128" spans="2:25" s="26" customFormat="1">
      <c r="B128" s="114"/>
      <c r="D128" s="115"/>
      <c r="F128" s="22"/>
      <c r="W128" s="29">
        <v>125</v>
      </c>
      <c r="X128" s="29" t="str">
        <f t="shared" si="2"/>
        <v>7D</v>
      </c>
      <c r="Y128" s="29" t="str">
        <f t="shared" si="3"/>
        <v>7D00</v>
      </c>
    </row>
    <row r="129" spans="2:25" s="26" customFormat="1">
      <c r="B129" s="114"/>
      <c r="D129" s="115"/>
      <c r="F129" s="22"/>
      <c r="W129" s="29">
        <v>126</v>
      </c>
      <c r="X129" s="29" t="str">
        <f t="shared" si="2"/>
        <v>7E</v>
      </c>
      <c r="Y129" s="29" t="str">
        <f t="shared" si="3"/>
        <v>7E00</v>
      </c>
    </row>
    <row r="130" spans="2:25" s="26" customFormat="1">
      <c r="B130" s="114"/>
      <c r="D130" s="115"/>
      <c r="F130" s="22"/>
      <c r="W130" s="29">
        <v>127</v>
      </c>
      <c r="X130" s="29" t="str">
        <f t="shared" si="2"/>
        <v>7F</v>
      </c>
      <c r="Y130" s="29" t="str">
        <f t="shared" si="3"/>
        <v>7F00</v>
      </c>
    </row>
    <row r="131" spans="2:25" s="26" customFormat="1">
      <c r="B131" s="114"/>
      <c r="D131" s="115"/>
      <c r="F131" s="22"/>
      <c r="W131" s="29">
        <v>128</v>
      </c>
      <c r="X131" s="29" t="str">
        <f t="shared" si="2"/>
        <v>80</v>
      </c>
      <c r="Y131" s="29" t="str">
        <f t="shared" si="3"/>
        <v>8000</v>
      </c>
    </row>
    <row r="132" spans="2:25" s="26" customFormat="1">
      <c r="B132" s="114"/>
      <c r="D132" s="115"/>
      <c r="F132" s="22"/>
      <c r="W132" s="29">
        <v>129</v>
      </c>
      <c r="X132" s="29" t="str">
        <f t="shared" ref="X132:X195" si="4">DEC2HEX(W132)</f>
        <v>81</v>
      </c>
      <c r="Y132" s="29" t="str">
        <f t="shared" ref="Y132:Y195" si="5">_xlfn.CONCAT(X132,"00")</f>
        <v>8100</v>
      </c>
    </row>
    <row r="133" spans="2:25" s="26" customFormat="1">
      <c r="B133" s="114"/>
      <c r="D133" s="115"/>
      <c r="F133" s="22"/>
      <c r="W133" s="29">
        <v>130</v>
      </c>
      <c r="X133" s="29" t="str">
        <f t="shared" si="4"/>
        <v>82</v>
      </c>
      <c r="Y133" s="29" t="str">
        <f t="shared" si="5"/>
        <v>8200</v>
      </c>
    </row>
    <row r="134" spans="2:25" s="26" customFormat="1">
      <c r="B134" s="114"/>
      <c r="D134" s="115"/>
      <c r="F134" s="22"/>
      <c r="W134" s="29">
        <v>131</v>
      </c>
      <c r="X134" s="29" t="str">
        <f t="shared" si="4"/>
        <v>83</v>
      </c>
      <c r="Y134" s="29" t="str">
        <f t="shared" si="5"/>
        <v>8300</v>
      </c>
    </row>
    <row r="135" spans="2:25" s="26" customFormat="1">
      <c r="B135" s="114"/>
      <c r="D135" s="115"/>
      <c r="F135" s="22"/>
      <c r="W135" s="29">
        <v>132</v>
      </c>
      <c r="X135" s="29" t="str">
        <f t="shared" si="4"/>
        <v>84</v>
      </c>
      <c r="Y135" s="29" t="str">
        <f t="shared" si="5"/>
        <v>8400</v>
      </c>
    </row>
    <row r="136" spans="2:25" s="26" customFormat="1">
      <c r="B136" s="114"/>
      <c r="D136" s="115"/>
      <c r="F136" s="22"/>
      <c r="W136" s="29">
        <v>133</v>
      </c>
      <c r="X136" s="29" t="str">
        <f t="shared" si="4"/>
        <v>85</v>
      </c>
      <c r="Y136" s="29" t="str">
        <f t="shared" si="5"/>
        <v>8500</v>
      </c>
    </row>
    <row r="137" spans="2:25" s="26" customFormat="1">
      <c r="B137" s="114"/>
      <c r="D137" s="115"/>
      <c r="F137" s="22"/>
      <c r="W137" s="29">
        <v>134</v>
      </c>
      <c r="X137" s="29" t="str">
        <f t="shared" si="4"/>
        <v>86</v>
      </c>
      <c r="Y137" s="29" t="str">
        <f t="shared" si="5"/>
        <v>8600</v>
      </c>
    </row>
    <row r="138" spans="2:25" s="26" customFormat="1">
      <c r="B138" s="114"/>
      <c r="D138" s="115"/>
      <c r="F138" s="22"/>
      <c r="W138" s="29">
        <v>135</v>
      </c>
      <c r="X138" s="29" t="str">
        <f t="shared" si="4"/>
        <v>87</v>
      </c>
      <c r="Y138" s="29" t="str">
        <f t="shared" si="5"/>
        <v>8700</v>
      </c>
    </row>
    <row r="139" spans="2:25" s="26" customFormat="1">
      <c r="B139" s="114"/>
      <c r="D139" s="115"/>
      <c r="F139" s="22"/>
      <c r="W139" s="29">
        <v>136</v>
      </c>
      <c r="X139" s="29" t="str">
        <f t="shared" si="4"/>
        <v>88</v>
      </c>
      <c r="Y139" s="29" t="str">
        <f t="shared" si="5"/>
        <v>8800</v>
      </c>
    </row>
    <row r="140" spans="2:25" s="26" customFormat="1">
      <c r="B140" s="114"/>
      <c r="D140" s="115"/>
      <c r="F140" s="22"/>
      <c r="W140" s="29">
        <v>137</v>
      </c>
      <c r="X140" s="29" t="str">
        <f t="shared" si="4"/>
        <v>89</v>
      </c>
      <c r="Y140" s="29" t="str">
        <f t="shared" si="5"/>
        <v>8900</v>
      </c>
    </row>
    <row r="141" spans="2:25" s="26" customFormat="1">
      <c r="B141" s="114"/>
      <c r="D141" s="115"/>
      <c r="F141" s="22"/>
      <c r="W141" s="29">
        <v>138</v>
      </c>
      <c r="X141" s="29" t="str">
        <f t="shared" si="4"/>
        <v>8A</v>
      </c>
      <c r="Y141" s="29" t="str">
        <f t="shared" si="5"/>
        <v>8A00</v>
      </c>
    </row>
    <row r="142" spans="2:25" s="26" customFormat="1">
      <c r="B142" s="114"/>
      <c r="D142" s="115"/>
      <c r="F142" s="22"/>
      <c r="W142" s="29">
        <v>139</v>
      </c>
      <c r="X142" s="29" t="str">
        <f t="shared" si="4"/>
        <v>8B</v>
      </c>
      <c r="Y142" s="29" t="str">
        <f t="shared" si="5"/>
        <v>8B00</v>
      </c>
    </row>
    <row r="143" spans="2:25" s="26" customFormat="1">
      <c r="B143" s="114"/>
      <c r="D143" s="115"/>
      <c r="F143" s="22"/>
      <c r="W143" s="29">
        <v>140</v>
      </c>
      <c r="X143" s="29" t="str">
        <f t="shared" si="4"/>
        <v>8C</v>
      </c>
      <c r="Y143" s="29" t="str">
        <f t="shared" si="5"/>
        <v>8C00</v>
      </c>
    </row>
    <row r="144" spans="2:25" s="26" customFormat="1">
      <c r="B144" s="114"/>
      <c r="D144" s="115"/>
      <c r="F144" s="22"/>
      <c r="W144" s="29">
        <v>141</v>
      </c>
      <c r="X144" s="29" t="str">
        <f t="shared" si="4"/>
        <v>8D</v>
      </c>
      <c r="Y144" s="29" t="str">
        <f t="shared" si="5"/>
        <v>8D00</v>
      </c>
    </row>
    <row r="145" spans="2:25" s="26" customFormat="1">
      <c r="B145" s="114"/>
      <c r="D145" s="115"/>
      <c r="F145" s="22"/>
      <c r="W145" s="29">
        <v>142</v>
      </c>
      <c r="X145" s="29" t="str">
        <f t="shared" si="4"/>
        <v>8E</v>
      </c>
      <c r="Y145" s="29" t="str">
        <f t="shared" si="5"/>
        <v>8E00</v>
      </c>
    </row>
    <row r="146" spans="2:25" s="26" customFormat="1">
      <c r="B146" s="114"/>
      <c r="D146" s="115"/>
      <c r="F146" s="22"/>
      <c r="W146" s="29">
        <v>143</v>
      </c>
      <c r="X146" s="29" t="str">
        <f t="shared" si="4"/>
        <v>8F</v>
      </c>
      <c r="Y146" s="29" t="str">
        <f t="shared" si="5"/>
        <v>8F00</v>
      </c>
    </row>
    <row r="147" spans="2:25" s="26" customFormat="1">
      <c r="B147" s="114"/>
      <c r="D147" s="115"/>
      <c r="F147" s="22"/>
      <c r="W147" s="29">
        <v>144</v>
      </c>
      <c r="X147" s="29" t="str">
        <f t="shared" si="4"/>
        <v>90</v>
      </c>
      <c r="Y147" s="29" t="str">
        <f t="shared" si="5"/>
        <v>9000</v>
      </c>
    </row>
    <row r="148" spans="2:25" s="26" customFormat="1">
      <c r="B148" s="114"/>
      <c r="D148" s="115"/>
      <c r="F148" s="22"/>
      <c r="W148" s="29">
        <v>145</v>
      </c>
      <c r="X148" s="29" t="str">
        <f t="shared" si="4"/>
        <v>91</v>
      </c>
      <c r="Y148" s="29" t="str">
        <f t="shared" si="5"/>
        <v>9100</v>
      </c>
    </row>
    <row r="149" spans="2:25" s="26" customFormat="1">
      <c r="B149" s="114"/>
      <c r="D149" s="115"/>
      <c r="F149" s="22"/>
      <c r="W149" s="29">
        <v>146</v>
      </c>
      <c r="X149" s="29" t="str">
        <f t="shared" si="4"/>
        <v>92</v>
      </c>
      <c r="Y149" s="29" t="str">
        <f t="shared" si="5"/>
        <v>9200</v>
      </c>
    </row>
    <row r="150" spans="2:25" s="26" customFormat="1">
      <c r="B150" s="114"/>
      <c r="D150" s="115"/>
      <c r="F150" s="22"/>
      <c r="W150" s="29">
        <v>147</v>
      </c>
      <c r="X150" s="29" t="str">
        <f t="shared" si="4"/>
        <v>93</v>
      </c>
      <c r="Y150" s="29" t="str">
        <f t="shared" si="5"/>
        <v>9300</v>
      </c>
    </row>
    <row r="151" spans="2:25" s="26" customFormat="1">
      <c r="B151" s="114"/>
      <c r="D151" s="115"/>
      <c r="F151" s="22"/>
      <c r="W151" s="29">
        <v>148</v>
      </c>
      <c r="X151" s="29" t="str">
        <f t="shared" si="4"/>
        <v>94</v>
      </c>
      <c r="Y151" s="29" t="str">
        <f t="shared" si="5"/>
        <v>9400</v>
      </c>
    </row>
    <row r="152" spans="2:25" s="26" customFormat="1">
      <c r="B152" s="114"/>
      <c r="D152" s="115"/>
      <c r="F152" s="22"/>
      <c r="W152" s="29">
        <v>149</v>
      </c>
      <c r="X152" s="29" t="str">
        <f t="shared" si="4"/>
        <v>95</v>
      </c>
      <c r="Y152" s="29" t="str">
        <f t="shared" si="5"/>
        <v>9500</v>
      </c>
    </row>
    <row r="153" spans="2:25" s="26" customFormat="1">
      <c r="B153" s="114"/>
      <c r="D153" s="115"/>
      <c r="F153" s="22"/>
      <c r="W153" s="29">
        <v>150</v>
      </c>
      <c r="X153" s="29" t="str">
        <f t="shared" si="4"/>
        <v>96</v>
      </c>
      <c r="Y153" s="29" t="str">
        <f t="shared" si="5"/>
        <v>9600</v>
      </c>
    </row>
    <row r="154" spans="2:25" s="26" customFormat="1">
      <c r="B154" s="114"/>
      <c r="D154" s="115"/>
      <c r="F154" s="22"/>
      <c r="W154" s="29">
        <v>151</v>
      </c>
      <c r="X154" s="29" t="str">
        <f t="shared" si="4"/>
        <v>97</v>
      </c>
      <c r="Y154" s="29" t="str">
        <f t="shared" si="5"/>
        <v>9700</v>
      </c>
    </row>
    <row r="155" spans="2:25" s="26" customFormat="1">
      <c r="B155" s="114"/>
      <c r="D155" s="115"/>
      <c r="F155" s="22"/>
      <c r="W155" s="29">
        <v>152</v>
      </c>
      <c r="X155" s="29" t="str">
        <f t="shared" si="4"/>
        <v>98</v>
      </c>
      <c r="Y155" s="29" t="str">
        <f t="shared" si="5"/>
        <v>9800</v>
      </c>
    </row>
    <row r="156" spans="2:25" s="26" customFormat="1">
      <c r="B156" s="114"/>
      <c r="D156" s="115"/>
      <c r="F156" s="22"/>
      <c r="W156" s="29">
        <v>153</v>
      </c>
      <c r="X156" s="29" t="str">
        <f t="shared" si="4"/>
        <v>99</v>
      </c>
      <c r="Y156" s="29" t="str">
        <f t="shared" si="5"/>
        <v>9900</v>
      </c>
    </row>
    <row r="157" spans="2:25" s="26" customFormat="1">
      <c r="B157" s="114"/>
      <c r="D157" s="115"/>
      <c r="F157" s="22"/>
      <c r="W157" s="29">
        <v>154</v>
      </c>
      <c r="X157" s="29" t="str">
        <f t="shared" si="4"/>
        <v>9A</v>
      </c>
      <c r="Y157" s="29" t="str">
        <f t="shared" si="5"/>
        <v>9A00</v>
      </c>
    </row>
    <row r="158" spans="2:25" s="26" customFormat="1">
      <c r="B158" s="114"/>
      <c r="D158" s="115"/>
      <c r="F158" s="22"/>
      <c r="W158" s="29">
        <v>155</v>
      </c>
      <c r="X158" s="29" t="str">
        <f t="shared" si="4"/>
        <v>9B</v>
      </c>
      <c r="Y158" s="29" t="str">
        <f t="shared" si="5"/>
        <v>9B00</v>
      </c>
    </row>
    <row r="159" spans="2:25" s="26" customFormat="1">
      <c r="B159" s="114"/>
      <c r="D159" s="115"/>
      <c r="F159" s="22"/>
      <c r="W159" s="29">
        <v>156</v>
      </c>
      <c r="X159" s="29" t="str">
        <f t="shared" si="4"/>
        <v>9C</v>
      </c>
      <c r="Y159" s="29" t="str">
        <f t="shared" si="5"/>
        <v>9C00</v>
      </c>
    </row>
    <row r="160" spans="2:25" s="26" customFormat="1">
      <c r="B160" s="114"/>
      <c r="D160" s="115"/>
      <c r="F160" s="22"/>
      <c r="W160" s="29">
        <v>157</v>
      </c>
      <c r="X160" s="29" t="str">
        <f t="shared" si="4"/>
        <v>9D</v>
      </c>
      <c r="Y160" s="29" t="str">
        <f t="shared" si="5"/>
        <v>9D00</v>
      </c>
    </row>
    <row r="161" spans="2:25" s="26" customFormat="1">
      <c r="B161" s="114"/>
      <c r="D161" s="115"/>
      <c r="F161" s="22"/>
      <c r="W161" s="29">
        <v>158</v>
      </c>
      <c r="X161" s="29" t="str">
        <f t="shared" si="4"/>
        <v>9E</v>
      </c>
      <c r="Y161" s="29" t="str">
        <f t="shared" si="5"/>
        <v>9E00</v>
      </c>
    </row>
    <row r="162" spans="2:25" s="26" customFormat="1">
      <c r="B162" s="114"/>
      <c r="D162" s="115"/>
      <c r="F162" s="22"/>
      <c r="W162" s="29">
        <v>159</v>
      </c>
      <c r="X162" s="29" t="str">
        <f t="shared" si="4"/>
        <v>9F</v>
      </c>
      <c r="Y162" s="29" t="str">
        <f t="shared" si="5"/>
        <v>9F00</v>
      </c>
    </row>
    <row r="163" spans="2:25" s="26" customFormat="1">
      <c r="B163" s="114"/>
      <c r="D163" s="115"/>
      <c r="F163" s="22"/>
      <c r="W163" s="29">
        <v>160</v>
      </c>
      <c r="X163" s="29" t="str">
        <f t="shared" si="4"/>
        <v>A0</v>
      </c>
      <c r="Y163" s="29" t="str">
        <f t="shared" si="5"/>
        <v>A000</v>
      </c>
    </row>
    <row r="164" spans="2:25" s="26" customFormat="1">
      <c r="B164" s="114"/>
      <c r="D164" s="115"/>
      <c r="F164" s="22"/>
      <c r="W164" s="29">
        <v>161</v>
      </c>
      <c r="X164" s="29" t="str">
        <f t="shared" si="4"/>
        <v>A1</v>
      </c>
      <c r="Y164" s="29" t="str">
        <f t="shared" si="5"/>
        <v>A100</v>
      </c>
    </row>
    <row r="165" spans="2:25" s="26" customFormat="1">
      <c r="B165" s="114"/>
      <c r="D165" s="115"/>
      <c r="F165" s="22"/>
      <c r="W165" s="29">
        <v>162</v>
      </c>
      <c r="X165" s="29" t="str">
        <f t="shared" si="4"/>
        <v>A2</v>
      </c>
      <c r="Y165" s="29" t="str">
        <f t="shared" si="5"/>
        <v>A200</v>
      </c>
    </row>
    <row r="166" spans="2:25" s="26" customFormat="1">
      <c r="B166" s="114"/>
      <c r="D166" s="115"/>
      <c r="F166" s="22"/>
      <c r="W166" s="29">
        <v>163</v>
      </c>
      <c r="X166" s="29" t="str">
        <f t="shared" si="4"/>
        <v>A3</v>
      </c>
      <c r="Y166" s="29" t="str">
        <f t="shared" si="5"/>
        <v>A300</v>
      </c>
    </row>
    <row r="167" spans="2:25" s="26" customFormat="1">
      <c r="B167" s="114"/>
      <c r="D167" s="115"/>
      <c r="F167" s="22"/>
      <c r="W167" s="29">
        <v>164</v>
      </c>
      <c r="X167" s="29" t="str">
        <f t="shared" si="4"/>
        <v>A4</v>
      </c>
      <c r="Y167" s="29" t="str">
        <f t="shared" si="5"/>
        <v>A400</v>
      </c>
    </row>
    <row r="168" spans="2:25" s="26" customFormat="1">
      <c r="B168" s="114"/>
      <c r="D168" s="115"/>
      <c r="F168" s="22"/>
      <c r="W168" s="29">
        <v>165</v>
      </c>
      <c r="X168" s="29" t="str">
        <f t="shared" si="4"/>
        <v>A5</v>
      </c>
      <c r="Y168" s="29" t="str">
        <f t="shared" si="5"/>
        <v>A500</v>
      </c>
    </row>
    <row r="169" spans="2:25" s="26" customFormat="1">
      <c r="B169" s="114"/>
      <c r="D169" s="115"/>
      <c r="F169" s="22"/>
      <c r="W169" s="29">
        <v>166</v>
      </c>
      <c r="X169" s="29" t="str">
        <f t="shared" si="4"/>
        <v>A6</v>
      </c>
      <c r="Y169" s="29" t="str">
        <f t="shared" si="5"/>
        <v>A600</v>
      </c>
    </row>
    <row r="170" spans="2:25" s="26" customFormat="1">
      <c r="B170" s="114"/>
      <c r="D170" s="115"/>
      <c r="F170" s="22"/>
      <c r="W170" s="29">
        <v>167</v>
      </c>
      <c r="X170" s="29" t="str">
        <f t="shared" si="4"/>
        <v>A7</v>
      </c>
      <c r="Y170" s="29" t="str">
        <f t="shared" si="5"/>
        <v>A700</v>
      </c>
    </row>
    <row r="171" spans="2:25" s="26" customFormat="1">
      <c r="B171" s="114"/>
      <c r="D171" s="115"/>
      <c r="F171" s="22"/>
      <c r="W171" s="29">
        <v>168</v>
      </c>
      <c r="X171" s="29" t="str">
        <f t="shared" si="4"/>
        <v>A8</v>
      </c>
      <c r="Y171" s="29" t="str">
        <f t="shared" si="5"/>
        <v>A800</v>
      </c>
    </row>
    <row r="172" spans="2:25" s="26" customFormat="1">
      <c r="B172" s="114"/>
      <c r="D172" s="115"/>
      <c r="F172" s="22"/>
      <c r="W172" s="29">
        <v>169</v>
      </c>
      <c r="X172" s="29" t="str">
        <f t="shared" si="4"/>
        <v>A9</v>
      </c>
      <c r="Y172" s="29" t="str">
        <f t="shared" si="5"/>
        <v>A900</v>
      </c>
    </row>
    <row r="173" spans="2:25" s="26" customFormat="1">
      <c r="B173" s="114"/>
      <c r="D173" s="115"/>
      <c r="F173" s="22"/>
      <c r="W173" s="29">
        <v>170</v>
      </c>
      <c r="X173" s="29" t="str">
        <f t="shared" si="4"/>
        <v>AA</v>
      </c>
      <c r="Y173" s="29" t="str">
        <f t="shared" si="5"/>
        <v>AA00</v>
      </c>
    </row>
    <row r="174" spans="2:25" s="26" customFormat="1">
      <c r="B174" s="114"/>
      <c r="D174" s="115"/>
      <c r="F174" s="22"/>
      <c r="W174" s="29">
        <v>171</v>
      </c>
      <c r="X174" s="29" t="str">
        <f t="shared" si="4"/>
        <v>AB</v>
      </c>
      <c r="Y174" s="29" t="str">
        <f t="shared" si="5"/>
        <v>AB00</v>
      </c>
    </row>
    <row r="175" spans="2:25" s="26" customFormat="1">
      <c r="B175" s="114"/>
      <c r="D175" s="115"/>
      <c r="F175" s="22"/>
      <c r="W175" s="29">
        <v>172</v>
      </c>
      <c r="X175" s="29" t="str">
        <f t="shared" si="4"/>
        <v>AC</v>
      </c>
      <c r="Y175" s="29" t="str">
        <f t="shared" si="5"/>
        <v>AC00</v>
      </c>
    </row>
    <row r="176" spans="2:25" s="26" customFormat="1">
      <c r="B176" s="114"/>
      <c r="D176" s="115"/>
      <c r="F176" s="22"/>
      <c r="W176" s="29">
        <v>173</v>
      </c>
      <c r="X176" s="29" t="str">
        <f t="shared" si="4"/>
        <v>AD</v>
      </c>
      <c r="Y176" s="29" t="str">
        <f t="shared" si="5"/>
        <v>AD00</v>
      </c>
    </row>
    <row r="177" spans="2:25" s="26" customFormat="1">
      <c r="B177" s="114"/>
      <c r="D177" s="115"/>
      <c r="F177" s="22"/>
      <c r="W177" s="29">
        <v>174</v>
      </c>
      <c r="X177" s="29" t="str">
        <f t="shared" si="4"/>
        <v>AE</v>
      </c>
      <c r="Y177" s="29" t="str">
        <f t="shared" si="5"/>
        <v>AE00</v>
      </c>
    </row>
    <row r="178" spans="2:25" s="26" customFormat="1">
      <c r="B178" s="114"/>
      <c r="D178" s="115"/>
      <c r="F178" s="22"/>
      <c r="W178" s="29">
        <v>175</v>
      </c>
      <c r="X178" s="29" t="str">
        <f t="shared" si="4"/>
        <v>AF</v>
      </c>
      <c r="Y178" s="29" t="str">
        <f t="shared" si="5"/>
        <v>AF00</v>
      </c>
    </row>
    <row r="179" spans="2:25" s="26" customFormat="1">
      <c r="B179" s="114"/>
      <c r="D179" s="115"/>
      <c r="F179" s="22"/>
      <c r="W179" s="29">
        <v>176</v>
      </c>
      <c r="X179" s="29" t="str">
        <f t="shared" si="4"/>
        <v>B0</v>
      </c>
      <c r="Y179" s="29" t="str">
        <f t="shared" si="5"/>
        <v>B000</v>
      </c>
    </row>
    <row r="180" spans="2:25" s="26" customFormat="1">
      <c r="B180" s="114"/>
      <c r="D180" s="115"/>
      <c r="F180" s="22"/>
      <c r="W180" s="29">
        <v>177</v>
      </c>
      <c r="X180" s="29" t="str">
        <f t="shared" si="4"/>
        <v>B1</v>
      </c>
      <c r="Y180" s="29" t="str">
        <f t="shared" si="5"/>
        <v>B100</v>
      </c>
    </row>
    <row r="181" spans="2:25" s="26" customFormat="1">
      <c r="B181" s="114"/>
      <c r="D181" s="115"/>
      <c r="F181" s="22"/>
      <c r="W181" s="29">
        <v>178</v>
      </c>
      <c r="X181" s="29" t="str">
        <f t="shared" si="4"/>
        <v>B2</v>
      </c>
      <c r="Y181" s="29" t="str">
        <f t="shared" si="5"/>
        <v>B200</v>
      </c>
    </row>
    <row r="182" spans="2:25" s="26" customFormat="1">
      <c r="B182" s="114"/>
      <c r="D182" s="115"/>
      <c r="F182" s="22"/>
      <c r="W182" s="29">
        <v>179</v>
      </c>
      <c r="X182" s="29" t="str">
        <f t="shared" si="4"/>
        <v>B3</v>
      </c>
      <c r="Y182" s="29" t="str">
        <f t="shared" si="5"/>
        <v>B300</v>
      </c>
    </row>
    <row r="183" spans="2:25" s="26" customFormat="1">
      <c r="B183" s="114"/>
      <c r="D183" s="115"/>
      <c r="F183" s="22"/>
      <c r="W183" s="29">
        <v>180</v>
      </c>
      <c r="X183" s="29" t="str">
        <f t="shared" si="4"/>
        <v>B4</v>
      </c>
      <c r="Y183" s="29" t="str">
        <f t="shared" si="5"/>
        <v>B400</v>
      </c>
    </row>
    <row r="184" spans="2:25" s="26" customFormat="1">
      <c r="B184" s="114"/>
      <c r="D184" s="115"/>
      <c r="F184" s="22"/>
      <c r="W184" s="29">
        <v>181</v>
      </c>
      <c r="X184" s="29" t="str">
        <f t="shared" si="4"/>
        <v>B5</v>
      </c>
      <c r="Y184" s="29" t="str">
        <f t="shared" si="5"/>
        <v>B500</v>
      </c>
    </row>
    <row r="185" spans="2:25" s="26" customFormat="1">
      <c r="B185" s="114"/>
      <c r="D185" s="115"/>
      <c r="F185" s="22"/>
      <c r="W185" s="29">
        <v>182</v>
      </c>
      <c r="X185" s="29" t="str">
        <f t="shared" si="4"/>
        <v>B6</v>
      </c>
      <c r="Y185" s="29" t="str">
        <f t="shared" si="5"/>
        <v>B600</v>
      </c>
    </row>
    <row r="186" spans="2:25" s="26" customFormat="1">
      <c r="B186" s="114"/>
      <c r="D186" s="115"/>
      <c r="F186" s="22"/>
      <c r="W186" s="29">
        <v>183</v>
      </c>
      <c r="X186" s="29" t="str">
        <f t="shared" si="4"/>
        <v>B7</v>
      </c>
      <c r="Y186" s="29" t="str">
        <f t="shared" si="5"/>
        <v>B700</v>
      </c>
    </row>
    <row r="187" spans="2:25" s="26" customFormat="1">
      <c r="B187" s="114"/>
      <c r="D187" s="115"/>
      <c r="F187" s="22"/>
      <c r="W187" s="29">
        <v>184</v>
      </c>
      <c r="X187" s="29" t="str">
        <f t="shared" si="4"/>
        <v>B8</v>
      </c>
      <c r="Y187" s="29" t="str">
        <f t="shared" si="5"/>
        <v>B800</v>
      </c>
    </row>
    <row r="188" spans="2:25" s="26" customFormat="1">
      <c r="B188" s="114"/>
      <c r="D188" s="115"/>
      <c r="F188" s="22"/>
      <c r="W188" s="29">
        <v>185</v>
      </c>
      <c r="X188" s="29" t="str">
        <f t="shared" si="4"/>
        <v>B9</v>
      </c>
      <c r="Y188" s="29" t="str">
        <f t="shared" si="5"/>
        <v>B900</v>
      </c>
    </row>
    <row r="189" spans="2:25" s="26" customFormat="1">
      <c r="B189" s="114"/>
      <c r="D189" s="115"/>
      <c r="F189" s="22"/>
      <c r="W189" s="29">
        <v>186</v>
      </c>
      <c r="X189" s="29" t="str">
        <f t="shared" si="4"/>
        <v>BA</v>
      </c>
      <c r="Y189" s="29" t="str">
        <f t="shared" si="5"/>
        <v>BA00</v>
      </c>
    </row>
    <row r="190" spans="2:25" s="26" customFormat="1">
      <c r="B190" s="114"/>
      <c r="D190" s="115"/>
      <c r="F190" s="22"/>
      <c r="W190" s="29">
        <v>187</v>
      </c>
      <c r="X190" s="29" t="str">
        <f t="shared" si="4"/>
        <v>BB</v>
      </c>
      <c r="Y190" s="29" t="str">
        <f t="shared" si="5"/>
        <v>BB00</v>
      </c>
    </row>
    <row r="191" spans="2:25" s="26" customFormat="1">
      <c r="B191" s="114"/>
      <c r="D191" s="115"/>
      <c r="F191" s="22"/>
      <c r="W191" s="29">
        <v>188</v>
      </c>
      <c r="X191" s="29" t="str">
        <f t="shared" si="4"/>
        <v>BC</v>
      </c>
      <c r="Y191" s="29" t="str">
        <f t="shared" si="5"/>
        <v>BC00</v>
      </c>
    </row>
    <row r="192" spans="2:25" s="26" customFormat="1">
      <c r="B192" s="114"/>
      <c r="D192" s="115"/>
      <c r="F192" s="22"/>
      <c r="W192" s="29">
        <v>189</v>
      </c>
      <c r="X192" s="29" t="str">
        <f t="shared" si="4"/>
        <v>BD</v>
      </c>
      <c r="Y192" s="29" t="str">
        <f t="shared" si="5"/>
        <v>BD00</v>
      </c>
    </row>
    <row r="193" spans="2:25" s="26" customFormat="1">
      <c r="B193" s="114"/>
      <c r="D193" s="115"/>
      <c r="F193" s="22"/>
      <c r="W193" s="29">
        <v>190</v>
      </c>
      <c r="X193" s="29" t="str">
        <f t="shared" si="4"/>
        <v>BE</v>
      </c>
      <c r="Y193" s="29" t="str">
        <f t="shared" si="5"/>
        <v>BE00</v>
      </c>
    </row>
    <row r="194" spans="2:25" s="26" customFormat="1">
      <c r="B194" s="114"/>
      <c r="D194" s="115"/>
      <c r="F194" s="22"/>
      <c r="W194" s="29">
        <v>191</v>
      </c>
      <c r="X194" s="29" t="str">
        <f t="shared" si="4"/>
        <v>BF</v>
      </c>
      <c r="Y194" s="29" t="str">
        <f t="shared" si="5"/>
        <v>BF00</v>
      </c>
    </row>
    <row r="195" spans="2:25" s="26" customFormat="1">
      <c r="B195" s="114"/>
      <c r="D195" s="115"/>
      <c r="F195" s="22"/>
      <c r="W195" s="29">
        <v>192</v>
      </c>
      <c r="X195" s="29" t="str">
        <f t="shared" si="4"/>
        <v>C0</v>
      </c>
      <c r="Y195" s="29" t="str">
        <f t="shared" si="5"/>
        <v>C000</v>
      </c>
    </row>
    <row r="196" spans="2:25" s="26" customFormat="1">
      <c r="B196" s="114"/>
      <c r="D196" s="115"/>
      <c r="F196" s="22"/>
      <c r="W196" s="29">
        <v>193</v>
      </c>
      <c r="X196" s="29" t="str">
        <f t="shared" ref="X196:X258" si="6">DEC2HEX(W196)</f>
        <v>C1</v>
      </c>
      <c r="Y196" s="29" t="str">
        <f t="shared" ref="Y196:Y258" si="7">_xlfn.CONCAT(X196,"00")</f>
        <v>C100</v>
      </c>
    </row>
    <row r="197" spans="2:25" s="26" customFormat="1">
      <c r="B197" s="114"/>
      <c r="D197" s="115"/>
      <c r="F197" s="22"/>
      <c r="W197" s="29">
        <v>194</v>
      </c>
      <c r="X197" s="29" t="str">
        <f t="shared" si="6"/>
        <v>C2</v>
      </c>
      <c r="Y197" s="29" t="str">
        <f t="shared" si="7"/>
        <v>C200</v>
      </c>
    </row>
    <row r="198" spans="2:25" s="26" customFormat="1">
      <c r="B198" s="114"/>
      <c r="D198" s="115"/>
      <c r="F198" s="22"/>
      <c r="W198" s="29">
        <v>195</v>
      </c>
      <c r="X198" s="29" t="str">
        <f t="shared" si="6"/>
        <v>C3</v>
      </c>
      <c r="Y198" s="29" t="str">
        <f t="shared" si="7"/>
        <v>C300</v>
      </c>
    </row>
    <row r="199" spans="2:25" s="26" customFormat="1">
      <c r="B199" s="114"/>
      <c r="D199" s="115"/>
      <c r="F199" s="22"/>
      <c r="W199" s="29">
        <v>196</v>
      </c>
      <c r="X199" s="29" t="str">
        <f t="shared" si="6"/>
        <v>C4</v>
      </c>
      <c r="Y199" s="29" t="str">
        <f t="shared" si="7"/>
        <v>C400</v>
      </c>
    </row>
    <row r="200" spans="2:25" s="26" customFormat="1">
      <c r="B200" s="114"/>
      <c r="D200" s="115"/>
      <c r="F200" s="22"/>
      <c r="W200" s="29">
        <v>197</v>
      </c>
      <c r="X200" s="29" t="str">
        <f t="shared" si="6"/>
        <v>C5</v>
      </c>
      <c r="Y200" s="29" t="str">
        <f t="shared" si="7"/>
        <v>C500</v>
      </c>
    </row>
    <row r="201" spans="2:25" s="26" customFormat="1">
      <c r="B201" s="114"/>
      <c r="D201" s="115"/>
      <c r="F201" s="22"/>
      <c r="W201" s="29">
        <v>198</v>
      </c>
      <c r="X201" s="29" t="str">
        <f t="shared" si="6"/>
        <v>C6</v>
      </c>
      <c r="Y201" s="29" t="str">
        <f t="shared" si="7"/>
        <v>C600</v>
      </c>
    </row>
    <row r="202" spans="2:25" s="26" customFormat="1">
      <c r="B202" s="114"/>
      <c r="D202" s="115"/>
      <c r="F202" s="22"/>
      <c r="W202" s="29">
        <v>199</v>
      </c>
      <c r="X202" s="29" t="str">
        <f t="shared" si="6"/>
        <v>C7</v>
      </c>
      <c r="Y202" s="29" t="str">
        <f t="shared" si="7"/>
        <v>C700</v>
      </c>
    </row>
    <row r="203" spans="2:25" s="26" customFormat="1">
      <c r="B203" s="114"/>
      <c r="D203" s="115"/>
      <c r="F203" s="22"/>
      <c r="W203" s="29">
        <v>200</v>
      </c>
      <c r="X203" s="29" t="str">
        <f t="shared" si="6"/>
        <v>C8</v>
      </c>
      <c r="Y203" s="29" t="str">
        <f t="shared" si="7"/>
        <v>C800</v>
      </c>
    </row>
    <row r="204" spans="2:25" s="26" customFormat="1">
      <c r="B204" s="114"/>
      <c r="D204" s="115"/>
      <c r="F204" s="22"/>
      <c r="W204" s="29">
        <v>201</v>
      </c>
      <c r="X204" s="29" t="str">
        <f t="shared" si="6"/>
        <v>C9</v>
      </c>
      <c r="Y204" s="29" t="str">
        <f t="shared" si="7"/>
        <v>C900</v>
      </c>
    </row>
    <row r="205" spans="2:25" s="26" customFormat="1">
      <c r="B205" s="114"/>
      <c r="D205" s="115"/>
      <c r="F205" s="22"/>
      <c r="W205" s="29">
        <v>202</v>
      </c>
      <c r="X205" s="29" t="str">
        <f t="shared" si="6"/>
        <v>CA</v>
      </c>
      <c r="Y205" s="29" t="str">
        <f t="shared" si="7"/>
        <v>CA00</v>
      </c>
    </row>
    <row r="206" spans="2:25" s="26" customFormat="1">
      <c r="B206" s="114"/>
      <c r="D206" s="115"/>
      <c r="F206" s="22"/>
      <c r="W206" s="29">
        <v>203</v>
      </c>
      <c r="X206" s="29" t="str">
        <f t="shared" si="6"/>
        <v>CB</v>
      </c>
      <c r="Y206" s="29" t="str">
        <f t="shared" si="7"/>
        <v>CB00</v>
      </c>
    </row>
    <row r="207" spans="2:25" s="26" customFormat="1">
      <c r="B207" s="114"/>
      <c r="D207" s="115"/>
      <c r="F207" s="22"/>
      <c r="W207" s="29">
        <v>204</v>
      </c>
      <c r="X207" s="29" t="str">
        <f t="shared" si="6"/>
        <v>CC</v>
      </c>
      <c r="Y207" s="29" t="str">
        <f t="shared" si="7"/>
        <v>CC00</v>
      </c>
    </row>
    <row r="208" spans="2:25" s="26" customFormat="1">
      <c r="B208" s="114"/>
      <c r="D208" s="115"/>
      <c r="F208" s="22"/>
      <c r="W208" s="29">
        <v>205</v>
      </c>
      <c r="X208" s="29" t="str">
        <f t="shared" si="6"/>
        <v>CD</v>
      </c>
      <c r="Y208" s="29" t="str">
        <f t="shared" si="7"/>
        <v>CD00</v>
      </c>
    </row>
    <row r="209" spans="2:25" s="26" customFormat="1">
      <c r="B209" s="114"/>
      <c r="D209" s="115"/>
      <c r="F209" s="22"/>
      <c r="W209" s="29">
        <v>206</v>
      </c>
      <c r="X209" s="29" t="str">
        <f t="shared" si="6"/>
        <v>CE</v>
      </c>
      <c r="Y209" s="29" t="str">
        <f t="shared" si="7"/>
        <v>CE00</v>
      </c>
    </row>
    <row r="210" spans="2:25" s="26" customFormat="1">
      <c r="B210" s="114"/>
      <c r="D210" s="115"/>
      <c r="F210" s="22"/>
      <c r="W210" s="29">
        <v>207</v>
      </c>
      <c r="X210" s="29" t="str">
        <f t="shared" si="6"/>
        <v>CF</v>
      </c>
      <c r="Y210" s="29" t="str">
        <f t="shared" si="7"/>
        <v>CF00</v>
      </c>
    </row>
    <row r="211" spans="2:25" s="26" customFormat="1">
      <c r="B211" s="114"/>
      <c r="D211" s="115"/>
      <c r="F211" s="22"/>
      <c r="W211" s="29">
        <v>208</v>
      </c>
      <c r="X211" s="29" t="str">
        <f t="shared" si="6"/>
        <v>D0</v>
      </c>
      <c r="Y211" s="29" t="str">
        <f t="shared" si="7"/>
        <v>D000</v>
      </c>
    </row>
    <row r="212" spans="2:25" s="26" customFormat="1">
      <c r="B212" s="114"/>
      <c r="D212" s="115"/>
      <c r="F212" s="22"/>
      <c r="W212" s="29">
        <v>209</v>
      </c>
      <c r="X212" s="29" t="str">
        <f t="shared" si="6"/>
        <v>D1</v>
      </c>
      <c r="Y212" s="29" t="str">
        <f t="shared" si="7"/>
        <v>D100</v>
      </c>
    </row>
    <row r="213" spans="2:25" s="26" customFormat="1">
      <c r="B213" s="114"/>
      <c r="D213" s="115"/>
      <c r="F213" s="22"/>
      <c r="W213" s="29">
        <v>210</v>
      </c>
      <c r="X213" s="29" t="str">
        <f t="shared" si="6"/>
        <v>D2</v>
      </c>
      <c r="Y213" s="29" t="str">
        <f t="shared" si="7"/>
        <v>D200</v>
      </c>
    </row>
    <row r="214" spans="2:25" s="26" customFormat="1">
      <c r="B214" s="114"/>
      <c r="D214" s="115"/>
      <c r="F214" s="22"/>
      <c r="W214" s="29">
        <v>211</v>
      </c>
      <c r="X214" s="29" t="str">
        <f t="shared" si="6"/>
        <v>D3</v>
      </c>
      <c r="Y214" s="29" t="str">
        <f t="shared" si="7"/>
        <v>D300</v>
      </c>
    </row>
    <row r="215" spans="2:25" s="26" customFormat="1">
      <c r="B215" s="114"/>
      <c r="D215" s="115"/>
      <c r="F215" s="22"/>
      <c r="W215" s="29">
        <v>212</v>
      </c>
      <c r="X215" s="29" t="str">
        <f t="shared" si="6"/>
        <v>D4</v>
      </c>
      <c r="Y215" s="29" t="str">
        <f t="shared" si="7"/>
        <v>D400</v>
      </c>
    </row>
    <row r="216" spans="2:25" s="26" customFormat="1">
      <c r="B216" s="114"/>
      <c r="D216" s="115"/>
      <c r="F216" s="22"/>
      <c r="W216" s="29">
        <v>213</v>
      </c>
      <c r="X216" s="29" t="str">
        <f t="shared" si="6"/>
        <v>D5</v>
      </c>
      <c r="Y216" s="29" t="str">
        <f t="shared" si="7"/>
        <v>D500</v>
      </c>
    </row>
    <row r="217" spans="2:25" s="26" customFormat="1">
      <c r="B217" s="114"/>
      <c r="D217" s="115"/>
      <c r="F217" s="22"/>
      <c r="W217" s="29">
        <v>214</v>
      </c>
      <c r="X217" s="29" t="str">
        <f t="shared" si="6"/>
        <v>D6</v>
      </c>
      <c r="Y217" s="29" t="str">
        <f t="shared" si="7"/>
        <v>D600</v>
      </c>
    </row>
    <row r="218" spans="2:25" s="26" customFormat="1">
      <c r="B218" s="114"/>
      <c r="D218" s="115"/>
      <c r="F218" s="22"/>
      <c r="W218" s="29">
        <v>215</v>
      </c>
      <c r="X218" s="29" t="str">
        <f t="shared" si="6"/>
        <v>D7</v>
      </c>
      <c r="Y218" s="29" t="str">
        <f t="shared" si="7"/>
        <v>D700</v>
      </c>
    </row>
    <row r="219" spans="2:25" s="26" customFormat="1">
      <c r="B219" s="114"/>
      <c r="D219" s="115"/>
      <c r="F219" s="22"/>
      <c r="W219" s="29">
        <v>216</v>
      </c>
      <c r="X219" s="29" t="str">
        <f t="shared" si="6"/>
        <v>D8</v>
      </c>
      <c r="Y219" s="29" t="str">
        <f t="shared" si="7"/>
        <v>D800</v>
      </c>
    </row>
    <row r="220" spans="2:25" s="26" customFormat="1">
      <c r="B220" s="114"/>
      <c r="D220" s="115"/>
      <c r="F220" s="22"/>
      <c r="W220" s="29">
        <v>217</v>
      </c>
      <c r="X220" s="29" t="str">
        <f t="shared" si="6"/>
        <v>D9</v>
      </c>
      <c r="Y220" s="29" t="str">
        <f t="shared" si="7"/>
        <v>D900</v>
      </c>
    </row>
    <row r="221" spans="2:25" s="26" customFormat="1">
      <c r="B221" s="114"/>
      <c r="D221" s="115"/>
      <c r="F221" s="22"/>
      <c r="W221" s="29">
        <v>218</v>
      </c>
      <c r="X221" s="29" t="str">
        <f t="shared" si="6"/>
        <v>DA</v>
      </c>
      <c r="Y221" s="29" t="str">
        <f t="shared" si="7"/>
        <v>DA00</v>
      </c>
    </row>
    <row r="222" spans="2:25" s="26" customFormat="1">
      <c r="B222" s="114"/>
      <c r="D222" s="115"/>
      <c r="F222" s="22"/>
      <c r="W222" s="29">
        <v>219</v>
      </c>
      <c r="X222" s="29" t="str">
        <f t="shared" si="6"/>
        <v>DB</v>
      </c>
      <c r="Y222" s="29" t="str">
        <f t="shared" si="7"/>
        <v>DB00</v>
      </c>
    </row>
    <row r="223" spans="2:25" s="26" customFormat="1">
      <c r="B223" s="114"/>
      <c r="D223" s="115"/>
      <c r="F223" s="22"/>
      <c r="W223" s="29">
        <v>220</v>
      </c>
      <c r="X223" s="29" t="str">
        <f t="shared" si="6"/>
        <v>DC</v>
      </c>
      <c r="Y223" s="29" t="str">
        <f t="shared" si="7"/>
        <v>DC00</v>
      </c>
    </row>
    <row r="224" spans="2:25" s="26" customFormat="1">
      <c r="B224" s="114"/>
      <c r="D224" s="115"/>
      <c r="F224" s="22"/>
      <c r="W224" s="29">
        <v>221</v>
      </c>
      <c r="X224" s="29" t="str">
        <f t="shared" si="6"/>
        <v>DD</v>
      </c>
      <c r="Y224" s="29" t="str">
        <f t="shared" si="7"/>
        <v>DD00</v>
      </c>
    </row>
    <row r="225" spans="2:25" s="26" customFormat="1">
      <c r="B225" s="114"/>
      <c r="D225" s="115"/>
      <c r="F225" s="22"/>
      <c r="W225" s="29">
        <v>222</v>
      </c>
      <c r="X225" s="29" t="str">
        <f t="shared" si="6"/>
        <v>DE</v>
      </c>
      <c r="Y225" s="29" t="str">
        <f t="shared" si="7"/>
        <v>DE00</v>
      </c>
    </row>
    <row r="226" spans="2:25" s="26" customFormat="1">
      <c r="B226" s="114"/>
      <c r="D226" s="115"/>
      <c r="F226" s="22"/>
      <c r="W226" s="29">
        <v>223</v>
      </c>
      <c r="X226" s="29" t="str">
        <f t="shared" si="6"/>
        <v>DF</v>
      </c>
      <c r="Y226" s="29" t="str">
        <f t="shared" si="7"/>
        <v>DF00</v>
      </c>
    </row>
    <row r="227" spans="2:25" s="26" customFormat="1">
      <c r="B227" s="114"/>
      <c r="D227" s="115"/>
      <c r="F227" s="22"/>
      <c r="W227" s="29">
        <v>224</v>
      </c>
      <c r="X227" s="29" t="str">
        <f t="shared" si="6"/>
        <v>E0</v>
      </c>
      <c r="Y227" s="29" t="str">
        <f t="shared" si="7"/>
        <v>E000</v>
      </c>
    </row>
    <row r="228" spans="2:25" s="26" customFormat="1">
      <c r="B228" s="114"/>
      <c r="D228" s="115"/>
      <c r="F228" s="22"/>
      <c r="W228" s="29">
        <v>225</v>
      </c>
      <c r="X228" s="29" t="str">
        <f t="shared" si="6"/>
        <v>E1</v>
      </c>
      <c r="Y228" s="29" t="str">
        <f t="shared" si="7"/>
        <v>E100</v>
      </c>
    </row>
    <row r="229" spans="2:25" s="26" customFormat="1">
      <c r="B229" s="114"/>
      <c r="D229" s="115"/>
      <c r="F229" s="22"/>
      <c r="W229" s="29">
        <v>226</v>
      </c>
      <c r="X229" s="29" t="str">
        <f t="shared" si="6"/>
        <v>E2</v>
      </c>
      <c r="Y229" s="29" t="str">
        <f t="shared" si="7"/>
        <v>E200</v>
      </c>
    </row>
    <row r="230" spans="2:25" s="26" customFormat="1">
      <c r="B230" s="114"/>
      <c r="D230" s="115"/>
      <c r="F230" s="22"/>
      <c r="W230" s="29">
        <v>227</v>
      </c>
      <c r="X230" s="29" t="str">
        <f t="shared" si="6"/>
        <v>E3</v>
      </c>
      <c r="Y230" s="29" t="str">
        <f t="shared" si="7"/>
        <v>E300</v>
      </c>
    </row>
    <row r="231" spans="2:25" s="26" customFormat="1">
      <c r="B231" s="114"/>
      <c r="D231" s="115"/>
      <c r="F231" s="22"/>
      <c r="W231" s="29">
        <v>228</v>
      </c>
      <c r="X231" s="29" t="str">
        <f t="shared" si="6"/>
        <v>E4</v>
      </c>
      <c r="Y231" s="29" t="str">
        <f t="shared" si="7"/>
        <v>E400</v>
      </c>
    </row>
    <row r="232" spans="2:25" s="26" customFormat="1">
      <c r="B232" s="114"/>
      <c r="D232" s="115"/>
      <c r="F232" s="22"/>
      <c r="W232" s="29">
        <v>229</v>
      </c>
      <c r="X232" s="29" t="str">
        <f t="shared" si="6"/>
        <v>E5</v>
      </c>
      <c r="Y232" s="29" t="str">
        <f t="shared" si="7"/>
        <v>E500</v>
      </c>
    </row>
    <row r="233" spans="2:25" s="26" customFormat="1">
      <c r="B233" s="114"/>
      <c r="D233" s="115"/>
      <c r="F233" s="22"/>
      <c r="W233" s="29">
        <v>230</v>
      </c>
      <c r="X233" s="29" t="str">
        <f t="shared" si="6"/>
        <v>E6</v>
      </c>
      <c r="Y233" s="29" t="str">
        <f t="shared" si="7"/>
        <v>E600</v>
      </c>
    </row>
    <row r="234" spans="2:25" s="26" customFormat="1">
      <c r="B234" s="114"/>
      <c r="D234" s="115"/>
      <c r="F234" s="22"/>
      <c r="W234" s="29">
        <v>231</v>
      </c>
      <c r="X234" s="29" t="str">
        <f t="shared" si="6"/>
        <v>E7</v>
      </c>
      <c r="Y234" s="29" t="str">
        <f t="shared" si="7"/>
        <v>E700</v>
      </c>
    </row>
    <row r="235" spans="2:25" s="26" customFormat="1">
      <c r="B235" s="114"/>
      <c r="D235" s="115"/>
      <c r="F235" s="22"/>
      <c r="W235" s="29">
        <v>232</v>
      </c>
      <c r="X235" s="29" t="str">
        <f t="shared" si="6"/>
        <v>E8</v>
      </c>
      <c r="Y235" s="29" t="str">
        <f t="shared" si="7"/>
        <v>E800</v>
      </c>
    </row>
    <row r="236" spans="2:25" s="26" customFormat="1">
      <c r="B236" s="114"/>
      <c r="D236" s="115"/>
      <c r="F236" s="22"/>
      <c r="W236" s="29">
        <v>233</v>
      </c>
      <c r="X236" s="29" t="str">
        <f t="shared" si="6"/>
        <v>E9</v>
      </c>
      <c r="Y236" s="29" t="str">
        <f t="shared" si="7"/>
        <v>E900</v>
      </c>
    </row>
    <row r="237" spans="2:25" s="26" customFormat="1">
      <c r="B237" s="114"/>
      <c r="D237" s="115"/>
      <c r="F237" s="22"/>
      <c r="W237" s="29">
        <v>234</v>
      </c>
      <c r="X237" s="29" t="str">
        <f t="shared" si="6"/>
        <v>EA</v>
      </c>
      <c r="Y237" s="29" t="str">
        <f t="shared" si="7"/>
        <v>EA00</v>
      </c>
    </row>
    <row r="238" spans="2:25" s="26" customFormat="1">
      <c r="B238" s="114"/>
      <c r="D238" s="115"/>
      <c r="F238" s="22"/>
      <c r="W238" s="29">
        <v>235</v>
      </c>
      <c r="X238" s="29" t="str">
        <f t="shared" si="6"/>
        <v>EB</v>
      </c>
      <c r="Y238" s="29" t="str">
        <f t="shared" si="7"/>
        <v>EB00</v>
      </c>
    </row>
    <row r="239" spans="2:25" s="26" customFormat="1">
      <c r="B239" s="114"/>
      <c r="D239" s="115"/>
      <c r="F239" s="22"/>
      <c r="W239" s="29">
        <v>236</v>
      </c>
      <c r="X239" s="29" t="str">
        <f t="shared" si="6"/>
        <v>EC</v>
      </c>
      <c r="Y239" s="29" t="str">
        <f t="shared" si="7"/>
        <v>EC00</v>
      </c>
    </row>
    <row r="240" spans="2:25" s="26" customFormat="1">
      <c r="B240" s="114"/>
      <c r="D240" s="115"/>
      <c r="F240" s="22"/>
      <c r="W240" s="29">
        <v>237</v>
      </c>
      <c r="X240" s="29" t="str">
        <f t="shared" si="6"/>
        <v>ED</v>
      </c>
      <c r="Y240" s="29" t="str">
        <f t="shared" si="7"/>
        <v>ED00</v>
      </c>
    </row>
    <row r="241" spans="2:25" s="26" customFormat="1">
      <c r="B241" s="114"/>
      <c r="D241" s="115"/>
      <c r="F241" s="22"/>
      <c r="W241" s="29">
        <v>238</v>
      </c>
      <c r="X241" s="29" t="str">
        <f t="shared" si="6"/>
        <v>EE</v>
      </c>
      <c r="Y241" s="29" t="str">
        <f t="shared" si="7"/>
        <v>EE00</v>
      </c>
    </row>
    <row r="242" spans="2:25" s="26" customFormat="1">
      <c r="B242" s="114"/>
      <c r="D242" s="115"/>
      <c r="F242" s="22"/>
      <c r="W242" s="29">
        <v>239</v>
      </c>
      <c r="X242" s="29" t="str">
        <f t="shared" si="6"/>
        <v>EF</v>
      </c>
      <c r="Y242" s="29" t="str">
        <f t="shared" si="7"/>
        <v>EF00</v>
      </c>
    </row>
    <row r="243" spans="2:25" s="26" customFormat="1">
      <c r="B243" s="114"/>
      <c r="D243" s="115"/>
      <c r="F243" s="22"/>
      <c r="W243" s="29">
        <v>240</v>
      </c>
      <c r="X243" s="29" t="str">
        <f t="shared" si="6"/>
        <v>F0</v>
      </c>
      <c r="Y243" s="29" t="str">
        <f t="shared" si="7"/>
        <v>F000</v>
      </c>
    </row>
    <row r="244" spans="2:25" s="26" customFormat="1">
      <c r="B244" s="114"/>
      <c r="D244" s="115"/>
      <c r="F244" s="22"/>
      <c r="W244" s="29">
        <v>241</v>
      </c>
      <c r="X244" s="29" t="str">
        <f t="shared" si="6"/>
        <v>F1</v>
      </c>
      <c r="Y244" s="29" t="str">
        <f t="shared" si="7"/>
        <v>F100</v>
      </c>
    </row>
    <row r="245" spans="2:25" s="26" customFormat="1">
      <c r="B245" s="114"/>
      <c r="D245" s="115"/>
      <c r="F245" s="22"/>
      <c r="W245" s="29">
        <v>242</v>
      </c>
      <c r="X245" s="29" t="str">
        <f t="shared" si="6"/>
        <v>F2</v>
      </c>
      <c r="Y245" s="29" t="str">
        <f t="shared" si="7"/>
        <v>F200</v>
      </c>
    </row>
    <row r="246" spans="2:25" s="26" customFormat="1">
      <c r="B246" s="114"/>
      <c r="D246" s="115"/>
      <c r="F246" s="22"/>
      <c r="W246" s="29">
        <v>243</v>
      </c>
      <c r="X246" s="29" t="str">
        <f t="shared" si="6"/>
        <v>F3</v>
      </c>
      <c r="Y246" s="29" t="str">
        <f t="shared" si="7"/>
        <v>F300</v>
      </c>
    </row>
    <row r="247" spans="2:25" s="26" customFormat="1">
      <c r="B247" s="114"/>
      <c r="D247" s="115"/>
      <c r="F247" s="22"/>
      <c r="W247" s="29">
        <v>244</v>
      </c>
      <c r="X247" s="29" t="str">
        <f t="shared" si="6"/>
        <v>F4</v>
      </c>
      <c r="Y247" s="29" t="str">
        <f t="shared" si="7"/>
        <v>F400</v>
      </c>
    </row>
    <row r="248" spans="2:25" s="26" customFormat="1">
      <c r="B248" s="114"/>
      <c r="D248" s="115"/>
      <c r="F248" s="22"/>
      <c r="W248" s="29">
        <v>245</v>
      </c>
      <c r="X248" s="29" t="str">
        <f t="shared" si="6"/>
        <v>F5</v>
      </c>
      <c r="Y248" s="29" t="str">
        <f t="shared" si="7"/>
        <v>F500</v>
      </c>
    </row>
    <row r="249" spans="2:25" s="26" customFormat="1">
      <c r="B249" s="114"/>
      <c r="D249" s="115"/>
      <c r="F249" s="22"/>
      <c r="W249" s="29">
        <v>246</v>
      </c>
      <c r="X249" s="29" t="str">
        <f t="shared" si="6"/>
        <v>F6</v>
      </c>
      <c r="Y249" s="29" t="str">
        <f t="shared" si="7"/>
        <v>F600</v>
      </c>
    </row>
    <row r="250" spans="2:25" s="26" customFormat="1">
      <c r="B250" s="114"/>
      <c r="D250" s="115"/>
      <c r="F250" s="22"/>
      <c r="W250" s="29">
        <v>247</v>
      </c>
      <c r="X250" s="29" t="str">
        <f t="shared" si="6"/>
        <v>F7</v>
      </c>
      <c r="Y250" s="29" t="str">
        <f t="shared" si="7"/>
        <v>F700</v>
      </c>
    </row>
    <row r="251" spans="2:25" s="26" customFormat="1">
      <c r="B251" s="114"/>
      <c r="D251" s="115"/>
      <c r="F251" s="22"/>
      <c r="W251" s="29">
        <v>248</v>
      </c>
      <c r="X251" s="29" t="str">
        <f t="shared" si="6"/>
        <v>F8</v>
      </c>
      <c r="Y251" s="29" t="str">
        <f t="shared" si="7"/>
        <v>F800</v>
      </c>
    </row>
    <row r="252" spans="2:25" s="26" customFormat="1">
      <c r="B252" s="114"/>
      <c r="D252" s="115"/>
      <c r="F252" s="22"/>
      <c r="W252" s="29">
        <v>249</v>
      </c>
      <c r="X252" s="29" t="str">
        <f t="shared" si="6"/>
        <v>F9</v>
      </c>
      <c r="Y252" s="29" t="str">
        <f t="shared" si="7"/>
        <v>F900</v>
      </c>
    </row>
    <row r="253" spans="2:25" s="26" customFormat="1">
      <c r="B253" s="114"/>
      <c r="D253" s="115"/>
      <c r="F253" s="22"/>
      <c r="W253" s="29">
        <v>250</v>
      </c>
      <c r="X253" s="29" t="str">
        <f t="shared" si="6"/>
        <v>FA</v>
      </c>
      <c r="Y253" s="29" t="str">
        <f t="shared" si="7"/>
        <v>FA00</v>
      </c>
    </row>
    <row r="254" spans="2:25" s="26" customFormat="1">
      <c r="B254" s="114"/>
      <c r="D254" s="115"/>
      <c r="F254" s="22"/>
      <c r="W254" s="29">
        <v>251</v>
      </c>
      <c r="X254" s="29" t="str">
        <f t="shared" si="6"/>
        <v>FB</v>
      </c>
      <c r="Y254" s="29" t="str">
        <f t="shared" si="7"/>
        <v>FB00</v>
      </c>
    </row>
    <row r="255" spans="2:25" s="26" customFormat="1">
      <c r="B255" s="114"/>
      <c r="D255" s="115"/>
      <c r="F255" s="22"/>
      <c r="W255" s="29">
        <v>252</v>
      </c>
      <c r="X255" s="29" t="str">
        <f t="shared" si="6"/>
        <v>FC</v>
      </c>
      <c r="Y255" s="29" t="str">
        <f t="shared" si="7"/>
        <v>FC00</v>
      </c>
    </row>
    <row r="256" spans="2:25" s="26" customFormat="1">
      <c r="B256" s="114"/>
      <c r="D256" s="115"/>
      <c r="F256" s="22"/>
      <c r="W256" s="29">
        <v>253</v>
      </c>
      <c r="X256" s="29" t="str">
        <f t="shared" si="6"/>
        <v>FD</v>
      </c>
      <c r="Y256" s="29" t="str">
        <f t="shared" si="7"/>
        <v>FD00</v>
      </c>
    </row>
    <row r="257" spans="2:25" s="26" customFormat="1">
      <c r="B257" s="114"/>
      <c r="D257" s="115"/>
      <c r="F257" s="22"/>
      <c r="W257" s="29">
        <v>254</v>
      </c>
      <c r="X257" s="29" t="str">
        <f t="shared" si="6"/>
        <v>FE</v>
      </c>
      <c r="Y257" s="29" t="str">
        <f t="shared" si="7"/>
        <v>FE00</v>
      </c>
    </row>
    <row r="258" spans="2:25" s="26" customFormat="1">
      <c r="B258" s="114"/>
      <c r="D258" s="115"/>
      <c r="F258" s="22"/>
      <c r="W258" s="29">
        <v>255</v>
      </c>
      <c r="X258" s="29" t="str">
        <f t="shared" si="6"/>
        <v>FF</v>
      </c>
      <c r="Y258" s="29" t="str">
        <f t="shared" si="7"/>
        <v>FF00</v>
      </c>
    </row>
    <row r="259" spans="2:25" s="26" customFormat="1">
      <c r="B259" s="114"/>
      <c r="D259" s="115"/>
      <c r="F259" s="22"/>
    </row>
    <row r="260" spans="2:25" s="26" customFormat="1">
      <c r="B260" s="114"/>
      <c r="D260" s="115"/>
      <c r="F260" s="22"/>
    </row>
    <row r="261" spans="2:25" s="26" customFormat="1">
      <c r="B261" s="114"/>
      <c r="D261" s="115"/>
      <c r="F261" s="22"/>
    </row>
    <row r="262" spans="2:25" s="26" customFormat="1">
      <c r="B262" s="114"/>
      <c r="D262" s="115"/>
      <c r="F262" s="22"/>
    </row>
    <row r="263" spans="2:25" s="26" customFormat="1">
      <c r="B263" s="114"/>
      <c r="D263" s="115"/>
      <c r="F263" s="22"/>
    </row>
    <row r="264" spans="2:25" s="26" customFormat="1">
      <c r="B264" s="114"/>
      <c r="D264" s="115"/>
      <c r="F264" s="22"/>
    </row>
    <row r="265" spans="2:25" s="26" customFormat="1">
      <c r="B265" s="114"/>
      <c r="D265" s="115"/>
      <c r="F265" s="22"/>
    </row>
    <row r="266" spans="2:25" s="26" customFormat="1">
      <c r="B266" s="114"/>
      <c r="D266" s="115"/>
      <c r="F266" s="22"/>
    </row>
    <row r="267" spans="2:25" s="26" customFormat="1">
      <c r="B267" s="114"/>
      <c r="D267" s="115"/>
      <c r="F267" s="22"/>
    </row>
    <row r="268" spans="2:25" s="26" customFormat="1">
      <c r="B268" s="114"/>
      <c r="D268" s="115"/>
      <c r="F268" s="22"/>
    </row>
    <row r="269" spans="2:25" s="26" customFormat="1">
      <c r="B269" s="114"/>
      <c r="D269" s="115"/>
      <c r="F269" s="22"/>
    </row>
    <row r="270" spans="2:25" s="26" customFormat="1">
      <c r="B270" s="114"/>
      <c r="D270" s="115"/>
      <c r="F270" s="22"/>
    </row>
    <row r="271" spans="2:25" s="26" customFormat="1">
      <c r="B271" s="114"/>
      <c r="D271" s="115"/>
      <c r="F271" s="22"/>
    </row>
    <row r="272" spans="2:25" s="26" customFormat="1">
      <c r="B272" s="114"/>
      <c r="D272" s="115"/>
      <c r="F272" s="22"/>
    </row>
    <row r="273" spans="2:6" s="26" customFormat="1">
      <c r="B273" s="114"/>
      <c r="D273" s="115"/>
      <c r="F273" s="22"/>
    </row>
    <row r="274" spans="2:6" s="26" customFormat="1">
      <c r="B274" s="114"/>
      <c r="D274" s="115"/>
      <c r="F274" s="22"/>
    </row>
    <row r="275" spans="2:6" s="26" customFormat="1">
      <c r="B275" s="114"/>
      <c r="D275" s="115"/>
      <c r="F275" s="22"/>
    </row>
    <row r="276" spans="2:6" s="26" customFormat="1">
      <c r="B276" s="114"/>
      <c r="D276" s="115"/>
      <c r="F276" s="22"/>
    </row>
    <row r="277" spans="2:6" s="26" customFormat="1">
      <c r="B277" s="114"/>
      <c r="D277" s="115"/>
      <c r="F277" s="22"/>
    </row>
    <row r="278" spans="2:6" s="26" customFormat="1">
      <c r="B278" s="114"/>
      <c r="D278" s="115"/>
      <c r="F278" s="22"/>
    </row>
    <row r="279" spans="2:6" s="26" customFormat="1">
      <c r="B279" s="114"/>
      <c r="D279" s="115"/>
      <c r="F279" s="22"/>
    </row>
    <row r="280" spans="2:6" s="26" customFormat="1">
      <c r="B280" s="114"/>
      <c r="D280" s="115"/>
      <c r="F280" s="22"/>
    </row>
    <row r="281" spans="2:6" s="26" customFormat="1">
      <c r="B281" s="114"/>
      <c r="D281" s="115"/>
      <c r="F281" s="22"/>
    </row>
    <row r="282" spans="2:6" s="26" customFormat="1">
      <c r="B282" s="114"/>
      <c r="D282" s="115"/>
      <c r="F282" s="22"/>
    </row>
    <row r="283" spans="2:6" s="26" customFormat="1">
      <c r="B283" s="114"/>
      <c r="D283" s="115"/>
      <c r="F283" s="22"/>
    </row>
    <row r="284" spans="2:6" s="26" customFormat="1">
      <c r="B284" s="114"/>
      <c r="D284" s="115"/>
      <c r="F284" s="22"/>
    </row>
    <row r="285" spans="2:6" s="26" customFormat="1">
      <c r="B285" s="114"/>
      <c r="D285" s="115"/>
      <c r="F285" s="22"/>
    </row>
    <row r="286" spans="2:6" s="26" customFormat="1">
      <c r="B286" s="114"/>
      <c r="D286" s="115"/>
      <c r="F286" s="22"/>
    </row>
    <row r="287" spans="2:6" s="26" customFormat="1">
      <c r="B287" s="114"/>
      <c r="D287" s="115"/>
      <c r="F287" s="22"/>
    </row>
    <row r="288" spans="2:6" s="26" customFormat="1">
      <c r="B288" s="114"/>
      <c r="D288" s="115"/>
      <c r="F288" s="22"/>
    </row>
    <row r="289" spans="2:6" s="26" customFormat="1">
      <c r="B289" s="114"/>
      <c r="D289" s="115"/>
      <c r="F289" s="22"/>
    </row>
    <row r="290" spans="2:6" s="26" customFormat="1">
      <c r="B290" s="114"/>
      <c r="D290" s="115"/>
      <c r="F290" s="22"/>
    </row>
    <row r="291" spans="2:6" s="26" customFormat="1">
      <c r="B291" s="114"/>
      <c r="D291" s="115"/>
      <c r="F291" s="22"/>
    </row>
    <row r="292" spans="2:6" s="26" customFormat="1">
      <c r="B292" s="114"/>
      <c r="D292" s="115"/>
      <c r="F292" s="22"/>
    </row>
    <row r="293" spans="2:6" s="26" customFormat="1">
      <c r="B293" s="114"/>
      <c r="D293" s="115"/>
      <c r="F293" s="22"/>
    </row>
    <row r="294" spans="2:6" s="26" customFormat="1">
      <c r="B294" s="114"/>
      <c r="D294" s="115"/>
      <c r="F294" s="22"/>
    </row>
    <row r="295" spans="2:6" s="26" customFormat="1">
      <c r="B295" s="114"/>
      <c r="D295" s="115"/>
      <c r="F295" s="22"/>
    </row>
    <row r="296" spans="2:6" s="26" customFormat="1">
      <c r="B296" s="114"/>
      <c r="D296" s="115"/>
      <c r="F296" s="22"/>
    </row>
    <row r="297" spans="2:6" s="26" customFormat="1">
      <c r="B297" s="114"/>
      <c r="D297" s="115"/>
      <c r="F297" s="22"/>
    </row>
    <row r="298" spans="2:6" s="26" customFormat="1">
      <c r="B298" s="114"/>
      <c r="D298" s="115"/>
      <c r="F298" s="22"/>
    </row>
    <row r="299" spans="2:6" s="26" customFormat="1">
      <c r="B299" s="114"/>
      <c r="D299" s="115"/>
      <c r="F299" s="22"/>
    </row>
    <row r="300" spans="2:6" s="26" customFormat="1">
      <c r="B300" s="114"/>
      <c r="D300" s="115"/>
      <c r="F300" s="22"/>
    </row>
    <row r="301" spans="2:6" s="26" customFormat="1">
      <c r="B301" s="114"/>
      <c r="D301" s="115"/>
      <c r="F301" s="22"/>
    </row>
    <row r="302" spans="2:6" s="26" customFormat="1">
      <c r="B302" s="114"/>
      <c r="D302" s="115"/>
      <c r="F302" s="22"/>
    </row>
    <row r="303" spans="2:6" s="26" customFormat="1">
      <c r="B303" s="114"/>
      <c r="D303" s="115"/>
      <c r="F303" s="22"/>
    </row>
    <row r="304" spans="2:6" s="26" customFormat="1">
      <c r="B304" s="114"/>
      <c r="D304" s="115"/>
      <c r="F304" s="22"/>
    </row>
    <row r="305" spans="2:6" s="26" customFormat="1">
      <c r="B305" s="114"/>
      <c r="D305" s="115"/>
      <c r="F305" s="22"/>
    </row>
    <row r="306" spans="2:6" s="26" customFormat="1">
      <c r="B306" s="114"/>
      <c r="D306" s="115"/>
      <c r="F306" s="22"/>
    </row>
    <row r="307" spans="2:6" s="26" customFormat="1">
      <c r="B307" s="114"/>
      <c r="D307" s="115"/>
      <c r="F307" s="22"/>
    </row>
    <row r="308" spans="2:6" s="26" customFormat="1">
      <c r="B308" s="114"/>
      <c r="D308" s="115"/>
      <c r="F308" s="22"/>
    </row>
    <row r="309" spans="2:6" s="26" customFormat="1">
      <c r="B309" s="114"/>
      <c r="D309" s="115"/>
      <c r="F309" s="22"/>
    </row>
    <row r="310" spans="2:6" s="26" customFormat="1">
      <c r="B310" s="114"/>
      <c r="D310" s="115"/>
      <c r="F310" s="22"/>
    </row>
    <row r="311" spans="2:6" s="26" customFormat="1">
      <c r="B311" s="114"/>
      <c r="D311" s="115"/>
      <c r="F311" s="22"/>
    </row>
    <row r="312" spans="2:6" s="26" customFormat="1">
      <c r="B312" s="114"/>
      <c r="D312" s="115"/>
      <c r="F312" s="22"/>
    </row>
    <row r="313" spans="2:6" s="26" customFormat="1">
      <c r="B313" s="114"/>
      <c r="D313" s="115"/>
      <c r="F313" s="22"/>
    </row>
    <row r="314" spans="2:6" s="26" customFormat="1">
      <c r="B314" s="114"/>
      <c r="D314" s="115"/>
      <c r="F314" s="22"/>
    </row>
    <row r="315" spans="2:6" s="26" customFormat="1">
      <c r="B315" s="114"/>
      <c r="D315" s="115"/>
      <c r="F315" s="22"/>
    </row>
    <row r="316" spans="2:6" s="26" customFormat="1">
      <c r="B316" s="114"/>
      <c r="D316" s="115"/>
      <c r="F316" s="22"/>
    </row>
    <row r="317" spans="2:6" s="26" customFormat="1">
      <c r="B317" s="114"/>
      <c r="D317" s="115"/>
      <c r="F317" s="22"/>
    </row>
    <row r="318" spans="2:6" s="26" customFormat="1">
      <c r="B318" s="114"/>
      <c r="D318" s="115"/>
      <c r="F318" s="22"/>
    </row>
    <row r="319" spans="2:6" s="26" customFormat="1">
      <c r="B319" s="114"/>
      <c r="D319" s="115"/>
      <c r="F319" s="22"/>
    </row>
    <row r="320" spans="2:6" s="26" customFormat="1">
      <c r="B320" s="114"/>
      <c r="D320" s="115"/>
      <c r="F320" s="22"/>
    </row>
    <row r="321" spans="2:6" s="26" customFormat="1">
      <c r="B321" s="114"/>
      <c r="D321" s="115"/>
      <c r="F321" s="22"/>
    </row>
    <row r="322" spans="2:6" s="26" customFormat="1">
      <c r="B322" s="114"/>
      <c r="D322" s="115"/>
      <c r="F322" s="22"/>
    </row>
    <row r="323" spans="2:6" s="26" customFormat="1">
      <c r="B323" s="114"/>
      <c r="D323" s="115"/>
      <c r="F323" s="22"/>
    </row>
    <row r="324" spans="2:6" s="26" customFormat="1">
      <c r="B324" s="114"/>
      <c r="D324" s="115"/>
      <c r="F324" s="22"/>
    </row>
    <row r="325" spans="2:6" s="26" customFormat="1">
      <c r="B325" s="114"/>
      <c r="D325" s="115"/>
      <c r="F325" s="22"/>
    </row>
    <row r="326" spans="2:6" s="26" customFormat="1">
      <c r="B326" s="114"/>
      <c r="D326" s="115"/>
      <c r="F326" s="22"/>
    </row>
    <row r="327" spans="2:6" s="26" customFormat="1">
      <c r="B327" s="114"/>
      <c r="D327" s="115"/>
      <c r="F327" s="22"/>
    </row>
    <row r="328" spans="2:6" s="26" customFormat="1">
      <c r="B328" s="114"/>
      <c r="D328" s="115"/>
      <c r="F328" s="22"/>
    </row>
    <row r="329" spans="2:6" s="26" customFormat="1">
      <c r="B329" s="114"/>
      <c r="D329" s="115"/>
      <c r="F329" s="22"/>
    </row>
    <row r="330" spans="2:6" s="26" customFormat="1">
      <c r="B330" s="114"/>
      <c r="D330" s="115"/>
      <c r="F330" s="22"/>
    </row>
    <row r="331" spans="2:6" s="26" customFormat="1">
      <c r="B331" s="114"/>
      <c r="D331" s="115"/>
      <c r="F331" s="22"/>
    </row>
    <row r="332" spans="2:6" s="26" customFormat="1">
      <c r="B332" s="114"/>
      <c r="D332" s="115"/>
      <c r="F332" s="22"/>
    </row>
    <row r="333" spans="2:6" s="26" customFormat="1">
      <c r="B333" s="114"/>
      <c r="D333" s="115"/>
      <c r="F333" s="22"/>
    </row>
    <row r="334" spans="2:6" s="26" customFormat="1">
      <c r="B334" s="114"/>
      <c r="D334" s="115"/>
      <c r="F334" s="22"/>
    </row>
    <row r="335" spans="2:6" s="26" customFormat="1">
      <c r="B335" s="114"/>
      <c r="D335" s="115"/>
      <c r="F335" s="22"/>
    </row>
    <row r="336" spans="2:6" s="26" customFormat="1">
      <c r="B336" s="114"/>
      <c r="D336" s="115"/>
      <c r="F336" s="22"/>
    </row>
    <row r="337" spans="2:6" s="26" customFormat="1">
      <c r="B337" s="114"/>
      <c r="D337" s="115"/>
      <c r="F337" s="22"/>
    </row>
    <row r="338" spans="2:6" s="26" customFormat="1">
      <c r="B338" s="114"/>
      <c r="D338" s="115"/>
      <c r="F338" s="22"/>
    </row>
    <row r="339" spans="2:6" s="26" customFormat="1">
      <c r="B339" s="114"/>
      <c r="D339" s="115"/>
      <c r="F339" s="22"/>
    </row>
    <row r="340" spans="2:6" s="26" customFormat="1">
      <c r="B340" s="114"/>
      <c r="D340" s="115"/>
      <c r="F340" s="22"/>
    </row>
    <row r="341" spans="2:6" s="26" customFormat="1">
      <c r="B341" s="114"/>
      <c r="D341" s="115"/>
      <c r="F341" s="22"/>
    </row>
    <row r="342" spans="2:6" s="26" customFormat="1">
      <c r="B342" s="114"/>
      <c r="D342" s="115"/>
      <c r="F342" s="22"/>
    </row>
    <row r="343" spans="2:6" s="26" customFormat="1">
      <c r="B343" s="114"/>
      <c r="D343" s="115"/>
      <c r="F343" s="22"/>
    </row>
    <row r="344" spans="2:6" s="26" customFormat="1">
      <c r="B344" s="114"/>
      <c r="D344" s="115"/>
      <c r="F344" s="22"/>
    </row>
    <row r="345" spans="2:6" s="26" customFormat="1">
      <c r="B345" s="114"/>
      <c r="D345" s="115"/>
      <c r="F345" s="22"/>
    </row>
    <row r="346" spans="2:6" s="26" customFormat="1">
      <c r="B346" s="114"/>
      <c r="D346" s="115"/>
      <c r="F346" s="22"/>
    </row>
    <row r="347" spans="2:6" s="26" customFormat="1">
      <c r="B347" s="114"/>
      <c r="D347" s="115"/>
      <c r="F347" s="22"/>
    </row>
    <row r="348" spans="2:6" s="26" customFormat="1">
      <c r="B348" s="114"/>
      <c r="D348" s="115"/>
      <c r="F348" s="22"/>
    </row>
    <row r="349" spans="2:6" s="26" customFormat="1">
      <c r="B349" s="114"/>
      <c r="D349" s="115"/>
      <c r="F349" s="22"/>
    </row>
    <row r="350" spans="2:6" s="26" customFormat="1">
      <c r="B350" s="114"/>
      <c r="D350" s="115"/>
      <c r="F350" s="22"/>
    </row>
    <row r="351" spans="2:6" s="26" customFormat="1">
      <c r="B351" s="114"/>
      <c r="D351" s="115"/>
      <c r="F351" s="22"/>
    </row>
    <row r="352" spans="2:6" s="26" customFormat="1">
      <c r="B352" s="114"/>
      <c r="D352" s="115"/>
      <c r="F352" s="22"/>
    </row>
    <row r="353" spans="2:6" s="26" customFormat="1">
      <c r="B353" s="114"/>
      <c r="D353" s="115"/>
      <c r="F353" s="22"/>
    </row>
    <row r="354" spans="2:6" s="26" customFormat="1">
      <c r="B354" s="114"/>
      <c r="D354" s="115"/>
      <c r="F354" s="22"/>
    </row>
    <row r="355" spans="2:6" s="26" customFormat="1">
      <c r="B355" s="114"/>
      <c r="D355" s="115"/>
      <c r="F355" s="22"/>
    </row>
    <row r="356" spans="2:6" s="26" customFormat="1">
      <c r="B356" s="114"/>
      <c r="D356" s="115"/>
      <c r="F356" s="22"/>
    </row>
    <row r="357" spans="2:6" s="26" customFormat="1">
      <c r="B357" s="114"/>
      <c r="D357" s="115"/>
      <c r="F357" s="22"/>
    </row>
    <row r="358" spans="2:6" s="26" customFormat="1">
      <c r="B358" s="114"/>
      <c r="D358" s="115"/>
      <c r="F358" s="22"/>
    </row>
    <row r="359" spans="2:6" s="26" customFormat="1">
      <c r="B359" s="114"/>
      <c r="D359" s="115"/>
      <c r="F359" s="22"/>
    </row>
    <row r="360" spans="2:6" s="26" customFormat="1">
      <c r="B360" s="114"/>
      <c r="D360" s="115"/>
      <c r="F360" s="22"/>
    </row>
    <row r="361" spans="2:6" s="26" customFormat="1">
      <c r="B361" s="114"/>
      <c r="D361" s="115"/>
      <c r="F361" s="22"/>
    </row>
    <row r="362" spans="2:6" s="26" customFormat="1">
      <c r="B362" s="114"/>
      <c r="D362" s="115"/>
      <c r="F362" s="22"/>
    </row>
    <row r="363" spans="2:6" s="26" customFormat="1">
      <c r="B363" s="114"/>
      <c r="D363" s="115"/>
      <c r="F363" s="22"/>
    </row>
    <row r="364" spans="2:6" s="26" customFormat="1">
      <c r="B364" s="114"/>
      <c r="D364" s="115"/>
      <c r="F364" s="22"/>
    </row>
    <row r="365" spans="2:6" s="26" customFormat="1">
      <c r="B365" s="114"/>
      <c r="D365" s="115"/>
      <c r="F365" s="22"/>
    </row>
    <row r="366" spans="2:6" s="26" customFormat="1">
      <c r="B366" s="114"/>
      <c r="D366" s="115"/>
      <c r="F366" s="22"/>
    </row>
    <row r="367" spans="2:6" s="26" customFormat="1">
      <c r="B367" s="114"/>
      <c r="D367" s="115"/>
      <c r="F367" s="22"/>
    </row>
    <row r="368" spans="2:6" s="26" customFormat="1">
      <c r="B368" s="114"/>
      <c r="D368" s="115"/>
      <c r="F368" s="22"/>
    </row>
    <row r="369" spans="2:6" s="26" customFormat="1">
      <c r="B369" s="114"/>
      <c r="D369" s="115"/>
      <c r="F369" s="22"/>
    </row>
    <row r="370" spans="2:6" s="26" customFormat="1">
      <c r="B370" s="114"/>
      <c r="D370" s="115"/>
      <c r="F370" s="22"/>
    </row>
    <row r="371" spans="2:6" s="26" customFormat="1">
      <c r="B371" s="114"/>
      <c r="D371" s="115"/>
      <c r="F371" s="22"/>
    </row>
    <row r="372" spans="2:6" s="26" customFormat="1">
      <c r="B372" s="114"/>
      <c r="D372" s="115"/>
      <c r="F372" s="22"/>
    </row>
    <row r="373" spans="2:6" s="26" customFormat="1">
      <c r="B373" s="114"/>
      <c r="D373" s="115"/>
      <c r="F373" s="22"/>
    </row>
    <row r="374" spans="2:6" s="26" customFormat="1">
      <c r="B374" s="114"/>
      <c r="D374" s="115"/>
      <c r="F374" s="22"/>
    </row>
    <row r="375" spans="2:6" s="26" customFormat="1">
      <c r="B375" s="114"/>
      <c r="D375" s="115"/>
      <c r="F375" s="22"/>
    </row>
    <row r="376" spans="2:6" s="26" customFormat="1">
      <c r="B376" s="114"/>
      <c r="D376" s="115"/>
      <c r="F376" s="22"/>
    </row>
    <row r="377" spans="2:6" s="26" customFormat="1">
      <c r="B377" s="114"/>
      <c r="D377" s="115"/>
      <c r="F377" s="22"/>
    </row>
    <row r="378" spans="2:6" s="26" customFormat="1">
      <c r="B378" s="114"/>
      <c r="D378" s="115"/>
      <c r="F378" s="22"/>
    </row>
    <row r="379" spans="2:6" s="26" customFormat="1">
      <c r="B379" s="114"/>
      <c r="D379" s="115"/>
      <c r="F379" s="22"/>
    </row>
    <row r="380" spans="2:6" s="26" customFormat="1">
      <c r="B380" s="114"/>
      <c r="D380" s="115"/>
      <c r="F380" s="22"/>
    </row>
    <row r="381" spans="2:6" s="26" customFormat="1">
      <c r="B381" s="114"/>
      <c r="D381" s="115"/>
      <c r="F381" s="22"/>
    </row>
    <row r="382" spans="2:6" s="26" customFormat="1">
      <c r="B382" s="114"/>
      <c r="D382" s="115"/>
      <c r="F382" s="22"/>
    </row>
    <row r="383" spans="2:6" s="26" customFormat="1">
      <c r="B383" s="114"/>
      <c r="D383" s="115"/>
      <c r="F383" s="22"/>
    </row>
    <row r="384" spans="2:6" s="26" customFormat="1">
      <c r="B384" s="114"/>
      <c r="D384" s="115"/>
      <c r="F384" s="22"/>
    </row>
    <row r="385" spans="2:6" s="26" customFormat="1">
      <c r="B385" s="114"/>
      <c r="D385" s="115"/>
      <c r="F385" s="22"/>
    </row>
    <row r="386" spans="2:6" s="26" customFormat="1">
      <c r="B386" s="114"/>
      <c r="D386" s="115"/>
      <c r="F386" s="22"/>
    </row>
    <row r="387" spans="2:6" s="26" customFormat="1">
      <c r="B387" s="114"/>
      <c r="D387" s="115"/>
      <c r="F387" s="22"/>
    </row>
    <row r="388" spans="2:6" s="26" customFormat="1">
      <c r="B388" s="114"/>
      <c r="D388" s="115"/>
      <c r="F388" s="22"/>
    </row>
    <row r="389" spans="2:6" s="26" customFormat="1">
      <c r="B389" s="114"/>
      <c r="D389" s="115"/>
      <c r="F389" s="22"/>
    </row>
    <row r="390" spans="2:6" s="26" customFormat="1">
      <c r="B390" s="114"/>
      <c r="D390" s="115"/>
      <c r="F390" s="22"/>
    </row>
    <row r="391" spans="2:6" s="26" customFormat="1">
      <c r="B391" s="114"/>
      <c r="D391" s="115"/>
      <c r="F391" s="22"/>
    </row>
    <row r="392" spans="2:6" s="26" customFormat="1">
      <c r="B392" s="114"/>
      <c r="D392" s="115"/>
      <c r="F392" s="22"/>
    </row>
    <row r="393" spans="2:6" s="26" customFormat="1">
      <c r="B393" s="114"/>
      <c r="D393" s="115"/>
      <c r="F393" s="22"/>
    </row>
    <row r="394" spans="2:6" s="26" customFormat="1">
      <c r="B394" s="114"/>
      <c r="D394" s="115"/>
      <c r="F394" s="22"/>
    </row>
    <row r="395" spans="2:6" s="26" customFormat="1">
      <c r="B395" s="114"/>
      <c r="D395" s="115"/>
      <c r="F395" s="22"/>
    </row>
    <row r="396" spans="2:6" s="26" customFormat="1">
      <c r="B396" s="114"/>
      <c r="D396" s="115"/>
      <c r="F396" s="22"/>
    </row>
    <row r="397" spans="2:6" s="26" customFormat="1">
      <c r="B397" s="114"/>
      <c r="D397" s="115"/>
      <c r="F397" s="22"/>
    </row>
    <row r="398" spans="2:6" s="26" customFormat="1">
      <c r="B398" s="114"/>
      <c r="D398" s="115"/>
      <c r="F398" s="22"/>
    </row>
    <row r="399" spans="2:6" s="26" customFormat="1">
      <c r="B399" s="114"/>
      <c r="D399" s="115"/>
      <c r="F399" s="22"/>
    </row>
    <row r="400" spans="2:6" s="26" customFormat="1">
      <c r="B400" s="114"/>
      <c r="D400" s="115"/>
      <c r="F400" s="22"/>
    </row>
    <row r="401" spans="2:6" s="26" customFormat="1">
      <c r="B401" s="114"/>
      <c r="D401" s="115"/>
      <c r="F401" s="22"/>
    </row>
    <row r="402" spans="2:6" s="26" customFormat="1">
      <c r="B402" s="114"/>
      <c r="D402" s="115"/>
      <c r="F402" s="22"/>
    </row>
    <row r="403" spans="2:6" s="26" customFormat="1">
      <c r="B403" s="114"/>
      <c r="D403" s="115"/>
      <c r="F403" s="22"/>
    </row>
    <row r="404" spans="2:6" s="26" customFormat="1">
      <c r="B404" s="114"/>
      <c r="D404" s="115"/>
      <c r="F404" s="22"/>
    </row>
  </sheetData>
  <mergeCells count="9">
    <mergeCell ref="A4:A19"/>
    <mergeCell ref="C4:C7"/>
    <mergeCell ref="C8:C11"/>
    <mergeCell ref="C12:C15"/>
    <mergeCell ref="E12:E13"/>
    <mergeCell ref="E14:E15"/>
    <mergeCell ref="C16:C19"/>
    <mergeCell ref="E16:E17"/>
    <mergeCell ref="E18:E19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D47"/>
  <sheetViews>
    <sheetView topLeftCell="K28" zoomScaleNormal="100" workbookViewId="0">
      <selection activeCell="U39" sqref="U39"/>
    </sheetView>
  </sheetViews>
  <sheetFormatPr defaultColWidth="8.53125" defaultRowHeight="14.25"/>
  <cols>
    <col min="1" max="1" width="8.86328125" customWidth="1"/>
    <col min="2" max="2" width="9.1328125" hidden="1" customWidth="1"/>
    <col min="10" max="10" width="44.53125" customWidth="1"/>
    <col min="12" max="12" width="7.73046875" style="116" customWidth="1"/>
    <col min="13" max="13" width="3.33203125" style="116" customWidth="1"/>
    <col min="14" max="14" width="3.33203125" style="117" customWidth="1"/>
    <col min="15" max="15" width="7.73046875" customWidth="1"/>
    <col min="17" max="17" width="7.73046875" style="116" customWidth="1"/>
    <col min="18" max="18" width="3.33203125" style="116" customWidth="1"/>
    <col min="19" max="19" width="3.33203125" style="117" customWidth="1"/>
    <col min="20" max="20" width="7.73046875" customWidth="1"/>
    <col min="22" max="22" width="7.73046875" customWidth="1"/>
    <col min="23" max="24" width="3.33203125" customWidth="1"/>
    <col min="25" max="25" width="7.73046875" customWidth="1"/>
    <col min="27" max="27" width="7.73046875" customWidth="1"/>
    <col min="28" max="29" width="3.33203125" customWidth="1"/>
    <col min="30" max="30" width="7.73046875" customWidth="1"/>
  </cols>
  <sheetData>
    <row r="2" spans="1:30">
      <c r="A2" t="s">
        <v>302</v>
      </c>
      <c r="B2" s="118" t="s">
        <v>303</v>
      </c>
      <c r="C2" s="118" t="s">
        <v>304</v>
      </c>
      <c r="D2" s="118" t="s">
        <v>305</v>
      </c>
      <c r="E2" s="118" t="s">
        <v>306</v>
      </c>
      <c r="F2" s="118" t="s">
        <v>307</v>
      </c>
      <c r="L2" s="164" t="s">
        <v>308</v>
      </c>
      <c r="M2" s="164"/>
      <c r="N2" s="164"/>
      <c r="O2" s="164"/>
      <c r="Q2" s="164" t="s">
        <v>308</v>
      </c>
      <c r="R2" s="164"/>
      <c r="S2" s="164"/>
      <c r="T2" s="164"/>
      <c r="V2" s="164" t="s">
        <v>309</v>
      </c>
      <c r="W2" s="164"/>
      <c r="X2" s="164"/>
      <c r="Y2" s="164"/>
      <c r="AA2" s="164" t="s">
        <v>309</v>
      </c>
      <c r="AB2" s="164"/>
      <c r="AC2" s="164"/>
      <c r="AD2" s="164"/>
    </row>
    <row r="3" spans="1:30">
      <c r="L3" s="164" t="s">
        <v>310</v>
      </c>
      <c r="M3" s="164"/>
      <c r="N3" s="164"/>
      <c r="O3" s="164"/>
      <c r="Q3" s="164" t="s">
        <v>311</v>
      </c>
      <c r="R3" s="164"/>
      <c r="S3" s="164"/>
      <c r="T3" s="164"/>
      <c r="V3" s="164" t="s">
        <v>310</v>
      </c>
      <c r="W3" s="164"/>
      <c r="X3" s="164"/>
      <c r="Y3" s="164"/>
      <c r="AA3" s="164" t="s">
        <v>311</v>
      </c>
      <c r="AB3" s="164"/>
      <c r="AC3" s="164"/>
      <c r="AD3" s="164"/>
    </row>
    <row r="4" spans="1:30">
      <c r="A4">
        <v>1</v>
      </c>
      <c r="B4" t="b">
        <f t="shared" ref="B4:B43" si="0">ISEVEN(A4)</f>
        <v>0</v>
      </c>
      <c r="C4" t="b">
        <f t="shared" ref="C4:C43" si="1">ISODD(D4)</f>
        <v>0</v>
      </c>
      <c r="D4">
        <v>2</v>
      </c>
      <c r="E4" t="s">
        <v>312</v>
      </c>
      <c r="F4" t="s">
        <v>313</v>
      </c>
      <c r="L4" s="119" t="s">
        <v>314</v>
      </c>
      <c r="M4" s="120">
        <v>1</v>
      </c>
      <c r="N4" s="121">
        <v>2</v>
      </c>
      <c r="O4" s="122" t="s">
        <v>312</v>
      </c>
      <c r="Q4" s="119" t="s">
        <v>312</v>
      </c>
      <c r="R4" s="123">
        <v>2</v>
      </c>
      <c r="S4" s="124">
        <v>1</v>
      </c>
      <c r="T4" s="122" t="s">
        <v>314</v>
      </c>
      <c r="V4" s="119" t="s">
        <v>315</v>
      </c>
      <c r="W4" s="120">
        <v>1</v>
      </c>
      <c r="X4" s="121">
        <v>2</v>
      </c>
      <c r="Y4" s="122" t="s">
        <v>315</v>
      </c>
      <c r="AA4" s="119" t="s">
        <v>315</v>
      </c>
      <c r="AB4" s="123">
        <v>2</v>
      </c>
      <c r="AC4" s="124">
        <v>1</v>
      </c>
      <c r="AD4" s="122" t="s">
        <v>315</v>
      </c>
    </row>
    <row r="5" spans="1:30">
      <c r="A5">
        <v>3</v>
      </c>
      <c r="B5" t="b">
        <f t="shared" si="0"/>
        <v>0</v>
      </c>
      <c r="C5" t="b">
        <f t="shared" si="1"/>
        <v>0</v>
      </c>
      <c r="D5">
        <v>4</v>
      </c>
      <c r="E5" t="s">
        <v>316</v>
      </c>
      <c r="F5" t="s">
        <v>317</v>
      </c>
      <c r="L5" s="125" t="s">
        <v>318</v>
      </c>
      <c r="M5" s="126">
        <v>3</v>
      </c>
      <c r="N5" s="127">
        <v>4</v>
      </c>
      <c r="O5" s="128" t="s">
        <v>316</v>
      </c>
      <c r="Q5" s="125" t="s">
        <v>316</v>
      </c>
      <c r="R5" s="126">
        <v>4</v>
      </c>
      <c r="S5" s="127">
        <v>3</v>
      </c>
      <c r="T5" s="128" t="s">
        <v>318</v>
      </c>
      <c r="V5" s="125" t="s">
        <v>319</v>
      </c>
      <c r="W5" s="126">
        <v>3</v>
      </c>
      <c r="X5" s="127">
        <v>4</v>
      </c>
      <c r="Y5" s="128" t="s">
        <v>319</v>
      </c>
      <c r="AA5" s="125" t="s">
        <v>319</v>
      </c>
      <c r="AB5" s="126">
        <v>4</v>
      </c>
      <c r="AC5" s="127">
        <v>3</v>
      </c>
      <c r="AD5" s="128" t="s">
        <v>319</v>
      </c>
    </row>
    <row r="6" spans="1:30">
      <c r="A6">
        <v>5</v>
      </c>
      <c r="B6" t="b">
        <f t="shared" si="0"/>
        <v>0</v>
      </c>
      <c r="C6" t="b">
        <f t="shared" si="1"/>
        <v>0</v>
      </c>
      <c r="D6">
        <v>6</v>
      </c>
      <c r="E6" t="s">
        <v>320</v>
      </c>
      <c r="F6" t="s">
        <v>321</v>
      </c>
      <c r="L6" s="125" t="s">
        <v>322</v>
      </c>
      <c r="M6" s="126">
        <v>5</v>
      </c>
      <c r="N6" s="127">
        <v>6</v>
      </c>
      <c r="O6" s="128" t="s">
        <v>320</v>
      </c>
      <c r="Q6" s="125" t="s">
        <v>320</v>
      </c>
      <c r="R6" s="126">
        <v>6</v>
      </c>
      <c r="S6" s="127">
        <v>5</v>
      </c>
      <c r="T6" s="128" t="s">
        <v>322</v>
      </c>
      <c r="V6" s="125" t="s">
        <v>323</v>
      </c>
      <c r="W6" s="126">
        <v>5</v>
      </c>
      <c r="X6" s="127">
        <v>6</v>
      </c>
      <c r="Y6" s="128" t="s">
        <v>324</v>
      </c>
      <c r="AA6" s="125" t="s">
        <v>324</v>
      </c>
      <c r="AB6" s="126">
        <v>6</v>
      </c>
      <c r="AC6" s="127">
        <v>5</v>
      </c>
      <c r="AD6" s="128" t="s">
        <v>323</v>
      </c>
    </row>
    <row r="7" spans="1:30">
      <c r="A7">
        <v>7</v>
      </c>
      <c r="B7" t="b">
        <f t="shared" si="0"/>
        <v>0</v>
      </c>
      <c r="C7" t="b">
        <f t="shared" si="1"/>
        <v>0</v>
      </c>
      <c r="D7">
        <v>8</v>
      </c>
      <c r="E7" t="s">
        <v>325</v>
      </c>
      <c r="F7" t="s">
        <v>321</v>
      </c>
      <c r="L7" s="125" t="s">
        <v>326</v>
      </c>
      <c r="M7" s="126">
        <v>7</v>
      </c>
      <c r="N7" s="127">
        <v>8</v>
      </c>
      <c r="O7" s="128" t="s">
        <v>325</v>
      </c>
      <c r="Q7" s="125" t="s">
        <v>325</v>
      </c>
      <c r="R7" s="126">
        <v>8</v>
      </c>
      <c r="S7" s="127">
        <v>7</v>
      </c>
      <c r="T7" s="128" t="s">
        <v>326</v>
      </c>
      <c r="V7" s="125" t="s">
        <v>327</v>
      </c>
      <c r="W7" s="126">
        <v>7</v>
      </c>
      <c r="X7" s="127">
        <v>8</v>
      </c>
      <c r="Y7" s="128" t="s">
        <v>328</v>
      </c>
      <c r="AA7" s="125" t="s">
        <v>328</v>
      </c>
      <c r="AB7" s="126">
        <v>8</v>
      </c>
      <c r="AC7" s="127">
        <v>7</v>
      </c>
      <c r="AD7" s="128" t="s">
        <v>327</v>
      </c>
    </row>
    <row r="8" spans="1:30">
      <c r="A8">
        <v>9</v>
      </c>
      <c r="B8" t="b">
        <f t="shared" si="0"/>
        <v>0</v>
      </c>
      <c r="C8" t="b">
        <f t="shared" si="1"/>
        <v>0</v>
      </c>
      <c r="D8">
        <v>10</v>
      </c>
      <c r="E8" t="s">
        <v>329</v>
      </c>
      <c r="F8" t="s">
        <v>321</v>
      </c>
      <c r="L8" s="125" t="s">
        <v>330</v>
      </c>
      <c r="M8" s="126">
        <v>9</v>
      </c>
      <c r="N8" s="127">
        <v>10</v>
      </c>
      <c r="O8" s="128" t="s">
        <v>329</v>
      </c>
      <c r="Q8" s="125" t="s">
        <v>329</v>
      </c>
      <c r="R8" s="126">
        <v>10</v>
      </c>
      <c r="S8" s="127">
        <v>9</v>
      </c>
      <c r="T8" s="128" t="s">
        <v>330</v>
      </c>
      <c r="V8" s="125" t="s">
        <v>331</v>
      </c>
      <c r="W8" s="126">
        <v>9</v>
      </c>
      <c r="X8" s="127">
        <v>10</v>
      </c>
      <c r="Y8" s="128" t="s">
        <v>332</v>
      </c>
      <c r="AA8" s="125" t="s">
        <v>332</v>
      </c>
      <c r="AB8" s="126">
        <v>10</v>
      </c>
      <c r="AC8" s="127">
        <v>9</v>
      </c>
      <c r="AD8" s="128" t="s">
        <v>331</v>
      </c>
    </row>
    <row r="9" spans="1:30">
      <c r="A9">
        <v>11</v>
      </c>
      <c r="B9" t="b">
        <f t="shared" si="0"/>
        <v>0</v>
      </c>
      <c r="C9" t="b">
        <f t="shared" si="1"/>
        <v>0</v>
      </c>
      <c r="D9">
        <v>12</v>
      </c>
      <c r="E9" t="s">
        <v>333</v>
      </c>
      <c r="F9" t="s">
        <v>321</v>
      </c>
      <c r="L9" s="125" t="s">
        <v>334</v>
      </c>
      <c r="M9" s="126">
        <v>11</v>
      </c>
      <c r="N9" s="127">
        <v>12</v>
      </c>
      <c r="O9" s="128" t="s">
        <v>333</v>
      </c>
      <c r="Q9" s="125" t="s">
        <v>333</v>
      </c>
      <c r="R9" s="126">
        <v>12</v>
      </c>
      <c r="S9" s="127">
        <v>11</v>
      </c>
      <c r="T9" s="128" t="s">
        <v>334</v>
      </c>
      <c r="V9" s="125" t="s">
        <v>335</v>
      </c>
      <c r="W9" s="126">
        <v>11</v>
      </c>
      <c r="X9" s="127">
        <v>12</v>
      </c>
      <c r="Y9" s="128" t="s">
        <v>336</v>
      </c>
      <c r="AA9" s="125" t="s">
        <v>336</v>
      </c>
      <c r="AB9" s="126">
        <v>12</v>
      </c>
      <c r="AC9" s="127">
        <v>11</v>
      </c>
      <c r="AD9" s="128" t="s">
        <v>335</v>
      </c>
    </row>
    <row r="10" spans="1:30">
      <c r="A10">
        <v>13</v>
      </c>
      <c r="B10" t="b">
        <f t="shared" si="0"/>
        <v>0</v>
      </c>
      <c r="C10" t="b">
        <f t="shared" si="1"/>
        <v>0</v>
      </c>
      <c r="D10">
        <v>14</v>
      </c>
      <c r="E10" t="s">
        <v>337</v>
      </c>
      <c r="F10" t="s">
        <v>338</v>
      </c>
      <c r="L10" s="125" t="s">
        <v>339</v>
      </c>
      <c r="M10" s="126">
        <v>13</v>
      </c>
      <c r="N10" s="127">
        <v>14</v>
      </c>
      <c r="O10" s="128" t="s">
        <v>337</v>
      </c>
      <c r="Q10" s="125" t="s">
        <v>337</v>
      </c>
      <c r="R10" s="126">
        <v>14</v>
      </c>
      <c r="S10" s="127">
        <v>13</v>
      </c>
      <c r="T10" s="128" t="s">
        <v>339</v>
      </c>
      <c r="V10" s="125" t="s">
        <v>340</v>
      </c>
      <c r="W10" s="126">
        <v>13</v>
      </c>
      <c r="X10" s="127">
        <v>14</v>
      </c>
      <c r="Y10" s="128" t="s">
        <v>341</v>
      </c>
      <c r="AA10" s="125" t="s">
        <v>341</v>
      </c>
      <c r="AB10" s="126">
        <v>14</v>
      </c>
      <c r="AC10" s="127">
        <v>13</v>
      </c>
      <c r="AD10" s="128" t="s">
        <v>340</v>
      </c>
    </row>
    <row r="11" spans="1:30">
      <c r="A11">
        <v>15</v>
      </c>
      <c r="B11" t="b">
        <f t="shared" si="0"/>
        <v>0</v>
      </c>
      <c r="C11" t="b">
        <f t="shared" si="1"/>
        <v>0</v>
      </c>
      <c r="D11">
        <v>16</v>
      </c>
      <c r="E11" t="s">
        <v>342</v>
      </c>
      <c r="F11" t="s">
        <v>343</v>
      </c>
      <c r="L11" s="125" t="s">
        <v>344</v>
      </c>
      <c r="M11" s="126">
        <v>15</v>
      </c>
      <c r="N11" s="127">
        <v>16</v>
      </c>
      <c r="O11" s="128" t="s">
        <v>342</v>
      </c>
      <c r="Q11" s="125" t="s">
        <v>342</v>
      </c>
      <c r="R11" s="126">
        <v>16</v>
      </c>
      <c r="S11" s="127">
        <v>15</v>
      </c>
      <c r="T11" s="128" t="s">
        <v>344</v>
      </c>
      <c r="V11" s="125" t="s">
        <v>345</v>
      </c>
      <c r="W11" s="126">
        <v>15</v>
      </c>
      <c r="X11" s="127">
        <v>16</v>
      </c>
      <c r="Y11" s="128" t="s">
        <v>346</v>
      </c>
      <c r="AA11" s="125" t="s">
        <v>346</v>
      </c>
      <c r="AB11" s="126">
        <v>16</v>
      </c>
      <c r="AC11" s="127">
        <v>15</v>
      </c>
      <c r="AD11" s="128" t="s">
        <v>345</v>
      </c>
    </row>
    <row r="12" spans="1:30">
      <c r="A12">
        <v>17</v>
      </c>
      <c r="B12" t="b">
        <f t="shared" si="0"/>
        <v>0</v>
      </c>
      <c r="C12" t="b">
        <f t="shared" si="1"/>
        <v>0</v>
      </c>
      <c r="D12">
        <v>18</v>
      </c>
      <c r="E12" t="s">
        <v>347</v>
      </c>
      <c r="F12" t="s">
        <v>321</v>
      </c>
      <c r="L12" s="125" t="s">
        <v>348</v>
      </c>
      <c r="M12" s="126">
        <v>17</v>
      </c>
      <c r="N12" s="127">
        <v>18</v>
      </c>
      <c r="O12" s="128" t="s">
        <v>347</v>
      </c>
      <c r="Q12" s="125" t="s">
        <v>347</v>
      </c>
      <c r="R12" s="126">
        <v>18</v>
      </c>
      <c r="S12" s="127">
        <v>17</v>
      </c>
      <c r="T12" s="128" t="s">
        <v>348</v>
      </c>
      <c r="V12" s="125" t="s">
        <v>349</v>
      </c>
      <c r="W12" s="126">
        <v>17</v>
      </c>
      <c r="X12" s="127">
        <v>18</v>
      </c>
      <c r="Y12" s="128" t="s">
        <v>350</v>
      </c>
      <c r="AA12" s="125" t="s">
        <v>350</v>
      </c>
      <c r="AB12" s="126">
        <v>18</v>
      </c>
      <c r="AC12" s="127">
        <v>17</v>
      </c>
      <c r="AD12" s="128" t="s">
        <v>349</v>
      </c>
    </row>
    <row r="13" spans="1:30">
      <c r="A13">
        <v>19</v>
      </c>
      <c r="B13" t="b">
        <f t="shared" si="0"/>
        <v>0</v>
      </c>
      <c r="C13" t="b">
        <f t="shared" si="1"/>
        <v>0</v>
      </c>
      <c r="D13">
        <v>20</v>
      </c>
      <c r="E13" t="s">
        <v>351</v>
      </c>
      <c r="F13" t="s">
        <v>352</v>
      </c>
      <c r="L13" s="125" t="s">
        <v>353</v>
      </c>
      <c r="M13" s="126">
        <v>19</v>
      </c>
      <c r="N13" s="127">
        <v>20</v>
      </c>
      <c r="O13" s="128" t="s">
        <v>351</v>
      </c>
      <c r="Q13" s="125" t="s">
        <v>351</v>
      </c>
      <c r="R13" s="126">
        <v>20</v>
      </c>
      <c r="S13" s="127">
        <v>19</v>
      </c>
      <c r="T13" s="128" t="s">
        <v>353</v>
      </c>
      <c r="V13" s="125" t="s">
        <v>75</v>
      </c>
      <c r="W13" s="126">
        <v>19</v>
      </c>
      <c r="X13" s="127">
        <v>20</v>
      </c>
      <c r="Y13" s="128" t="s">
        <v>354</v>
      </c>
      <c r="AA13" s="125" t="s">
        <v>354</v>
      </c>
      <c r="AB13" s="126">
        <v>20</v>
      </c>
      <c r="AC13" s="127">
        <v>19</v>
      </c>
      <c r="AD13" s="128" t="s">
        <v>75</v>
      </c>
    </row>
    <row r="14" spans="1:30">
      <c r="A14">
        <v>21</v>
      </c>
      <c r="B14" t="b">
        <f t="shared" si="0"/>
        <v>0</v>
      </c>
      <c r="C14" t="b">
        <f t="shared" si="1"/>
        <v>0</v>
      </c>
      <c r="D14">
        <v>22</v>
      </c>
      <c r="E14" t="s">
        <v>355</v>
      </c>
      <c r="F14" t="s">
        <v>356</v>
      </c>
      <c r="L14" s="125" t="s">
        <v>357</v>
      </c>
      <c r="M14" s="126">
        <v>21</v>
      </c>
      <c r="N14" s="127">
        <v>22</v>
      </c>
      <c r="O14" s="128" t="s">
        <v>355</v>
      </c>
      <c r="Q14" s="125" t="s">
        <v>355</v>
      </c>
      <c r="R14" s="126">
        <v>22</v>
      </c>
      <c r="S14" s="127">
        <v>21</v>
      </c>
      <c r="T14" s="128" t="s">
        <v>357</v>
      </c>
      <c r="V14" s="125" t="s">
        <v>78</v>
      </c>
      <c r="W14" s="126">
        <v>21</v>
      </c>
      <c r="X14" s="127">
        <v>22</v>
      </c>
      <c r="Y14" s="128" t="s">
        <v>80</v>
      </c>
      <c r="AA14" s="125" t="s">
        <v>80</v>
      </c>
      <c r="AB14" s="126">
        <v>22</v>
      </c>
      <c r="AC14" s="127">
        <v>21</v>
      </c>
      <c r="AD14" s="128" t="s">
        <v>78</v>
      </c>
    </row>
    <row r="15" spans="1:30">
      <c r="A15">
        <v>23</v>
      </c>
      <c r="B15" t="b">
        <f t="shared" si="0"/>
        <v>0</v>
      </c>
      <c r="C15" t="b">
        <f t="shared" si="1"/>
        <v>0</v>
      </c>
      <c r="D15">
        <v>24</v>
      </c>
      <c r="E15" t="s">
        <v>358</v>
      </c>
      <c r="F15" t="s">
        <v>359</v>
      </c>
      <c r="L15" s="125" t="s">
        <v>360</v>
      </c>
      <c r="M15" s="126">
        <v>23</v>
      </c>
      <c r="N15" s="127">
        <v>24</v>
      </c>
      <c r="O15" s="128" t="s">
        <v>358</v>
      </c>
      <c r="Q15" s="125" t="s">
        <v>358</v>
      </c>
      <c r="R15" s="126">
        <v>24</v>
      </c>
      <c r="S15" s="127">
        <v>23</v>
      </c>
      <c r="T15" s="128" t="s">
        <v>360</v>
      </c>
      <c r="V15" s="125" t="s">
        <v>82</v>
      </c>
      <c r="W15" s="126">
        <v>23</v>
      </c>
      <c r="X15" s="127">
        <v>24</v>
      </c>
      <c r="Y15" s="128" t="s">
        <v>84</v>
      </c>
      <c r="AA15" s="125" t="s">
        <v>84</v>
      </c>
      <c r="AB15" s="126">
        <v>24</v>
      </c>
      <c r="AC15" s="127">
        <v>23</v>
      </c>
      <c r="AD15" s="128" t="s">
        <v>82</v>
      </c>
    </row>
    <row r="16" spans="1:30">
      <c r="A16">
        <v>25</v>
      </c>
      <c r="B16" t="b">
        <f t="shared" si="0"/>
        <v>0</v>
      </c>
      <c r="C16" t="b">
        <f t="shared" si="1"/>
        <v>0</v>
      </c>
      <c r="D16">
        <v>26</v>
      </c>
      <c r="E16" t="s">
        <v>361</v>
      </c>
      <c r="F16" t="s">
        <v>321</v>
      </c>
      <c r="L16" s="125" t="s">
        <v>362</v>
      </c>
      <c r="M16" s="126">
        <v>25</v>
      </c>
      <c r="N16" s="127">
        <v>26</v>
      </c>
      <c r="O16" s="128" t="s">
        <v>361</v>
      </c>
      <c r="Q16" s="125" t="s">
        <v>361</v>
      </c>
      <c r="R16" s="126">
        <v>26</v>
      </c>
      <c r="S16" s="127">
        <v>25</v>
      </c>
      <c r="T16" s="128" t="s">
        <v>362</v>
      </c>
      <c r="V16" s="125" t="s">
        <v>86</v>
      </c>
      <c r="W16" s="126">
        <v>25</v>
      </c>
      <c r="X16" s="127">
        <v>26</v>
      </c>
      <c r="Y16" s="128" t="s">
        <v>88</v>
      </c>
      <c r="AA16" s="125" t="s">
        <v>88</v>
      </c>
      <c r="AB16" s="126">
        <v>26</v>
      </c>
      <c r="AC16" s="127">
        <v>25</v>
      </c>
      <c r="AD16" s="128" t="s">
        <v>86</v>
      </c>
    </row>
    <row r="17" spans="1:30">
      <c r="A17">
        <v>27</v>
      </c>
      <c r="B17" t="b">
        <f t="shared" si="0"/>
        <v>0</v>
      </c>
      <c r="C17" t="b">
        <f t="shared" si="1"/>
        <v>0</v>
      </c>
      <c r="D17">
        <v>28</v>
      </c>
      <c r="E17" t="s">
        <v>363</v>
      </c>
      <c r="F17" t="s">
        <v>321</v>
      </c>
      <c r="L17" s="125" t="s">
        <v>364</v>
      </c>
      <c r="M17" s="126">
        <v>27</v>
      </c>
      <c r="N17" s="127">
        <v>28</v>
      </c>
      <c r="O17" s="128" t="s">
        <v>363</v>
      </c>
      <c r="Q17" s="125" t="s">
        <v>363</v>
      </c>
      <c r="R17" s="126">
        <v>28</v>
      </c>
      <c r="S17" s="127">
        <v>27</v>
      </c>
      <c r="T17" s="128" t="s">
        <v>364</v>
      </c>
      <c r="V17" s="125" t="s">
        <v>90</v>
      </c>
      <c r="W17" s="126">
        <v>27</v>
      </c>
      <c r="X17" s="127">
        <v>28</v>
      </c>
      <c r="Y17" s="128" t="s">
        <v>92</v>
      </c>
      <c r="AA17" s="125" t="s">
        <v>92</v>
      </c>
      <c r="AB17" s="126">
        <v>28</v>
      </c>
      <c r="AC17" s="127">
        <v>27</v>
      </c>
      <c r="AD17" s="128" t="s">
        <v>90</v>
      </c>
    </row>
    <row r="18" spans="1:30">
      <c r="A18">
        <v>29</v>
      </c>
      <c r="B18" t="b">
        <f t="shared" si="0"/>
        <v>0</v>
      </c>
      <c r="C18" t="b">
        <f t="shared" si="1"/>
        <v>0</v>
      </c>
      <c r="D18">
        <v>30</v>
      </c>
      <c r="E18" t="s">
        <v>326</v>
      </c>
      <c r="F18" t="s">
        <v>365</v>
      </c>
      <c r="L18" s="125" t="s">
        <v>366</v>
      </c>
      <c r="M18" s="126">
        <v>29</v>
      </c>
      <c r="N18" s="127">
        <v>30</v>
      </c>
      <c r="O18" s="128" t="s">
        <v>326</v>
      </c>
      <c r="Q18" s="125" t="s">
        <v>326</v>
      </c>
      <c r="R18" s="126">
        <v>30</v>
      </c>
      <c r="S18" s="127">
        <v>29</v>
      </c>
      <c r="T18" s="128" t="s">
        <v>366</v>
      </c>
      <c r="V18" s="125" t="s">
        <v>367</v>
      </c>
      <c r="W18" s="126">
        <v>29</v>
      </c>
      <c r="X18" s="127">
        <v>30</v>
      </c>
      <c r="Y18" s="128" t="s">
        <v>368</v>
      </c>
      <c r="AA18" s="125" t="s">
        <v>368</v>
      </c>
      <c r="AB18" s="126">
        <v>30</v>
      </c>
      <c r="AC18" s="127">
        <v>29</v>
      </c>
      <c r="AD18" s="128" t="s">
        <v>367</v>
      </c>
    </row>
    <row r="19" spans="1:30">
      <c r="A19">
        <v>31</v>
      </c>
      <c r="B19" t="b">
        <f t="shared" si="0"/>
        <v>0</v>
      </c>
      <c r="C19" t="b">
        <f t="shared" si="1"/>
        <v>0</v>
      </c>
      <c r="D19">
        <v>32</v>
      </c>
      <c r="E19" t="s">
        <v>369</v>
      </c>
      <c r="F19" t="s">
        <v>321</v>
      </c>
      <c r="L19" s="125" t="s">
        <v>370</v>
      </c>
      <c r="M19" s="126">
        <v>31</v>
      </c>
      <c r="N19" s="127">
        <v>32</v>
      </c>
      <c r="O19" s="128" t="s">
        <v>369</v>
      </c>
      <c r="Q19" s="125" t="s">
        <v>369</v>
      </c>
      <c r="R19" s="126">
        <v>32</v>
      </c>
      <c r="S19" s="127">
        <v>31</v>
      </c>
      <c r="T19" s="128" t="s">
        <v>370</v>
      </c>
      <c r="V19" s="125" t="s">
        <v>371</v>
      </c>
      <c r="W19" s="126">
        <v>31</v>
      </c>
      <c r="X19" s="127">
        <v>32</v>
      </c>
      <c r="Y19" s="128" t="s">
        <v>372</v>
      </c>
      <c r="AA19" s="125" t="s">
        <v>372</v>
      </c>
      <c r="AB19" s="126">
        <v>32</v>
      </c>
      <c r="AC19" s="127">
        <v>31</v>
      </c>
      <c r="AD19" s="128" t="s">
        <v>371</v>
      </c>
    </row>
    <row r="20" spans="1:30">
      <c r="A20">
        <v>33</v>
      </c>
      <c r="B20" t="b">
        <f t="shared" si="0"/>
        <v>0</v>
      </c>
      <c r="C20" t="b">
        <f t="shared" si="1"/>
        <v>0</v>
      </c>
      <c r="D20">
        <v>34</v>
      </c>
      <c r="E20" t="s">
        <v>373</v>
      </c>
      <c r="F20" t="s">
        <v>374</v>
      </c>
      <c r="L20" s="125" t="s">
        <v>375</v>
      </c>
      <c r="M20" s="126">
        <v>33</v>
      </c>
      <c r="N20" s="127">
        <v>34</v>
      </c>
      <c r="O20" s="128" t="s">
        <v>373</v>
      </c>
      <c r="Q20" s="125" t="s">
        <v>373</v>
      </c>
      <c r="R20" s="126">
        <v>34</v>
      </c>
      <c r="S20" s="127">
        <v>33</v>
      </c>
      <c r="T20" s="128" t="s">
        <v>375</v>
      </c>
      <c r="V20" s="125" t="s">
        <v>376</v>
      </c>
      <c r="W20" s="126">
        <v>33</v>
      </c>
      <c r="X20" s="127">
        <v>34</v>
      </c>
      <c r="Y20" s="128" t="s">
        <v>377</v>
      </c>
      <c r="AA20" s="125" t="s">
        <v>377</v>
      </c>
      <c r="AB20" s="126">
        <v>34</v>
      </c>
      <c r="AC20" s="127">
        <v>33</v>
      </c>
      <c r="AD20" s="128" t="s">
        <v>376</v>
      </c>
    </row>
    <row r="21" spans="1:30">
      <c r="A21">
        <v>35</v>
      </c>
      <c r="B21" t="b">
        <f t="shared" si="0"/>
        <v>0</v>
      </c>
      <c r="C21" t="b">
        <f t="shared" si="1"/>
        <v>0</v>
      </c>
      <c r="D21">
        <v>36</v>
      </c>
      <c r="E21" t="s">
        <v>378</v>
      </c>
      <c r="F21" t="s">
        <v>321</v>
      </c>
      <c r="L21" s="125" t="s">
        <v>379</v>
      </c>
      <c r="M21" s="126">
        <v>35</v>
      </c>
      <c r="N21" s="127">
        <v>36</v>
      </c>
      <c r="O21" s="128" t="s">
        <v>378</v>
      </c>
      <c r="Q21" s="125" t="s">
        <v>378</v>
      </c>
      <c r="R21" s="126">
        <v>36</v>
      </c>
      <c r="S21" s="127">
        <v>35</v>
      </c>
      <c r="T21" s="128" t="s">
        <v>379</v>
      </c>
      <c r="V21" s="125"/>
      <c r="W21" s="126">
        <v>35</v>
      </c>
      <c r="X21" s="127">
        <v>36</v>
      </c>
      <c r="Y21" s="128"/>
      <c r="AA21" s="125"/>
      <c r="AB21" s="126">
        <v>36</v>
      </c>
      <c r="AC21" s="127">
        <v>35</v>
      </c>
      <c r="AD21" s="128"/>
    </row>
    <row r="22" spans="1:30">
      <c r="A22">
        <v>37</v>
      </c>
      <c r="B22" t="b">
        <f t="shared" si="0"/>
        <v>0</v>
      </c>
      <c r="C22" t="b">
        <f t="shared" si="1"/>
        <v>0</v>
      </c>
      <c r="D22">
        <v>38</v>
      </c>
      <c r="E22" t="s">
        <v>326</v>
      </c>
      <c r="F22" t="s">
        <v>365</v>
      </c>
      <c r="L22" s="125" t="s">
        <v>380</v>
      </c>
      <c r="M22" s="126">
        <v>37</v>
      </c>
      <c r="N22" s="127">
        <v>38</v>
      </c>
      <c r="O22" s="128" t="s">
        <v>326</v>
      </c>
      <c r="Q22" s="125" t="s">
        <v>326</v>
      </c>
      <c r="R22" s="126">
        <v>38</v>
      </c>
      <c r="S22" s="127">
        <v>37</v>
      </c>
      <c r="T22" s="128" t="s">
        <v>380</v>
      </c>
      <c r="V22" s="125"/>
      <c r="W22" s="126">
        <v>37</v>
      </c>
      <c r="X22" s="127">
        <v>38</v>
      </c>
      <c r="Y22" s="128"/>
      <c r="AA22" s="125"/>
      <c r="AB22" s="126">
        <v>38</v>
      </c>
      <c r="AC22" s="127">
        <v>37</v>
      </c>
      <c r="AD22" s="128"/>
    </row>
    <row r="23" spans="1:30">
      <c r="A23">
        <v>39</v>
      </c>
      <c r="B23" t="b">
        <f t="shared" si="0"/>
        <v>0</v>
      </c>
      <c r="C23" t="b">
        <f t="shared" si="1"/>
        <v>0</v>
      </c>
      <c r="D23">
        <v>40</v>
      </c>
      <c r="E23" t="s">
        <v>381</v>
      </c>
      <c r="F23" t="s">
        <v>382</v>
      </c>
      <c r="L23" s="129" t="s">
        <v>383</v>
      </c>
      <c r="M23" s="130">
        <v>39</v>
      </c>
      <c r="N23" s="131">
        <v>40</v>
      </c>
      <c r="O23" s="132" t="s">
        <v>381</v>
      </c>
      <c r="Q23" s="129" t="s">
        <v>381</v>
      </c>
      <c r="R23" s="130">
        <v>40</v>
      </c>
      <c r="S23" s="131">
        <v>39</v>
      </c>
      <c r="T23" s="132" t="s">
        <v>383</v>
      </c>
      <c r="V23" s="129"/>
      <c r="W23" s="130">
        <v>39</v>
      </c>
      <c r="X23" s="131">
        <v>40</v>
      </c>
      <c r="Y23" s="132"/>
      <c r="AA23" s="129"/>
      <c r="AB23" s="130">
        <v>40</v>
      </c>
      <c r="AC23" s="131">
        <v>39</v>
      </c>
      <c r="AD23" s="132"/>
    </row>
    <row r="24" spans="1:30">
      <c r="A24">
        <v>2</v>
      </c>
      <c r="B24" t="b">
        <f t="shared" si="0"/>
        <v>1</v>
      </c>
      <c r="C24" t="b">
        <f t="shared" si="1"/>
        <v>1</v>
      </c>
      <c r="D24">
        <v>1</v>
      </c>
      <c r="E24" t="s">
        <v>314</v>
      </c>
      <c r="F24" t="s">
        <v>384</v>
      </c>
    </row>
    <row r="25" spans="1:30">
      <c r="A25">
        <v>4</v>
      </c>
      <c r="B25" t="b">
        <f t="shared" si="0"/>
        <v>1</v>
      </c>
      <c r="C25" t="b">
        <f t="shared" si="1"/>
        <v>1</v>
      </c>
      <c r="D25">
        <v>3</v>
      </c>
      <c r="E25" t="s">
        <v>318</v>
      </c>
      <c r="F25" t="s">
        <v>321</v>
      </c>
    </row>
    <row r="26" spans="1:30">
      <c r="A26">
        <v>6</v>
      </c>
      <c r="B26" t="b">
        <f t="shared" si="0"/>
        <v>1</v>
      </c>
      <c r="C26" t="b">
        <f t="shared" si="1"/>
        <v>1</v>
      </c>
      <c r="D26">
        <v>5</v>
      </c>
      <c r="E26" t="s">
        <v>322</v>
      </c>
      <c r="F26" t="s">
        <v>321</v>
      </c>
      <c r="L26" s="164" t="s">
        <v>385</v>
      </c>
      <c r="M26" s="164"/>
      <c r="N26" s="164"/>
      <c r="O26" s="164"/>
      <c r="Q26" s="164" t="s">
        <v>385</v>
      </c>
      <c r="R26" s="164"/>
      <c r="S26" s="164"/>
      <c r="T26" s="164"/>
    </row>
    <row r="27" spans="1:30">
      <c r="A27">
        <v>8</v>
      </c>
      <c r="B27" t="b">
        <f t="shared" si="0"/>
        <v>1</v>
      </c>
      <c r="C27" t="b">
        <f t="shared" si="1"/>
        <v>1</v>
      </c>
      <c r="D27">
        <v>7</v>
      </c>
      <c r="E27" t="s">
        <v>326</v>
      </c>
      <c r="F27" t="s">
        <v>386</v>
      </c>
      <c r="L27" s="164" t="s">
        <v>310</v>
      </c>
      <c r="M27" s="164"/>
      <c r="N27" s="164"/>
      <c r="O27" s="164"/>
      <c r="Q27" s="164" t="s">
        <v>311</v>
      </c>
      <c r="R27" s="164"/>
      <c r="S27" s="164"/>
      <c r="T27" s="164"/>
    </row>
    <row r="28" spans="1:30">
      <c r="A28">
        <v>10</v>
      </c>
      <c r="B28" t="b">
        <f t="shared" si="0"/>
        <v>1</v>
      </c>
      <c r="C28" t="b">
        <f t="shared" si="1"/>
        <v>1</v>
      </c>
      <c r="D28">
        <v>9</v>
      </c>
      <c r="E28" t="s">
        <v>330</v>
      </c>
      <c r="F28" t="s">
        <v>321</v>
      </c>
      <c r="L28" s="119" t="s">
        <v>314</v>
      </c>
      <c r="M28" s="120">
        <v>1</v>
      </c>
      <c r="N28" s="121">
        <v>2</v>
      </c>
      <c r="O28" s="122" t="s">
        <v>312</v>
      </c>
      <c r="Q28" s="119" t="s">
        <v>312</v>
      </c>
      <c r="R28" s="123">
        <v>2</v>
      </c>
      <c r="S28" s="124">
        <v>1</v>
      </c>
      <c r="T28" s="122" t="s">
        <v>314</v>
      </c>
    </row>
    <row r="29" spans="1:30">
      <c r="A29">
        <v>12</v>
      </c>
      <c r="B29" t="b">
        <f t="shared" si="0"/>
        <v>1</v>
      </c>
      <c r="C29" t="b">
        <f t="shared" si="1"/>
        <v>1</v>
      </c>
      <c r="D29">
        <v>11</v>
      </c>
      <c r="E29" t="s">
        <v>334</v>
      </c>
      <c r="F29" t="s">
        <v>387</v>
      </c>
      <c r="L29" s="125" t="s">
        <v>318</v>
      </c>
      <c r="M29" s="126">
        <v>3</v>
      </c>
      <c r="N29" s="127">
        <v>4</v>
      </c>
      <c r="O29" s="128" t="s">
        <v>388</v>
      </c>
      <c r="Q29" s="125" t="s">
        <v>388</v>
      </c>
      <c r="R29" s="126">
        <v>4</v>
      </c>
      <c r="S29" s="127">
        <v>3</v>
      </c>
      <c r="T29" s="128" t="s">
        <v>318</v>
      </c>
    </row>
    <row r="30" spans="1:30">
      <c r="A30">
        <v>14</v>
      </c>
      <c r="B30" t="b">
        <f t="shared" si="0"/>
        <v>1</v>
      </c>
      <c r="C30" t="b">
        <f t="shared" si="1"/>
        <v>1</v>
      </c>
      <c r="D30">
        <v>13</v>
      </c>
      <c r="E30" t="s">
        <v>339</v>
      </c>
      <c r="F30" t="s">
        <v>389</v>
      </c>
      <c r="L30" s="125" t="s">
        <v>322</v>
      </c>
      <c r="M30" s="126">
        <v>5</v>
      </c>
      <c r="N30" s="127">
        <v>6</v>
      </c>
      <c r="O30" s="128" t="s">
        <v>320</v>
      </c>
      <c r="Q30" s="125" t="s">
        <v>320</v>
      </c>
      <c r="R30" s="126">
        <v>6</v>
      </c>
      <c r="S30" s="127">
        <v>5</v>
      </c>
      <c r="T30" s="128" t="s">
        <v>322</v>
      </c>
    </row>
    <row r="31" spans="1:30">
      <c r="A31">
        <v>16</v>
      </c>
      <c r="B31" t="b">
        <f t="shared" si="0"/>
        <v>1</v>
      </c>
      <c r="C31" t="b">
        <f t="shared" si="1"/>
        <v>1</v>
      </c>
      <c r="D31">
        <v>15</v>
      </c>
      <c r="E31" t="s">
        <v>344</v>
      </c>
      <c r="F31" t="s">
        <v>390</v>
      </c>
      <c r="L31" s="133" t="s">
        <v>326</v>
      </c>
      <c r="M31" s="126">
        <v>7</v>
      </c>
      <c r="N31" s="127">
        <v>8</v>
      </c>
      <c r="O31" s="128" t="s">
        <v>325</v>
      </c>
      <c r="Q31" s="125" t="s">
        <v>325</v>
      </c>
      <c r="R31" s="126">
        <v>8</v>
      </c>
      <c r="S31" s="127">
        <v>7</v>
      </c>
      <c r="T31" s="134" t="s">
        <v>326</v>
      </c>
    </row>
    <row r="32" spans="1:30">
      <c r="A32">
        <v>18</v>
      </c>
      <c r="B32" t="b">
        <f t="shared" si="0"/>
        <v>1</v>
      </c>
      <c r="C32" t="b">
        <f t="shared" si="1"/>
        <v>1</v>
      </c>
      <c r="D32">
        <v>17</v>
      </c>
      <c r="E32" t="s">
        <v>348</v>
      </c>
      <c r="F32" t="s">
        <v>391</v>
      </c>
      <c r="L32" s="125" t="s">
        <v>330</v>
      </c>
      <c r="M32" s="126">
        <v>9</v>
      </c>
      <c r="N32" s="127">
        <v>10</v>
      </c>
      <c r="O32" s="128" t="s">
        <v>329</v>
      </c>
      <c r="Q32" s="125" t="s">
        <v>329</v>
      </c>
      <c r="R32" s="126">
        <v>10</v>
      </c>
      <c r="S32" s="127">
        <v>9</v>
      </c>
      <c r="T32" s="128" t="s">
        <v>330</v>
      </c>
    </row>
    <row r="33" spans="1:25">
      <c r="A33">
        <v>20</v>
      </c>
      <c r="B33" t="b">
        <f t="shared" si="0"/>
        <v>1</v>
      </c>
      <c r="C33" t="b">
        <f t="shared" si="1"/>
        <v>1</v>
      </c>
      <c r="D33">
        <v>19</v>
      </c>
      <c r="E33" t="s">
        <v>353</v>
      </c>
      <c r="F33" t="s">
        <v>391</v>
      </c>
      <c r="L33" s="125" t="s">
        <v>334</v>
      </c>
      <c r="M33" s="126">
        <v>11</v>
      </c>
      <c r="N33" s="127">
        <v>12</v>
      </c>
      <c r="O33" s="128" t="s">
        <v>333</v>
      </c>
      <c r="Q33" s="125" t="s">
        <v>333</v>
      </c>
      <c r="R33" s="126">
        <v>12</v>
      </c>
      <c r="S33" s="127">
        <v>11</v>
      </c>
      <c r="T33" s="128" t="s">
        <v>334</v>
      </c>
    </row>
    <row r="34" spans="1:25">
      <c r="A34">
        <v>22</v>
      </c>
      <c r="B34" t="b">
        <f t="shared" si="0"/>
        <v>1</v>
      </c>
      <c r="C34" t="b">
        <f t="shared" si="1"/>
        <v>1</v>
      </c>
      <c r="D34">
        <v>21</v>
      </c>
      <c r="E34" t="s">
        <v>357</v>
      </c>
      <c r="F34" t="s">
        <v>391</v>
      </c>
      <c r="L34" s="125" t="s">
        <v>339</v>
      </c>
      <c r="M34" s="126">
        <v>13</v>
      </c>
      <c r="N34" s="127">
        <v>14</v>
      </c>
      <c r="O34" s="128" t="s">
        <v>337</v>
      </c>
      <c r="Q34" s="125" t="s">
        <v>337</v>
      </c>
      <c r="R34" s="126">
        <v>14</v>
      </c>
      <c r="S34" s="127">
        <v>13</v>
      </c>
      <c r="T34" s="128" t="s">
        <v>339</v>
      </c>
    </row>
    <row r="35" spans="1:25">
      <c r="A35">
        <v>24</v>
      </c>
      <c r="B35" t="b">
        <f t="shared" si="0"/>
        <v>1</v>
      </c>
      <c r="C35" t="b">
        <f t="shared" si="1"/>
        <v>1</v>
      </c>
      <c r="D35">
        <v>23</v>
      </c>
      <c r="E35" t="s">
        <v>360</v>
      </c>
      <c r="F35" t="s">
        <v>391</v>
      </c>
      <c r="L35" s="125" t="s">
        <v>392</v>
      </c>
      <c r="M35" s="126">
        <v>15</v>
      </c>
      <c r="N35" s="127">
        <v>16</v>
      </c>
      <c r="O35" s="128" t="s">
        <v>342</v>
      </c>
      <c r="Q35" s="125" t="s">
        <v>342</v>
      </c>
      <c r="R35" s="126">
        <v>16</v>
      </c>
      <c r="S35" s="127">
        <v>15</v>
      </c>
      <c r="T35" s="128" t="s">
        <v>392</v>
      </c>
    </row>
    <row r="36" spans="1:25">
      <c r="A36">
        <v>26</v>
      </c>
      <c r="B36" t="b">
        <f t="shared" si="0"/>
        <v>1</v>
      </c>
      <c r="C36" t="b">
        <f t="shared" si="1"/>
        <v>1</v>
      </c>
      <c r="D36">
        <v>25</v>
      </c>
      <c r="E36" t="s">
        <v>362</v>
      </c>
      <c r="F36" t="s">
        <v>391</v>
      </c>
      <c r="L36" s="125" t="s">
        <v>348</v>
      </c>
      <c r="M36" s="126">
        <v>17</v>
      </c>
      <c r="N36" s="127">
        <v>18</v>
      </c>
      <c r="O36" s="128" t="s">
        <v>347</v>
      </c>
      <c r="Q36" s="125" t="s">
        <v>347</v>
      </c>
      <c r="R36" s="126">
        <v>18</v>
      </c>
      <c r="S36" s="127">
        <v>17</v>
      </c>
      <c r="T36" s="128" t="s">
        <v>348</v>
      </c>
    </row>
    <row r="37" spans="1:25">
      <c r="A37">
        <v>28</v>
      </c>
      <c r="B37" t="b">
        <f t="shared" si="0"/>
        <v>1</v>
      </c>
      <c r="C37" t="b">
        <f t="shared" si="1"/>
        <v>1</v>
      </c>
      <c r="D37">
        <v>27</v>
      </c>
      <c r="E37" t="s">
        <v>364</v>
      </c>
      <c r="F37" t="s">
        <v>391</v>
      </c>
      <c r="L37" s="125" t="s">
        <v>353</v>
      </c>
      <c r="M37" s="126">
        <v>19</v>
      </c>
      <c r="N37" s="127">
        <v>20</v>
      </c>
      <c r="O37" s="128" t="s">
        <v>351</v>
      </c>
      <c r="Q37" s="125" t="s">
        <v>351</v>
      </c>
      <c r="R37" s="135">
        <v>20</v>
      </c>
      <c r="S37" s="136">
        <v>19</v>
      </c>
      <c r="T37" s="128" t="s">
        <v>353</v>
      </c>
    </row>
    <row r="38" spans="1:25">
      <c r="A38">
        <v>30</v>
      </c>
      <c r="B38" t="b">
        <f t="shared" si="0"/>
        <v>1</v>
      </c>
      <c r="C38" t="b">
        <f t="shared" si="1"/>
        <v>1</v>
      </c>
      <c r="D38">
        <v>29</v>
      </c>
      <c r="E38" t="s">
        <v>366</v>
      </c>
      <c r="F38" t="s">
        <v>391</v>
      </c>
      <c r="L38" s="125" t="s">
        <v>357</v>
      </c>
      <c r="M38" s="126">
        <v>21</v>
      </c>
      <c r="N38" s="127">
        <v>22</v>
      </c>
      <c r="O38" s="128" t="s">
        <v>355</v>
      </c>
      <c r="Q38" s="125" t="s">
        <v>355</v>
      </c>
      <c r="R38" s="135">
        <v>22</v>
      </c>
      <c r="S38" s="136">
        <v>21</v>
      </c>
      <c r="T38" s="128" t="s">
        <v>357</v>
      </c>
    </row>
    <row r="39" spans="1:25">
      <c r="A39">
        <v>32</v>
      </c>
      <c r="B39" t="b">
        <f t="shared" si="0"/>
        <v>1</v>
      </c>
      <c r="C39" t="b">
        <f t="shared" si="1"/>
        <v>1</v>
      </c>
      <c r="D39">
        <v>31</v>
      </c>
      <c r="E39" t="s">
        <v>370</v>
      </c>
      <c r="F39" t="s">
        <v>391</v>
      </c>
      <c r="L39" s="125" t="s">
        <v>360</v>
      </c>
      <c r="M39" s="126">
        <v>23</v>
      </c>
      <c r="N39" s="127">
        <v>24</v>
      </c>
      <c r="O39" s="128" t="s">
        <v>393</v>
      </c>
      <c r="Q39" s="125" t="s">
        <v>393</v>
      </c>
      <c r="R39" s="126">
        <v>24</v>
      </c>
      <c r="S39" s="127">
        <v>23</v>
      </c>
      <c r="T39" s="128" t="s">
        <v>360</v>
      </c>
    </row>
    <row r="40" spans="1:25">
      <c r="A40">
        <v>34</v>
      </c>
      <c r="B40" t="b">
        <f t="shared" si="0"/>
        <v>1</v>
      </c>
      <c r="C40" t="b">
        <f t="shared" si="1"/>
        <v>1</v>
      </c>
      <c r="D40">
        <v>33</v>
      </c>
      <c r="E40" t="s">
        <v>375</v>
      </c>
      <c r="F40" t="s">
        <v>321</v>
      </c>
      <c r="L40" s="125" t="s">
        <v>362</v>
      </c>
      <c r="M40" s="126">
        <v>25</v>
      </c>
      <c r="N40" s="127">
        <v>26</v>
      </c>
      <c r="O40" s="128" t="s">
        <v>361</v>
      </c>
      <c r="Q40" s="125" t="s">
        <v>361</v>
      </c>
      <c r="R40" s="126">
        <v>26</v>
      </c>
      <c r="S40" s="127">
        <v>25</v>
      </c>
      <c r="T40" s="128" t="s">
        <v>362</v>
      </c>
      <c r="Y40" t="s">
        <v>394</v>
      </c>
    </row>
    <row r="41" spans="1:25">
      <c r="A41">
        <v>36</v>
      </c>
      <c r="B41" t="b">
        <f t="shared" si="0"/>
        <v>1</v>
      </c>
      <c r="C41" t="b">
        <f t="shared" si="1"/>
        <v>1</v>
      </c>
      <c r="D41">
        <v>35</v>
      </c>
      <c r="E41" t="s">
        <v>379</v>
      </c>
      <c r="F41" t="s">
        <v>321</v>
      </c>
      <c r="L41" s="125" t="s">
        <v>364</v>
      </c>
      <c r="M41" s="126">
        <v>27</v>
      </c>
      <c r="N41" s="127">
        <v>28</v>
      </c>
      <c r="O41" s="128" t="s">
        <v>363</v>
      </c>
      <c r="Q41" s="125" t="s">
        <v>363</v>
      </c>
      <c r="R41" s="126">
        <v>28</v>
      </c>
      <c r="S41" s="127">
        <v>27</v>
      </c>
      <c r="T41" s="128" t="s">
        <v>364</v>
      </c>
    </row>
    <row r="42" spans="1:25">
      <c r="A42">
        <v>38</v>
      </c>
      <c r="B42" t="b">
        <f t="shared" si="0"/>
        <v>1</v>
      </c>
      <c r="C42" t="b">
        <f t="shared" si="1"/>
        <v>1</v>
      </c>
      <c r="D42">
        <v>37</v>
      </c>
      <c r="E42" t="s">
        <v>380</v>
      </c>
      <c r="F42" t="s">
        <v>321</v>
      </c>
      <c r="L42" s="125" t="s">
        <v>366</v>
      </c>
      <c r="M42" s="126">
        <v>29</v>
      </c>
      <c r="N42" s="127">
        <v>30</v>
      </c>
      <c r="O42" s="128" t="s">
        <v>326</v>
      </c>
      <c r="Q42" s="125" t="s">
        <v>326</v>
      </c>
      <c r="R42" s="126">
        <v>30</v>
      </c>
      <c r="S42" s="127">
        <v>29</v>
      </c>
      <c r="T42" s="128" t="s">
        <v>366</v>
      </c>
    </row>
    <row r="43" spans="1:25">
      <c r="A43">
        <v>40</v>
      </c>
      <c r="B43" t="b">
        <f t="shared" si="0"/>
        <v>1</v>
      </c>
      <c r="C43" t="b">
        <f t="shared" si="1"/>
        <v>1</v>
      </c>
      <c r="D43">
        <v>39</v>
      </c>
      <c r="E43" t="s">
        <v>383</v>
      </c>
      <c r="F43" t="s">
        <v>321</v>
      </c>
      <c r="L43" s="125" t="s">
        <v>370</v>
      </c>
      <c r="M43" s="126">
        <v>31</v>
      </c>
      <c r="N43" s="127">
        <v>32</v>
      </c>
      <c r="O43" s="128" t="s">
        <v>369</v>
      </c>
      <c r="Q43" s="125" t="s">
        <v>369</v>
      </c>
      <c r="R43" s="126">
        <v>32</v>
      </c>
      <c r="S43" s="127">
        <v>31</v>
      </c>
      <c r="T43" s="128" t="s">
        <v>370</v>
      </c>
    </row>
    <row r="44" spans="1:25">
      <c r="L44" s="125" t="s">
        <v>375</v>
      </c>
      <c r="M44" s="126">
        <v>33</v>
      </c>
      <c r="N44" s="127">
        <v>34</v>
      </c>
      <c r="O44" s="128" t="s">
        <v>373</v>
      </c>
      <c r="Q44" s="125" t="s">
        <v>373</v>
      </c>
      <c r="R44" s="126">
        <v>34</v>
      </c>
      <c r="S44" s="127">
        <v>33</v>
      </c>
      <c r="T44" s="128" t="s">
        <v>375</v>
      </c>
    </row>
    <row r="45" spans="1:25">
      <c r="L45" s="125" t="s">
        <v>379</v>
      </c>
      <c r="M45" s="126">
        <v>35</v>
      </c>
      <c r="N45" s="127">
        <v>36</v>
      </c>
      <c r="O45" s="128" t="s">
        <v>378</v>
      </c>
      <c r="Q45" s="125" t="s">
        <v>378</v>
      </c>
      <c r="R45" s="126">
        <v>36</v>
      </c>
      <c r="S45" s="127">
        <v>35</v>
      </c>
      <c r="T45" s="128" t="s">
        <v>379</v>
      </c>
    </row>
    <row r="46" spans="1:25">
      <c r="L46" s="125" t="s">
        <v>380</v>
      </c>
      <c r="M46" s="126">
        <v>37</v>
      </c>
      <c r="N46" s="127">
        <v>38</v>
      </c>
      <c r="O46" s="128" t="s">
        <v>326</v>
      </c>
      <c r="Q46" s="125" t="s">
        <v>326</v>
      </c>
      <c r="R46" s="126">
        <v>38</v>
      </c>
      <c r="S46" s="127">
        <v>37</v>
      </c>
      <c r="T46" s="128" t="s">
        <v>380</v>
      </c>
    </row>
    <row r="47" spans="1:25">
      <c r="L47" s="129" t="s">
        <v>383</v>
      </c>
      <c r="M47" s="130">
        <v>39</v>
      </c>
      <c r="N47" s="131">
        <v>40</v>
      </c>
      <c r="O47" s="132" t="s">
        <v>381</v>
      </c>
      <c r="Q47" s="129" t="s">
        <v>381</v>
      </c>
      <c r="R47" s="130">
        <v>40</v>
      </c>
      <c r="S47" s="131">
        <v>39</v>
      </c>
      <c r="T47" s="132" t="s">
        <v>383</v>
      </c>
    </row>
  </sheetData>
  <autoFilter ref="B2:F44" xr:uid="{00000000-0009-0000-0000-000003000000}"/>
  <mergeCells count="12">
    <mergeCell ref="L26:O26"/>
    <mergeCell ref="Q26:T26"/>
    <mergeCell ref="L27:O27"/>
    <mergeCell ref="Q27:T27"/>
    <mergeCell ref="L2:O2"/>
    <mergeCell ref="Q2:T2"/>
    <mergeCell ref="V2:Y2"/>
    <mergeCell ref="AA2:AD2"/>
    <mergeCell ref="L3:O3"/>
    <mergeCell ref="Q3:T3"/>
    <mergeCell ref="V3:Y3"/>
    <mergeCell ref="AA3:AD3"/>
  </mergeCells>
  <pageMargins left="0.7" right="0.7" top="0.75" bottom="0.75" header="0.51180555555555496" footer="0.51180555555555496"/>
  <pageSetup firstPageNumber="0" fitToHeight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2"/>
  <sheetViews>
    <sheetView zoomScaleNormal="100" workbookViewId="0">
      <selection activeCell="I33" sqref="I33"/>
    </sheetView>
  </sheetViews>
  <sheetFormatPr defaultColWidth="8.53125" defaultRowHeight="14.25"/>
  <cols>
    <col min="4" max="4" width="11" customWidth="1"/>
    <col min="5" max="7" width="5" customWidth="1"/>
    <col min="8" max="8" width="25.6640625" customWidth="1"/>
    <col min="9" max="11" width="5" customWidth="1"/>
    <col min="16" max="19" width="9.73046875" customWidth="1"/>
  </cols>
  <sheetData>
    <row r="1" spans="1:25">
      <c r="A1" t="s">
        <v>395</v>
      </c>
      <c r="E1" t="s">
        <v>396</v>
      </c>
      <c r="L1" s="165" t="s">
        <v>397</v>
      </c>
      <c r="M1" s="165"/>
      <c r="N1" s="165"/>
      <c r="O1" s="165"/>
      <c r="P1" s="165"/>
      <c r="Q1" s="165"/>
      <c r="V1" t="s">
        <v>398</v>
      </c>
    </row>
    <row r="2" spans="1:25">
      <c r="A2" t="s">
        <v>399</v>
      </c>
      <c r="B2" t="s">
        <v>400</v>
      </c>
      <c r="C2" t="s">
        <v>401</v>
      </c>
      <c r="D2" t="s">
        <v>402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 t="s">
        <v>403</v>
      </c>
      <c r="M2" t="s">
        <v>404</v>
      </c>
      <c r="N2" t="s">
        <v>405</v>
      </c>
      <c r="O2" t="s">
        <v>406</v>
      </c>
      <c r="P2" t="s">
        <v>407</v>
      </c>
      <c r="Q2" t="s">
        <v>408</v>
      </c>
      <c r="V2" t="s">
        <v>409</v>
      </c>
      <c r="W2" t="s">
        <v>410</v>
      </c>
      <c r="X2" t="s">
        <v>411</v>
      </c>
      <c r="Y2" t="s">
        <v>412</v>
      </c>
    </row>
    <row r="3" spans="1:25">
      <c r="A3">
        <v>30</v>
      </c>
      <c r="B3">
        <v>2</v>
      </c>
      <c r="C3">
        <f t="shared" ref="C3:C10" si="0">$A$3/B3</f>
        <v>15</v>
      </c>
      <c r="D3">
        <f t="shared" ref="D3:D10" si="1">1000/C3</f>
        <v>66.666666666666671</v>
      </c>
      <c r="E3">
        <f t="shared" ref="E3:K10" si="2">$D3*E$2</f>
        <v>133.33333333333334</v>
      </c>
      <c r="F3">
        <f t="shared" si="2"/>
        <v>200</v>
      </c>
      <c r="G3">
        <f t="shared" si="2"/>
        <v>266.66666666666669</v>
      </c>
      <c r="H3">
        <f t="shared" si="2"/>
        <v>333.33333333333337</v>
      </c>
      <c r="I3">
        <f t="shared" si="2"/>
        <v>400</v>
      </c>
      <c r="J3">
        <f t="shared" si="2"/>
        <v>466.66666666666669</v>
      </c>
      <c r="K3">
        <f t="shared" si="2"/>
        <v>533.33333333333337</v>
      </c>
      <c r="L3" s="137">
        <f t="shared" ref="L3:Q10" si="3">L$12*(1/$C3)</f>
        <v>42.666666666666664</v>
      </c>
      <c r="M3" s="138">
        <f t="shared" si="3"/>
        <v>32</v>
      </c>
      <c r="N3" s="138">
        <f t="shared" si="3"/>
        <v>34.133333333333333</v>
      </c>
      <c r="O3" s="138">
        <f t="shared" si="3"/>
        <v>25.6</v>
      </c>
      <c r="P3" s="138">
        <f t="shared" si="3"/>
        <v>17.066666666666666</v>
      </c>
      <c r="Q3" s="138">
        <f t="shared" si="3"/>
        <v>8.5333333333333332</v>
      </c>
      <c r="V3" t="s">
        <v>413</v>
      </c>
      <c r="W3">
        <v>36</v>
      </c>
      <c r="X3">
        <f>64*6</f>
        <v>384</v>
      </c>
      <c r="Y3">
        <f>1000*W3/X3</f>
        <v>93.75</v>
      </c>
    </row>
    <row r="4" spans="1:25">
      <c r="B4">
        <v>3</v>
      </c>
      <c r="C4">
        <f t="shared" si="0"/>
        <v>10</v>
      </c>
      <c r="D4">
        <f t="shared" si="1"/>
        <v>100</v>
      </c>
      <c r="E4">
        <f t="shared" si="2"/>
        <v>200</v>
      </c>
      <c r="F4">
        <f t="shared" si="2"/>
        <v>300</v>
      </c>
      <c r="G4">
        <f t="shared" si="2"/>
        <v>400</v>
      </c>
      <c r="H4">
        <f t="shared" si="2"/>
        <v>500</v>
      </c>
      <c r="I4">
        <f t="shared" si="2"/>
        <v>600</v>
      </c>
      <c r="J4">
        <f t="shared" si="2"/>
        <v>700</v>
      </c>
      <c r="K4">
        <f t="shared" si="2"/>
        <v>800</v>
      </c>
      <c r="L4" s="138">
        <f t="shared" si="3"/>
        <v>64</v>
      </c>
      <c r="M4" s="138">
        <f t="shared" si="3"/>
        <v>48</v>
      </c>
      <c r="N4" s="138">
        <f t="shared" si="3"/>
        <v>51.2</v>
      </c>
      <c r="O4" s="137">
        <f t="shared" si="3"/>
        <v>38.400000000000006</v>
      </c>
      <c r="P4" s="138">
        <f t="shared" si="3"/>
        <v>25.6</v>
      </c>
      <c r="Q4" s="138">
        <f t="shared" si="3"/>
        <v>12.8</v>
      </c>
      <c r="S4" s="139" t="s">
        <v>414</v>
      </c>
      <c r="V4" t="s">
        <v>415</v>
      </c>
      <c r="W4">
        <v>41</v>
      </c>
      <c r="X4">
        <v>640</v>
      </c>
      <c r="Y4">
        <f>1000*W4/X4</f>
        <v>64.0625</v>
      </c>
    </row>
    <row r="5" spans="1:25">
      <c r="B5">
        <v>4</v>
      </c>
      <c r="C5">
        <f t="shared" si="0"/>
        <v>7.5</v>
      </c>
      <c r="D5">
        <f t="shared" si="1"/>
        <v>133.33333333333334</v>
      </c>
      <c r="E5">
        <f t="shared" si="2"/>
        <v>266.66666666666669</v>
      </c>
      <c r="F5">
        <f t="shared" si="2"/>
        <v>400</v>
      </c>
      <c r="G5">
        <f t="shared" si="2"/>
        <v>533.33333333333337</v>
      </c>
      <c r="H5">
        <f t="shared" si="2"/>
        <v>666.66666666666674</v>
      </c>
      <c r="I5">
        <f t="shared" si="2"/>
        <v>800</v>
      </c>
      <c r="J5">
        <f t="shared" si="2"/>
        <v>933.33333333333337</v>
      </c>
      <c r="K5">
        <f t="shared" si="2"/>
        <v>1066.6666666666667</v>
      </c>
      <c r="L5" s="138">
        <f t="shared" si="3"/>
        <v>85.333333333333329</v>
      </c>
      <c r="M5" s="138">
        <f t="shared" si="3"/>
        <v>64</v>
      </c>
      <c r="N5" s="138">
        <f t="shared" si="3"/>
        <v>68.266666666666666</v>
      </c>
      <c r="O5" s="138">
        <f t="shared" si="3"/>
        <v>51.2</v>
      </c>
      <c r="P5" s="138">
        <f t="shared" si="3"/>
        <v>34.133333333333333</v>
      </c>
      <c r="Q5" s="138">
        <f t="shared" si="3"/>
        <v>17.066666666666666</v>
      </c>
      <c r="S5" s="140" t="s">
        <v>416</v>
      </c>
      <c r="V5" t="s">
        <v>417</v>
      </c>
      <c r="W5">
        <v>48</v>
      </c>
    </row>
    <row r="6" spans="1:25">
      <c r="B6">
        <v>5</v>
      </c>
      <c r="C6">
        <f t="shared" si="0"/>
        <v>6</v>
      </c>
      <c r="D6">
        <f t="shared" si="1"/>
        <v>166.66666666666666</v>
      </c>
      <c r="E6">
        <f t="shared" si="2"/>
        <v>333.33333333333331</v>
      </c>
      <c r="F6">
        <f t="shared" si="2"/>
        <v>500</v>
      </c>
      <c r="G6">
        <f t="shared" si="2"/>
        <v>666.66666666666663</v>
      </c>
      <c r="H6">
        <f t="shared" si="2"/>
        <v>833.33333333333326</v>
      </c>
      <c r="I6">
        <f t="shared" si="2"/>
        <v>1000</v>
      </c>
      <c r="J6">
        <f t="shared" si="2"/>
        <v>1166.6666666666665</v>
      </c>
      <c r="K6">
        <f t="shared" si="2"/>
        <v>1333.3333333333333</v>
      </c>
      <c r="L6" s="138">
        <f t="shared" si="3"/>
        <v>106.66666666666666</v>
      </c>
      <c r="M6" s="138">
        <f t="shared" si="3"/>
        <v>80</v>
      </c>
      <c r="N6" s="138">
        <f t="shared" si="3"/>
        <v>85.333333333333329</v>
      </c>
      <c r="O6" s="138">
        <f t="shared" si="3"/>
        <v>64</v>
      </c>
      <c r="P6" s="137">
        <f t="shared" si="3"/>
        <v>42.666666666666664</v>
      </c>
      <c r="Q6" s="138">
        <f t="shared" si="3"/>
        <v>21.333333333333332</v>
      </c>
      <c r="S6" s="140">
        <v>36</v>
      </c>
      <c r="V6" t="s">
        <v>418</v>
      </c>
      <c r="W6">
        <v>44.6</v>
      </c>
      <c r="X6">
        <f>8*80</f>
        <v>640</v>
      </c>
      <c r="Y6">
        <f>1000*W6/X6</f>
        <v>69.6875</v>
      </c>
    </row>
    <row r="7" spans="1:25">
      <c r="B7">
        <v>6</v>
      </c>
      <c r="C7">
        <f t="shared" si="0"/>
        <v>5</v>
      </c>
      <c r="D7">
        <f t="shared" si="1"/>
        <v>200</v>
      </c>
      <c r="E7">
        <f t="shared" si="2"/>
        <v>400</v>
      </c>
      <c r="F7">
        <f t="shared" si="2"/>
        <v>600</v>
      </c>
      <c r="G7">
        <f t="shared" si="2"/>
        <v>800</v>
      </c>
      <c r="H7">
        <f t="shared" si="2"/>
        <v>1000</v>
      </c>
      <c r="I7">
        <f t="shared" si="2"/>
        <v>1200</v>
      </c>
      <c r="J7">
        <f t="shared" si="2"/>
        <v>1400</v>
      </c>
      <c r="K7">
        <f t="shared" si="2"/>
        <v>1600</v>
      </c>
      <c r="L7" s="138">
        <f t="shared" si="3"/>
        <v>128</v>
      </c>
      <c r="M7" s="138">
        <f t="shared" si="3"/>
        <v>96</v>
      </c>
      <c r="N7" s="138">
        <f t="shared" si="3"/>
        <v>102.4</v>
      </c>
      <c r="O7" s="138">
        <f t="shared" si="3"/>
        <v>76.800000000000011</v>
      </c>
      <c r="P7" s="138">
        <f t="shared" si="3"/>
        <v>51.2</v>
      </c>
      <c r="Q7" s="138">
        <f t="shared" si="3"/>
        <v>25.6</v>
      </c>
      <c r="S7" s="140" t="s">
        <v>419</v>
      </c>
      <c r="V7" t="s">
        <v>420</v>
      </c>
      <c r="W7">
        <v>42.9</v>
      </c>
      <c r="X7">
        <v>640</v>
      </c>
      <c r="Y7">
        <f>1000*W7/X7</f>
        <v>67.03125</v>
      </c>
    </row>
    <row r="8" spans="1:25">
      <c r="B8">
        <v>7</v>
      </c>
      <c r="C8">
        <f t="shared" si="0"/>
        <v>4.2857142857142856</v>
      </c>
      <c r="D8">
        <f t="shared" si="1"/>
        <v>233.33333333333334</v>
      </c>
      <c r="E8">
        <f t="shared" si="2"/>
        <v>466.66666666666669</v>
      </c>
      <c r="F8">
        <f t="shared" si="2"/>
        <v>700</v>
      </c>
      <c r="G8">
        <f t="shared" si="2"/>
        <v>933.33333333333337</v>
      </c>
      <c r="H8">
        <f t="shared" si="2"/>
        <v>1166.6666666666667</v>
      </c>
      <c r="I8">
        <f t="shared" si="2"/>
        <v>1400</v>
      </c>
      <c r="J8">
        <f t="shared" si="2"/>
        <v>1633.3333333333335</v>
      </c>
      <c r="K8">
        <f t="shared" si="2"/>
        <v>1866.6666666666667</v>
      </c>
      <c r="L8" s="138">
        <f t="shared" si="3"/>
        <v>149.33333333333334</v>
      </c>
      <c r="M8" s="138">
        <f t="shared" si="3"/>
        <v>112</v>
      </c>
      <c r="N8" s="138">
        <f t="shared" si="3"/>
        <v>119.46666666666667</v>
      </c>
      <c r="O8" s="138">
        <f t="shared" si="3"/>
        <v>89.6</v>
      </c>
      <c r="P8" s="138">
        <f t="shared" si="3"/>
        <v>59.733333333333334</v>
      </c>
      <c r="Q8" s="138">
        <f t="shared" si="3"/>
        <v>29.866666666666667</v>
      </c>
      <c r="S8" s="141">
        <v>43</v>
      </c>
    </row>
    <row r="9" spans="1:25">
      <c r="B9">
        <v>8</v>
      </c>
      <c r="C9">
        <f t="shared" si="0"/>
        <v>3.75</v>
      </c>
      <c r="D9">
        <f t="shared" si="1"/>
        <v>266.66666666666669</v>
      </c>
      <c r="E9">
        <f t="shared" si="2"/>
        <v>533.33333333333337</v>
      </c>
      <c r="F9">
        <f t="shared" si="2"/>
        <v>800</v>
      </c>
      <c r="G9">
        <f t="shared" si="2"/>
        <v>1066.6666666666667</v>
      </c>
      <c r="H9">
        <f t="shared" si="2"/>
        <v>1333.3333333333335</v>
      </c>
      <c r="I9">
        <f t="shared" si="2"/>
        <v>1600</v>
      </c>
      <c r="J9">
        <f t="shared" si="2"/>
        <v>1866.6666666666667</v>
      </c>
      <c r="K9">
        <f t="shared" si="2"/>
        <v>2133.3333333333335</v>
      </c>
      <c r="L9" s="138">
        <f t="shared" si="3"/>
        <v>170.66666666666666</v>
      </c>
      <c r="M9" s="138">
        <f t="shared" si="3"/>
        <v>128</v>
      </c>
      <c r="N9" s="138">
        <f t="shared" si="3"/>
        <v>136.53333333333333</v>
      </c>
      <c r="O9" s="138">
        <f t="shared" si="3"/>
        <v>102.4</v>
      </c>
      <c r="P9" s="138">
        <f t="shared" si="3"/>
        <v>68.266666666666666</v>
      </c>
      <c r="Q9" s="137">
        <f t="shared" si="3"/>
        <v>34.133333333333333</v>
      </c>
    </row>
    <row r="10" spans="1:25">
      <c r="B10">
        <v>9</v>
      </c>
      <c r="C10">
        <f t="shared" si="0"/>
        <v>3.3333333333333335</v>
      </c>
      <c r="D10">
        <f t="shared" si="1"/>
        <v>300</v>
      </c>
      <c r="E10">
        <f t="shared" si="2"/>
        <v>600</v>
      </c>
      <c r="F10">
        <f t="shared" si="2"/>
        <v>900</v>
      </c>
      <c r="G10">
        <f t="shared" si="2"/>
        <v>1200</v>
      </c>
      <c r="H10">
        <f t="shared" si="2"/>
        <v>1500</v>
      </c>
      <c r="I10">
        <f t="shared" si="2"/>
        <v>1800</v>
      </c>
      <c r="J10">
        <f t="shared" si="2"/>
        <v>2100</v>
      </c>
      <c r="K10">
        <f t="shared" si="2"/>
        <v>2400</v>
      </c>
      <c r="L10" s="138">
        <f t="shared" si="3"/>
        <v>192</v>
      </c>
      <c r="M10" s="138">
        <f t="shared" si="3"/>
        <v>144</v>
      </c>
      <c r="N10" s="138">
        <f t="shared" si="3"/>
        <v>153.6</v>
      </c>
      <c r="O10" s="138">
        <f t="shared" si="3"/>
        <v>115.19999999999999</v>
      </c>
      <c r="P10" s="138">
        <f t="shared" si="3"/>
        <v>76.8</v>
      </c>
      <c r="Q10" s="138">
        <f t="shared" si="3"/>
        <v>38.4</v>
      </c>
    </row>
    <row r="12" spans="1:25">
      <c r="D12" t="s">
        <v>421</v>
      </c>
      <c r="L12">
        <f>80*8</f>
        <v>640</v>
      </c>
      <c r="M12">
        <f>80*6</f>
        <v>480</v>
      </c>
      <c r="N12">
        <f>64*8</f>
        <v>512</v>
      </c>
      <c r="O12">
        <f>64*6</f>
        <v>384</v>
      </c>
      <c r="P12">
        <f>32*8</f>
        <v>256</v>
      </c>
      <c r="Q12">
        <f>16*8</f>
        <v>128</v>
      </c>
    </row>
    <row r="19" spans="1:15">
      <c r="A19" t="s">
        <v>422</v>
      </c>
    </row>
    <row r="20" spans="1:15">
      <c r="A20" t="s">
        <v>423</v>
      </c>
      <c r="B20">
        <v>12</v>
      </c>
      <c r="F20" t="str">
        <f>DEC2BIN(B20,4)</f>
        <v>1100</v>
      </c>
      <c r="I20" t="s">
        <v>424</v>
      </c>
    </row>
    <row r="21" spans="1:15">
      <c r="A21" t="s">
        <v>425</v>
      </c>
      <c r="B21">
        <v>912</v>
      </c>
      <c r="F21" s="142" t="str">
        <f>DEC2BIN(MOD(QUOTIENT(B21,256^3),256),8)&amp;DEC2BIN(MOD(QUOTIENT(B21,256^2),256),8)&amp;DEC2BIN(MOD(QUOTIENT(B21,256^1),256),8)&amp;DEC2BIN(MOD(QUOTIENT(B21,256^0),256),8)</f>
        <v>00000000000000000000001110010000</v>
      </c>
      <c r="I21">
        <v>160</v>
      </c>
    </row>
    <row r="22" spans="1:15">
      <c r="A22" t="s">
        <v>426</v>
      </c>
      <c r="B22">
        <f>(2^B20)*(2078/(2-(B21/1024)))</f>
        <v>7672327.2112676054</v>
      </c>
      <c r="C22">
        <v>14320000</v>
      </c>
      <c r="D22">
        <f>B22-C22</f>
        <v>-6647672.7887323946</v>
      </c>
    </row>
    <row r="23" spans="1:15">
      <c r="A23" t="s">
        <v>427</v>
      </c>
      <c r="B23">
        <f>B22/1000000</f>
        <v>7.6723272112676053</v>
      </c>
    </row>
    <row r="24" spans="1:15">
      <c r="C24" s="1"/>
      <c r="D24" s="1" t="s">
        <v>428</v>
      </c>
      <c r="E24" t="s">
        <v>429</v>
      </c>
      <c r="F24" s="1" t="s">
        <v>430</v>
      </c>
      <c r="G24" s="1" t="s">
        <v>431</v>
      </c>
      <c r="H24" s="1" t="s">
        <v>432</v>
      </c>
      <c r="I24" s="143"/>
      <c r="J24" s="1"/>
      <c r="K24" s="1"/>
      <c r="L24" s="1"/>
      <c r="M24" s="1"/>
      <c r="N24" s="1"/>
    </row>
    <row r="25" spans="1:15">
      <c r="C25" s="1" t="s">
        <v>433</v>
      </c>
      <c r="D25" s="1" t="s">
        <v>434</v>
      </c>
      <c r="E25">
        <f>-A250</f>
        <v>0</v>
      </c>
      <c r="F25" s="144" t="str">
        <f>MID($F$20,E25+1,1)</f>
        <v>1</v>
      </c>
      <c r="G25" s="144">
        <f t="shared" ref="G25:G40" si="4">_xlfn.BITOR(F25,$I$21)</f>
        <v>161</v>
      </c>
      <c r="H25" s="144"/>
      <c r="I25" s="144"/>
      <c r="J25" s="144"/>
      <c r="K25" s="144"/>
      <c r="L25" s="144"/>
      <c r="M25" s="144"/>
      <c r="N25" s="144"/>
      <c r="O25" s="144"/>
    </row>
    <row r="26" spans="1:15">
      <c r="C26" s="1" t="s">
        <v>435</v>
      </c>
      <c r="D26" s="1" t="s">
        <v>436</v>
      </c>
      <c r="E26">
        <v>1</v>
      </c>
      <c r="F26" s="144" t="str">
        <f>MID($F$20,E26+1,1)</f>
        <v>1</v>
      </c>
      <c r="G26" s="144">
        <f t="shared" si="4"/>
        <v>161</v>
      </c>
      <c r="H26" s="144"/>
      <c r="I26" s="144"/>
      <c r="J26" s="144"/>
      <c r="K26" s="144"/>
      <c r="L26" s="144"/>
      <c r="M26" s="144"/>
      <c r="N26" s="144"/>
      <c r="O26" s="144"/>
    </row>
    <row r="27" spans="1:15">
      <c r="C27" s="1" t="s">
        <v>437</v>
      </c>
      <c r="D27" s="1" t="s">
        <v>438</v>
      </c>
      <c r="E27">
        <v>2</v>
      </c>
      <c r="F27" s="144" t="str">
        <f>MID($F$20,E27+1,1)</f>
        <v>0</v>
      </c>
      <c r="G27" s="144">
        <f t="shared" si="4"/>
        <v>160</v>
      </c>
      <c r="H27" s="144"/>
      <c r="I27" s="144"/>
      <c r="J27" s="144"/>
      <c r="K27" s="144"/>
      <c r="L27" s="144"/>
      <c r="M27" s="144"/>
      <c r="N27" s="144"/>
      <c r="O27" s="144"/>
    </row>
    <row r="28" spans="1:15">
      <c r="C28" s="1" t="s">
        <v>439</v>
      </c>
      <c r="D28" s="1" t="s">
        <v>440</v>
      </c>
      <c r="E28">
        <v>3</v>
      </c>
      <c r="F28" s="144" t="str">
        <f>MID($F$20,E28+1,1)</f>
        <v>0</v>
      </c>
      <c r="G28" s="144">
        <f t="shared" si="4"/>
        <v>160</v>
      </c>
      <c r="H28" s="144"/>
      <c r="I28" s="144"/>
      <c r="J28" s="144"/>
      <c r="K28" s="144"/>
      <c r="L28" s="144"/>
      <c r="M28" s="144"/>
      <c r="N28" s="144"/>
      <c r="O28" s="144"/>
    </row>
    <row r="29" spans="1:15">
      <c r="C29" s="1" t="s">
        <v>441</v>
      </c>
      <c r="D29" s="1" t="s">
        <v>442</v>
      </c>
      <c r="E29" s="144">
        <v>22</v>
      </c>
      <c r="F29" s="144" t="str">
        <f t="shared" ref="F29:F38" si="5">MID($F$21,E29+1,1)</f>
        <v>1</v>
      </c>
      <c r="G29" s="144">
        <f t="shared" si="4"/>
        <v>161</v>
      </c>
      <c r="H29" s="144"/>
      <c r="I29" s="144"/>
      <c r="J29" s="144"/>
      <c r="K29" s="144"/>
      <c r="L29" s="144"/>
      <c r="M29" s="144"/>
      <c r="N29" s="144"/>
      <c r="O29" s="144"/>
    </row>
    <row r="30" spans="1:15">
      <c r="C30" s="1" t="s">
        <v>443</v>
      </c>
      <c r="D30" s="1" t="s">
        <v>444</v>
      </c>
      <c r="E30" s="144">
        <v>23</v>
      </c>
      <c r="F30" s="144" t="str">
        <f t="shared" si="5"/>
        <v>1</v>
      </c>
      <c r="G30" s="144">
        <f t="shared" si="4"/>
        <v>161</v>
      </c>
      <c r="H30" s="144"/>
      <c r="I30" s="144"/>
      <c r="J30" s="144"/>
      <c r="K30" s="144"/>
      <c r="L30" s="144"/>
      <c r="M30" s="144"/>
      <c r="N30" s="144"/>
      <c r="O30" s="144"/>
    </row>
    <row r="31" spans="1:15">
      <c r="C31" s="1" t="s">
        <v>445</v>
      </c>
      <c r="D31" s="1" t="s">
        <v>446</v>
      </c>
      <c r="E31" s="144">
        <v>24</v>
      </c>
      <c r="F31" s="144" t="str">
        <f t="shared" si="5"/>
        <v>1</v>
      </c>
      <c r="G31" s="144">
        <f t="shared" si="4"/>
        <v>161</v>
      </c>
      <c r="H31" s="144"/>
      <c r="I31" s="144"/>
      <c r="J31" s="144"/>
      <c r="K31" s="144"/>
      <c r="L31" s="144"/>
      <c r="M31" s="144"/>
      <c r="N31" s="144"/>
      <c r="O31" s="144"/>
    </row>
    <row r="32" spans="1:15">
      <c r="C32" s="1" t="s">
        <v>447</v>
      </c>
      <c r="D32" s="1" t="s">
        <v>448</v>
      </c>
      <c r="E32" s="144">
        <v>25</v>
      </c>
      <c r="F32" s="144" t="str">
        <f t="shared" si="5"/>
        <v>0</v>
      </c>
      <c r="G32" s="144">
        <f t="shared" si="4"/>
        <v>160</v>
      </c>
      <c r="H32" s="144"/>
      <c r="I32" s="144"/>
      <c r="J32" s="144"/>
      <c r="K32" s="144"/>
      <c r="L32" s="144"/>
      <c r="M32" s="144"/>
      <c r="N32" s="144"/>
      <c r="O32" s="144"/>
    </row>
    <row r="33" spans="3:15">
      <c r="C33" s="1" t="s">
        <v>350</v>
      </c>
      <c r="D33" s="1" t="s">
        <v>449</v>
      </c>
      <c r="E33" s="144">
        <v>26</v>
      </c>
      <c r="F33" s="144" t="str">
        <f t="shared" si="5"/>
        <v>0</v>
      </c>
      <c r="G33" s="144">
        <f t="shared" si="4"/>
        <v>160</v>
      </c>
      <c r="H33" s="144"/>
      <c r="I33" s="144"/>
      <c r="J33" s="144"/>
      <c r="K33" s="144"/>
      <c r="L33" s="144"/>
      <c r="M33" s="144"/>
      <c r="N33" s="144"/>
      <c r="O33" s="144"/>
    </row>
    <row r="34" spans="3:15">
      <c r="C34" s="1" t="s">
        <v>349</v>
      </c>
      <c r="D34" s="1" t="s">
        <v>450</v>
      </c>
      <c r="E34" s="144">
        <v>27</v>
      </c>
      <c r="F34" s="144" t="str">
        <f t="shared" si="5"/>
        <v>1</v>
      </c>
      <c r="G34" s="144">
        <f t="shared" si="4"/>
        <v>161</v>
      </c>
      <c r="H34" s="144"/>
      <c r="I34" s="144"/>
      <c r="J34" s="144"/>
      <c r="K34" s="144"/>
      <c r="L34" s="144"/>
      <c r="M34" s="144"/>
      <c r="N34" s="144"/>
      <c r="O34" s="144"/>
    </row>
    <row r="35" spans="3:15">
      <c r="C35" s="1" t="s">
        <v>346</v>
      </c>
      <c r="D35" s="1" t="s">
        <v>451</v>
      </c>
      <c r="E35" s="144">
        <v>28</v>
      </c>
      <c r="F35" s="144" t="str">
        <f t="shared" si="5"/>
        <v>0</v>
      </c>
      <c r="G35" s="144">
        <f t="shared" si="4"/>
        <v>160</v>
      </c>
      <c r="H35" s="144"/>
      <c r="I35" s="144"/>
      <c r="J35" s="144"/>
      <c r="K35" s="144"/>
      <c r="L35" s="144"/>
      <c r="M35" s="144"/>
      <c r="N35" s="144"/>
      <c r="O35" s="144"/>
    </row>
    <row r="36" spans="3:15">
      <c r="C36" s="1" t="s">
        <v>345</v>
      </c>
      <c r="D36" s="1" t="s">
        <v>452</v>
      </c>
      <c r="E36" s="144">
        <v>29</v>
      </c>
      <c r="F36" s="144" t="str">
        <f t="shared" si="5"/>
        <v>0</v>
      </c>
      <c r="G36" s="144">
        <f t="shared" si="4"/>
        <v>160</v>
      </c>
      <c r="H36" s="144"/>
      <c r="I36" s="144"/>
      <c r="J36" s="144"/>
      <c r="K36" s="144"/>
      <c r="L36" s="144"/>
      <c r="M36" s="144"/>
      <c r="N36" s="144"/>
      <c r="O36" s="144"/>
    </row>
    <row r="37" spans="3:15">
      <c r="C37" s="1" t="s">
        <v>341</v>
      </c>
      <c r="D37" s="1" t="s">
        <v>453</v>
      </c>
      <c r="E37" s="144">
        <v>30</v>
      </c>
      <c r="F37" s="144" t="str">
        <f t="shared" si="5"/>
        <v>0</v>
      </c>
      <c r="G37" s="144">
        <f t="shared" si="4"/>
        <v>160</v>
      </c>
      <c r="H37" s="144"/>
      <c r="I37" s="144"/>
      <c r="J37" s="144"/>
      <c r="K37" s="144"/>
      <c r="L37" s="144"/>
      <c r="M37" s="144"/>
      <c r="N37" s="144"/>
      <c r="O37" s="144"/>
    </row>
    <row r="38" spans="3:15">
      <c r="C38" s="1" t="s">
        <v>340</v>
      </c>
      <c r="D38" s="1" t="s">
        <v>454</v>
      </c>
      <c r="E38" s="144">
        <v>31</v>
      </c>
      <c r="F38" s="144" t="str">
        <f t="shared" si="5"/>
        <v>0</v>
      </c>
      <c r="G38" s="144">
        <f t="shared" si="4"/>
        <v>160</v>
      </c>
      <c r="H38" s="144"/>
      <c r="I38" s="144"/>
      <c r="J38" s="144"/>
      <c r="K38" s="144"/>
      <c r="L38" s="144"/>
      <c r="M38" s="144"/>
      <c r="N38" s="144"/>
      <c r="O38" s="144"/>
    </row>
    <row r="39" spans="3:15">
      <c r="C39" s="1" t="s">
        <v>336</v>
      </c>
      <c r="D39" s="1" t="s">
        <v>455</v>
      </c>
      <c r="E39" s="144"/>
      <c r="F39" s="144">
        <v>0</v>
      </c>
      <c r="G39" s="144">
        <f t="shared" si="4"/>
        <v>160</v>
      </c>
      <c r="H39" s="144"/>
      <c r="I39" s="144"/>
      <c r="J39" s="144"/>
      <c r="K39" s="144"/>
      <c r="L39" s="144"/>
      <c r="M39" s="144"/>
      <c r="N39" s="144"/>
      <c r="O39" s="144"/>
    </row>
    <row r="40" spans="3:15">
      <c r="C40" s="1" t="s">
        <v>335</v>
      </c>
      <c r="D40" s="1" t="s">
        <v>456</v>
      </c>
      <c r="E40" s="144"/>
      <c r="F40" s="144">
        <v>0</v>
      </c>
      <c r="G40" s="144">
        <f t="shared" si="4"/>
        <v>160</v>
      </c>
      <c r="H40" s="144"/>
      <c r="I40" s="144"/>
      <c r="J40" s="144"/>
      <c r="K40" s="144"/>
      <c r="L40" s="144"/>
      <c r="M40" s="144"/>
      <c r="N40" s="144"/>
      <c r="O40" s="144"/>
    </row>
    <row r="41" spans="3:15">
      <c r="C41" s="1"/>
      <c r="D41" s="1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</row>
    <row r="42" spans="3:15">
      <c r="C42" s="1"/>
      <c r="D42" s="1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</row>
    <row r="43" spans="3:15">
      <c r="C43" s="1"/>
      <c r="D43" s="1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</row>
    <row r="44" spans="3:15">
      <c r="C44" s="1"/>
      <c r="D44" s="1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</row>
    <row r="45" spans="3:15">
      <c r="C45" s="1"/>
      <c r="D45" s="1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</row>
    <row r="46" spans="3:15">
      <c r="C46" s="1"/>
      <c r="D46" s="1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</row>
    <row r="47" spans="3:15">
      <c r="C47" s="1"/>
      <c r="D47" s="1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</row>
    <row r="48" spans="3:15">
      <c r="C48" s="1"/>
      <c r="D48" s="1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</row>
    <row r="49" spans="3:15">
      <c r="C49" s="1"/>
      <c r="D49" s="1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</row>
    <row r="50" spans="3:1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3:1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3:1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</sheetData>
  <mergeCells count="1">
    <mergeCell ref="L1:Q1"/>
  </mergeCells>
  <conditionalFormatting sqref="L3:Q10">
    <cfRule type="cellIs" dxfId="1" priority="2" operator="between">
      <formula>$S$6</formula>
      <formula>$S$8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BDD0-6ED7-4FCA-9242-693F3D23EBFC}">
  <dimension ref="A1:Y62"/>
  <sheetViews>
    <sheetView topLeftCell="A4" zoomScaleNormal="100" workbookViewId="0">
      <selection activeCell="A4" sqref="A4"/>
    </sheetView>
  </sheetViews>
  <sheetFormatPr defaultColWidth="8.53125" defaultRowHeight="14.25"/>
  <cols>
    <col min="1" max="3" width="8.53125" style="144"/>
    <col min="4" max="4" width="11" style="144" customWidth="1"/>
    <col min="5" max="7" width="5" style="144" customWidth="1"/>
    <col min="8" max="8" width="25.6640625" style="144" customWidth="1"/>
    <col min="9" max="11" width="5" style="144" customWidth="1"/>
    <col min="12" max="15" width="8.53125" style="144"/>
    <col min="16" max="19" width="9.73046875" style="144" customWidth="1"/>
    <col min="20" max="16384" width="8.53125" style="144"/>
  </cols>
  <sheetData>
    <row r="1" spans="1:25">
      <c r="A1" s="144" t="s">
        <v>459</v>
      </c>
      <c r="E1" s="144" t="s">
        <v>396</v>
      </c>
      <c r="L1" s="165" t="s">
        <v>397</v>
      </c>
      <c r="M1" s="165"/>
      <c r="N1" s="165"/>
      <c r="O1" s="165"/>
      <c r="P1" s="165"/>
      <c r="Q1" s="165"/>
      <c r="V1" s="144" t="s">
        <v>398</v>
      </c>
    </row>
    <row r="2" spans="1:25" ht="14.65" thickBot="1">
      <c r="A2" s="144" t="s">
        <v>399</v>
      </c>
      <c r="B2" s="144" t="s">
        <v>400</v>
      </c>
      <c r="C2" s="144" t="s">
        <v>401</v>
      </c>
      <c r="D2" s="144" t="s">
        <v>402</v>
      </c>
      <c r="E2" s="144">
        <v>2</v>
      </c>
      <c r="F2" s="144">
        <v>3</v>
      </c>
      <c r="G2" s="144">
        <v>4</v>
      </c>
      <c r="H2" s="144">
        <v>5</v>
      </c>
      <c r="I2" s="144">
        <v>6</v>
      </c>
      <c r="J2" s="144">
        <v>7</v>
      </c>
      <c r="K2" s="144">
        <v>8</v>
      </c>
      <c r="L2" s="144" t="s">
        <v>403</v>
      </c>
      <c r="M2" s="144" t="s">
        <v>404</v>
      </c>
      <c r="N2" s="144" t="s">
        <v>405</v>
      </c>
      <c r="O2" s="144" t="s">
        <v>406</v>
      </c>
      <c r="P2" s="144" t="s">
        <v>407</v>
      </c>
      <c r="Q2" s="144" t="s">
        <v>408</v>
      </c>
      <c r="V2" s="144" t="s">
        <v>409</v>
      </c>
      <c r="W2" s="144" t="s">
        <v>410</v>
      </c>
      <c r="X2" s="144" t="s">
        <v>411</v>
      </c>
      <c r="Y2" s="144" t="s">
        <v>412</v>
      </c>
    </row>
    <row r="3" spans="1:25" ht="14.65" thickBot="1">
      <c r="A3" s="144">
        <v>16</v>
      </c>
      <c r="B3" s="144">
        <v>2</v>
      </c>
      <c r="C3" s="144">
        <f t="shared" ref="C3:C10" si="0">$A$3/B3</f>
        <v>8</v>
      </c>
      <c r="D3" s="144">
        <f t="shared" ref="D3:D10" si="1">1000/C3</f>
        <v>125</v>
      </c>
      <c r="E3" s="144">
        <f t="shared" ref="E3:K10" si="2">$D3*E$2</f>
        <v>250</v>
      </c>
      <c r="F3" s="144">
        <f t="shared" si="2"/>
        <v>375</v>
      </c>
      <c r="G3" s="144">
        <f t="shared" si="2"/>
        <v>500</v>
      </c>
      <c r="H3" s="144">
        <f t="shared" si="2"/>
        <v>625</v>
      </c>
      <c r="I3" s="144">
        <f t="shared" si="2"/>
        <v>750</v>
      </c>
      <c r="J3" s="144">
        <f t="shared" si="2"/>
        <v>875</v>
      </c>
      <c r="K3" s="144">
        <f t="shared" si="2"/>
        <v>1000</v>
      </c>
      <c r="L3" s="137">
        <f t="shared" ref="L3:Q10" si="3">L$12*(1/$C3)</f>
        <v>80</v>
      </c>
      <c r="M3" s="144">
        <f t="shared" si="3"/>
        <v>60</v>
      </c>
      <c r="N3" s="144">
        <f t="shared" si="3"/>
        <v>64</v>
      </c>
      <c r="O3" s="144">
        <f t="shared" si="3"/>
        <v>48</v>
      </c>
      <c r="P3" s="144">
        <f t="shared" si="3"/>
        <v>32</v>
      </c>
      <c r="Q3" s="144">
        <f t="shared" si="3"/>
        <v>16</v>
      </c>
      <c r="V3" s="144" t="s">
        <v>413</v>
      </c>
      <c r="W3" s="144">
        <v>36</v>
      </c>
      <c r="X3" s="144">
        <f>64*6</f>
        <v>384</v>
      </c>
      <c r="Y3" s="144">
        <f>1000*W3/X3</f>
        <v>93.75</v>
      </c>
    </row>
    <row r="4" spans="1:25" ht="14.65" thickBot="1">
      <c r="B4" s="144">
        <v>3</v>
      </c>
      <c r="C4" s="144">
        <f t="shared" si="0"/>
        <v>5.333333333333333</v>
      </c>
      <c r="D4" s="144">
        <f t="shared" si="1"/>
        <v>187.5</v>
      </c>
      <c r="E4" s="144">
        <f t="shared" si="2"/>
        <v>375</v>
      </c>
      <c r="F4" s="144">
        <f t="shared" si="2"/>
        <v>562.5</v>
      </c>
      <c r="G4" s="144">
        <f t="shared" si="2"/>
        <v>750</v>
      </c>
      <c r="H4" s="144">
        <f t="shared" si="2"/>
        <v>937.5</v>
      </c>
      <c r="I4" s="144">
        <f t="shared" si="2"/>
        <v>1125</v>
      </c>
      <c r="J4" s="144">
        <f t="shared" si="2"/>
        <v>1312.5</v>
      </c>
      <c r="K4" s="144">
        <f t="shared" si="2"/>
        <v>1500</v>
      </c>
      <c r="L4" s="144">
        <f t="shared" si="3"/>
        <v>120</v>
      </c>
      <c r="M4" s="144">
        <f t="shared" si="3"/>
        <v>90</v>
      </c>
      <c r="N4" s="144">
        <f t="shared" si="3"/>
        <v>96</v>
      </c>
      <c r="O4" s="137">
        <f t="shared" si="3"/>
        <v>72</v>
      </c>
      <c r="P4" s="144">
        <f t="shared" si="3"/>
        <v>48</v>
      </c>
      <c r="Q4" s="144">
        <f t="shared" si="3"/>
        <v>24</v>
      </c>
      <c r="S4" s="139" t="s">
        <v>414</v>
      </c>
      <c r="V4" s="144" t="s">
        <v>415</v>
      </c>
      <c r="W4" s="144">
        <v>41</v>
      </c>
      <c r="X4" s="144">
        <v>640</v>
      </c>
      <c r="Y4" s="144">
        <f>1000*W4/X4</f>
        <v>64.0625</v>
      </c>
    </row>
    <row r="5" spans="1:25" ht="14.65" thickBot="1">
      <c r="B5" s="144">
        <v>4</v>
      </c>
      <c r="C5" s="144">
        <f t="shared" si="0"/>
        <v>4</v>
      </c>
      <c r="D5" s="144">
        <f t="shared" si="1"/>
        <v>250</v>
      </c>
      <c r="E5" s="144">
        <f t="shared" si="2"/>
        <v>500</v>
      </c>
      <c r="F5" s="144">
        <f t="shared" si="2"/>
        <v>750</v>
      </c>
      <c r="G5" s="144">
        <f t="shared" si="2"/>
        <v>1000</v>
      </c>
      <c r="H5" s="144">
        <f t="shared" si="2"/>
        <v>1250</v>
      </c>
      <c r="I5" s="144">
        <f t="shared" si="2"/>
        <v>1500</v>
      </c>
      <c r="J5" s="144">
        <f t="shared" si="2"/>
        <v>1750</v>
      </c>
      <c r="K5" s="144">
        <f t="shared" si="2"/>
        <v>2000</v>
      </c>
      <c r="L5" s="144">
        <f t="shared" si="3"/>
        <v>160</v>
      </c>
      <c r="M5" s="144">
        <f t="shared" si="3"/>
        <v>120</v>
      </c>
      <c r="N5" s="144">
        <f t="shared" si="3"/>
        <v>128</v>
      </c>
      <c r="O5" s="144">
        <f t="shared" si="3"/>
        <v>96</v>
      </c>
      <c r="P5" s="144">
        <f t="shared" si="3"/>
        <v>64</v>
      </c>
      <c r="Q5" s="144">
        <f t="shared" si="3"/>
        <v>32</v>
      </c>
      <c r="S5" s="140" t="s">
        <v>416</v>
      </c>
      <c r="V5" s="144" t="s">
        <v>417</v>
      </c>
      <c r="W5" s="144">
        <v>48</v>
      </c>
    </row>
    <row r="6" spans="1:25" ht="14.65" thickBot="1">
      <c r="B6" s="144">
        <v>5</v>
      </c>
      <c r="C6" s="144">
        <f t="shared" si="0"/>
        <v>3.2</v>
      </c>
      <c r="D6" s="144">
        <f t="shared" si="1"/>
        <v>312.5</v>
      </c>
      <c r="E6" s="144">
        <f t="shared" si="2"/>
        <v>625</v>
      </c>
      <c r="F6" s="144">
        <f t="shared" si="2"/>
        <v>937.5</v>
      </c>
      <c r="G6" s="144">
        <f t="shared" si="2"/>
        <v>1250</v>
      </c>
      <c r="H6" s="144">
        <f t="shared" si="2"/>
        <v>1562.5</v>
      </c>
      <c r="I6" s="144">
        <f t="shared" si="2"/>
        <v>1875</v>
      </c>
      <c r="J6" s="144">
        <f t="shared" si="2"/>
        <v>2187.5</v>
      </c>
      <c r="K6" s="144">
        <f t="shared" si="2"/>
        <v>2500</v>
      </c>
      <c r="L6" s="144">
        <f t="shared" si="3"/>
        <v>200</v>
      </c>
      <c r="M6" s="144">
        <f t="shared" si="3"/>
        <v>150</v>
      </c>
      <c r="N6" s="144">
        <f t="shared" si="3"/>
        <v>160</v>
      </c>
      <c r="O6" s="144">
        <f t="shared" si="3"/>
        <v>120</v>
      </c>
      <c r="P6" s="137">
        <f t="shared" si="3"/>
        <v>80</v>
      </c>
      <c r="Q6" s="144">
        <f t="shared" si="3"/>
        <v>40</v>
      </c>
      <c r="S6" s="140">
        <v>36</v>
      </c>
      <c r="V6" s="144" t="s">
        <v>418</v>
      </c>
      <c r="W6" s="144">
        <v>44.6</v>
      </c>
      <c r="X6" s="144">
        <f>8*80</f>
        <v>640</v>
      </c>
      <c r="Y6" s="144">
        <f>1000*W6/X6</f>
        <v>69.6875</v>
      </c>
    </row>
    <row r="7" spans="1:25">
      <c r="B7" s="144">
        <v>6</v>
      </c>
      <c r="C7" s="144">
        <f t="shared" si="0"/>
        <v>2.6666666666666665</v>
      </c>
      <c r="D7" s="144">
        <f t="shared" si="1"/>
        <v>375</v>
      </c>
      <c r="E7" s="144">
        <f t="shared" si="2"/>
        <v>750</v>
      </c>
      <c r="F7" s="144">
        <f t="shared" si="2"/>
        <v>1125</v>
      </c>
      <c r="G7" s="144">
        <f t="shared" si="2"/>
        <v>1500</v>
      </c>
      <c r="H7" s="144">
        <f t="shared" si="2"/>
        <v>1875</v>
      </c>
      <c r="I7" s="144">
        <f t="shared" si="2"/>
        <v>2250</v>
      </c>
      <c r="J7" s="144">
        <f t="shared" si="2"/>
        <v>2625</v>
      </c>
      <c r="K7" s="144">
        <f t="shared" si="2"/>
        <v>3000</v>
      </c>
      <c r="L7" s="144">
        <f t="shared" si="3"/>
        <v>240</v>
      </c>
      <c r="M7" s="144">
        <f t="shared" si="3"/>
        <v>180</v>
      </c>
      <c r="N7" s="144">
        <f t="shared" si="3"/>
        <v>192</v>
      </c>
      <c r="O7" s="144">
        <f t="shared" si="3"/>
        <v>144</v>
      </c>
      <c r="P7" s="144">
        <f t="shared" si="3"/>
        <v>96</v>
      </c>
      <c r="Q7" s="144">
        <f t="shared" si="3"/>
        <v>48</v>
      </c>
      <c r="S7" s="140" t="s">
        <v>419</v>
      </c>
      <c r="V7" s="144" t="s">
        <v>420</v>
      </c>
      <c r="W7" s="144">
        <v>42.9</v>
      </c>
      <c r="X7" s="144">
        <v>640</v>
      </c>
      <c r="Y7" s="144">
        <f>1000*W7/X7</f>
        <v>67.03125</v>
      </c>
    </row>
    <row r="8" spans="1:25" ht="14.65" thickBot="1">
      <c r="B8" s="144">
        <v>7</v>
      </c>
      <c r="C8" s="144">
        <f t="shared" si="0"/>
        <v>2.2857142857142856</v>
      </c>
      <c r="D8" s="144">
        <f t="shared" si="1"/>
        <v>437.5</v>
      </c>
      <c r="E8" s="144">
        <f t="shared" si="2"/>
        <v>875</v>
      </c>
      <c r="F8" s="144">
        <f t="shared" si="2"/>
        <v>1312.5</v>
      </c>
      <c r="G8" s="144">
        <f t="shared" si="2"/>
        <v>1750</v>
      </c>
      <c r="H8" s="144">
        <f t="shared" si="2"/>
        <v>2187.5</v>
      </c>
      <c r="I8" s="144">
        <f t="shared" si="2"/>
        <v>2625</v>
      </c>
      <c r="J8" s="144">
        <f t="shared" si="2"/>
        <v>3062.5</v>
      </c>
      <c r="K8" s="144">
        <f t="shared" si="2"/>
        <v>3500</v>
      </c>
      <c r="L8" s="144">
        <f t="shared" si="3"/>
        <v>280</v>
      </c>
      <c r="M8" s="144">
        <f t="shared" si="3"/>
        <v>210</v>
      </c>
      <c r="N8" s="144">
        <f t="shared" si="3"/>
        <v>224</v>
      </c>
      <c r="O8" s="144">
        <f t="shared" si="3"/>
        <v>168</v>
      </c>
      <c r="P8" s="144">
        <f t="shared" si="3"/>
        <v>112</v>
      </c>
      <c r="Q8" s="144">
        <f t="shared" si="3"/>
        <v>56</v>
      </c>
      <c r="S8" s="141">
        <v>43</v>
      </c>
    </row>
    <row r="9" spans="1:25" ht="14.65" thickBot="1">
      <c r="B9" s="144">
        <v>8</v>
      </c>
      <c r="C9" s="144">
        <f t="shared" si="0"/>
        <v>2</v>
      </c>
      <c r="D9" s="144">
        <f t="shared" si="1"/>
        <v>500</v>
      </c>
      <c r="E9" s="144">
        <f t="shared" si="2"/>
        <v>1000</v>
      </c>
      <c r="F9" s="144">
        <f t="shared" si="2"/>
        <v>1500</v>
      </c>
      <c r="G9" s="144">
        <f t="shared" si="2"/>
        <v>2000</v>
      </c>
      <c r="H9" s="144">
        <f t="shared" si="2"/>
        <v>2500</v>
      </c>
      <c r="I9" s="144">
        <f t="shared" si="2"/>
        <v>3000</v>
      </c>
      <c r="J9" s="144">
        <f t="shared" si="2"/>
        <v>3500</v>
      </c>
      <c r="K9" s="144">
        <f t="shared" si="2"/>
        <v>4000</v>
      </c>
      <c r="L9" s="144">
        <f t="shared" si="3"/>
        <v>320</v>
      </c>
      <c r="M9" s="144">
        <f t="shared" si="3"/>
        <v>240</v>
      </c>
      <c r="N9" s="144">
        <f t="shared" si="3"/>
        <v>256</v>
      </c>
      <c r="O9" s="144">
        <f t="shared" si="3"/>
        <v>192</v>
      </c>
      <c r="P9" s="144">
        <f t="shared" si="3"/>
        <v>128</v>
      </c>
      <c r="Q9" s="137">
        <f t="shared" si="3"/>
        <v>64</v>
      </c>
    </row>
    <row r="10" spans="1:25">
      <c r="B10" s="144">
        <v>9</v>
      </c>
      <c r="C10" s="144">
        <f t="shared" si="0"/>
        <v>1.7777777777777777</v>
      </c>
      <c r="D10" s="144">
        <f t="shared" si="1"/>
        <v>562.5</v>
      </c>
      <c r="E10" s="144">
        <f t="shared" si="2"/>
        <v>1125</v>
      </c>
      <c r="F10" s="144">
        <f t="shared" si="2"/>
        <v>1687.5</v>
      </c>
      <c r="G10" s="144">
        <f t="shared" si="2"/>
        <v>2250</v>
      </c>
      <c r="H10" s="144">
        <f t="shared" si="2"/>
        <v>2812.5</v>
      </c>
      <c r="I10" s="144">
        <f t="shared" si="2"/>
        <v>3375</v>
      </c>
      <c r="J10" s="144">
        <f t="shared" si="2"/>
        <v>3937.5</v>
      </c>
      <c r="K10" s="144">
        <f t="shared" si="2"/>
        <v>4500</v>
      </c>
      <c r="L10" s="144">
        <f t="shared" si="3"/>
        <v>360</v>
      </c>
      <c r="M10" s="144">
        <f t="shared" si="3"/>
        <v>270</v>
      </c>
      <c r="N10" s="144">
        <f t="shared" si="3"/>
        <v>288</v>
      </c>
      <c r="O10" s="144">
        <f t="shared" si="3"/>
        <v>216</v>
      </c>
      <c r="P10" s="144">
        <f t="shared" si="3"/>
        <v>144</v>
      </c>
      <c r="Q10" s="144">
        <f t="shared" si="3"/>
        <v>72</v>
      </c>
    </row>
    <row r="12" spans="1:25">
      <c r="D12" s="144" t="s">
        <v>421</v>
      </c>
      <c r="L12" s="144">
        <f>80*8</f>
        <v>640</v>
      </c>
      <c r="M12" s="144">
        <f>80*6</f>
        <v>480</v>
      </c>
      <c r="N12" s="144">
        <f>64*8</f>
        <v>512</v>
      </c>
      <c r="O12" s="144">
        <f>64*6</f>
        <v>384</v>
      </c>
      <c r="P12" s="144">
        <f>32*8</f>
        <v>256</v>
      </c>
      <c r="Q12" s="144">
        <f>16*8</f>
        <v>128</v>
      </c>
    </row>
    <row r="19" spans="1:14">
      <c r="A19" s="144" t="s">
        <v>422</v>
      </c>
    </row>
    <row r="20" spans="1:14">
      <c r="A20" s="144" t="s">
        <v>423</v>
      </c>
      <c r="B20" s="144">
        <v>12</v>
      </c>
      <c r="F20" s="144" t="str">
        <f>DEC2BIN(B20,4)</f>
        <v>1100</v>
      </c>
      <c r="I20" s="144" t="s">
        <v>424</v>
      </c>
    </row>
    <row r="21" spans="1:14">
      <c r="A21" s="144" t="s">
        <v>425</v>
      </c>
      <c r="B21" s="144">
        <v>912</v>
      </c>
      <c r="F21" s="142" t="str">
        <f>DEC2BIN(MOD(QUOTIENT(B21,256^3),256),8)&amp;DEC2BIN(MOD(QUOTIENT(B21,256^2),256),8)&amp;DEC2BIN(MOD(QUOTIENT(B21,256^1),256),8)&amp;DEC2BIN(MOD(QUOTIENT(B21,256^0),256),8)</f>
        <v>00000000000000000000001110010000</v>
      </c>
      <c r="I21" s="144">
        <v>160</v>
      </c>
    </row>
    <row r="22" spans="1:14">
      <c r="A22" s="144" t="s">
        <v>426</v>
      </c>
      <c r="B22" s="144">
        <f>(2^B20)*(2078/(2-(B21/1024)))</f>
        <v>7672327.2112676054</v>
      </c>
      <c r="C22" s="144">
        <v>14320000</v>
      </c>
      <c r="D22" s="144">
        <f>B22-C22</f>
        <v>-6647672.7887323946</v>
      </c>
    </row>
    <row r="23" spans="1:14">
      <c r="A23" s="144" t="s">
        <v>427</v>
      </c>
      <c r="B23" s="144">
        <f>B22/1000000</f>
        <v>7.6723272112676053</v>
      </c>
    </row>
    <row r="24" spans="1:14">
      <c r="C24" s="1"/>
      <c r="D24" s="1" t="s">
        <v>428</v>
      </c>
      <c r="E24" s="144" t="s">
        <v>429</v>
      </c>
      <c r="F24" s="1" t="s">
        <v>430</v>
      </c>
      <c r="G24" s="1" t="s">
        <v>431</v>
      </c>
      <c r="H24" s="1" t="s">
        <v>432</v>
      </c>
      <c r="I24" s="143"/>
      <c r="J24" s="1"/>
      <c r="K24" s="1"/>
      <c r="L24" s="1"/>
      <c r="M24" s="1"/>
      <c r="N24" s="1"/>
    </row>
    <row r="25" spans="1:14">
      <c r="C25" s="1" t="s">
        <v>433</v>
      </c>
      <c r="D25" s="1" t="s">
        <v>434</v>
      </c>
      <c r="E25" s="144">
        <f>-A250</f>
        <v>0</v>
      </c>
      <c r="F25" s="144" t="str">
        <f>MID($F$20,E25+1,1)</f>
        <v>1</v>
      </c>
      <c r="G25" s="144">
        <f t="shared" ref="G25:G40" si="4">_xlfn.BITOR(F25,$I$21)</f>
        <v>161</v>
      </c>
    </row>
    <row r="26" spans="1:14">
      <c r="C26" s="1" t="s">
        <v>435</v>
      </c>
      <c r="D26" s="1" t="s">
        <v>436</v>
      </c>
      <c r="E26" s="144">
        <v>1</v>
      </c>
      <c r="F26" s="144" t="str">
        <f>MID($F$20,E26+1,1)</f>
        <v>1</v>
      </c>
      <c r="G26" s="144">
        <f t="shared" si="4"/>
        <v>161</v>
      </c>
    </row>
    <row r="27" spans="1:14">
      <c r="C27" s="1" t="s">
        <v>437</v>
      </c>
      <c r="D27" s="1" t="s">
        <v>438</v>
      </c>
      <c r="E27" s="144">
        <v>2</v>
      </c>
      <c r="F27" s="144" t="str">
        <f>MID($F$20,E27+1,1)</f>
        <v>0</v>
      </c>
      <c r="G27" s="144">
        <f t="shared" si="4"/>
        <v>160</v>
      </c>
    </row>
    <row r="28" spans="1:14">
      <c r="C28" s="1" t="s">
        <v>439</v>
      </c>
      <c r="D28" s="1" t="s">
        <v>440</v>
      </c>
      <c r="E28" s="144">
        <v>3</v>
      </c>
      <c r="F28" s="144" t="str">
        <f>MID($F$20,E28+1,1)</f>
        <v>0</v>
      </c>
      <c r="G28" s="144">
        <f t="shared" si="4"/>
        <v>160</v>
      </c>
    </row>
    <row r="29" spans="1:14">
      <c r="C29" s="1" t="s">
        <v>441</v>
      </c>
      <c r="D29" s="1" t="s">
        <v>442</v>
      </c>
      <c r="E29" s="144">
        <v>22</v>
      </c>
      <c r="F29" s="144" t="str">
        <f t="shared" ref="F29:F38" si="5">MID($F$21,E29+1,1)</f>
        <v>1</v>
      </c>
      <c r="G29" s="144">
        <f t="shared" si="4"/>
        <v>161</v>
      </c>
    </row>
    <row r="30" spans="1:14">
      <c r="C30" s="1" t="s">
        <v>443</v>
      </c>
      <c r="D30" s="1" t="s">
        <v>444</v>
      </c>
      <c r="E30" s="144">
        <v>23</v>
      </c>
      <c r="F30" s="144" t="str">
        <f t="shared" si="5"/>
        <v>1</v>
      </c>
      <c r="G30" s="144">
        <f t="shared" si="4"/>
        <v>161</v>
      </c>
    </row>
    <row r="31" spans="1:14">
      <c r="C31" s="1" t="s">
        <v>445</v>
      </c>
      <c r="D31" s="1" t="s">
        <v>446</v>
      </c>
      <c r="E31" s="144">
        <v>24</v>
      </c>
      <c r="F31" s="144" t="str">
        <f t="shared" si="5"/>
        <v>1</v>
      </c>
      <c r="G31" s="144">
        <f t="shared" si="4"/>
        <v>161</v>
      </c>
    </row>
    <row r="32" spans="1:14">
      <c r="C32" s="1" t="s">
        <v>447</v>
      </c>
      <c r="D32" s="1" t="s">
        <v>448</v>
      </c>
      <c r="E32" s="144">
        <v>25</v>
      </c>
      <c r="F32" s="144" t="str">
        <f t="shared" si="5"/>
        <v>0</v>
      </c>
      <c r="G32" s="144">
        <f t="shared" si="4"/>
        <v>160</v>
      </c>
    </row>
    <row r="33" spans="3:7">
      <c r="C33" s="1" t="s">
        <v>350</v>
      </c>
      <c r="D33" s="1" t="s">
        <v>449</v>
      </c>
      <c r="E33" s="144">
        <v>26</v>
      </c>
      <c r="F33" s="144" t="str">
        <f t="shared" si="5"/>
        <v>0</v>
      </c>
      <c r="G33" s="144">
        <f t="shared" si="4"/>
        <v>160</v>
      </c>
    </row>
    <row r="34" spans="3:7">
      <c r="C34" s="1" t="s">
        <v>349</v>
      </c>
      <c r="D34" s="1" t="s">
        <v>450</v>
      </c>
      <c r="E34" s="144">
        <v>27</v>
      </c>
      <c r="F34" s="144" t="str">
        <f t="shared" si="5"/>
        <v>1</v>
      </c>
      <c r="G34" s="144">
        <f t="shared" si="4"/>
        <v>161</v>
      </c>
    </row>
    <row r="35" spans="3:7">
      <c r="C35" s="1" t="s">
        <v>346</v>
      </c>
      <c r="D35" s="1" t="s">
        <v>451</v>
      </c>
      <c r="E35" s="144">
        <v>28</v>
      </c>
      <c r="F35" s="144" t="str">
        <f t="shared" si="5"/>
        <v>0</v>
      </c>
      <c r="G35" s="144">
        <f t="shared" si="4"/>
        <v>160</v>
      </c>
    </row>
    <row r="36" spans="3:7">
      <c r="C36" s="1" t="s">
        <v>345</v>
      </c>
      <c r="D36" s="1" t="s">
        <v>452</v>
      </c>
      <c r="E36" s="144">
        <v>29</v>
      </c>
      <c r="F36" s="144" t="str">
        <f t="shared" si="5"/>
        <v>0</v>
      </c>
      <c r="G36" s="144">
        <f t="shared" si="4"/>
        <v>160</v>
      </c>
    </row>
    <row r="37" spans="3:7">
      <c r="C37" s="1" t="s">
        <v>341</v>
      </c>
      <c r="D37" s="1" t="s">
        <v>453</v>
      </c>
      <c r="E37" s="144">
        <v>30</v>
      </c>
      <c r="F37" s="144" t="str">
        <f t="shared" si="5"/>
        <v>0</v>
      </c>
      <c r="G37" s="144">
        <f t="shared" si="4"/>
        <v>160</v>
      </c>
    </row>
    <row r="38" spans="3:7">
      <c r="C38" s="1" t="s">
        <v>340</v>
      </c>
      <c r="D38" s="1" t="s">
        <v>454</v>
      </c>
      <c r="E38" s="144">
        <v>31</v>
      </c>
      <c r="F38" s="144" t="str">
        <f t="shared" si="5"/>
        <v>0</v>
      </c>
      <c r="G38" s="144">
        <f t="shared" si="4"/>
        <v>160</v>
      </c>
    </row>
    <row r="39" spans="3:7">
      <c r="C39" s="1" t="s">
        <v>336</v>
      </c>
      <c r="D39" s="1" t="s">
        <v>455</v>
      </c>
      <c r="F39" s="144">
        <v>0</v>
      </c>
      <c r="G39" s="144">
        <f t="shared" si="4"/>
        <v>160</v>
      </c>
    </row>
    <row r="40" spans="3:7">
      <c r="C40" s="1" t="s">
        <v>335</v>
      </c>
      <c r="D40" s="1" t="s">
        <v>456</v>
      </c>
      <c r="F40" s="144">
        <v>0</v>
      </c>
      <c r="G40" s="144">
        <f t="shared" si="4"/>
        <v>160</v>
      </c>
    </row>
    <row r="41" spans="3:7">
      <c r="C41" s="1"/>
      <c r="D41" s="1"/>
    </row>
    <row r="42" spans="3:7">
      <c r="C42" s="1"/>
      <c r="D42" s="1"/>
    </row>
    <row r="43" spans="3:7">
      <c r="C43" s="1"/>
      <c r="D43" s="1"/>
    </row>
    <row r="44" spans="3:7">
      <c r="C44" s="1"/>
      <c r="D44" s="1"/>
    </row>
    <row r="45" spans="3:7">
      <c r="C45" s="1"/>
      <c r="D45" s="1"/>
    </row>
    <row r="46" spans="3:7">
      <c r="C46" s="1"/>
      <c r="D46" s="1"/>
    </row>
    <row r="47" spans="3:7">
      <c r="C47" s="1"/>
      <c r="D47" s="1"/>
    </row>
    <row r="48" spans="3:7">
      <c r="C48" s="1"/>
      <c r="D48" s="1"/>
    </row>
    <row r="49" spans="3:14">
      <c r="C49" s="1"/>
      <c r="D49" s="1"/>
    </row>
    <row r="50" spans="3:14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3:14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3:14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</sheetData>
  <mergeCells count="1">
    <mergeCell ref="L1:Q1"/>
  </mergeCells>
  <conditionalFormatting sqref="L3:Q10">
    <cfRule type="cellIs" dxfId="0" priority="1" operator="between">
      <formula>$S$6</formula>
      <formula>$S$8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io-addresses</vt:lpstr>
      <vt:lpstr>memmap</vt:lpstr>
      <vt:lpstr>memmap(old)</vt:lpstr>
      <vt:lpstr>bus-pinout</vt:lpstr>
      <vt:lpstr>vtiming</vt:lpstr>
      <vt:lpstr>ctiming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alnwlsn</dc:creator>
  <dc:description/>
  <cp:lastModifiedBy>alnwlsn</cp:lastModifiedBy>
  <cp:revision>1</cp:revision>
  <dcterms:created xsi:type="dcterms:W3CDTF">2021-07-10T19:16:45Z</dcterms:created>
  <dcterms:modified xsi:type="dcterms:W3CDTF">2022-04-10T03:32:19Z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