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tails-full" sheetId="1" state="visible" r:id="rId2"/>
    <sheet name="for-json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<sst xmlns="http://schemas.openxmlformats.org/spreadsheetml/2006/main" count="677" uniqueCount="94">
  <si>
    <t xml:space="preserve">Rarity</t>
  </si>
  <si>
    <t xml:space="preserve">Ancestry</t>
  </si>
  <si>
    <t xml:space="preserve">AoNID</t>
  </si>
  <si>
    <t xml:space="preserve">Type</t>
  </si>
  <si>
    <t xml:space="preserve">Biological</t>
  </si>
  <si>
    <t xml:space="preserve">Adolescence</t>
  </si>
  <si>
    <t xml:space="preserve">Adulthood</t>
  </si>
  <si>
    <t xml:space="preserve">Physical Maturity</t>
  </si>
  <si>
    <t xml:space="preserve">Typical Lifespan</t>
  </si>
  <si>
    <t xml:space="preserve">Biological Lifespan</t>
  </si>
  <si>
    <t xml:space="preserve">Practical Lifespan</t>
  </si>
  <si>
    <t xml:space="preserve">Common</t>
  </si>
  <si>
    <t xml:space="preserve">Dwarf</t>
  </si>
  <si>
    <t xml:space="preserve">Definite</t>
  </si>
  <si>
    <t xml:space="preserve">Elf</t>
  </si>
  <si>
    <t xml:space="preserve">Gnome</t>
  </si>
  <si>
    <t xml:space="preserve">Goblin</t>
  </si>
  <si>
    <t xml:space="preserve">7 or 8</t>
  </si>
  <si>
    <t xml:space="preserve">Halfling</t>
  </si>
  <si>
    <t xml:space="preserve">Human</t>
  </si>
  <si>
    <t xml:space="preserve">Uncommon</t>
  </si>
  <si>
    <t xml:space="preserve">Azarketi</t>
  </si>
  <si>
    <t xml:space="preserve">Catfolk</t>
  </si>
  <si>
    <t xml:space="preserve">60-70</t>
  </si>
  <si>
    <t xml:space="preserve">Fetchling</t>
  </si>
  <si>
    <t xml:space="preserve">Indefinite</t>
  </si>
  <si>
    <t xml:space="preserve">Gnoll</t>
  </si>
  <si>
    <t xml:space="preserve">Grippli</t>
  </si>
  <si>
    <t xml:space="preserve">Hobgoblin</t>
  </si>
  <si>
    <t xml:space="preserve">8 to 12</t>
  </si>
  <si>
    <t xml:space="preserve">Kitsune</t>
  </si>
  <si>
    <t xml:space="preserve">Unspecified</t>
  </si>
  <si>
    <t xml:space="preserve">?</t>
  </si>
  <si>
    <t xml:space="preserve">Kobold</t>
  </si>
  <si>
    <t xml:space="preserve">Leshy</t>
  </si>
  <si>
    <t xml:space="preserve">Spiritual</t>
  </si>
  <si>
    <t xml:space="preserve">Lizardfolk</t>
  </si>
  <si>
    <t xml:space="preserve">Nagaji</t>
  </si>
  <si>
    <t xml:space="preserve">Orc</t>
  </si>
  <si>
    <t xml:space="preserve">10 or 11</t>
  </si>
  <si>
    <t xml:space="preserve">65 or 66</t>
  </si>
  <si>
    <t xml:space="preserve">20 to 30</t>
  </si>
  <si>
    <t xml:space="preserve">Ratfolk</t>
  </si>
  <si>
    <t xml:space="preserve">Tengu</t>
  </si>
  <si>
    <t xml:space="preserve">Vanara</t>
  </si>
  <si>
    <t xml:space="preserve">Rare</t>
  </si>
  <si>
    <t xml:space="preserve">Anadi</t>
  </si>
  <si>
    <t xml:space="preserve">Android</t>
  </si>
  <si>
    <t xml:space="preserve">Mechanical</t>
  </si>
  <si>
    <t xml:space="preserve">Automaton</t>
  </si>
  <si>
    <t xml:space="preserve">Conrasu</t>
  </si>
  <si>
    <t xml:space="preserve">Spiritual/Mechanical</t>
  </si>
  <si>
    <t xml:space="preserve">Fleshwarp</t>
  </si>
  <si>
    <t xml:space="preserve">Ghoran</t>
  </si>
  <si>
    <t xml:space="preserve">Spiritual/Biological</t>
  </si>
  <si>
    <t xml:space="preserve">Goloma</t>
  </si>
  <si>
    <t xml:space="preserve">Kashrishi</t>
  </si>
  <si>
    <t xml:space="preserve">Poppet</t>
  </si>
  <si>
    <t xml:space="preserve">Shisk</t>
  </si>
  <si>
    <t xml:space="preserve">Shoony</t>
  </si>
  <si>
    <t xml:space="preserve">8 to 10</t>
  </si>
  <si>
    <t xml:space="preserve">Skeleton</t>
  </si>
  <si>
    <t xml:space="preserve">Sprite</t>
  </si>
  <si>
    <t xml:space="preserve">Fey</t>
  </si>
  <si>
    <t xml:space="preserve">Strix</t>
  </si>
  <si>
    <t xml:space="preserve">Vishkanya</t>
  </si>
  <si>
    <t xml:space="preserve">https://2e.aonprd.com/Ancestries.aspx?ID=n</t>
  </si>
  <si>
    <t xml:space="preserve">https://2e.aonprd.com/</t>
  </si>
  <si>
    <t xml:space="preserve">Ancestries.aspx?ID=</t>
  </si>
  <si>
    <t xml:space="preserve">n</t>
  </si>
  <si>
    <t xml:space="preserve">scheme</t>
  </si>
  <si>
    <t xml:space="preserve">https</t>
  </si>
  <si>
    <t xml:space="preserve">://</t>
  </si>
  <si>
    <t xml:space="preserve">domain</t>
  </si>
  <si>
    <t xml:space="preserve">2e.aonprd.com</t>
  </si>
  <si>
    <t xml:space="preserve">port</t>
  </si>
  <si>
    <t xml:space="preserve">path</t>
  </si>
  <si>
    <t xml:space="preserve">/Ancestries.aspx</t>
  </si>
  <si>
    <t xml:space="preserve">params</t>
  </si>
  <si>
    <t xml:space="preserve">?ID=n</t>
  </si>
  <si>
    <t xml:space="preserve">Age Rate</t>
  </si>
  <si>
    <t xml:space="preserve">y=mx+b</t>
  </si>
  <si>
    <t xml:space="preserve">m=rise/run</t>
  </si>
  <si>
    <t xml:space="preserve">f(x)=(5/9)x+(157/9)</t>
  </si>
  <si>
    <t xml:space="preserve">Human change</t>
  </si>
  <si>
    <t xml:space="preserve">F(73)=(5/9)*73+(157/9)</t>
  </si>
  <si>
    <t xml:space="preserve">f(x)=(73/99)x-(73/99)</t>
  </si>
  <si>
    <t xml:space="preserve">F(73)=(73/99)*73-(73/99)</t>
  </si>
  <si>
    <t xml:space="preserve">Growth Factor</t>
  </si>
  <si>
    <t xml:space="preserve">Growth Factor:</t>
  </si>
  <si>
    <t xml:space="preserve">Age</t>
  </si>
  <si>
    <t xml:space="preserve">gf=|1/lifespan|</t>
  </si>
  <si>
    <t xml:space="preserve">F(x,gf):x*gf*73</t>
  </si>
  <si>
    <t xml:space="preserve">F(x,ls)=x*|1/ls|*73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</si>
</sst>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;[RED]\-0.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DEE6E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2e.aonprd.com/Ancestries.aspx?ID" TargetMode="External"/><Relationship Id="rId2" Type="http://schemas.openxmlformats.org/officeDocument/2006/relationships/hyperlink" Target="https://2e.aonprd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6.85"/>
    <col collapsed="false" customWidth="true" hidden="false" outlineLevel="0" max="4" min="4" style="0" width="11.03"/>
    <col collapsed="false" customWidth="true" hidden="false" outlineLevel="0" max="5" min="5" style="0" width="17.83"/>
    <col collapsed="false" customWidth="true" hidden="false" outlineLevel="0" max="6" min="6" style="1" width="11.99"/>
    <col collapsed="false" customWidth="true" hidden="false" outlineLevel="0" max="7" min="7" style="1" width="9.63"/>
    <col collapsed="false" customWidth="true" hidden="false" outlineLevel="0" max="8" min="8" style="1" width="15.61"/>
    <col collapsed="false" customWidth="true" hidden="false" outlineLevel="0" max="9" min="9" style="1" width="14.62"/>
    <col collapsed="false" customWidth="true" hidden="false" outlineLevel="0" max="10" min="10" style="1" width="16.71"/>
    <col collapsed="false" customWidth="true" hidden="false" outlineLevel="0" max="11" min="11" style="1" width="16.0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4" customFormat="true" ht="12.8" hidden="false" customHeight="false" outlineLevel="0" collapsed="false">
      <c r="A2" s="3" t="s">
        <v>11</v>
      </c>
      <c r="B2" s="4" t="s">
        <v>12</v>
      </c>
      <c r="C2" s="4" t="n">
        <v>1</v>
      </c>
      <c r="D2" s="4" t="s">
        <v>13</v>
      </c>
      <c r="E2" s="4" t="s">
        <v>4</v>
      </c>
      <c r="F2" s="5"/>
      <c r="G2" s="5"/>
      <c r="H2" s="6" t="n">
        <v>25</v>
      </c>
      <c r="I2" s="7" t="n">
        <v>350</v>
      </c>
      <c r="J2" s="5"/>
      <c r="K2" s="5"/>
    </row>
    <row r="3" s="9" customFormat="true" ht="12.8" hidden="false" customHeight="false" outlineLevel="0" collapsed="false">
      <c r="A3" s="8" t="s">
        <v>11</v>
      </c>
      <c r="B3" s="9" t="s">
        <v>14</v>
      </c>
      <c r="C3" s="9" t="n">
        <v>2</v>
      </c>
      <c r="D3" s="9" t="s">
        <v>13</v>
      </c>
      <c r="E3" s="9" t="s">
        <v>4</v>
      </c>
      <c r="F3" s="10"/>
      <c r="G3" s="10"/>
      <c r="H3" s="11" t="n">
        <v>20</v>
      </c>
      <c r="I3" s="12" t="n">
        <v>600</v>
      </c>
      <c r="J3" s="10"/>
      <c r="K3" s="10"/>
    </row>
    <row r="4" s="4" customFormat="true" ht="12.8" hidden="false" customHeight="false" outlineLevel="0" collapsed="false">
      <c r="A4" s="3" t="s">
        <v>11</v>
      </c>
      <c r="B4" s="4" t="s">
        <v>15</v>
      </c>
      <c r="C4" s="4" t="n">
        <v>3</v>
      </c>
      <c r="D4" s="4" t="s">
        <v>13</v>
      </c>
      <c r="E4" s="4" t="s">
        <v>4</v>
      </c>
      <c r="F4" s="5"/>
      <c r="G4" s="5"/>
      <c r="H4" s="6" t="n">
        <v>18</v>
      </c>
      <c r="I4" s="7" t="n">
        <v>400</v>
      </c>
      <c r="J4" s="5"/>
      <c r="K4" s="5"/>
    </row>
    <row r="5" s="9" customFormat="true" ht="12.8" hidden="false" customHeight="false" outlineLevel="0" collapsed="false">
      <c r="A5" s="8" t="s">
        <v>11</v>
      </c>
      <c r="B5" s="9" t="s">
        <v>16</v>
      </c>
      <c r="C5" s="9" t="n">
        <v>4</v>
      </c>
      <c r="D5" s="9" t="s">
        <v>13</v>
      </c>
      <c r="E5" s="9" t="s">
        <v>4</v>
      </c>
      <c r="F5" s="10" t="n">
        <v>3</v>
      </c>
      <c r="G5" s="11" t="s">
        <v>17</v>
      </c>
      <c r="H5" s="10"/>
      <c r="I5" s="10"/>
      <c r="J5" s="12" t="n">
        <v>50</v>
      </c>
      <c r="K5" s="10" t="n">
        <v>20</v>
      </c>
    </row>
    <row r="6" s="4" customFormat="true" ht="12.8" hidden="false" customHeight="false" outlineLevel="0" collapsed="false">
      <c r="A6" s="3" t="s">
        <v>11</v>
      </c>
      <c r="B6" s="4" t="s">
        <v>18</v>
      </c>
      <c r="C6" s="4" t="n">
        <v>5</v>
      </c>
      <c r="D6" s="4" t="s">
        <v>13</v>
      </c>
      <c r="E6" s="4" t="s">
        <v>4</v>
      </c>
      <c r="F6" s="5"/>
      <c r="G6" s="5"/>
      <c r="H6" s="6" t="n">
        <v>20</v>
      </c>
      <c r="I6" s="7" t="n">
        <v>150</v>
      </c>
      <c r="J6" s="5"/>
      <c r="K6" s="5"/>
    </row>
    <row r="7" s="9" customFormat="true" ht="12.8" hidden="false" customHeight="false" outlineLevel="0" collapsed="false">
      <c r="A7" s="8" t="s">
        <v>11</v>
      </c>
      <c r="B7" s="9" t="s">
        <v>19</v>
      </c>
      <c r="C7" s="9" t="n">
        <v>6</v>
      </c>
      <c r="D7" s="9" t="s">
        <v>13</v>
      </c>
      <c r="E7" s="9" t="s">
        <v>4</v>
      </c>
      <c r="F7" s="10"/>
      <c r="G7" s="11" t="n">
        <v>18</v>
      </c>
      <c r="H7" s="10"/>
      <c r="I7" s="12" t="n">
        <v>73</v>
      </c>
      <c r="J7" s="10"/>
      <c r="K7" s="10"/>
    </row>
    <row r="8" s="13" customFormat="true" ht="12.8" hidden="false" customHeight="false" outlineLevel="0" collapsed="false">
      <c r="A8" s="3" t="s">
        <v>20</v>
      </c>
      <c r="B8" s="4" t="s">
        <v>21</v>
      </c>
      <c r="C8" s="4" t="n">
        <v>41</v>
      </c>
      <c r="D8" s="4" t="s">
        <v>13</v>
      </c>
      <c r="E8" s="4" t="s">
        <v>4</v>
      </c>
      <c r="F8" s="5"/>
      <c r="G8" s="6" t="n">
        <v>18</v>
      </c>
      <c r="H8" s="5"/>
      <c r="I8" s="7" t="n">
        <v>73</v>
      </c>
      <c r="J8" s="5"/>
      <c r="K8" s="5"/>
    </row>
    <row r="9" customFormat="false" ht="12.8" hidden="false" customHeight="false" outlineLevel="0" collapsed="false">
      <c r="A9" s="8" t="s">
        <v>20</v>
      </c>
      <c r="B9" s="9" t="s">
        <v>22</v>
      </c>
      <c r="C9" s="9" t="n">
        <v>17</v>
      </c>
      <c r="D9" s="9" t="s">
        <v>13</v>
      </c>
      <c r="E9" s="9" t="s">
        <v>4</v>
      </c>
      <c r="F9" s="10" t="n">
        <f aca="false">3/12</f>
        <v>0.25</v>
      </c>
      <c r="G9" s="11" t="n">
        <v>18</v>
      </c>
      <c r="H9" s="10"/>
      <c r="J9" s="12" t="s">
        <v>23</v>
      </c>
      <c r="K9" s="10"/>
    </row>
    <row r="10" customFormat="false" ht="12.8" hidden="false" customHeight="false" outlineLevel="0" collapsed="false">
      <c r="A10" s="3" t="s">
        <v>20</v>
      </c>
      <c r="B10" s="4" t="s">
        <v>24</v>
      </c>
      <c r="C10" s="4" t="n">
        <v>30</v>
      </c>
      <c r="D10" s="4" t="s">
        <v>25</v>
      </c>
      <c r="E10" s="4" t="s">
        <v>4</v>
      </c>
      <c r="F10" s="5"/>
      <c r="G10" s="11" t="n">
        <v>18</v>
      </c>
      <c r="H10" s="5"/>
      <c r="I10" s="12" t="n">
        <v>73</v>
      </c>
      <c r="J10" s="10"/>
      <c r="K10" s="5"/>
    </row>
    <row r="11" customFormat="false" ht="12.8" hidden="false" customHeight="false" outlineLevel="0" collapsed="false">
      <c r="A11" s="8" t="s">
        <v>20</v>
      </c>
      <c r="B11" s="9" t="s">
        <v>26</v>
      </c>
      <c r="C11" s="9" t="n">
        <v>44</v>
      </c>
      <c r="D11" s="9" t="s">
        <v>13</v>
      </c>
      <c r="E11" s="9" t="s">
        <v>4</v>
      </c>
      <c r="F11" s="10"/>
      <c r="G11" s="11" t="n">
        <v>15</v>
      </c>
      <c r="H11" s="10"/>
      <c r="I11" s="1" t="n">
        <v>60</v>
      </c>
      <c r="J11" s="12" t="n">
        <v>100</v>
      </c>
      <c r="K11" s="10"/>
    </row>
    <row r="12" customFormat="false" ht="12.8" hidden="false" customHeight="false" outlineLevel="0" collapsed="false">
      <c r="A12" s="3" t="s">
        <v>20</v>
      </c>
      <c r="B12" s="4" t="s">
        <v>27</v>
      </c>
      <c r="C12" s="4" t="n">
        <v>46</v>
      </c>
      <c r="D12" s="4" t="s">
        <v>13</v>
      </c>
      <c r="E12" s="4" t="s">
        <v>4</v>
      </c>
      <c r="F12" s="5"/>
      <c r="G12" s="11" t="n">
        <v>12</v>
      </c>
      <c r="H12" s="5" t="n">
        <v>3</v>
      </c>
      <c r="I12" s="5"/>
      <c r="J12" s="12" t="n">
        <v>60</v>
      </c>
      <c r="K12" s="5" t="n">
        <v>60</v>
      </c>
    </row>
    <row r="13" customFormat="false" ht="12.8" hidden="false" customHeight="false" outlineLevel="0" collapsed="false">
      <c r="A13" s="8" t="s">
        <v>20</v>
      </c>
      <c r="B13" s="9" t="s">
        <v>28</v>
      </c>
      <c r="C13" s="9" t="n">
        <v>13</v>
      </c>
      <c r="D13" s="9" t="s">
        <v>13</v>
      </c>
      <c r="E13" s="9" t="s">
        <v>4</v>
      </c>
      <c r="F13" s="10" t="s">
        <v>29</v>
      </c>
      <c r="G13" s="11" t="n">
        <v>14</v>
      </c>
      <c r="H13" s="10"/>
      <c r="I13" s="12" t="n">
        <v>70</v>
      </c>
      <c r="J13" s="10"/>
      <c r="K13" s="10"/>
    </row>
    <row r="14" customFormat="false" ht="12.8" hidden="false" customHeight="false" outlineLevel="0" collapsed="false">
      <c r="A14" s="3" t="s">
        <v>20</v>
      </c>
      <c r="B14" s="4" t="s">
        <v>30</v>
      </c>
      <c r="C14" s="4" t="n">
        <v>38</v>
      </c>
      <c r="D14" s="4" t="s">
        <v>31</v>
      </c>
      <c r="E14" s="4" t="s">
        <v>31</v>
      </c>
      <c r="F14" s="5" t="s">
        <v>32</v>
      </c>
      <c r="G14" s="1" t="s">
        <v>32</v>
      </c>
      <c r="H14" s="5" t="s">
        <v>32</v>
      </c>
      <c r="I14" s="5" t="s">
        <v>32</v>
      </c>
      <c r="J14" s="5" t="s">
        <v>32</v>
      </c>
      <c r="K14" s="5" t="s">
        <v>32</v>
      </c>
    </row>
    <row r="15" customFormat="false" ht="12.8" hidden="false" customHeight="false" outlineLevel="0" collapsed="false">
      <c r="A15" s="8" t="s">
        <v>20</v>
      </c>
      <c r="B15" s="9" t="s">
        <v>33</v>
      </c>
      <c r="C15" s="9" t="n">
        <v>18</v>
      </c>
      <c r="D15" s="9" t="s">
        <v>13</v>
      </c>
      <c r="E15" s="9" t="s">
        <v>4</v>
      </c>
      <c r="F15" s="10"/>
      <c r="G15" s="11" t="n">
        <v>12</v>
      </c>
      <c r="H15" s="10"/>
      <c r="I15" s="10"/>
      <c r="J15" s="12" t="n">
        <v>60</v>
      </c>
      <c r="K15" s="10"/>
    </row>
    <row r="16" customFormat="false" ht="12.8" hidden="false" customHeight="false" outlineLevel="0" collapsed="false">
      <c r="A16" s="3" t="s">
        <v>20</v>
      </c>
      <c r="B16" s="4" t="s">
        <v>34</v>
      </c>
      <c r="C16" s="4" t="n">
        <v>14</v>
      </c>
      <c r="D16" s="4" t="s">
        <v>25</v>
      </c>
      <c r="E16" s="4" t="s">
        <v>35</v>
      </c>
      <c r="F16" s="5"/>
      <c r="G16" s="11" t="n">
        <v>0</v>
      </c>
      <c r="H16" s="5"/>
      <c r="I16" s="5"/>
      <c r="J16" s="10"/>
      <c r="K16" s="5"/>
    </row>
    <row r="17" customFormat="false" ht="12.8" hidden="false" customHeight="false" outlineLevel="0" collapsed="false">
      <c r="A17" s="8" t="s">
        <v>20</v>
      </c>
      <c r="B17" s="9" t="s">
        <v>36</v>
      </c>
      <c r="C17" s="9" t="n">
        <v>15</v>
      </c>
      <c r="D17" s="9" t="s">
        <v>13</v>
      </c>
      <c r="E17" s="9" t="s">
        <v>4</v>
      </c>
      <c r="F17" s="10"/>
      <c r="G17" s="11" t="n">
        <v>15</v>
      </c>
      <c r="H17" s="10"/>
      <c r="I17" s="10"/>
      <c r="J17" s="12" t="n">
        <v>120</v>
      </c>
      <c r="K17" s="10"/>
    </row>
    <row r="18" customFormat="false" ht="12.8" hidden="false" customHeight="false" outlineLevel="0" collapsed="false">
      <c r="A18" s="3" t="s">
        <v>20</v>
      </c>
      <c r="B18" s="4" t="s">
        <v>37</v>
      </c>
      <c r="C18" s="4" t="n">
        <v>54</v>
      </c>
      <c r="D18" s="4" t="s">
        <v>13</v>
      </c>
      <c r="E18" s="4" t="s">
        <v>4</v>
      </c>
      <c r="F18" s="5"/>
      <c r="G18" s="11" t="n">
        <f aca="false">_xlfn.CEILING.MATH(AVERAGE(G17,G7))</f>
        <v>17</v>
      </c>
      <c r="H18" s="5"/>
      <c r="I18" s="5"/>
      <c r="J18" s="12" t="n">
        <f aca="false">_xlfn.CEILING.MATH(AVERAGE(J17,I7))</f>
        <v>97</v>
      </c>
      <c r="K18" s="5"/>
    </row>
    <row r="19" customFormat="false" ht="12.8" hidden="false" customHeight="false" outlineLevel="0" collapsed="false">
      <c r="A19" s="8" t="s">
        <v>20</v>
      </c>
      <c r="B19" s="9" t="s">
        <v>38</v>
      </c>
      <c r="C19" s="9" t="n">
        <v>19</v>
      </c>
      <c r="D19" s="9" t="s">
        <v>13</v>
      </c>
      <c r="E19" s="9" t="s">
        <v>4</v>
      </c>
      <c r="F19" s="10"/>
      <c r="G19" s="11" t="s">
        <v>39</v>
      </c>
      <c r="H19" s="10"/>
      <c r="I19" s="10"/>
      <c r="J19" s="12" t="s">
        <v>40</v>
      </c>
      <c r="K19" s="10" t="s">
        <v>41</v>
      </c>
    </row>
    <row r="20" customFormat="false" ht="12.8" hidden="false" customHeight="false" outlineLevel="0" collapsed="false">
      <c r="A20" s="3" t="s">
        <v>20</v>
      </c>
      <c r="B20" s="4" t="s">
        <v>42</v>
      </c>
      <c r="C20" s="4" t="n">
        <v>20</v>
      </c>
      <c r="D20" s="4" t="s">
        <v>13</v>
      </c>
      <c r="E20" s="4" t="s">
        <v>4</v>
      </c>
      <c r="F20" s="5"/>
      <c r="G20" s="11" t="n">
        <v>18</v>
      </c>
      <c r="H20" s="5"/>
      <c r="I20" s="5"/>
      <c r="J20" s="12" t="s">
        <v>23</v>
      </c>
      <c r="K20" s="5"/>
    </row>
    <row r="21" customFormat="false" ht="12.8" hidden="false" customHeight="false" outlineLevel="0" collapsed="false">
      <c r="A21" s="8" t="s">
        <v>20</v>
      </c>
      <c r="B21" s="9" t="s">
        <v>43</v>
      </c>
      <c r="C21" s="9" t="n">
        <v>21</v>
      </c>
      <c r="D21" s="9" t="s">
        <v>13</v>
      </c>
      <c r="E21" s="9" t="s">
        <v>4</v>
      </c>
      <c r="F21" s="10"/>
      <c r="G21" s="11" t="n">
        <v>15</v>
      </c>
      <c r="H21" s="10"/>
      <c r="I21" s="10"/>
      <c r="J21" s="12" t="s">
        <v>23</v>
      </c>
      <c r="K21" s="10"/>
    </row>
    <row r="22" s="17" customFormat="true" ht="12.8" hidden="false" customHeight="false" outlineLevel="0" collapsed="false">
      <c r="A22" s="3" t="s">
        <v>20</v>
      </c>
      <c r="B22" s="4" t="s">
        <v>44</v>
      </c>
      <c r="C22" s="4" t="n">
        <v>55</v>
      </c>
      <c r="D22" s="4" t="s">
        <v>13</v>
      </c>
      <c r="E22" s="4" t="s">
        <v>4</v>
      </c>
      <c r="F22" s="5"/>
      <c r="G22" s="14" t="n">
        <v>13</v>
      </c>
      <c r="H22" s="15"/>
      <c r="I22" s="16" t="n">
        <v>60</v>
      </c>
      <c r="J22" s="5"/>
      <c r="K22" s="5"/>
    </row>
    <row r="23" customFormat="false" ht="12.8" hidden="false" customHeight="false" outlineLevel="0" collapsed="false">
      <c r="A23" s="8" t="s">
        <v>45</v>
      </c>
      <c r="B23" s="9" t="s">
        <v>46</v>
      </c>
      <c r="C23" s="9" t="n">
        <v>42</v>
      </c>
      <c r="D23" s="9" t="s">
        <v>13</v>
      </c>
      <c r="E23" s="9" t="s">
        <v>4</v>
      </c>
      <c r="F23" s="10"/>
      <c r="G23" s="10"/>
      <c r="H23" s="11" t="n">
        <v>13</v>
      </c>
      <c r="I23" s="12" t="n">
        <v>80</v>
      </c>
      <c r="J23" s="10"/>
      <c r="K23" s="10"/>
    </row>
    <row r="24" customFormat="false" ht="12.8" hidden="false" customHeight="false" outlineLevel="0" collapsed="false">
      <c r="A24" s="3" t="s">
        <v>45</v>
      </c>
      <c r="B24" s="4" t="s">
        <v>47</v>
      </c>
      <c r="C24" s="4" t="n">
        <v>27</v>
      </c>
      <c r="D24" s="4" t="s">
        <v>25</v>
      </c>
      <c r="E24" s="4" t="s">
        <v>48</v>
      </c>
      <c r="F24" s="5"/>
      <c r="G24" s="6" t="n">
        <v>0</v>
      </c>
      <c r="H24" s="5"/>
      <c r="I24" s="7" t="n">
        <v>100</v>
      </c>
      <c r="J24" s="5"/>
      <c r="K24" s="5"/>
    </row>
    <row r="25" customFormat="false" ht="12.8" hidden="false" customHeight="false" outlineLevel="0" collapsed="false">
      <c r="A25" s="8" t="s">
        <v>45</v>
      </c>
      <c r="B25" s="9" t="s">
        <v>49</v>
      </c>
      <c r="C25" s="9" t="n">
        <v>48</v>
      </c>
      <c r="D25" s="9" t="s">
        <v>25</v>
      </c>
      <c r="E25" s="9" t="s">
        <v>48</v>
      </c>
      <c r="F25" s="10" t="s">
        <v>32</v>
      </c>
      <c r="G25" s="10" t="s">
        <v>32</v>
      </c>
      <c r="H25" s="10" t="s">
        <v>32</v>
      </c>
      <c r="I25" s="10" t="s">
        <v>32</v>
      </c>
      <c r="J25" s="10" t="s">
        <v>32</v>
      </c>
      <c r="K25" s="10" t="s">
        <v>32</v>
      </c>
    </row>
    <row r="26" customFormat="false" ht="12.8" hidden="false" customHeight="false" outlineLevel="0" collapsed="false">
      <c r="A26" s="3" t="s">
        <v>45</v>
      </c>
      <c r="B26" s="4" t="s">
        <v>50</v>
      </c>
      <c r="C26" s="4" t="n">
        <v>43</v>
      </c>
      <c r="D26" s="4" t="s">
        <v>25</v>
      </c>
      <c r="E26" s="4" t="s">
        <v>51</v>
      </c>
      <c r="F26" s="5" t="s">
        <v>32</v>
      </c>
      <c r="G26" s="5" t="s">
        <v>32</v>
      </c>
      <c r="H26" s="5" t="s">
        <v>32</v>
      </c>
      <c r="I26" s="5" t="s">
        <v>32</v>
      </c>
      <c r="J26" s="5" t="s">
        <v>32</v>
      </c>
      <c r="K26" s="5" t="s">
        <v>32</v>
      </c>
    </row>
    <row r="27" customFormat="false" ht="12.8" hidden="false" customHeight="false" outlineLevel="0" collapsed="false">
      <c r="A27" s="8" t="s">
        <v>45</v>
      </c>
      <c r="B27" s="9" t="s">
        <v>52</v>
      </c>
      <c r="C27" s="9" t="n">
        <v>31</v>
      </c>
      <c r="D27" s="9" t="s">
        <v>13</v>
      </c>
      <c r="E27" s="9" t="s">
        <v>4</v>
      </c>
      <c r="F27" s="10"/>
      <c r="G27" s="14" t="n">
        <v>18</v>
      </c>
      <c r="H27" s="10"/>
      <c r="I27" s="16" t="n">
        <v>73</v>
      </c>
      <c r="J27" s="10"/>
      <c r="K27" s="10"/>
    </row>
    <row r="28" customFormat="false" ht="12.8" hidden="false" customHeight="false" outlineLevel="0" collapsed="false">
      <c r="A28" s="18" t="s">
        <v>45</v>
      </c>
      <c r="B28" s="0" t="s">
        <v>53</v>
      </c>
      <c r="C28" s="0" t="n">
        <v>52</v>
      </c>
      <c r="D28" s="0" t="s">
        <v>25</v>
      </c>
      <c r="E28" s="0" t="s">
        <v>54</v>
      </c>
      <c r="G28" s="11" t="n">
        <v>0</v>
      </c>
    </row>
    <row r="29" customFormat="false" ht="12.8" hidden="false" customHeight="false" outlineLevel="0" collapsed="false">
      <c r="A29" s="18" t="s">
        <v>45</v>
      </c>
      <c r="B29" s="0" t="s">
        <v>55</v>
      </c>
      <c r="C29" s="0" t="n">
        <v>45</v>
      </c>
      <c r="D29" s="0" t="s">
        <v>31</v>
      </c>
      <c r="E29" s="0" t="s">
        <v>4</v>
      </c>
      <c r="G29" s="11" t="n">
        <f aca="false">G7</f>
        <v>18</v>
      </c>
      <c r="I29" s="12" t="n">
        <f aca="false">I7</f>
        <v>73</v>
      </c>
    </row>
    <row r="30" customFormat="false" ht="12.8" hidden="false" customHeight="false" outlineLevel="0" collapsed="false">
      <c r="A30" s="18" t="s">
        <v>45</v>
      </c>
      <c r="B30" s="0" t="s">
        <v>56</v>
      </c>
      <c r="C30" s="0" t="n">
        <v>53</v>
      </c>
      <c r="D30" s="0" t="s">
        <v>31</v>
      </c>
      <c r="E30" s="0" t="s">
        <v>4</v>
      </c>
      <c r="G30" s="11" t="n">
        <f aca="false">G7</f>
        <v>18</v>
      </c>
      <c r="I30" s="12" t="n">
        <f aca="false">I7</f>
        <v>73</v>
      </c>
    </row>
    <row r="31" customFormat="false" ht="12.8" hidden="false" customHeight="false" outlineLevel="0" collapsed="false">
      <c r="A31" s="18" t="s">
        <v>45</v>
      </c>
      <c r="B31" s="0" t="s">
        <v>57</v>
      </c>
      <c r="C31" s="0" t="n">
        <v>49</v>
      </c>
      <c r="D31" s="0" t="s">
        <v>13</v>
      </c>
      <c r="E31" s="0" t="s">
        <v>51</v>
      </c>
      <c r="G31" s="11" t="n">
        <v>0</v>
      </c>
      <c r="J31" s="12" t="n">
        <v>30</v>
      </c>
    </row>
    <row r="32" customFormat="false" ht="12.8" hidden="false" customHeight="false" outlineLevel="0" collapsed="false">
      <c r="A32" s="18" t="s">
        <v>45</v>
      </c>
      <c r="B32" s="0" t="s">
        <v>58</v>
      </c>
      <c r="C32" s="0" t="n">
        <v>47</v>
      </c>
      <c r="D32" s="0" t="s">
        <v>13</v>
      </c>
      <c r="E32" s="0" t="s">
        <v>4</v>
      </c>
      <c r="G32" s="11" t="n">
        <v>18</v>
      </c>
      <c r="H32" s="10"/>
      <c r="I32" s="12" t="n">
        <v>73</v>
      </c>
    </row>
    <row r="33" customFormat="false" ht="12.8" hidden="false" customHeight="false" outlineLevel="0" collapsed="false">
      <c r="A33" s="18" t="s">
        <v>45</v>
      </c>
      <c r="B33" s="0" t="s">
        <v>59</v>
      </c>
      <c r="C33" s="0" t="n">
        <v>16</v>
      </c>
      <c r="D33" s="0" t="s">
        <v>13</v>
      </c>
      <c r="E33" s="0" t="s">
        <v>4</v>
      </c>
      <c r="G33" s="11" t="s">
        <v>60</v>
      </c>
      <c r="K33" s="12" t="n">
        <v>50</v>
      </c>
    </row>
    <row r="34" customFormat="false" ht="12.8" hidden="false" customHeight="false" outlineLevel="0" collapsed="false">
      <c r="A34" s="18" t="s">
        <v>45</v>
      </c>
      <c r="B34" s="0" t="s">
        <v>61</v>
      </c>
      <c r="C34" s="0" t="n">
        <v>50</v>
      </c>
      <c r="D34" s="0" t="s">
        <v>25</v>
      </c>
      <c r="E34" s="0" t="s">
        <v>35</v>
      </c>
    </row>
    <row r="35" customFormat="false" ht="12.8" hidden="false" customHeight="false" outlineLevel="0" collapsed="false">
      <c r="A35" s="18" t="s">
        <v>45</v>
      </c>
      <c r="B35" s="0" t="s">
        <v>62</v>
      </c>
      <c r="C35" s="0" t="n">
        <v>39</v>
      </c>
      <c r="D35" s="0" t="s">
        <v>13</v>
      </c>
      <c r="E35" s="0" t="s">
        <v>63</v>
      </c>
      <c r="G35" s="11" t="n">
        <v>18</v>
      </c>
      <c r="J35" s="12" t="n">
        <v>1000</v>
      </c>
    </row>
    <row r="36" customFormat="false" ht="12.8" hidden="false" customHeight="false" outlineLevel="0" collapsed="false">
      <c r="A36" s="18" t="s">
        <v>45</v>
      </c>
      <c r="B36" s="0" t="s">
        <v>64</v>
      </c>
      <c r="C36" s="0" t="n">
        <v>40</v>
      </c>
      <c r="D36" s="0" t="s">
        <v>13</v>
      </c>
      <c r="E36" s="0" t="s">
        <v>4</v>
      </c>
      <c r="G36" s="11" t="n">
        <v>14</v>
      </c>
      <c r="I36" s="12" t="n">
        <v>40</v>
      </c>
    </row>
    <row r="37" customFormat="false" ht="12.8" hidden="false" customHeight="false" outlineLevel="0" collapsed="false">
      <c r="A37" s="18" t="s">
        <v>45</v>
      </c>
      <c r="B37" s="0" t="s">
        <v>65</v>
      </c>
      <c r="C37" s="0" t="n">
        <v>56</v>
      </c>
      <c r="D37" s="0" t="s">
        <v>13</v>
      </c>
      <c r="E37" s="0" t="s">
        <v>4</v>
      </c>
      <c r="G37" s="11" t="n">
        <f aca="false">G18</f>
        <v>17</v>
      </c>
      <c r="J37" s="12" t="n">
        <f aca="false">J18</f>
        <v>97</v>
      </c>
    </row>
    <row r="45" customFormat="false" ht="12.8" hidden="false" customHeight="false" outlineLevel="0" collapsed="false">
      <c r="H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1.03"/>
    <col collapsed="false" customWidth="true" hidden="false" outlineLevel="0" max="4" min="4" style="0" width="17.83"/>
    <col collapsed="false" customWidth="true" hidden="false" outlineLevel="0" max="5" min="5" style="1" width="9.63"/>
    <col collapsed="false" customWidth="true" hidden="false" outlineLevel="0" max="6" min="6" style="1" width="14.6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4</v>
      </c>
      <c r="E1" s="2" t="s">
        <v>6</v>
      </c>
      <c r="F1" s="2" t="s">
        <v>8</v>
      </c>
      <c r="AMG1" s="0"/>
      <c r="AMH1" s="0"/>
      <c r="AMI1" s="0"/>
      <c r="AMJ1" s="0"/>
    </row>
    <row r="2" s="4" customFormat="true" ht="12.8" hidden="false" customHeight="false" outlineLevel="0" collapsed="false">
      <c r="A2" s="3" t="s">
        <v>11</v>
      </c>
      <c r="B2" s="4" t="s">
        <v>12</v>
      </c>
      <c r="C2" s="4" t="s">
        <v>13</v>
      </c>
      <c r="D2" s="4" t="s">
        <v>4</v>
      </c>
      <c r="E2" s="6" t="n">
        <v>25</v>
      </c>
      <c r="F2" s="7" t="n">
        <v>350</v>
      </c>
      <c r="AMG2" s="0"/>
      <c r="AMH2" s="0"/>
      <c r="AMI2" s="0"/>
      <c r="AMJ2" s="0"/>
    </row>
    <row r="3" s="9" customFormat="true" ht="12.8" hidden="false" customHeight="false" outlineLevel="0" collapsed="false">
      <c r="A3" s="8" t="s">
        <v>11</v>
      </c>
      <c r="B3" s="9" t="s">
        <v>14</v>
      </c>
      <c r="C3" s="9" t="s">
        <v>13</v>
      </c>
      <c r="D3" s="9" t="s">
        <v>4</v>
      </c>
      <c r="E3" s="11" t="n">
        <v>20</v>
      </c>
      <c r="F3" s="12" t="n">
        <v>600</v>
      </c>
      <c r="AMG3" s="0"/>
      <c r="AMH3" s="0"/>
      <c r="AMI3" s="0"/>
      <c r="AMJ3" s="0"/>
    </row>
    <row r="4" s="4" customFormat="true" ht="12.8" hidden="false" customHeight="false" outlineLevel="0" collapsed="false">
      <c r="A4" s="3" t="s">
        <v>11</v>
      </c>
      <c r="B4" s="4" t="s">
        <v>15</v>
      </c>
      <c r="C4" s="4" t="s">
        <v>13</v>
      </c>
      <c r="D4" s="4" t="s">
        <v>4</v>
      </c>
      <c r="E4" s="6" t="n">
        <v>18</v>
      </c>
      <c r="F4" s="7" t="n">
        <v>400</v>
      </c>
      <c r="AMG4" s="0"/>
      <c r="AMH4" s="0"/>
      <c r="AMI4" s="0"/>
      <c r="AMJ4" s="0"/>
    </row>
    <row r="5" s="9" customFormat="true" ht="12.8" hidden="false" customHeight="false" outlineLevel="0" collapsed="false">
      <c r="A5" s="8" t="s">
        <v>11</v>
      </c>
      <c r="B5" s="9" t="s">
        <v>16</v>
      </c>
      <c r="C5" s="9" t="s">
        <v>13</v>
      </c>
      <c r="D5" s="9" t="s">
        <v>4</v>
      </c>
      <c r="E5" s="11" t="s">
        <v>17</v>
      </c>
      <c r="F5" s="12" t="n">
        <v>50</v>
      </c>
      <c r="AMG5" s="0"/>
      <c r="AMH5" s="0"/>
      <c r="AMI5" s="0"/>
      <c r="AMJ5" s="0"/>
    </row>
    <row r="6" s="4" customFormat="true" ht="12.8" hidden="false" customHeight="false" outlineLevel="0" collapsed="false">
      <c r="A6" s="3" t="s">
        <v>11</v>
      </c>
      <c r="B6" s="4" t="s">
        <v>18</v>
      </c>
      <c r="C6" s="4" t="s">
        <v>13</v>
      </c>
      <c r="D6" s="4" t="s">
        <v>4</v>
      </c>
      <c r="E6" s="6" t="n">
        <v>20</v>
      </c>
      <c r="F6" s="7" t="n">
        <v>150</v>
      </c>
      <c r="AMG6" s="0"/>
      <c r="AMH6" s="0"/>
      <c r="AMI6" s="0"/>
      <c r="AMJ6" s="0"/>
    </row>
    <row r="7" s="9" customFormat="true" ht="12.8" hidden="false" customHeight="false" outlineLevel="0" collapsed="false">
      <c r="A7" s="8" t="s">
        <v>11</v>
      </c>
      <c r="B7" s="9" t="s">
        <v>19</v>
      </c>
      <c r="C7" s="9" t="s">
        <v>13</v>
      </c>
      <c r="D7" s="9" t="s">
        <v>4</v>
      </c>
      <c r="E7" s="11" t="n">
        <v>18</v>
      </c>
      <c r="F7" s="12" t="n">
        <v>73</v>
      </c>
      <c r="AMG7" s="0"/>
      <c r="AMH7" s="0"/>
      <c r="AMI7" s="0"/>
      <c r="AMJ7" s="0"/>
    </row>
    <row r="8" s="13" customFormat="true" ht="12.8" hidden="false" customHeight="false" outlineLevel="0" collapsed="false">
      <c r="A8" s="3" t="s">
        <v>20</v>
      </c>
      <c r="B8" s="4" t="s">
        <v>21</v>
      </c>
      <c r="C8" s="4" t="s">
        <v>13</v>
      </c>
      <c r="D8" s="4" t="s">
        <v>4</v>
      </c>
      <c r="E8" s="6" t="n">
        <v>18</v>
      </c>
      <c r="F8" s="7" t="n">
        <v>73</v>
      </c>
      <c r="AMG8" s="0"/>
      <c r="AMH8" s="0"/>
      <c r="AMI8" s="0"/>
      <c r="AMJ8" s="0"/>
    </row>
    <row r="9" customFormat="false" ht="12.8" hidden="false" customHeight="false" outlineLevel="0" collapsed="false">
      <c r="A9" s="8" t="s">
        <v>20</v>
      </c>
      <c r="B9" s="9" t="s">
        <v>22</v>
      </c>
      <c r="C9" s="9" t="s">
        <v>13</v>
      </c>
      <c r="D9" s="9" t="s">
        <v>4</v>
      </c>
      <c r="E9" s="11" t="n">
        <v>18</v>
      </c>
      <c r="F9" s="12" t="s">
        <v>23</v>
      </c>
    </row>
    <row r="10" customFormat="false" ht="12.8" hidden="false" customHeight="false" outlineLevel="0" collapsed="false">
      <c r="A10" s="3" t="s">
        <v>20</v>
      </c>
      <c r="B10" s="4" t="s">
        <v>24</v>
      </c>
      <c r="C10" s="4" t="s">
        <v>25</v>
      </c>
      <c r="D10" s="4" t="s">
        <v>4</v>
      </c>
      <c r="E10" s="11" t="n">
        <v>18</v>
      </c>
      <c r="F10" s="12" t="n">
        <v>73</v>
      </c>
    </row>
    <row r="11" customFormat="false" ht="12.8" hidden="false" customHeight="false" outlineLevel="0" collapsed="false">
      <c r="A11" s="8" t="s">
        <v>20</v>
      </c>
      <c r="B11" s="9" t="s">
        <v>26</v>
      </c>
      <c r="C11" s="9" t="s">
        <v>13</v>
      </c>
      <c r="D11" s="9" t="s">
        <v>4</v>
      </c>
      <c r="E11" s="11" t="n">
        <v>15</v>
      </c>
      <c r="F11" s="12" t="n">
        <v>100</v>
      </c>
    </row>
    <row r="12" customFormat="false" ht="12.8" hidden="false" customHeight="false" outlineLevel="0" collapsed="false">
      <c r="A12" s="3" t="s">
        <v>20</v>
      </c>
      <c r="B12" s="4" t="s">
        <v>27</v>
      </c>
      <c r="C12" s="4" t="s">
        <v>13</v>
      </c>
      <c r="D12" s="4" t="s">
        <v>4</v>
      </c>
      <c r="E12" s="11" t="n">
        <v>12</v>
      </c>
      <c r="F12" s="12" t="n">
        <v>60</v>
      </c>
    </row>
    <row r="13" customFormat="false" ht="12.8" hidden="false" customHeight="false" outlineLevel="0" collapsed="false">
      <c r="A13" s="8" t="s">
        <v>20</v>
      </c>
      <c r="B13" s="9" t="s">
        <v>28</v>
      </c>
      <c r="C13" s="9" t="s">
        <v>13</v>
      </c>
      <c r="D13" s="9" t="s">
        <v>4</v>
      </c>
      <c r="E13" s="11" t="n">
        <v>14</v>
      </c>
      <c r="F13" s="12" t="n">
        <v>70</v>
      </c>
    </row>
    <row r="14" customFormat="false" ht="12.8" hidden="false" customHeight="false" outlineLevel="0" collapsed="false">
      <c r="A14" s="3" t="s">
        <v>20</v>
      </c>
      <c r="B14" s="4" t="s">
        <v>30</v>
      </c>
      <c r="C14" s="4" t="s">
        <v>31</v>
      </c>
      <c r="D14" s="4" t="s">
        <v>31</v>
      </c>
      <c r="E14" s="5" t="n">
        <v>-1</v>
      </c>
      <c r="F14" s="5" t="n">
        <v>-1</v>
      </c>
    </row>
    <row r="15" customFormat="false" ht="12.8" hidden="false" customHeight="false" outlineLevel="0" collapsed="false">
      <c r="A15" s="8" t="s">
        <v>20</v>
      </c>
      <c r="B15" s="9" t="s">
        <v>33</v>
      </c>
      <c r="C15" s="9" t="s">
        <v>13</v>
      </c>
      <c r="D15" s="9" t="s">
        <v>4</v>
      </c>
      <c r="E15" s="11" t="n">
        <v>12</v>
      </c>
      <c r="F15" s="12" t="n">
        <v>60</v>
      </c>
    </row>
    <row r="16" customFormat="false" ht="12.8" hidden="false" customHeight="false" outlineLevel="0" collapsed="false">
      <c r="A16" s="3" t="s">
        <v>20</v>
      </c>
      <c r="B16" s="4" t="s">
        <v>34</v>
      </c>
      <c r="C16" s="4" t="s">
        <v>25</v>
      </c>
      <c r="D16" s="4" t="s">
        <v>35</v>
      </c>
      <c r="E16" s="11" t="n">
        <v>0</v>
      </c>
      <c r="F16" s="10"/>
    </row>
    <row r="17" customFormat="false" ht="12.8" hidden="false" customHeight="false" outlineLevel="0" collapsed="false">
      <c r="A17" s="8" t="s">
        <v>20</v>
      </c>
      <c r="B17" s="9" t="s">
        <v>36</v>
      </c>
      <c r="C17" s="9" t="s">
        <v>13</v>
      </c>
      <c r="D17" s="9" t="s">
        <v>4</v>
      </c>
      <c r="E17" s="11" t="n">
        <v>15</v>
      </c>
      <c r="F17" s="12" t="n">
        <v>120</v>
      </c>
    </row>
    <row r="18" customFormat="false" ht="12.8" hidden="false" customHeight="false" outlineLevel="0" collapsed="false">
      <c r="A18" s="3" t="s">
        <v>20</v>
      </c>
      <c r="B18" s="4" t="s">
        <v>37</v>
      </c>
      <c r="C18" s="4" t="s">
        <v>13</v>
      </c>
      <c r="D18" s="4" t="s">
        <v>4</v>
      </c>
      <c r="E18" s="11" t="n">
        <f aca="false">_xlfn.CEILING.MATH(AVERAGE(E17,E7))</f>
        <v>17</v>
      </c>
      <c r="F18" s="12" t="n">
        <f aca="false">_xlfn.CEILING.MATH(AVERAGE(F17,F7))</f>
        <v>97</v>
      </c>
    </row>
    <row r="19" customFormat="false" ht="12.8" hidden="false" customHeight="false" outlineLevel="0" collapsed="false">
      <c r="A19" s="8" t="s">
        <v>20</v>
      </c>
      <c r="B19" s="9" t="s">
        <v>38</v>
      </c>
      <c r="C19" s="9" t="s">
        <v>13</v>
      </c>
      <c r="D19" s="9" t="s">
        <v>4</v>
      </c>
      <c r="E19" s="11" t="s">
        <v>39</v>
      </c>
      <c r="F19" s="12" t="s">
        <v>40</v>
      </c>
    </row>
    <row r="20" customFormat="false" ht="12.8" hidden="false" customHeight="false" outlineLevel="0" collapsed="false">
      <c r="A20" s="3" t="s">
        <v>20</v>
      </c>
      <c r="B20" s="4" t="s">
        <v>42</v>
      </c>
      <c r="C20" s="4" t="s">
        <v>13</v>
      </c>
      <c r="D20" s="4" t="s">
        <v>4</v>
      </c>
      <c r="E20" s="11" t="n">
        <v>18</v>
      </c>
      <c r="F20" s="12" t="s">
        <v>23</v>
      </c>
    </row>
    <row r="21" customFormat="false" ht="12.8" hidden="false" customHeight="false" outlineLevel="0" collapsed="false">
      <c r="A21" s="8" t="s">
        <v>20</v>
      </c>
      <c r="B21" s="9" t="s">
        <v>43</v>
      </c>
      <c r="C21" s="9" t="s">
        <v>13</v>
      </c>
      <c r="D21" s="9" t="s">
        <v>4</v>
      </c>
      <c r="E21" s="11" t="n">
        <v>15</v>
      </c>
      <c r="F21" s="12" t="s">
        <v>23</v>
      </c>
    </row>
    <row r="22" s="17" customFormat="true" ht="12.8" hidden="false" customHeight="false" outlineLevel="0" collapsed="false">
      <c r="A22" s="3" t="s">
        <v>20</v>
      </c>
      <c r="B22" s="4" t="s">
        <v>44</v>
      </c>
      <c r="C22" s="4" t="s">
        <v>13</v>
      </c>
      <c r="D22" s="4" t="s">
        <v>4</v>
      </c>
      <c r="E22" s="14" t="n">
        <v>13</v>
      </c>
      <c r="F22" s="16" t="n">
        <v>60</v>
      </c>
      <c r="AMG22" s="0"/>
      <c r="AMH22" s="0"/>
      <c r="AMI22" s="0"/>
      <c r="AMJ22" s="0"/>
    </row>
    <row r="23" customFormat="false" ht="12.8" hidden="false" customHeight="false" outlineLevel="0" collapsed="false">
      <c r="A23" s="8" t="s">
        <v>45</v>
      </c>
      <c r="B23" s="9" t="s">
        <v>46</v>
      </c>
      <c r="C23" s="9" t="s">
        <v>13</v>
      </c>
      <c r="D23" s="9" t="s">
        <v>4</v>
      </c>
      <c r="E23" s="11" t="n">
        <v>13</v>
      </c>
      <c r="F23" s="12" t="n">
        <v>80</v>
      </c>
    </row>
    <row r="24" customFormat="false" ht="12.8" hidden="false" customHeight="false" outlineLevel="0" collapsed="false">
      <c r="A24" s="3" t="s">
        <v>45</v>
      </c>
      <c r="B24" s="4" t="s">
        <v>47</v>
      </c>
      <c r="C24" s="4" t="s">
        <v>25</v>
      </c>
      <c r="D24" s="4" t="s">
        <v>48</v>
      </c>
      <c r="E24" s="6" t="n">
        <v>0</v>
      </c>
      <c r="F24" s="7" t="n">
        <v>100</v>
      </c>
    </row>
    <row r="25" customFormat="false" ht="12.8" hidden="false" customHeight="false" outlineLevel="0" collapsed="false">
      <c r="A25" s="8" t="s">
        <v>45</v>
      </c>
      <c r="B25" s="9" t="s">
        <v>49</v>
      </c>
      <c r="C25" s="9" t="s">
        <v>25</v>
      </c>
      <c r="D25" s="9" t="s">
        <v>48</v>
      </c>
      <c r="E25" s="10" t="n">
        <v>-1</v>
      </c>
      <c r="F25" s="10" t="n">
        <v>-1</v>
      </c>
    </row>
    <row r="26" customFormat="false" ht="12.8" hidden="false" customHeight="false" outlineLevel="0" collapsed="false">
      <c r="A26" s="3" t="s">
        <v>45</v>
      </c>
      <c r="B26" s="4" t="s">
        <v>50</v>
      </c>
      <c r="C26" s="4" t="s">
        <v>25</v>
      </c>
      <c r="D26" s="4" t="s">
        <v>51</v>
      </c>
      <c r="E26" s="5" t="n">
        <v>-1</v>
      </c>
      <c r="F26" s="5" t="n">
        <v>-1</v>
      </c>
    </row>
    <row r="27" customFormat="false" ht="12.8" hidden="false" customHeight="false" outlineLevel="0" collapsed="false">
      <c r="A27" s="8" t="s">
        <v>45</v>
      </c>
      <c r="B27" s="9" t="s">
        <v>52</v>
      </c>
      <c r="C27" s="9" t="s">
        <v>13</v>
      </c>
      <c r="D27" s="9" t="s">
        <v>4</v>
      </c>
      <c r="E27" s="14" t="n">
        <v>18</v>
      </c>
      <c r="F27" s="16" t="n">
        <v>73</v>
      </c>
    </row>
    <row r="28" customFormat="false" ht="12.8" hidden="false" customHeight="false" outlineLevel="0" collapsed="false">
      <c r="A28" s="18" t="s">
        <v>45</v>
      </c>
      <c r="B28" s="0" t="s">
        <v>53</v>
      </c>
      <c r="C28" s="0" t="s">
        <v>25</v>
      </c>
      <c r="D28" s="0" t="s">
        <v>54</v>
      </c>
      <c r="E28" s="11" t="n">
        <v>0</v>
      </c>
      <c r="F28" s="1" t="n">
        <v>-1</v>
      </c>
    </row>
    <row r="29" customFormat="false" ht="12.8" hidden="false" customHeight="false" outlineLevel="0" collapsed="false">
      <c r="A29" s="18" t="s">
        <v>45</v>
      </c>
      <c r="B29" s="0" t="s">
        <v>55</v>
      </c>
      <c r="C29" s="0" t="s">
        <v>31</v>
      </c>
      <c r="D29" s="0" t="s">
        <v>4</v>
      </c>
      <c r="E29" s="11" t="n">
        <f aca="false">E7</f>
        <v>18</v>
      </c>
      <c r="F29" s="12" t="n">
        <f aca="false">F7</f>
        <v>73</v>
      </c>
    </row>
    <row r="30" customFormat="false" ht="12.8" hidden="false" customHeight="false" outlineLevel="0" collapsed="false">
      <c r="A30" s="18" t="s">
        <v>45</v>
      </c>
      <c r="B30" s="0" t="s">
        <v>56</v>
      </c>
      <c r="C30" s="0" t="s">
        <v>31</v>
      </c>
      <c r="D30" s="0" t="s">
        <v>4</v>
      </c>
      <c r="E30" s="11" t="n">
        <f aca="false">E7</f>
        <v>18</v>
      </c>
      <c r="F30" s="12" t="n">
        <f aca="false">F7</f>
        <v>73</v>
      </c>
    </row>
    <row r="31" customFormat="false" ht="12.8" hidden="false" customHeight="false" outlineLevel="0" collapsed="false">
      <c r="A31" s="18" t="s">
        <v>45</v>
      </c>
      <c r="B31" s="0" t="s">
        <v>57</v>
      </c>
      <c r="C31" s="0" t="s">
        <v>13</v>
      </c>
      <c r="D31" s="0" t="s">
        <v>51</v>
      </c>
      <c r="E31" s="11" t="n">
        <v>0</v>
      </c>
      <c r="F31" s="12" t="n">
        <v>30</v>
      </c>
    </row>
    <row r="32" customFormat="false" ht="12.8" hidden="false" customHeight="false" outlineLevel="0" collapsed="false">
      <c r="A32" s="18" t="s">
        <v>45</v>
      </c>
      <c r="B32" s="0" t="s">
        <v>58</v>
      </c>
      <c r="C32" s="0" t="s">
        <v>13</v>
      </c>
      <c r="D32" s="0" t="s">
        <v>4</v>
      </c>
      <c r="E32" s="11" t="n">
        <v>18</v>
      </c>
      <c r="F32" s="12" t="n">
        <v>73</v>
      </c>
    </row>
    <row r="33" customFormat="false" ht="12.8" hidden="false" customHeight="false" outlineLevel="0" collapsed="false">
      <c r="A33" s="18" t="s">
        <v>45</v>
      </c>
      <c r="B33" s="0" t="s">
        <v>59</v>
      </c>
      <c r="C33" s="0" t="s">
        <v>13</v>
      </c>
      <c r="D33" s="0" t="s">
        <v>4</v>
      </c>
      <c r="E33" s="11" t="s">
        <v>60</v>
      </c>
      <c r="F33" s="12" t="n">
        <v>50</v>
      </c>
    </row>
    <row r="34" customFormat="false" ht="12.8" hidden="false" customHeight="false" outlineLevel="0" collapsed="false">
      <c r="A34" s="18" t="s">
        <v>45</v>
      </c>
      <c r="B34" s="0" t="s">
        <v>61</v>
      </c>
      <c r="C34" s="0" t="s">
        <v>25</v>
      </c>
      <c r="D34" s="0" t="s">
        <v>35</v>
      </c>
      <c r="E34" s="1" t="n">
        <v>-1</v>
      </c>
      <c r="F34" s="1" t="n">
        <v>-1</v>
      </c>
    </row>
    <row r="35" customFormat="false" ht="12.8" hidden="false" customHeight="false" outlineLevel="0" collapsed="false">
      <c r="A35" s="18" t="s">
        <v>45</v>
      </c>
      <c r="B35" s="0" t="s">
        <v>62</v>
      </c>
      <c r="C35" s="0" t="s">
        <v>13</v>
      </c>
      <c r="D35" s="0" t="s">
        <v>63</v>
      </c>
      <c r="E35" s="11" t="n">
        <v>18</v>
      </c>
      <c r="F35" s="12" t="n">
        <v>1000</v>
      </c>
    </row>
    <row r="36" customFormat="false" ht="12.8" hidden="false" customHeight="false" outlineLevel="0" collapsed="false">
      <c r="A36" s="18" t="s">
        <v>45</v>
      </c>
      <c r="B36" s="0" t="s">
        <v>64</v>
      </c>
      <c r="C36" s="0" t="s">
        <v>13</v>
      </c>
      <c r="D36" s="0" t="s">
        <v>4</v>
      </c>
      <c r="E36" s="11" t="n">
        <v>14</v>
      </c>
      <c r="F36" s="12" t="n">
        <v>40</v>
      </c>
    </row>
    <row r="37" customFormat="false" ht="12.8" hidden="false" customHeight="false" outlineLevel="0" collapsed="false">
      <c r="A37" s="18" t="s">
        <v>45</v>
      </c>
      <c r="B37" s="0" t="s">
        <v>65</v>
      </c>
      <c r="C37" s="0" t="s">
        <v>13</v>
      </c>
      <c r="D37" s="0" t="s">
        <v>4</v>
      </c>
      <c r="E37" s="11" t="n">
        <f aca="false">E18</f>
        <v>17</v>
      </c>
      <c r="F37" s="12" t="n">
        <f aca="false">F18</f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9" t="s">
        <v>66</v>
      </c>
    </row>
    <row r="4" customFormat="false" ht="12.8" hidden="false" customHeight="false" outlineLevel="0" collapsed="false">
      <c r="B4" s="19" t="s">
        <v>67</v>
      </c>
    </row>
    <row r="5" customFormat="false" ht="12.8" hidden="false" customHeight="false" outlineLevel="0" collapsed="false">
      <c r="B5" s="0" t="s">
        <v>68</v>
      </c>
    </row>
    <row r="6" customFormat="false" ht="12.8" hidden="false" customHeight="false" outlineLevel="0" collapsed="false">
      <c r="B6" s="0" t="s">
        <v>69</v>
      </c>
    </row>
    <row r="8" customFormat="false" ht="12.8" hidden="false" customHeight="false" outlineLevel="0" collapsed="false">
      <c r="B8" s="0" t="s">
        <v>70</v>
      </c>
      <c r="C8" s="0" t="s">
        <v>71</v>
      </c>
      <c r="D8" s="0" t="s">
        <v>72</v>
      </c>
    </row>
    <row r="9" customFormat="false" ht="12.8" hidden="false" customHeight="false" outlineLevel="0" collapsed="false">
      <c r="B9" s="0" t="s">
        <v>73</v>
      </c>
      <c r="C9" s="0" t="s">
        <v>74</v>
      </c>
    </row>
    <row r="10" customFormat="false" ht="12.8" hidden="false" customHeight="false" outlineLevel="0" collapsed="false">
      <c r="B10" s="0" t="s">
        <v>75</v>
      </c>
    </row>
    <row r="11" customFormat="false" ht="12.8" hidden="false" customHeight="false" outlineLevel="0" collapsed="false">
      <c r="B11" s="0" t="s">
        <v>76</v>
      </c>
      <c r="C11" s="0" t="s">
        <v>77</v>
      </c>
    </row>
    <row r="12" customFormat="false" ht="12.8" hidden="false" customHeight="false" outlineLevel="0" collapsed="false">
      <c r="B12" s="0" t="s">
        <v>78</v>
      </c>
      <c r="C12" s="0" t="s">
        <v>79</v>
      </c>
    </row>
    <row r="13" customFormat="false" ht="12.8" hidden="false" customHeight="false" outlineLevel="0" collapsed="false">
      <c r="C13" s="0" t="str">
        <f aca="false">_xlfn.CONCAT(_xlfn.CONCAT(C8:D8),C9:C12)</f>
        <v>https://2e.aonprd.com/Ancestries.aspx?ID=n</v>
      </c>
    </row>
  </sheetData>
  <hyperlinks>
    <hyperlink ref="B2" r:id="rId1" display="https://2e.aonprd.com/Ancestries.aspx?ID="/>
    <hyperlink ref="B4" r:id="rId2" display="https://2e.aonprd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0.32"/>
    <col collapsed="false" customWidth="true" hidden="false" outlineLevel="0" max="3" min="3" style="0" width="11.02"/>
    <col collapsed="false" customWidth="true" hidden="false" outlineLevel="0" max="4" min="4" style="0" width="17.83"/>
    <col collapsed="false" customWidth="true" hidden="false" outlineLevel="0" max="5" min="5" style="0" width="9.63"/>
    <col collapsed="false" customWidth="true" hidden="false" outlineLevel="0" max="6" min="6" style="0" width="14.6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4</v>
      </c>
      <c r="E1" s="2" t="s">
        <v>6</v>
      </c>
      <c r="F1" s="2" t="s">
        <v>8</v>
      </c>
      <c r="G1" s="0" t="s">
        <v>80</v>
      </c>
    </row>
    <row r="2" customFormat="false" ht="12.8" hidden="false" customHeight="false" outlineLevel="0" collapsed="false">
      <c r="A2" s="8" t="s">
        <v>45</v>
      </c>
      <c r="B2" s="9" t="s">
        <v>49</v>
      </c>
      <c r="C2" s="9" t="s">
        <v>25</v>
      </c>
      <c r="D2" s="9" t="s">
        <v>48</v>
      </c>
      <c r="E2" s="10" t="n">
        <v>-1</v>
      </c>
      <c r="F2" s="10" t="n">
        <v>-1</v>
      </c>
      <c r="G2" s="9" t="n">
        <v>1</v>
      </c>
    </row>
    <row r="3" customFormat="false" ht="12.8" hidden="false" customHeight="false" outlineLevel="0" collapsed="false">
      <c r="A3" s="3" t="s">
        <v>45</v>
      </c>
      <c r="B3" s="4" t="s">
        <v>50</v>
      </c>
      <c r="C3" s="4" t="s">
        <v>25</v>
      </c>
      <c r="D3" s="4" t="s">
        <v>51</v>
      </c>
      <c r="E3" s="5" t="n">
        <v>-1</v>
      </c>
      <c r="F3" s="5" t="n">
        <v>-1</v>
      </c>
      <c r="G3" s="4" t="n">
        <v>1</v>
      </c>
    </row>
    <row r="4" customFormat="false" ht="12.8" hidden="false" customHeight="false" outlineLevel="0" collapsed="false">
      <c r="A4" s="3" t="s">
        <v>20</v>
      </c>
      <c r="B4" s="4" t="s">
        <v>30</v>
      </c>
      <c r="C4" s="4" t="s">
        <v>31</v>
      </c>
      <c r="D4" s="4" t="s">
        <v>31</v>
      </c>
      <c r="E4" s="5" t="n">
        <v>-1</v>
      </c>
      <c r="F4" s="5" t="n">
        <v>-1</v>
      </c>
      <c r="G4" s="4" t="n">
        <v>1</v>
      </c>
    </row>
    <row r="5" customFormat="false" ht="12.8" hidden="false" customHeight="false" outlineLevel="0" collapsed="false">
      <c r="A5" s="3" t="s">
        <v>45</v>
      </c>
      <c r="B5" s="3" t="s">
        <v>61</v>
      </c>
      <c r="C5" s="3" t="s">
        <v>25</v>
      </c>
      <c r="D5" s="3" t="s">
        <v>35</v>
      </c>
      <c r="E5" s="3" t="n">
        <v>-1</v>
      </c>
      <c r="F5" s="3" t="n">
        <v>-1</v>
      </c>
      <c r="G5" s="4" t="n">
        <v>1</v>
      </c>
    </row>
    <row r="6" customFormat="false" ht="12.8" hidden="false" customHeight="false" outlineLevel="0" collapsed="false">
      <c r="A6" s="3" t="s">
        <v>45</v>
      </c>
      <c r="B6" s="3" t="s">
        <v>53</v>
      </c>
      <c r="C6" s="3" t="s">
        <v>25</v>
      </c>
      <c r="D6" s="3" t="s">
        <v>54</v>
      </c>
      <c r="E6" s="11" t="n">
        <v>0</v>
      </c>
      <c r="F6" s="1" t="n">
        <v>-1</v>
      </c>
      <c r="G6" s="4" t="n">
        <v>1</v>
      </c>
    </row>
    <row r="7" customFormat="false" ht="12.8" hidden="false" customHeight="false" outlineLevel="0" collapsed="false">
      <c r="A7" s="8" t="s">
        <v>45</v>
      </c>
      <c r="B7" s="8" t="s">
        <v>57</v>
      </c>
      <c r="C7" s="8" t="s">
        <v>13</v>
      </c>
      <c r="D7" s="8" t="s">
        <v>51</v>
      </c>
      <c r="E7" s="11" t="n">
        <v>0</v>
      </c>
      <c r="F7" s="12" t="n">
        <v>30</v>
      </c>
      <c r="G7" s="9"/>
      <c r="J7" s="0" t="s">
        <v>81</v>
      </c>
    </row>
    <row r="8" customFormat="false" ht="12.8" hidden="false" customHeight="false" outlineLevel="0" collapsed="false">
      <c r="A8" s="3" t="s">
        <v>45</v>
      </c>
      <c r="B8" s="3" t="s">
        <v>64</v>
      </c>
      <c r="C8" s="3" t="s">
        <v>13</v>
      </c>
      <c r="D8" s="3" t="s">
        <v>4</v>
      </c>
      <c r="E8" s="11" t="n">
        <v>14</v>
      </c>
      <c r="F8" s="12" t="n">
        <v>40</v>
      </c>
      <c r="G8" s="4"/>
      <c r="J8" s="0" t="s">
        <v>82</v>
      </c>
    </row>
    <row r="9" customFormat="false" ht="12.8" hidden="false" customHeight="false" outlineLevel="0" collapsed="false">
      <c r="A9" s="8"/>
      <c r="B9" s="9"/>
      <c r="C9" s="9"/>
      <c r="D9" s="9"/>
      <c r="E9" s="11" t="n">
        <v>18</v>
      </c>
      <c r="F9" s="12" t="n">
        <f aca="false">AVERAGE(E8:F8)</f>
        <v>27</v>
      </c>
      <c r="G9" s="9" t="n">
        <v>2</v>
      </c>
    </row>
    <row r="10" customFormat="false" ht="12.8" hidden="false" customHeight="false" outlineLevel="0" collapsed="false">
      <c r="A10" s="8" t="s">
        <v>11</v>
      </c>
      <c r="B10" s="9" t="s">
        <v>16</v>
      </c>
      <c r="C10" s="9" t="s">
        <v>13</v>
      </c>
      <c r="D10" s="9" t="s">
        <v>4</v>
      </c>
      <c r="E10" s="11" t="s">
        <v>17</v>
      </c>
      <c r="F10" s="12" t="n">
        <v>50</v>
      </c>
      <c r="G10" s="9"/>
      <c r="J10" s="0" t="s">
        <v>83</v>
      </c>
      <c r="O10" s="0" t="s">
        <v>84</v>
      </c>
      <c r="P10" s="0" t="n">
        <f aca="false">ABS(1-0)/ABS(0-73)</f>
        <v>0.0136986301369863</v>
      </c>
    </row>
    <row r="11" customFormat="false" ht="12.8" hidden="false" customHeight="false" outlineLevel="0" collapsed="false">
      <c r="A11" s="8" t="s">
        <v>45</v>
      </c>
      <c r="B11" s="8" t="s">
        <v>59</v>
      </c>
      <c r="C11" s="8" t="s">
        <v>13</v>
      </c>
      <c r="D11" s="8" t="s">
        <v>4</v>
      </c>
      <c r="E11" s="11" t="s">
        <v>60</v>
      </c>
      <c r="F11" s="12" t="n">
        <v>50</v>
      </c>
      <c r="G11" s="9"/>
      <c r="J11" s="0" t="s">
        <v>85</v>
      </c>
    </row>
    <row r="12" customFormat="false" ht="12.8" hidden="false" customHeight="false" outlineLevel="0" collapsed="false">
      <c r="A12" s="3" t="s">
        <v>20</v>
      </c>
      <c r="B12" s="4" t="s">
        <v>27</v>
      </c>
      <c r="C12" s="4" t="s">
        <v>13</v>
      </c>
      <c r="D12" s="4" t="s">
        <v>4</v>
      </c>
      <c r="E12" s="11" t="n">
        <v>12</v>
      </c>
      <c r="F12" s="12" t="n">
        <v>60</v>
      </c>
      <c r="G12" s="4"/>
      <c r="J12" s="0" t="n">
        <v>73</v>
      </c>
      <c r="K12" s="0" t="n">
        <f aca="false">(5 / 9) * 73 + (157/9)</f>
        <v>58</v>
      </c>
    </row>
    <row r="13" customFormat="false" ht="12.8" hidden="false" customHeight="false" outlineLevel="0" collapsed="false">
      <c r="A13" s="8" t="s">
        <v>20</v>
      </c>
      <c r="B13" s="9" t="s">
        <v>33</v>
      </c>
      <c r="C13" s="9" t="s">
        <v>13</v>
      </c>
      <c r="D13" s="9" t="s">
        <v>4</v>
      </c>
      <c r="E13" s="11" t="n">
        <v>12</v>
      </c>
      <c r="F13" s="12" t="n">
        <v>60</v>
      </c>
      <c r="G13" s="9"/>
    </row>
    <row r="14" customFormat="false" ht="12.8" hidden="false" customHeight="false" outlineLevel="0" collapsed="false">
      <c r="A14" s="3" t="s">
        <v>20</v>
      </c>
      <c r="B14" s="4" t="s">
        <v>44</v>
      </c>
      <c r="C14" s="4" t="s">
        <v>13</v>
      </c>
      <c r="D14" s="4" t="s">
        <v>4</v>
      </c>
      <c r="E14" s="14" t="n">
        <v>13</v>
      </c>
      <c r="F14" s="16" t="n">
        <v>60</v>
      </c>
      <c r="G14" s="4"/>
      <c r="J14" s="0" t="s">
        <v>86</v>
      </c>
    </row>
    <row r="15" customFormat="false" ht="12.8" hidden="false" customHeight="false" outlineLevel="0" collapsed="false">
      <c r="A15" s="8" t="s">
        <v>20</v>
      </c>
      <c r="B15" s="9" t="s">
        <v>28</v>
      </c>
      <c r="C15" s="9" t="s">
        <v>13</v>
      </c>
      <c r="D15" s="9" t="s">
        <v>4</v>
      </c>
      <c r="E15" s="11" t="n">
        <v>14</v>
      </c>
      <c r="F15" s="12" t="n">
        <v>70</v>
      </c>
      <c r="G15" s="9"/>
      <c r="J15" s="0" t="s">
        <v>87</v>
      </c>
    </row>
    <row r="16" customFormat="false" ht="12.8" hidden="false" customHeight="false" outlineLevel="0" collapsed="false">
      <c r="A16" s="3" t="s">
        <v>20</v>
      </c>
      <c r="B16" s="4" t="s">
        <v>21</v>
      </c>
      <c r="C16" s="4" t="s">
        <v>13</v>
      </c>
      <c r="D16" s="4" t="s">
        <v>4</v>
      </c>
      <c r="E16" s="6" t="n">
        <v>18</v>
      </c>
      <c r="F16" s="7" t="n">
        <v>73</v>
      </c>
      <c r="G16" s="4" t="n">
        <v>1</v>
      </c>
      <c r="I16" s="20" t="n">
        <v>1</v>
      </c>
      <c r="J16" s="0" t="n">
        <v>73</v>
      </c>
      <c r="K16" s="0" t="n">
        <f aca="false">I16/J16</f>
        <v>0.0136986301369863</v>
      </c>
    </row>
    <row r="17" customFormat="false" ht="12.8" hidden="false" customHeight="false" outlineLevel="0" collapsed="false">
      <c r="A17" s="3" t="s">
        <v>20</v>
      </c>
      <c r="B17" s="4" t="s">
        <v>24</v>
      </c>
      <c r="C17" s="4" t="s">
        <v>25</v>
      </c>
      <c r="D17" s="4" t="s">
        <v>4</v>
      </c>
      <c r="E17" s="11" t="n">
        <v>18</v>
      </c>
      <c r="F17" s="12" t="n">
        <v>73</v>
      </c>
      <c r="G17" s="4" t="n">
        <v>1</v>
      </c>
    </row>
    <row r="18" customFormat="false" ht="12.8" hidden="false" customHeight="false" outlineLevel="0" collapsed="false">
      <c r="A18" s="8" t="s">
        <v>45</v>
      </c>
      <c r="B18" s="9" t="s">
        <v>52</v>
      </c>
      <c r="C18" s="9" t="s">
        <v>13</v>
      </c>
      <c r="D18" s="9" t="s">
        <v>4</v>
      </c>
      <c r="E18" s="14" t="n">
        <v>18</v>
      </c>
      <c r="F18" s="16" t="n">
        <v>73</v>
      </c>
      <c r="G18" s="9" t="n">
        <v>1</v>
      </c>
      <c r="J18" s="0" t="n">
        <f aca="false">J19+18</f>
        <v>432</v>
      </c>
      <c r="K18" s="0" t="n">
        <f aca="false"> J18*K$16</f>
        <v>5.91780821917808</v>
      </c>
      <c r="L18" s="0" t="n">
        <f aca="false">PRODUCT($J18,$K18)</f>
        <v>2556.49315068493</v>
      </c>
    </row>
    <row r="19" customFormat="false" ht="12.8" hidden="false" customHeight="false" outlineLevel="0" collapsed="false">
      <c r="A19" s="8" t="s">
        <v>45</v>
      </c>
      <c r="B19" s="8" t="s">
        <v>55</v>
      </c>
      <c r="C19" s="8" t="s">
        <v>31</v>
      </c>
      <c r="D19" s="8" t="s">
        <v>4</v>
      </c>
      <c r="E19" s="11" t="n">
        <v>18</v>
      </c>
      <c r="F19" s="12" t="n">
        <v>73</v>
      </c>
      <c r="G19" s="9" t="n">
        <v>1</v>
      </c>
      <c r="J19" s="0" t="n">
        <f aca="false">J20+18</f>
        <v>414</v>
      </c>
      <c r="K19" s="0" t="n">
        <f aca="false"> J19*K$16</f>
        <v>5.67123287671233</v>
      </c>
      <c r="L19" s="0" t="n">
        <f aca="false">PRODUCT($J19,$K19)</f>
        <v>2347.8904109589</v>
      </c>
    </row>
    <row r="20" customFormat="false" ht="12.8" hidden="false" customHeight="false" outlineLevel="0" collapsed="false">
      <c r="A20" s="8" t="s">
        <v>11</v>
      </c>
      <c r="B20" s="9" t="s">
        <v>19</v>
      </c>
      <c r="C20" s="9" t="s">
        <v>13</v>
      </c>
      <c r="D20" s="9" t="s">
        <v>4</v>
      </c>
      <c r="E20" s="11" t="n">
        <v>18</v>
      </c>
      <c r="F20" s="12" t="n">
        <v>73</v>
      </c>
      <c r="G20" s="9" t="n">
        <v>1</v>
      </c>
      <c r="J20" s="0" t="n">
        <f aca="false">J21+18</f>
        <v>396</v>
      </c>
      <c r="K20" s="0" t="n">
        <f aca="false"> J20*K$16</f>
        <v>5.42465753424658</v>
      </c>
      <c r="L20" s="0" t="n">
        <f aca="false">PRODUCT($J20,$K20)</f>
        <v>2148.16438356164</v>
      </c>
    </row>
    <row r="21" customFormat="false" ht="12.8" hidden="false" customHeight="false" outlineLevel="0" collapsed="false">
      <c r="A21" s="3" t="s">
        <v>45</v>
      </c>
      <c r="B21" s="3" t="s">
        <v>56</v>
      </c>
      <c r="C21" s="3" t="s">
        <v>31</v>
      </c>
      <c r="D21" s="3" t="s">
        <v>4</v>
      </c>
      <c r="E21" s="11" t="n">
        <v>18</v>
      </c>
      <c r="F21" s="12" t="n">
        <v>73</v>
      </c>
      <c r="G21" s="4" t="n">
        <v>1</v>
      </c>
      <c r="J21" s="0" t="n">
        <f aca="false">J22+18</f>
        <v>378</v>
      </c>
      <c r="K21" s="0" t="n">
        <f aca="false"> J21*K$16</f>
        <v>5.17808219178082</v>
      </c>
      <c r="L21" s="0" t="n">
        <f aca="false">PRODUCT($J21,$K21)</f>
        <v>1957.31506849315</v>
      </c>
    </row>
    <row r="22" customFormat="false" ht="12.8" hidden="false" customHeight="false" outlineLevel="0" collapsed="false">
      <c r="A22" s="3" t="s">
        <v>45</v>
      </c>
      <c r="B22" s="3" t="s">
        <v>58</v>
      </c>
      <c r="C22" s="3" t="s">
        <v>13</v>
      </c>
      <c r="D22" s="3" t="s">
        <v>4</v>
      </c>
      <c r="E22" s="11" t="n">
        <v>18</v>
      </c>
      <c r="F22" s="12" t="n">
        <v>73</v>
      </c>
      <c r="G22" s="4" t="n">
        <v>1</v>
      </c>
      <c r="J22" s="0" t="n">
        <f aca="false">J23+18</f>
        <v>360</v>
      </c>
      <c r="K22" s="0" t="n">
        <f aca="false"> J22*K$16</f>
        <v>4.93150684931507</v>
      </c>
      <c r="L22" s="0" t="n">
        <f aca="false">PRODUCT($J22,$K22)</f>
        <v>1775.34246575342</v>
      </c>
    </row>
    <row r="23" customFormat="false" ht="12.8" hidden="false" customHeight="false" outlineLevel="0" collapsed="false">
      <c r="A23" s="8" t="s">
        <v>45</v>
      </c>
      <c r="B23" s="9" t="s">
        <v>46</v>
      </c>
      <c r="C23" s="9" t="s">
        <v>13</v>
      </c>
      <c r="D23" s="9" t="s">
        <v>4</v>
      </c>
      <c r="E23" s="11" t="n">
        <v>13</v>
      </c>
      <c r="F23" s="12" t="n">
        <v>80</v>
      </c>
      <c r="G23" s="9"/>
      <c r="J23" s="0" t="n">
        <f aca="false">J24+18</f>
        <v>342</v>
      </c>
      <c r="K23" s="0" t="n">
        <f aca="false"> J23*K$16</f>
        <v>4.68493150684932</v>
      </c>
      <c r="L23" s="0" t="n">
        <f aca="false">PRODUCT($J23,$K23)</f>
        <v>1602.24657534247</v>
      </c>
    </row>
    <row r="24" customFormat="false" ht="12.8" hidden="false" customHeight="false" outlineLevel="0" collapsed="false">
      <c r="A24" s="3" t="s">
        <v>20</v>
      </c>
      <c r="B24" s="4" t="s">
        <v>37</v>
      </c>
      <c r="C24" s="4" t="s">
        <v>13</v>
      </c>
      <c r="D24" s="4" t="s">
        <v>4</v>
      </c>
      <c r="E24" s="11" t="n">
        <f aca="false">_xlfn.CEILING.MATH(AVERAGE(E23,E12))</f>
        <v>13</v>
      </c>
      <c r="F24" s="12" t="n">
        <f aca="false">_xlfn.CEILING.MATH(AVERAGE(F23,F12))</f>
        <v>70</v>
      </c>
      <c r="G24" s="4"/>
      <c r="J24" s="0" t="n">
        <f aca="false">J25+18</f>
        <v>324</v>
      </c>
      <c r="K24" s="0" t="n">
        <f aca="false"> J24*K$16</f>
        <v>4.43835616438356</v>
      </c>
      <c r="L24" s="0" t="n">
        <f aca="false">PRODUCT($J24,$K24)</f>
        <v>1438.02739726027</v>
      </c>
    </row>
    <row r="25" customFormat="false" ht="12.8" hidden="false" customHeight="false" outlineLevel="0" collapsed="false">
      <c r="A25" s="8" t="s">
        <v>45</v>
      </c>
      <c r="B25" s="8" t="s">
        <v>65</v>
      </c>
      <c r="C25" s="8" t="s">
        <v>13</v>
      </c>
      <c r="D25" s="8" t="s">
        <v>4</v>
      </c>
      <c r="E25" s="11" t="n">
        <f aca="false">E6</f>
        <v>0</v>
      </c>
      <c r="F25" s="12" t="n">
        <f aca="false">F6</f>
        <v>-1</v>
      </c>
      <c r="G25" s="9"/>
      <c r="J25" s="0" t="n">
        <f aca="false">J26+18</f>
        <v>306</v>
      </c>
      <c r="K25" s="0" t="n">
        <f aca="false"> J25*K$16</f>
        <v>4.19178082191781</v>
      </c>
      <c r="L25" s="0" t="n">
        <f aca="false">PRODUCT($J25,$K25)</f>
        <v>1282.68493150685</v>
      </c>
    </row>
    <row r="26" customFormat="false" ht="12.8" hidden="false" customHeight="false" outlineLevel="0" collapsed="false">
      <c r="A26" s="3" t="s">
        <v>45</v>
      </c>
      <c r="B26" s="4" t="s">
        <v>47</v>
      </c>
      <c r="C26" s="4" t="s">
        <v>25</v>
      </c>
      <c r="D26" s="4" t="s">
        <v>48</v>
      </c>
      <c r="E26" s="6" t="n">
        <v>0</v>
      </c>
      <c r="F26" s="7" t="n">
        <v>100</v>
      </c>
      <c r="G26" s="4"/>
      <c r="J26" s="0" t="n">
        <f aca="false">J27+18</f>
        <v>288</v>
      </c>
      <c r="K26" s="0" t="n">
        <f aca="false"> J26*K$16</f>
        <v>3.94520547945205</v>
      </c>
      <c r="L26" s="0" t="n">
        <f aca="false">PRODUCT($J26,$K26)</f>
        <v>1136.21917808219</v>
      </c>
    </row>
    <row r="27" customFormat="false" ht="12.8" hidden="false" customHeight="false" outlineLevel="0" collapsed="false">
      <c r="A27" s="8" t="s">
        <v>20</v>
      </c>
      <c r="B27" s="9" t="s">
        <v>26</v>
      </c>
      <c r="C27" s="9" t="s">
        <v>13</v>
      </c>
      <c r="D27" s="9" t="s">
        <v>4</v>
      </c>
      <c r="E27" s="11" t="n">
        <v>15</v>
      </c>
      <c r="F27" s="12" t="n">
        <v>100</v>
      </c>
      <c r="G27" s="9"/>
      <c r="J27" s="0" t="n">
        <f aca="false">J28+18</f>
        <v>270</v>
      </c>
      <c r="K27" s="0" t="n">
        <f aca="false"> J27*K$16</f>
        <v>3.6986301369863</v>
      </c>
      <c r="L27" s="0" t="n">
        <f aca="false">PRODUCT($J27,$K27)</f>
        <v>998.630136986301</v>
      </c>
    </row>
    <row r="28" customFormat="false" ht="12.8" hidden="false" customHeight="false" outlineLevel="0" collapsed="false">
      <c r="A28" s="8" t="s">
        <v>20</v>
      </c>
      <c r="B28" s="9" t="s">
        <v>36</v>
      </c>
      <c r="C28" s="9" t="s">
        <v>13</v>
      </c>
      <c r="D28" s="9" t="s">
        <v>4</v>
      </c>
      <c r="E28" s="11" t="n">
        <v>15</v>
      </c>
      <c r="F28" s="12" t="n">
        <v>120</v>
      </c>
      <c r="G28" s="9"/>
      <c r="J28" s="0" t="n">
        <f aca="false">J29+18</f>
        <v>252</v>
      </c>
      <c r="K28" s="0" t="n">
        <f aca="false"> J28*K$16</f>
        <v>3.45205479452055</v>
      </c>
      <c r="L28" s="0" t="n">
        <f aca="false">PRODUCT($J28,$K28)</f>
        <v>869.917808219178</v>
      </c>
    </row>
    <row r="29" customFormat="false" ht="12.8" hidden="false" customHeight="false" outlineLevel="0" collapsed="false">
      <c r="A29" s="3" t="s">
        <v>11</v>
      </c>
      <c r="B29" s="4" t="s">
        <v>18</v>
      </c>
      <c r="C29" s="4" t="s">
        <v>13</v>
      </c>
      <c r="D29" s="4" t="s">
        <v>4</v>
      </c>
      <c r="E29" s="6" t="n">
        <v>20</v>
      </c>
      <c r="F29" s="7" t="n">
        <v>150</v>
      </c>
      <c r="G29" s="4"/>
      <c r="J29" s="0" t="n">
        <f aca="false">J30+18</f>
        <v>234</v>
      </c>
      <c r="K29" s="0" t="n">
        <f aca="false"> J29*K$16</f>
        <v>3.20547945205479</v>
      </c>
      <c r="L29" s="0" t="n">
        <f aca="false">PRODUCT($J29,$K29)</f>
        <v>750.082191780822</v>
      </c>
    </row>
    <row r="30" customFormat="false" ht="12.8" hidden="false" customHeight="false" outlineLevel="0" collapsed="false">
      <c r="A30" s="3" t="s">
        <v>11</v>
      </c>
      <c r="B30" s="4" t="s">
        <v>12</v>
      </c>
      <c r="C30" s="4" t="s">
        <v>13</v>
      </c>
      <c r="D30" s="4" t="s">
        <v>4</v>
      </c>
      <c r="E30" s="6" t="n">
        <v>25</v>
      </c>
      <c r="F30" s="7" t="n">
        <v>350</v>
      </c>
      <c r="G30" s="4"/>
      <c r="J30" s="0" t="n">
        <f aca="false">J31+18</f>
        <v>216</v>
      </c>
      <c r="K30" s="0" t="n">
        <f aca="false"> J30*K$16</f>
        <v>2.95890410958904</v>
      </c>
      <c r="L30" s="0" t="n">
        <f aca="false">PRODUCT($J30,$K30)</f>
        <v>639.123287671233</v>
      </c>
    </row>
    <row r="31" customFormat="false" ht="12.8" hidden="false" customHeight="false" outlineLevel="0" collapsed="false">
      <c r="A31" s="3" t="s">
        <v>11</v>
      </c>
      <c r="B31" s="4" t="s">
        <v>15</v>
      </c>
      <c r="C31" s="4" t="s">
        <v>13</v>
      </c>
      <c r="D31" s="4" t="s">
        <v>4</v>
      </c>
      <c r="E31" s="6" t="n">
        <v>18</v>
      </c>
      <c r="F31" s="7" t="n">
        <v>400</v>
      </c>
      <c r="G31" s="4"/>
      <c r="J31" s="0" t="n">
        <f aca="false">J32+18</f>
        <v>198</v>
      </c>
      <c r="K31" s="0" t="n">
        <f aca="false"> J31*K$16</f>
        <v>2.71232876712329</v>
      </c>
      <c r="L31" s="0" t="n">
        <f aca="false">PRODUCT($J31,$K31)</f>
        <v>537.041095890411</v>
      </c>
    </row>
    <row r="32" customFormat="false" ht="12.8" hidden="false" customHeight="false" outlineLevel="0" collapsed="false">
      <c r="A32" s="8" t="s">
        <v>11</v>
      </c>
      <c r="B32" s="9" t="s">
        <v>14</v>
      </c>
      <c r="C32" s="9" t="s">
        <v>13</v>
      </c>
      <c r="D32" s="9" t="s">
        <v>4</v>
      </c>
      <c r="E32" s="11" t="n">
        <v>20</v>
      </c>
      <c r="F32" s="12" t="n">
        <v>600</v>
      </c>
      <c r="G32" s="9"/>
      <c r="J32" s="0" t="n">
        <f aca="false">J33+18</f>
        <v>180</v>
      </c>
      <c r="K32" s="0" t="n">
        <f aca="false"> J32*K$16</f>
        <v>2.46575342465753</v>
      </c>
      <c r="L32" s="0" t="n">
        <f aca="false">PRODUCT($J32,$K32)</f>
        <v>443.835616438356</v>
      </c>
    </row>
    <row r="33" customFormat="false" ht="12.8" hidden="false" customHeight="false" outlineLevel="0" collapsed="false">
      <c r="A33" s="8" t="s">
        <v>45</v>
      </c>
      <c r="B33" s="8" t="s">
        <v>62</v>
      </c>
      <c r="C33" s="8" t="s">
        <v>13</v>
      </c>
      <c r="D33" s="8" t="s">
        <v>63</v>
      </c>
      <c r="E33" s="11" t="n">
        <v>18</v>
      </c>
      <c r="F33" s="12" t="n">
        <v>1000</v>
      </c>
      <c r="G33" s="9"/>
      <c r="J33" s="0" t="n">
        <f aca="false">J34+18</f>
        <v>162</v>
      </c>
      <c r="K33" s="0" t="n">
        <f aca="false"> J33*K$16</f>
        <v>2.21917808219178</v>
      </c>
      <c r="L33" s="0" t="n">
        <f aca="false">PRODUCT($J33,$K33)</f>
        <v>359.506849315068</v>
      </c>
    </row>
    <row r="34" customFormat="false" ht="12.8" hidden="false" customHeight="false" outlineLevel="0" collapsed="false">
      <c r="A34" s="8" t="s">
        <v>20</v>
      </c>
      <c r="B34" s="9" t="s">
        <v>43</v>
      </c>
      <c r="C34" s="9" t="s">
        <v>13</v>
      </c>
      <c r="D34" s="9" t="s">
        <v>4</v>
      </c>
      <c r="E34" s="11" t="n">
        <v>15</v>
      </c>
      <c r="F34" s="12" t="s">
        <v>23</v>
      </c>
      <c r="G34" s="9"/>
      <c r="J34" s="0" t="n">
        <f aca="false">J35+18</f>
        <v>144</v>
      </c>
      <c r="K34" s="0" t="n">
        <f aca="false"> J34*K$16</f>
        <v>1.97260273972603</v>
      </c>
      <c r="L34" s="0" t="n">
        <f aca="false">PRODUCT($J34,$K34)</f>
        <v>284.054794520548</v>
      </c>
    </row>
    <row r="35" customFormat="false" ht="12.8" hidden="false" customHeight="false" outlineLevel="0" collapsed="false">
      <c r="A35" s="8" t="s">
        <v>20</v>
      </c>
      <c r="B35" s="9" t="s">
        <v>22</v>
      </c>
      <c r="C35" s="9" t="s">
        <v>13</v>
      </c>
      <c r="D35" s="9" t="s">
        <v>4</v>
      </c>
      <c r="E35" s="11" t="n">
        <v>18</v>
      </c>
      <c r="F35" s="12" t="s">
        <v>23</v>
      </c>
      <c r="G35" s="9"/>
      <c r="J35" s="0" t="n">
        <f aca="false">J36+18</f>
        <v>126</v>
      </c>
      <c r="K35" s="0" t="n">
        <f aca="false"> J35*K$16</f>
        <v>1.72602739726027</v>
      </c>
      <c r="L35" s="0" t="n">
        <f aca="false">PRODUCT($J35,$K35)</f>
        <v>217.479452054794</v>
      </c>
    </row>
    <row r="36" customFormat="false" ht="12.8" hidden="false" customHeight="false" outlineLevel="0" collapsed="false">
      <c r="A36" s="3" t="s">
        <v>20</v>
      </c>
      <c r="B36" s="4" t="s">
        <v>42</v>
      </c>
      <c r="C36" s="4" t="s">
        <v>13</v>
      </c>
      <c r="D36" s="4" t="s">
        <v>4</v>
      </c>
      <c r="E36" s="11" t="n">
        <v>18</v>
      </c>
      <c r="F36" s="12" t="s">
        <v>23</v>
      </c>
      <c r="G36" s="4"/>
      <c r="J36" s="0" t="n">
        <f aca="false">J37+18</f>
        <v>108</v>
      </c>
      <c r="K36" s="0" t="n">
        <f aca="false"> J36*K$16</f>
        <v>1.47945205479452</v>
      </c>
      <c r="L36" s="0" t="n">
        <f aca="false">PRODUCT($J36,$K36)</f>
        <v>159.780821917808</v>
      </c>
    </row>
    <row r="37" customFormat="false" ht="12.8" hidden="false" customHeight="false" outlineLevel="0" collapsed="false">
      <c r="A37" s="8" t="s">
        <v>20</v>
      </c>
      <c r="B37" s="9" t="s">
        <v>38</v>
      </c>
      <c r="C37" s="9" t="s">
        <v>13</v>
      </c>
      <c r="D37" s="9" t="s">
        <v>4</v>
      </c>
      <c r="E37" s="11" t="s">
        <v>39</v>
      </c>
      <c r="F37" s="12" t="s">
        <v>40</v>
      </c>
      <c r="G37" s="9"/>
      <c r="J37" s="0" t="n">
        <v>90</v>
      </c>
      <c r="K37" s="0" t="n">
        <f aca="false"> J37*K$16</f>
        <v>1.23287671232877</v>
      </c>
      <c r="L37" s="0" t="n">
        <f aca="false">PRODUCT($J37,$K37)</f>
        <v>110.958904109589</v>
      </c>
    </row>
    <row r="38" customFormat="false" ht="12.8" hidden="false" customHeight="false" outlineLevel="0" collapsed="false">
      <c r="A38" s="3" t="s">
        <v>20</v>
      </c>
      <c r="B38" s="4" t="s">
        <v>34</v>
      </c>
      <c r="C38" s="4" t="s">
        <v>25</v>
      </c>
      <c r="D38" s="4" t="s">
        <v>35</v>
      </c>
      <c r="E38" s="11" t="n">
        <v>0</v>
      </c>
      <c r="F38" s="3"/>
      <c r="G38" s="4"/>
      <c r="J38" s="0" t="n">
        <v>73</v>
      </c>
      <c r="K38" s="0" t="n">
        <f aca="false"> J38*K$16</f>
        <v>1</v>
      </c>
      <c r="L38" s="0" t="n">
        <f aca="false">PRODUCT($J38,$K38)</f>
        <v>73</v>
      </c>
    </row>
    <row r="39" customFormat="false" ht="12.8" hidden="false" customHeight="false" outlineLevel="0" collapsed="false">
      <c r="J39" s="0" t="n">
        <v>72</v>
      </c>
      <c r="K39" s="0" t="n">
        <f aca="false"> J39*K$16</f>
        <v>0.986301369863014</v>
      </c>
      <c r="L39" s="0" t="n">
        <f aca="false">PRODUCT($J39,$K39)</f>
        <v>71.013698630137</v>
      </c>
    </row>
    <row r="40" customFormat="false" ht="12.8" hidden="false" customHeight="false" outlineLevel="0" collapsed="false">
      <c r="J40" s="0" t="n">
        <v>54</v>
      </c>
      <c r="K40" s="0" t="n">
        <f aca="false"> J40*K$16</f>
        <v>0.73972602739726</v>
      </c>
      <c r="L40" s="0" t="n">
        <f aca="false">PRODUCT($J40,$K40)</f>
        <v>39.945205479452</v>
      </c>
    </row>
    <row r="41" customFormat="false" ht="12.8" hidden="false" customHeight="false" outlineLevel="0" collapsed="false">
      <c r="J41" s="0" t="n">
        <v>36</v>
      </c>
      <c r="K41" s="0" t="n">
        <f aca="false"> J41*K$16</f>
        <v>0.493150684931507</v>
      </c>
      <c r="L41" s="0" t="n">
        <f aca="false">PRODUCT($J41,$K41)</f>
        <v>17.7534246575342</v>
      </c>
    </row>
    <row r="42" customFormat="false" ht="12.8" hidden="false" customHeight="false" outlineLevel="0" collapsed="false">
      <c r="J42" s="0" t="n">
        <v>18</v>
      </c>
      <c r="K42" s="0" t="n">
        <f aca="false"> J42*K$16</f>
        <v>0.246575342465753</v>
      </c>
      <c r="L42" s="0" t="n">
        <f aca="false">PRODUCT($J42,$K42)</f>
        <v>4.43835616438356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0.32"/>
    <col collapsed="false" customWidth="true" hidden="false" outlineLevel="0" max="3" min="3" style="0" width="12.96"/>
    <col collapsed="false" customWidth="true" hidden="false" outlineLevel="0" max="4" min="4" style="0" width="11.02"/>
    <col collapsed="false" customWidth="true" hidden="false" outlineLevel="0" max="5" min="5" style="0" width="17.83"/>
    <col collapsed="false" customWidth="true" hidden="false" outlineLevel="0" max="6" min="6" style="0" width="9.63"/>
    <col collapsed="false" customWidth="true" hidden="false" outlineLevel="0" max="7" min="7" style="0" width="14.63"/>
  </cols>
  <sheetData>
    <row r="1" customFormat="false" ht="12.8" hidden="false" customHeight="false" outlineLevel="0" collapsed="false">
      <c r="A1" s="21" t="s">
        <v>0</v>
      </c>
      <c r="B1" s="21" t="s">
        <v>1</v>
      </c>
      <c r="C1" s="0" t="s">
        <v>88</v>
      </c>
      <c r="D1" s="21" t="s">
        <v>3</v>
      </c>
      <c r="E1" s="21" t="s">
        <v>4</v>
      </c>
      <c r="F1" s="21" t="s">
        <v>6</v>
      </c>
      <c r="G1" s="21" t="s">
        <v>8</v>
      </c>
    </row>
    <row r="2" customFormat="false" ht="12.8" hidden="false" customHeight="false" outlineLevel="0" collapsed="false">
      <c r="A2" s="22" t="s">
        <v>45</v>
      </c>
      <c r="B2" s="23" t="s">
        <v>49</v>
      </c>
      <c r="C2" s="24" t="n">
        <f aca="false">ABS(1/G2)</f>
        <v>1</v>
      </c>
      <c r="D2" s="23" t="s">
        <v>25</v>
      </c>
      <c r="E2" s="23" t="s">
        <v>48</v>
      </c>
      <c r="F2" s="25" t="n">
        <v>-1</v>
      </c>
      <c r="G2" s="25" t="n">
        <v>-1</v>
      </c>
      <c r="I2" s="0" t="s">
        <v>89</v>
      </c>
    </row>
    <row r="3" customFormat="false" ht="12.8" hidden="false" customHeight="false" outlineLevel="0" collapsed="false">
      <c r="A3" s="22" t="s">
        <v>45</v>
      </c>
      <c r="B3" s="22" t="s">
        <v>50</v>
      </c>
      <c r="C3" s="24" t="n">
        <f aca="false">ABS(1/G3)</f>
        <v>1</v>
      </c>
      <c r="D3" s="22" t="s">
        <v>25</v>
      </c>
      <c r="E3" s="22" t="s">
        <v>51</v>
      </c>
      <c r="F3" s="26" t="n">
        <v>-1</v>
      </c>
      <c r="G3" s="26" t="n">
        <v>-1</v>
      </c>
      <c r="I3" s="0" t="s">
        <v>90</v>
      </c>
      <c r="K3" s="0" t="n">
        <f aca="false">C6</f>
        <v>1</v>
      </c>
      <c r="N3" s="0" t="s">
        <v>91</v>
      </c>
    </row>
    <row r="4" customFormat="false" ht="12.8" hidden="false" customHeight="false" outlineLevel="0" collapsed="false">
      <c r="A4" s="22" t="s">
        <v>20</v>
      </c>
      <c r="B4" s="22" t="s">
        <v>30</v>
      </c>
      <c r="C4" s="24" t="n">
        <f aca="false">ABS(1/G4)</f>
        <v>1</v>
      </c>
      <c r="D4" s="22" t="s">
        <v>31</v>
      </c>
      <c r="E4" s="22" t="s">
        <v>31</v>
      </c>
      <c r="F4" s="26" t="n">
        <v>-1</v>
      </c>
      <c r="G4" s="26" t="n">
        <v>-1</v>
      </c>
      <c r="J4" s="0" t="n">
        <v>1000</v>
      </c>
      <c r="K4" s="0" t="n">
        <f aca="false"> J4*K$3</f>
        <v>1000</v>
      </c>
      <c r="L4" s="0" t="n">
        <f aca="false">PRODUCT(K4,73)</f>
        <v>73000</v>
      </c>
      <c r="N4" s="0" t="s">
        <v>92</v>
      </c>
    </row>
    <row r="5" customFormat="false" ht="12.8" hidden="false" customHeight="false" outlineLevel="0" collapsed="false">
      <c r="A5" s="23" t="s">
        <v>45</v>
      </c>
      <c r="B5" s="23" t="s">
        <v>61</v>
      </c>
      <c r="C5" s="24" t="n">
        <f aca="false">ABS(1/G5)</f>
        <v>1</v>
      </c>
      <c r="D5" s="23" t="s">
        <v>25</v>
      </c>
      <c r="E5" s="23" t="s">
        <v>35</v>
      </c>
      <c r="F5" s="25" t="n">
        <v>-1</v>
      </c>
      <c r="G5" s="25" t="n">
        <v>-1</v>
      </c>
      <c r="J5" s="0" t="n">
        <v>600</v>
      </c>
      <c r="K5" s="0" t="n">
        <f aca="false"> J5*K$3</f>
        <v>600</v>
      </c>
      <c r="L5" s="0" t="n">
        <f aca="false">PRODUCT(K5,73)</f>
        <v>43800</v>
      </c>
    </row>
    <row r="6" customFormat="false" ht="12.8" hidden="false" customHeight="false" outlineLevel="0" collapsed="false">
      <c r="A6" s="23" t="s">
        <v>45</v>
      </c>
      <c r="B6" s="23" t="s">
        <v>53</v>
      </c>
      <c r="C6" s="24" t="n">
        <f aca="false">ABS(1/G6)</f>
        <v>1</v>
      </c>
      <c r="D6" s="23" t="s">
        <v>25</v>
      </c>
      <c r="E6" s="23" t="s">
        <v>54</v>
      </c>
      <c r="F6" s="25" t="n">
        <v>0</v>
      </c>
      <c r="G6" s="25" t="n">
        <v>-1</v>
      </c>
      <c r="J6" s="0" t="n">
        <v>400</v>
      </c>
      <c r="K6" s="0" t="n">
        <f aca="false"> J6*K$3</f>
        <v>400</v>
      </c>
      <c r="L6" s="0" t="n">
        <f aca="false">PRODUCT(K6,73)</f>
        <v>29200</v>
      </c>
      <c r="N6" s="0" t="s">
        <v>93</v>
      </c>
    </row>
    <row r="7" customFormat="false" ht="12.8" hidden="false" customHeight="false" outlineLevel="0" collapsed="false">
      <c r="A7" s="22" t="s">
        <v>20</v>
      </c>
      <c r="B7" s="22" t="s">
        <v>34</v>
      </c>
      <c r="C7" s="24" t="n">
        <f aca="false">ABS(1/G7)</f>
        <v>1</v>
      </c>
      <c r="D7" s="22" t="s">
        <v>25</v>
      </c>
      <c r="E7" s="22" t="s">
        <v>35</v>
      </c>
      <c r="F7" s="25" t="n">
        <v>0</v>
      </c>
      <c r="G7" s="25" t="n">
        <v>-1</v>
      </c>
      <c r="J7" s="0" t="n">
        <v>350</v>
      </c>
      <c r="K7" s="0" t="n">
        <f aca="false"> J7*K$3</f>
        <v>350</v>
      </c>
      <c r="L7" s="0" t="n">
        <f aca="false">PRODUCT(K7,73)</f>
        <v>25550</v>
      </c>
    </row>
    <row r="8" customFormat="false" ht="12.8" hidden="false" customHeight="false" outlineLevel="0" collapsed="false">
      <c r="A8" s="23" t="s">
        <v>45</v>
      </c>
      <c r="B8" s="23" t="s">
        <v>57</v>
      </c>
      <c r="C8" s="24" t="n">
        <f aca="false">1/G8</f>
        <v>0.0333333333333333</v>
      </c>
      <c r="D8" s="23" t="s">
        <v>13</v>
      </c>
      <c r="E8" s="23" t="s">
        <v>51</v>
      </c>
      <c r="F8" s="25" t="n">
        <v>0</v>
      </c>
      <c r="G8" s="25" t="n">
        <v>30</v>
      </c>
      <c r="J8" s="0" t="n">
        <f aca="false">J9+18</f>
        <v>366</v>
      </c>
      <c r="K8" s="0" t="n">
        <f aca="false"> J8*K$3</f>
        <v>366</v>
      </c>
      <c r="L8" s="0" t="n">
        <f aca="false">PRODUCT(K8,73)</f>
        <v>26718</v>
      </c>
    </row>
    <row r="9" customFormat="false" ht="12.8" hidden="false" customHeight="false" outlineLevel="0" collapsed="false">
      <c r="A9" s="23" t="s">
        <v>45</v>
      </c>
      <c r="B9" s="23" t="s">
        <v>64</v>
      </c>
      <c r="C9" s="24" t="n">
        <f aca="false">1/G9</f>
        <v>0.025</v>
      </c>
      <c r="D9" s="23" t="s">
        <v>13</v>
      </c>
      <c r="E9" s="23" t="s">
        <v>4</v>
      </c>
      <c r="F9" s="25" t="n">
        <v>14</v>
      </c>
      <c r="G9" s="25" t="n">
        <v>40</v>
      </c>
      <c r="J9" s="0" t="n">
        <f aca="false">J10+18</f>
        <v>348</v>
      </c>
      <c r="K9" s="0" t="n">
        <f aca="false"> J9*K$3</f>
        <v>348</v>
      </c>
      <c r="L9" s="0" t="n">
        <f aca="false">PRODUCT(K9,73)</f>
        <v>25404</v>
      </c>
    </row>
    <row r="10" customFormat="false" ht="12.8" hidden="false" customHeight="false" outlineLevel="0" collapsed="false">
      <c r="A10" s="22" t="s">
        <v>11</v>
      </c>
      <c r="B10" s="23" t="s">
        <v>16</v>
      </c>
      <c r="C10" s="24" t="n">
        <f aca="false">1/G10</f>
        <v>0.02</v>
      </c>
      <c r="D10" s="23" t="s">
        <v>13</v>
      </c>
      <c r="E10" s="23" t="s">
        <v>4</v>
      </c>
      <c r="F10" s="25" t="s">
        <v>17</v>
      </c>
      <c r="G10" s="25" t="n">
        <v>50</v>
      </c>
      <c r="J10" s="0" t="n">
        <f aca="false">J11+18</f>
        <v>330</v>
      </c>
      <c r="K10" s="0" t="n">
        <f aca="false"> J10*K$3</f>
        <v>330</v>
      </c>
      <c r="L10" s="0" t="n">
        <f aca="false">PRODUCT(K10,73)</f>
        <v>24090</v>
      </c>
    </row>
    <row r="11" customFormat="false" ht="12.8" hidden="false" customHeight="false" outlineLevel="0" collapsed="false">
      <c r="A11" s="23" t="s">
        <v>45</v>
      </c>
      <c r="B11" s="23" t="s">
        <v>59</v>
      </c>
      <c r="C11" s="24" t="n">
        <f aca="false">1/G11</f>
        <v>0.02</v>
      </c>
      <c r="D11" s="23" t="s">
        <v>13</v>
      </c>
      <c r="E11" s="23" t="s">
        <v>4</v>
      </c>
      <c r="F11" s="25" t="s">
        <v>60</v>
      </c>
      <c r="G11" s="25" t="n">
        <v>50</v>
      </c>
      <c r="J11" s="0" t="n">
        <f aca="false">J12+18</f>
        <v>312</v>
      </c>
      <c r="K11" s="0" t="n">
        <f aca="false"> J11*K$3</f>
        <v>312</v>
      </c>
      <c r="L11" s="0" t="n">
        <f aca="false">PRODUCT(K11,73)</f>
        <v>22776</v>
      </c>
    </row>
    <row r="12" customFormat="false" ht="12.8" hidden="false" customHeight="false" outlineLevel="0" collapsed="false">
      <c r="A12" s="22" t="s">
        <v>20</v>
      </c>
      <c r="B12" s="22" t="s">
        <v>27</v>
      </c>
      <c r="C12" s="24" t="n">
        <f aca="false">1/G12</f>
        <v>0.0166666666666667</v>
      </c>
      <c r="D12" s="22" t="s">
        <v>13</v>
      </c>
      <c r="E12" s="22" t="s">
        <v>4</v>
      </c>
      <c r="F12" s="25" t="n">
        <v>12</v>
      </c>
      <c r="G12" s="25" t="n">
        <v>60</v>
      </c>
      <c r="J12" s="0" t="n">
        <f aca="false">J13+18</f>
        <v>294</v>
      </c>
      <c r="K12" s="0" t="n">
        <f aca="false"> J12*K$3</f>
        <v>294</v>
      </c>
      <c r="L12" s="0" t="n">
        <f aca="false">PRODUCT(K12,73)</f>
        <v>21462</v>
      </c>
    </row>
    <row r="13" customFormat="false" ht="12.8" hidden="false" customHeight="false" outlineLevel="0" collapsed="false">
      <c r="A13" s="22" t="s">
        <v>20</v>
      </c>
      <c r="B13" s="23" t="s">
        <v>33</v>
      </c>
      <c r="C13" s="24" t="n">
        <f aca="false">1/G13</f>
        <v>0.0166666666666667</v>
      </c>
      <c r="D13" s="23" t="s">
        <v>13</v>
      </c>
      <c r="E13" s="23" t="s">
        <v>4</v>
      </c>
      <c r="F13" s="25" t="n">
        <v>12</v>
      </c>
      <c r="G13" s="25" t="n">
        <v>60</v>
      </c>
      <c r="J13" s="0" t="n">
        <f aca="false">J14+18</f>
        <v>276</v>
      </c>
      <c r="K13" s="0" t="n">
        <f aca="false"> J13*K$3</f>
        <v>276</v>
      </c>
      <c r="L13" s="0" t="n">
        <f aca="false">PRODUCT(K13,73)</f>
        <v>20148</v>
      </c>
    </row>
    <row r="14" customFormat="false" ht="12.8" hidden="false" customHeight="false" outlineLevel="0" collapsed="false">
      <c r="A14" s="22" t="s">
        <v>20</v>
      </c>
      <c r="B14" s="22" t="s">
        <v>44</v>
      </c>
      <c r="C14" s="24" t="n">
        <f aca="false">1/G14</f>
        <v>0.0166666666666667</v>
      </c>
      <c r="D14" s="22" t="s">
        <v>13</v>
      </c>
      <c r="E14" s="22" t="s">
        <v>4</v>
      </c>
      <c r="F14" s="26" t="n">
        <v>13</v>
      </c>
      <c r="G14" s="26" t="n">
        <v>60</v>
      </c>
      <c r="J14" s="0" t="n">
        <f aca="false">J15+18</f>
        <v>258</v>
      </c>
      <c r="K14" s="0" t="n">
        <f aca="false"> J14*K$3</f>
        <v>258</v>
      </c>
      <c r="L14" s="0" t="n">
        <f aca="false">PRODUCT(K14,73)</f>
        <v>18834</v>
      </c>
    </row>
    <row r="15" customFormat="false" ht="12.8" hidden="false" customHeight="false" outlineLevel="0" collapsed="false">
      <c r="A15" s="22" t="s">
        <v>20</v>
      </c>
      <c r="B15" s="23" t="s">
        <v>43</v>
      </c>
      <c r="C15" s="24" t="n">
        <f aca="false">1/G15</f>
        <v>0.0153846153846154</v>
      </c>
      <c r="D15" s="23" t="s">
        <v>13</v>
      </c>
      <c r="E15" s="23" t="s">
        <v>4</v>
      </c>
      <c r="F15" s="25" t="n">
        <v>15</v>
      </c>
      <c r="G15" s="25" t="n">
        <v>65</v>
      </c>
      <c r="J15" s="0" t="n">
        <f aca="false">J16+18</f>
        <v>240</v>
      </c>
      <c r="K15" s="0" t="n">
        <f aca="false"> J15*K$3</f>
        <v>240</v>
      </c>
      <c r="L15" s="0" t="n">
        <f aca="false">PRODUCT(K15,73)</f>
        <v>17520</v>
      </c>
    </row>
    <row r="16" customFormat="false" ht="12.8" hidden="false" customHeight="false" outlineLevel="0" collapsed="false">
      <c r="A16" s="22" t="s">
        <v>20</v>
      </c>
      <c r="B16" s="23" t="s">
        <v>22</v>
      </c>
      <c r="C16" s="24" t="n">
        <f aca="false">1/G16</f>
        <v>0.0153846153846154</v>
      </c>
      <c r="D16" s="23" t="s">
        <v>13</v>
      </c>
      <c r="E16" s="23" t="s">
        <v>4</v>
      </c>
      <c r="F16" s="25" t="n">
        <v>18</v>
      </c>
      <c r="G16" s="25" t="n">
        <v>65</v>
      </c>
      <c r="J16" s="0" t="n">
        <f aca="false">J17+18</f>
        <v>222</v>
      </c>
      <c r="K16" s="0" t="n">
        <f aca="false"> J16*K$3</f>
        <v>222</v>
      </c>
      <c r="L16" s="0" t="n">
        <f aca="false">PRODUCT(K16,73)</f>
        <v>16206</v>
      </c>
    </row>
    <row r="17" customFormat="false" ht="12.8" hidden="false" customHeight="false" outlineLevel="0" collapsed="false">
      <c r="A17" s="22" t="s">
        <v>20</v>
      </c>
      <c r="B17" s="22" t="s">
        <v>42</v>
      </c>
      <c r="C17" s="24" t="n">
        <f aca="false">1/G17</f>
        <v>0.0153846153846154</v>
      </c>
      <c r="D17" s="22" t="s">
        <v>13</v>
      </c>
      <c r="E17" s="22" t="s">
        <v>4</v>
      </c>
      <c r="F17" s="25" t="n">
        <v>18</v>
      </c>
      <c r="G17" s="25" t="n">
        <v>65</v>
      </c>
      <c r="J17" s="0" t="n">
        <f aca="false">J18+18</f>
        <v>204</v>
      </c>
      <c r="K17" s="0" t="n">
        <f aca="false"> J17*K$3</f>
        <v>204</v>
      </c>
      <c r="L17" s="0" t="n">
        <f aca="false">PRODUCT(K17,73)</f>
        <v>14892</v>
      </c>
    </row>
    <row r="18" customFormat="false" ht="12.8" hidden="false" customHeight="false" outlineLevel="0" collapsed="false">
      <c r="A18" s="22" t="s">
        <v>20</v>
      </c>
      <c r="B18" s="23" t="s">
        <v>38</v>
      </c>
      <c r="C18" s="24" t="n">
        <f aca="false">1/G18</f>
        <v>0.0152671755725191</v>
      </c>
      <c r="D18" s="23" t="s">
        <v>13</v>
      </c>
      <c r="E18" s="23" t="s">
        <v>4</v>
      </c>
      <c r="F18" s="25" t="s">
        <v>39</v>
      </c>
      <c r="G18" s="25" t="n">
        <v>65.5</v>
      </c>
      <c r="J18" s="0" t="n">
        <f aca="false">J19+18</f>
        <v>186</v>
      </c>
      <c r="K18" s="0" t="n">
        <f aca="false"> J18*K$3</f>
        <v>186</v>
      </c>
      <c r="L18" s="0" t="n">
        <f aca="false">PRODUCT(K18,73)</f>
        <v>13578</v>
      </c>
    </row>
    <row r="19" customFormat="false" ht="12.8" hidden="false" customHeight="false" outlineLevel="0" collapsed="false">
      <c r="A19" s="22" t="s">
        <v>20</v>
      </c>
      <c r="B19" s="23" t="s">
        <v>28</v>
      </c>
      <c r="C19" s="24" t="n">
        <f aca="false">1/G19</f>
        <v>0.0142857142857143</v>
      </c>
      <c r="D19" s="23" t="s">
        <v>13</v>
      </c>
      <c r="E19" s="23" t="s">
        <v>4</v>
      </c>
      <c r="F19" s="25" t="n">
        <v>14</v>
      </c>
      <c r="G19" s="25" t="n">
        <v>70</v>
      </c>
      <c r="J19" s="0" t="n">
        <f aca="false">J20+18</f>
        <v>168</v>
      </c>
      <c r="K19" s="0" t="n">
        <f aca="false"> J19*K$3</f>
        <v>168</v>
      </c>
      <c r="L19" s="0" t="n">
        <f aca="false">PRODUCT(K19,73)</f>
        <v>12264</v>
      </c>
    </row>
    <row r="20" customFormat="false" ht="12.8" hidden="false" customHeight="false" outlineLevel="0" collapsed="false">
      <c r="A20" s="22" t="s">
        <v>20</v>
      </c>
      <c r="B20" s="22" t="s">
        <v>21</v>
      </c>
      <c r="C20" s="24" t="n">
        <f aca="false">1/G20</f>
        <v>0.0136986301369863</v>
      </c>
      <c r="D20" s="22" t="s">
        <v>13</v>
      </c>
      <c r="E20" s="22" t="s">
        <v>4</v>
      </c>
      <c r="F20" s="26" t="n">
        <v>18</v>
      </c>
      <c r="G20" s="26" t="n">
        <v>73</v>
      </c>
      <c r="J20" s="0" t="n">
        <v>150</v>
      </c>
      <c r="K20" s="0" t="n">
        <f aca="false"> J20*K$3</f>
        <v>150</v>
      </c>
      <c r="L20" s="0" t="n">
        <f aca="false">PRODUCT(K20,73)</f>
        <v>10950</v>
      </c>
    </row>
    <row r="21" customFormat="false" ht="12.8" hidden="false" customHeight="false" outlineLevel="0" collapsed="false">
      <c r="A21" s="22" t="s">
        <v>20</v>
      </c>
      <c r="B21" s="22" t="s">
        <v>24</v>
      </c>
      <c r="C21" s="24" t="n">
        <f aca="false">1/G21</f>
        <v>0.0136986301369863</v>
      </c>
      <c r="D21" s="22" t="s">
        <v>25</v>
      </c>
      <c r="E21" s="22" t="s">
        <v>4</v>
      </c>
      <c r="F21" s="25" t="n">
        <v>18</v>
      </c>
      <c r="G21" s="25" t="n">
        <v>73</v>
      </c>
      <c r="J21" s="0" t="n">
        <v>146</v>
      </c>
      <c r="K21" s="0" t="n">
        <f aca="false"> J21*K$3</f>
        <v>146</v>
      </c>
      <c r="L21" s="0" t="n">
        <f aca="false">PRODUCT(K21,73)</f>
        <v>10658</v>
      </c>
    </row>
    <row r="22" customFormat="false" ht="12.8" hidden="false" customHeight="false" outlineLevel="0" collapsed="false">
      <c r="A22" s="22" t="s">
        <v>45</v>
      </c>
      <c r="B22" s="23" t="s">
        <v>52</v>
      </c>
      <c r="C22" s="24" t="n">
        <f aca="false">1/G22</f>
        <v>0.0136986301369863</v>
      </c>
      <c r="D22" s="23" t="s">
        <v>13</v>
      </c>
      <c r="E22" s="23" t="s">
        <v>4</v>
      </c>
      <c r="F22" s="26" t="n">
        <v>18</v>
      </c>
      <c r="G22" s="26" t="n">
        <v>73</v>
      </c>
      <c r="J22" s="0" t="n">
        <v>120</v>
      </c>
      <c r="K22" s="0" t="n">
        <f aca="false"> J22*K$3</f>
        <v>120</v>
      </c>
      <c r="L22" s="0" t="n">
        <f aca="false">PRODUCT(K22,73)</f>
        <v>8760</v>
      </c>
    </row>
    <row r="23" customFormat="false" ht="12.8" hidden="false" customHeight="false" outlineLevel="0" collapsed="false">
      <c r="A23" s="23" t="s">
        <v>45</v>
      </c>
      <c r="B23" s="23" t="s">
        <v>55</v>
      </c>
      <c r="C23" s="24" t="n">
        <f aca="false">1/G23</f>
        <v>0.0136986301369863</v>
      </c>
      <c r="D23" s="23" t="s">
        <v>31</v>
      </c>
      <c r="E23" s="23" t="s">
        <v>4</v>
      </c>
      <c r="F23" s="25" t="n">
        <v>18</v>
      </c>
      <c r="G23" s="25" t="n">
        <v>73</v>
      </c>
      <c r="J23" s="0" t="n">
        <f aca="false">J24+18</f>
        <v>108</v>
      </c>
      <c r="K23" s="0" t="n">
        <f aca="false"> J23*K$3</f>
        <v>108</v>
      </c>
      <c r="L23" s="0" t="n">
        <f aca="false">PRODUCT(K23,73)</f>
        <v>7884</v>
      </c>
    </row>
    <row r="24" customFormat="false" ht="12.8" hidden="false" customHeight="false" outlineLevel="0" collapsed="false">
      <c r="A24" s="27" t="s">
        <v>11</v>
      </c>
      <c r="B24" s="28" t="s">
        <v>19</v>
      </c>
      <c r="C24" s="29" t="n">
        <f aca="false">1/G24</f>
        <v>0.0136986301369863</v>
      </c>
      <c r="D24" s="28" t="s">
        <v>13</v>
      </c>
      <c r="E24" s="28" t="s">
        <v>4</v>
      </c>
      <c r="F24" s="11" t="n">
        <v>18</v>
      </c>
      <c r="G24" s="11" t="n">
        <v>73</v>
      </c>
      <c r="J24" s="0" t="n">
        <v>90</v>
      </c>
      <c r="K24" s="0" t="n">
        <f aca="false"> J24*K$3</f>
        <v>90</v>
      </c>
      <c r="L24" s="0" t="n">
        <f aca="false">PRODUCT(K24,73)</f>
        <v>6570</v>
      </c>
    </row>
    <row r="25" customFormat="false" ht="12.8" hidden="false" customHeight="false" outlineLevel="0" collapsed="false">
      <c r="A25" s="23" t="s">
        <v>45</v>
      </c>
      <c r="B25" s="23" t="s">
        <v>56</v>
      </c>
      <c r="C25" s="24" t="n">
        <f aca="false">1/G25</f>
        <v>0.0136986301369863</v>
      </c>
      <c r="D25" s="23" t="s">
        <v>31</v>
      </c>
      <c r="E25" s="23" t="s">
        <v>4</v>
      </c>
      <c r="F25" s="25" t="n">
        <v>18</v>
      </c>
      <c r="G25" s="25" t="n">
        <v>73</v>
      </c>
      <c r="J25" s="0" t="n">
        <v>73</v>
      </c>
      <c r="K25" s="0" t="n">
        <f aca="false"> J25*K$3</f>
        <v>73</v>
      </c>
      <c r="L25" s="0" t="n">
        <f aca="false">PRODUCT(K25,73)</f>
        <v>5329</v>
      </c>
    </row>
    <row r="26" customFormat="false" ht="12.8" hidden="false" customHeight="false" outlineLevel="0" collapsed="false">
      <c r="A26" s="23" t="s">
        <v>45</v>
      </c>
      <c r="B26" s="23" t="s">
        <v>58</v>
      </c>
      <c r="C26" s="24" t="n">
        <f aca="false">1/G26</f>
        <v>0.0136986301369863</v>
      </c>
      <c r="D26" s="23" t="s">
        <v>13</v>
      </c>
      <c r="E26" s="23" t="s">
        <v>4</v>
      </c>
      <c r="F26" s="25" t="n">
        <v>18</v>
      </c>
      <c r="G26" s="25" t="n">
        <v>73</v>
      </c>
      <c r="J26" s="0" t="n">
        <v>60</v>
      </c>
      <c r="K26" s="0" t="n">
        <f aca="false"> J26*K$3</f>
        <v>60</v>
      </c>
      <c r="L26" s="0" t="n">
        <f aca="false">PRODUCT(K26,73)</f>
        <v>4380</v>
      </c>
    </row>
    <row r="27" customFormat="false" ht="12.8" hidden="false" customHeight="false" outlineLevel="0" collapsed="false">
      <c r="A27" s="22" t="s">
        <v>45</v>
      </c>
      <c r="B27" s="23" t="s">
        <v>46</v>
      </c>
      <c r="C27" s="24" t="n">
        <f aca="false">1/G27</f>
        <v>0.0125</v>
      </c>
      <c r="D27" s="23" t="s">
        <v>13</v>
      </c>
      <c r="E27" s="23" t="s">
        <v>4</v>
      </c>
      <c r="F27" s="25" t="n">
        <v>13</v>
      </c>
      <c r="G27" s="25" t="n">
        <v>80</v>
      </c>
      <c r="J27" s="0" t="n">
        <v>50</v>
      </c>
      <c r="K27" s="0" t="n">
        <f aca="false"> J27*K$3</f>
        <v>50</v>
      </c>
      <c r="L27" s="0" t="n">
        <f aca="false">PRODUCT(K27,73)</f>
        <v>3650</v>
      </c>
    </row>
    <row r="28" customFormat="false" ht="12.8" hidden="false" customHeight="false" outlineLevel="0" collapsed="false">
      <c r="A28" s="22" t="s">
        <v>20</v>
      </c>
      <c r="B28" s="22" t="s">
        <v>37</v>
      </c>
      <c r="C28" s="24" t="n">
        <f aca="false">1/G28</f>
        <v>0.0103092783505155</v>
      </c>
      <c r="D28" s="22" t="s">
        <v>13</v>
      </c>
      <c r="E28" s="22" t="s">
        <v>4</v>
      </c>
      <c r="F28" s="25" t="n">
        <v>17</v>
      </c>
      <c r="G28" s="25" t="n">
        <v>97</v>
      </c>
      <c r="J28" s="0" t="n">
        <v>40</v>
      </c>
      <c r="K28" s="0" t="n">
        <f aca="false"> J28*K$3</f>
        <v>40</v>
      </c>
      <c r="L28" s="0" t="n">
        <f aca="false">PRODUCT(K28,73)</f>
        <v>2920</v>
      </c>
    </row>
    <row r="29" customFormat="false" ht="12.8" hidden="false" customHeight="false" outlineLevel="0" collapsed="false">
      <c r="A29" s="23" t="s">
        <v>45</v>
      </c>
      <c r="B29" s="23" t="s">
        <v>65</v>
      </c>
      <c r="C29" s="24" t="n">
        <f aca="false">1/G29</f>
        <v>0.0103092783505155</v>
      </c>
      <c r="D29" s="23" t="s">
        <v>13</v>
      </c>
      <c r="E29" s="23" t="s">
        <v>4</v>
      </c>
      <c r="F29" s="25" t="n">
        <v>17</v>
      </c>
      <c r="G29" s="25" t="n">
        <v>97</v>
      </c>
      <c r="J29" s="0" t="n">
        <v>36</v>
      </c>
      <c r="K29" s="0" t="n">
        <f aca="false"> J29*K$3</f>
        <v>36</v>
      </c>
      <c r="L29" s="0" t="n">
        <f aca="false">PRODUCT(K29,73)</f>
        <v>2628</v>
      </c>
    </row>
    <row r="30" customFormat="false" ht="12.8" hidden="false" customHeight="false" outlineLevel="0" collapsed="false">
      <c r="A30" s="22" t="s">
        <v>45</v>
      </c>
      <c r="B30" s="22" t="s">
        <v>47</v>
      </c>
      <c r="C30" s="24" t="n">
        <f aca="false">1/G30</f>
        <v>0.01</v>
      </c>
      <c r="D30" s="22" t="s">
        <v>25</v>
      </c>
      <c r="E30" s="22" t="s">
        <v>48</v>
      </c>
      <c r="F30" s="26" t="n">
        <v>0</v>
      </c>
      <c r="G30" s="26" t="n">
        <v>100</v>
      </c>
      <c r="J30" s="0" t="n">
        <v>30</v>
      </c>
      <c r="K30" s="0" t="n">
        <f aca="false"> J30*K$3</f>
        <v>30</v>
      </c>
      <c r="L30" s="0" t="n">
        <f aca="false">PRODUCT(K30,73)</f>
        <v>2190</v>
      </c>
    </row>
    <row r="31" customFormat="false" ht="12.8" hidden="false" customHeight="false" outlineLevel="0" collapsed="false">
      <c r="A31" s="22" t="s">
        <v>20</v>
      </c>
      <c r="B31" s="23" t="s">
        <v>26</v>
      </c>
      <c r="C31" s="24" t="n">
        <f aca="false">1/G31</f>
        <v>0.01</v>
      </c>
      <c r="D31" s="23" t="s">
        <v>13</v>
      </c>
      <c r="E31" s="23" t="s">
        <v>4</v>
      </c>
      <c r="F31" s="25" t="n">
        <v>15</v>
      </c>
      <c r="G31" s="25" t="n">
        <v>100</v>
      </c>
      <c r="J31" s="0" t="n">
        <v>18</v>
      </c>
      <c r="K31" s="0" t="n">
        <f aca="false"> J31*K$3</f>
        <v>18</v>
      </c>
      <c r="L31" s="0" t="n">
        <f aca="false">PRODUCT(K31,73)</f>
        <v>1314</v>
      </c>
    </row>
    <row r="32" customFormat="false" ht="12.8" hidden="false" customHeight="false" outlineLevel="0" collapsed="false">
      <c r="A32" s="22" t="s">
        <v>20</v>
      </c>
      <c r="B32" s="23" t="s">
        <v>36</v>
      </c>
      <c r="C32" s="24" t="n">
        <f aca="false">1/G32</f>
        <v>0.00833333333333333</v>
      </c>
      <c r="D32" s="23" t="s">
        <v>13</v>
      </c>
      <c r="E32" s="23" t="s">
        <v>4</v>
      </c>
      <c r="F32" s="25" t="n">
        <v>15</v>
      </c>
      <c r="G32" s="25" t="n">
        <v>120</v>
      </c>
      <c r="J32" s="0" t="n">
        <v>16</v>
      </c>
      <c r="K32" s="0" t="n">
        <f aca="false"> J32*K$3</f>
        <v>16</v>
      </c>
      <c r="L32" s="0" t="n">
        <f aca="false">PRODUCT(K32,73)</f>
        <v>1168</v>
      </c>
    </row>
    <row r="33" customFormat="false" ht="12.8" hidden="false" customHeight="false" outlineLevel="0" collapsed="false">
      <c r="A33" s="22" t="s">
        <v>11</v>
      </c>
      <c r="B33" s="22" t="s">
        <v>18</v>
      </c>
      <c r="C33" s="24" t="n">
        <f aca="false">1/G33</f>
        <v>0.00666666666666667</v>
      </c>
      <c r="D33" s="22" t="s">
        <v>13</v>
      </c>
      <c r="E33" s="22" t="s">
        <v>4</v>
      </c>
      <c r="F33" s="26" t="n">
        <v>20</v>
      </c>
      <c r="G33" s="26" t="n">
        <v>150</v>
      </c>
      <c r="J33" s="0" t="n">
        <v>10</v>
      </c>
      <c r="K33" s="0" t="n">
        <f aca="false"> J33*K$3</f>
        <v>10</v>
      </c>
      <c r="L33" s="0" t="n">
        <f aca="false">PRODUCT(K33,73)</f>
        <v>730</v>
      </c>
    </row>
    <row r="34" customFormat="false" ht="12.8" hidden="false" customHeight="false" outlineLevel="0" collapsed="false">
      <c r="A34" s="22" t="s">
        <v>11</v>
      </c>
      <c r="B34" s="22" t="s">
        <v>12</v>
      </c>
      <c r="C34" s="24" t="n">
        <f aca="false">1/G34</f>
        <v>0.00285714285714286</v>
      </c>
      <c r="D34" s="22" t="s">
        <v>13</v>
      </c>
      <c r="E34" s="22" t="s">
        <v>4</v>
      </c>
      <c r="F34" s="26" t="n">
        <v>25</v>
      </c>
      <c r="G34" s="26" t="n">
        <v>350</v>
      </c>
      <c r="J34" s="0" t="n">
        <v>8</v>
      </c>
      <c r="K34" s="0" t="n">
        <f aca="false"> J34*K$3</f>
        <v>8</v>
      </c>
      <c r="L34" s="0" t="n">
        <f aca="false">PRODUCT(K34,73)</f>
        <v>584</v>
      </c>
    </row>
    <row r="35" customFormat="false" ht="12.8" hidden="false" customHeight="false" outlineLevel="0" collapsed="false">
      <c r="A35" s="22" t="s">
        <v>11</v>
      </c>
      <c r="B35" s="22" t="s">
        <v>15</v>
      </c>
      <c r="C35" s="24" t="n">
        <f aca="false">1/G35</f>
        <v>0.0025</v>
      </c>
      <c r="D35" s="22" t="s">
        <v>13</v>
      </c>
      <c r="E35" s="22" t="s">
        <v>4</v>
      </c>
      <c r="F35" s="26" t="n">
        <v>18</v>
      </c>
      <c r="G35" s="26" t="n">
        <v>400</v>
      </c>
      <c r="J35" s="0" t="n">
        <v>5</v>
      </c>
      <c r="K35" s="0" t="n">
        <f aca="false"> J35*K$3</f>
        <v>5</v>
      </c>
      <c r="L35" s="0" t="n">
        <f aca="false">PRODUCT(K35,73)</f>
        <v>365</v>
      </c>
    </row>
    <row r="36" customFormat="false" ht="12.8" hidden="false" customHeight="false" outlineLevel="0" collapsed="false">
      <c r="A36" s="22" t="s">
        <v>11</v>
      </c>
      <c r="B36" s="23" t="s">
        <v>14</v>
      </c>
      <c r="C36" s="24" t="n">
        <f aca="false">1/G36</f>
        <v>0.00166666666666667</v>
      </c>
      <c r="D36" s="23" t="s">
        <v>13</v>
      </c>
      <c r="E36" s="23" t="s">
        <v>4</v>
      </c>
      <c r="F36" s="25" t="n">
        <v>20</v>
      </c>
      <c r="G36" s="25" t="n">
        <v>600</v>
      </c>
      <c r="J36" s="0" t="n">
        <v>4</v>
      </c>
      <c r="K36" s="0" t="n">
        <f aca="false"> J36*K$3</f>
        <v>4</v>
      </c>
      <c r="L36" s="0" t="n">
        <f aca="false">PRODUCT(K36,73)</f>
        <v>292</v>
      </c>
    </row>
    <row r="37" customFormat="false" ht="12.8" hidden="false" customHeight="false" outlineLevel="0" collapsed="false">
      <c r="A37" s="23" t="s">
        <v>45</v>
      </c>
      <c r="B37" s="23" t="s">
        <v>62</v>
      </c>
      <c r="C37" s="24" t="n">
        <f aca="false">1/G37</f>
        <v>0.001</v>
      </c>
      <c r="D37" s="23" t="s">
        <v>13</v>
      </c>
      <c r="E37" s="23" t="s">
        <v>63</v>
      </c>
      <c r="F37" s="25" t="n">
        <v>18</v>
      </c>
      <c r="G37" s="25" t="n">
        <v>1000</v>
      </c>
      <c r="J37" s="0" t="n">
        <v>2</v>
      </c>
      <c r="K37" s="0" t="n">
        <f aca="false"> J37*K$3</f>
        <v>2</v>
      </c>
      <c r="L37" s="0" t="n">
        <f aca="false">PRODUCT(K37,73)</f>
        <v>146</v>
      </c>
    </row>
    <row r="38" customFormat="false" ht="12.8" hidden="false" customHeight="false" outlineLevel="0" collapsed="false">
      <c r="J38" s="0" t="n">
        <v>1</v>
      </c>
      <c r="K38" s="0" t="n">
        <f aca="false"> J38*K$3</f>
        <v>1</v>
      </c>
      <c r="L38" s="0" t="n">
        <f aca="false">PRODUCT(K38,73)</f>
        <v>73</v>
      </c>
    </row>
    <row r="39" customFormat="false" ht="12.8" hidden="false" customHeight="false" outlineLevel="0" collapsed="false">
      <c r="J39" s="0" t="n">
        <v>0</v>
      </c>
      <c r="K39" s="0" t="n">
        <f aca="false"> J39*K$3</f>
        <v>0</v>
      </c>
      <c r="L39" s="0" t="n">
        <f aca="false">PRODUCT(K39,73)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2024-01-07T14:28:05Z</dcterms:created>
  <dc:creator/>
  <dc:description/>
  <dc:language>en-US</dc:language>
  <cp:lastModifiedBy/>
  <dcterms:modified xsi:type="dcterms:W3CDTF">2024-01-07T20:22:10Z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