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slav\Desktop\multisim\1\"/>
    </mc:Choice>
  </mc:AlternateContent>
  <xr:revisionPtr revIDLastSave="0" documentId="13_ncr:1_{F2CE0871-78DF-471B-9943-EB8F9CB80868}" xr6:coauthVersionLast="36" xr6:coauthVersionMax="36" xr10:uidLastSave="{00000000-0000-0000-0000-000000000000}"/>
  <bookViews>
    <workbookView xWindow="0" yWindow="0" windowWidth="17256" windowHeight="6096" xr2:uid="{EBC0A6D4-F2C4-463B-A617-7AD18E5F838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C29" i="1" l="1"/>
  <c r="D29" i="1"/>
  <c r="E29" i="1"/>
  <c r="F29" i="1"/>
  <c r="G7" i="1" l="1"/>
  <c r="E7" i="1"/>
  <c r="D7" i="1"/>
  <c r="C7" i="1"/>
  <c r="B3" i="1"/>
  <c r="B2" i="1"/>
  <c r="D1" i="1"/>
  <c r="E1" i="1" s="1"/>
  <c r="F1" i="1" s="1"/>
  <c r="G1" i="1" s="1"/>
  <c r="H1" i="1" s="1"/>
  <c r="I1" i="1" s="1"/>
  <c r="J1" i="1" s="1"/>
  <c r="K1" i="1" s="1"/>
  <c r="L1" i="1" s="1"/>
  <c r="C1" i="1"/>
</calcChain>
</file>

<file path=xl/sharedStrings.xml><?xml version="1.0" encoding="utf-8"?>
<sst xmlns="http://schemas.openxmlformats.org/spreadsheetml/2006/main" count="16" uniqueCount="12">
  <si>
    <t>V1, В</t>
  </si>
  <si>
    <t>Uпр, мВ</t>
  </si>
  <si>
    <t>Iпр, мА</t>
  </si>
  <si>
    <t>V1, B</t>
  </si>
  <si>
    <t>Uобр, В</t>
  </si>
  <si>
    <t>Iобр, мА</t>
  </si>
  <si>
    <t>Обратное напряжение пробоя = 120,5</t>
  </si>
  <si>
    <t>Ion=0.5*10^-3</t>
  </si>
  <si>
    <t>Uled=1.828</t>
  </si>
  <si>
    <t>2 диод</t>
  </si>
  <si>
    <t>2диод</t>
  </si>
  <si>
    <t>Обратное напряжение пробоя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</si>
</sst>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ВАХ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0.44834711286089246"/>
          <c:y val="4.62962962962962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189916168450049E-2"/>
          <c:y val="0.18332586525770972"/>
          <c:w val="0.87109574570080561"/>
          <c:h val="0.69220558248420105"/>
        </c:manualLayout>
      </c:layout>
      <c:scatterChart>
        <c:scatterStyle val="smoothMarker"/>
        <c:varyColors val="0"/>
        <c:ser>
          <c:idx val="2"/>
          <c:order val="0"/>
          <c:tx>
            <c:v>D1</c:v>
          </c:tx>
          <c:xVal>
            <c:numRef>
              <c:f>Лист1!$B$2:$L$2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397</c:v>
                </c:pt>
                <c:pt idx="3">
                  <c:v>555</c:v>
                </c:pt>
                <c:pt idx="4">
                  <c:v>630</c:v>
                </c:pt>
                <c:pt idx="5">
                  <c:v>669</c:v>
                </c:pt>
                <c:pt idx="6">
                  <c:v>694</c:v>
                </c:pt>
                <c:pt idx="7">
                  <c:v>712</c:v>
                </c:pt>
                <c:pt idx="8">
                  <c:v>726</c:v>
                </c:pt>
                <c:pt idx="9">
                  <c:v>738</c:v>
                </c:pt>
                <c:pt idx="10">
                  <c:v>748</c:v>
                </c:pt>
              </c:numCache>
            </c:numRef>
          </c:xVal>
          <c:yVal>
            <c:numRef>
              <c:f>Лист1!$B$3:$L$3</c:f>
              <c:numCache>
                <c:formatCode>General</c:formatCode>
                <c:ptCount val="11"/>
                <c:pt idx="0">
                  <c:v>0</c:v>
                </c:pt>
                <c:pt idx="1">
                  <c:v>8.0000000000000002E-3</c:v>
                </c:pt>
                <c:pt idx="2">
                  <c:v>0.27500000000000002</c:v>
                </c:pt>
                <c:pt idx="3">
                  <c:v>4.5049999999999999</c:v>
                </c:pt>
                <c:pt idx="4">
                  <c:v>17</c:v>
                </c:pt>
                <c:pt idx="5">
                  <c:v>33</c:v>
                </c:pt>
                <c:pt idx="6">
                  <c:v>51</c:v>
                </c:pt>
                <c:pt idx="7">
                  <c:v>69</c:v>
                </c:pt>
                <c:pt idx="8">
                  <c:v>87</c:v>
                </c:pt>
                <c:pt idx="9">
                  <c:v>106</c:v>
                </c:pt>
                <c:pt idx="1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29-4DDC-93B0-59D970CE6C66}"/>
            </c:ext>
          </c:extLst>
        </c:ser>
        <c:ser>
          <c:idx val="3"/>
          <c:order val="1"/>
          <c:tx>
            <c:v>D2</c:v>
          </c:tx>
          <c:xVal>
            <c:numRef>
              <c:f>Лист1!$B$6:$L$6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795</c:v>
                </c:pt>
                <c:pt idx="5">
                  <c:v>886</c:v>
                </c:pt>
                <c:pt idx="6">
                  <c:v>914</c:v>
                </c:pt>
                <c:pt idx="7">
                  <c:v>929</c:v>
                </c:pt>
                <c:pt idx="8">
                  <c:v>939</c:v>
                </c:pt>
                <c:pt idx="9">
                  <c:v>947</c:v>
                </c:pt>
                <c:pt idx="10">
                  <c:v>953</c:v>
                </c:pt>
              </c:numCache>
            </c:numRef>
          </c:xVal>
          <c:yVal>
            <c:numRef>
              <c:f>Лист1!$B$7:$L$7</c:f>
              <c:numCache>
                <c:formatCode>General</c:formatCode>
                <c:ptCount val="11"/>
                <c:pt idx="0">
                  <c:v>0</c:v>
                </c:pt>
                <c:pt idx="1">
                  <c:v>1.0830000000000001E-9</c:v>
                </c:pt>
                <c:pt idx="2">
                  <c:v>7.7999999999999994E-7</c:v>
                </c:pt>
                <c:pt idx="3">
                  <c:v>6.8799999999999992E-4</c:v>
                </c:pt>
                <c:pt idx="4">
                  <c:v>0.51100000000000001</c:v>
                </c:pt>
                <c:pt idx="5">
                  <c:v>11</c:v>
                </c:pt>
                <c:pt idx="6">
                  <c:v>29</c:v>
                </c:pt>
                <c:pt idx="7">
                  <c:v>47</c:v>
                </c:pt>
                <c:pt idx="8">
                  <c:v>66</c:v>
                </c:pt>
                <c:pt idx="9">
                  <c:v>85</c:v>
                </c:pt>
                <c:pt idx="10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A29-4DDC-93B0-59D970CE6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318127"/>
        <c:axId val="1023162543"/>
      </c:scatterChart>
      <c:valAx>
        <c:axId val="102131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162543"/>
        <c:crosses val="autoZero"/>
        <c:crossBetween val="midCat"/>
      </c:valAx>
      <c:valAx>
        <c:axId val="10231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31812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ВАХ обр.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0.44834711286089246"/>
          <c:y val="4.62962962962962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189916168450049E-2"/>
          <c:y val="0.18332586525770972"/>
          <c:w val="0.87109574570080561"/>
          <c:h val="0.69220558248420105"/>
        </c:manualLayout>
      </c:layout>
      <c:scatterChart>
        <c:scatterStyle val="lineMarker"/>
        <c:varyColors val="0"/>
        <c:ser>
          <c:idx val="2"/>
          <c:order val="0"/>
          <c:tx>
            <c:v>D1</c:v>
          </c:tx>
          <c:xVal>
            <c:numRef>
              <c:f>Лист1!$B$24:$I$24</c:f>
              <c:numCache>
                <c:formatCode>General</c:formatCode>
                <c:ptCount val="8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-50</c:v>
                </c:pt>
                <c:pt idx="4">
                  <c:v>-110.5</c:v>
                </c:pt>
                <c:pt idx="5">
                  <c:v>-120.33499999999999</c:v>
                </c:pt>
                <c:pt idx="6">
                  <c:v>-120.491</c:v>
                </c:pt>
                <c:pt idx="7">
                  <c:v>-120.73099999999999</c:v>
                </c:pt>
              </c:numCache>
            </c:numRef>
          </c:xVal>
          <c:yVal>
            <c:numRef>
              <c:f>Лист1!$B$25:$I$25</c:f>
              <c:numCache>
                <c:formatCode>General</c:formatCode>
                <c:ptCount val="8"/>
                <c:pt idx="0">
                  <c:v>0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-16</c:v>
                </c:pt>
                <c:pt idx="6">
                  <c:v>-1001</c:v>
                </c:pt>
                <c:pt idx="7">
                  <c:v>-4977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F-4341-B2F9-2560DEA41275}"/>
            </c:ext>
          </c:extLst>
        </c:ser>
        <c:ser>
          <c:idx val="3"/>
          <c:order val="1"/>
          <c:tx>
            <c:v>D2</c:v>
          </c:tx>
          <c:xVal>
            <c:numRef>
              <c:f>Лист1!$B$28:$I$28</c:f>
              <c:numCache>
                <c:formatCode>General</c:formatCode>
                <c:ptCount val="8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-50</c:v>
                </c:pt>
                <c:pt idx="4">
                  <c:v>-90</c:v>
                </c:pt>
                <c:pt idx="5">
                  <c:v>-99.998999999999995</c:v>
                </c:pt>
                <c:pt idx="6">
                  <c:v>-100.251</c:v>
                </c:pt>
                <c:pt idx="7">
                  <c:v>-100.346</c:v>
                </c:pt>
              </c:numCache>
            </c:numRef>
          </c:xVal>
          <c:yVal>
            <c:numRef>
              <c:f>Лист1!$B$29:$I$29</c:f>
              <c:numCache>
                <c:formatCode>General</c:formatCode>
                <c:ptCount val="8"/>
                <c:pt idx="0">
                  <c:v>0</c:v>
                </c:pt>
                <c:pt idx="1">
                  <c:v>-5.0000000000000001E-9</c:v>
                </c:pt>
                <c:pt idx="2">
                  <c:v>-1E-8</c:v>
                </c:pt>
                <c:pt idx="3">
                  <c:v>-4.9999999999999998E-8</c:v>
                </c:pt>
                <c:pt idx="4">
                  <c:v>-8.9999999999999999E-8</c:v>
                </c:pt>
                <c:pt idx="5">
                  <c:v>-9.6000000000000002E-2</c:v>
                </c:pt>
                <c:pt idx="6">
                  <c:v>-975</c:v>
                </c:pt>
                <c:pt idx="7">
                  <c:v>-4965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F-4341-B2F9-2560DEA4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318127"/>
        <c:axId val="1023162543"/>
      </c:scatterChart>
      <c:valAx>
        <c:axId val="102131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162543"/>
        <c:crosses val="autoZero"/>
        <c:crossBetween val="midCat"/>
      </c:valAx>
      <c:valAx>
        <c:axId val="10231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3181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702319886069865"/>
          <c:y val="0.67711678240448103"/>
          <c:w val="0.1405408966875594"/>
          <c:h val="0.1707830559244920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427616</xdr:colOff>
      <xdr:row>6</xdr:row>
      <xdr:rowOff>37427</xdr:rowOff>
    </xdr:from>
    <xdr:to>
      <xdr:col>19</xdr:col>
      <xdr:colOff>244736</xdr:colOff>
      <xdr:row>21</xdr:row>
      <xdr:rowOff>37428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C1D353A-4CC1-4E54-9294-04DB2D62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71718</xdr:colOff>
      <xdr:row>25</xdr:row>
      <xdr:rowOff>62753</xdr:rowOff>
    </xdr:from>
    <xdr:to>
      <xdr:col>16</xdr:col>
      <xdr:colOff>498438</xdr:colOff>
      <xdr:row>40</xdr:row>
      <xdr:rowOff>62753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7A9D99A-FA1C-41C1-BA9A-DBD897A4B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06E6-9E26-4411-AFA6-A8138940F514}">
  <dimension ref="A1:L48"/>
  <sheetViews>
    <sheetView tabSelected="1" zoomScale="85" zoomScaleNormal="85" workbookViewId="0">
      <selection activeCell="M4" sqref="M2:M4"/>
    </sheetView>
  </sheetViews>
  <sheetFormatPr defaultRowHeight="14.4" x14ac:dyDescent="0.3"/>
  <cols>
    <col min="1" max="1" width="16" customWidth="1"/>
    <col min="3" max="3" width="12.5546875" bestFit="1" customWidth="1"/>
    <col min="4" max="4" width="12.109375" bestFit="1" customWidth="1"/>
    <col min="5" max="6" width="11.5546875" bestFit="1" customWidth="1"/>
    <col min="13" max="13" width="16" customWidth="1"/>
  </cols>
  <sheetData>
    <row r="1" spans="1:12" x14ac:dyDescent="0.3">
      <c r="A1" t="s">
        <v>0</v>
      </c>
      <c r="B1">
        <v>0</v>
      </c>
      <c r="C1">
        <f t="shared" ref="C1:L1" si="0">(B1+0.2)</f>
        <v>0.2</v>
      </c>
      <c r="D1">
        <f t="shared" si="0"/>
        <v>0.4</v>
      </c>
      <c r="E1">
        <f t="shared" si="0"/>
        <v>0.60000000000000009</v>
      </c>
      <c r="F1">
        <f t="shared" si="0"/>
        <v>0.8</v>
      </c>
      <c r="G1">
        <f t="shared" si="0"/>
        <v>1</v>
      </c>
      <c r="H1">
        <f t="shared" si="0"/>
        <v>1.2</v>
      </c>
      <c r="I1">
        <f t="shared" si="0"/>
        <v>1.4</v>
      </c>
      <c r="J1">
        <f t="shared" si="0"/>
        <v>1.5999999999999999</v>
      </c>
      <c r="K1">
        <f t="shared" si="0"/>
        <v>1.7999999999999998</v>
      </c>
      <c r="L1">
        <f t="shared" si="0"/>
        <v>1.9999999999999998</v>
      </c>
    </row>
    <row r="2" spans="1:12" x14ac:dyDescent="0.3">
      <c r="A2" t="s">
        <v>1</v>
      </c>
      <c r="B2">
        <f>(B5*10^3)</f>
        <v>0</v>
      </c>
      <c r="C2">
        <v>200</v>
      </c>
      <c r="D2">
        <v>397</v>
      </c>
      <c r="E2">
        <v>555</v>
      </c>
      <c r="F2">
        <v>630</v>
      </c>
      <c r="G2">
        <v>669</v>
      </c>
      <c r="H2">
        <v>694</v>
      </c>
      <c r="I2">
        <v>712</v>
      </c>
      <c r="J2">
        <v>726</v>
      </c>
      <c r="K2">
        <v>738</v>
      </c>
      <c r="L2">
        <v>748</v>
      </c>
    </row>
    <row r="3" spans="1:12" x14ac:dyDescent="0.3">
      <c r="A3" t="s">
        <v>2</v>
      </c>
      <c r="B3">
        <f>(B4*10^-3)</f>
        <v>0</v>
      </c>
      <c r="C3">
        <v>8.0000000000000002E-3</v>
      </c>
      <c r="D3">
        <v>0.27500000000000002</v>
      </c>
      <c r="E3">
        <v>4.5049999999999999</v>
      </c>
      <c r="F3">
        <v>17</v>
      </c>
      <c r="G3">
        <v>33</v>
      </c>
      <c r="H3">
        <v>51</v>
      </c>
      <c r="I3">
        <v>69</v>
      </c>
      <c r="J3">
        <v>87</v>
      </c>
      <c r="K3">
        <v>106</v>
      </c>
      <c r="L3">
        <v>125</v>
      </c>
    </row>
    <row r="4" spans="1:12" x14ac:dyDescent="0.3">
      <c r="C4" s="1"/>
    </row>
    <row r="5" spans="1:12" x14ac:dyDescent="0.3">
      <c r="A5" t="s">
        <v>10</v>
      </c>
    </row>
    <row r="6" spans="1:12" x14ac:dyDescent="0.3">
      <c r="A6" t="s">
        <v>1</v>
      </c>
      <c r="B6">
        <v>0</v>
      </c>
      <c r="C6">
        <v>200</v>
      </c>
      <c r="D6">
        <v>400</v>
      </c>
      <c r="E6">
        <v>600</v>
      </c>
      <c r="F6">
        <v>795</v>
      </c>
      <c r="G6">
        <v>886</v>
      </c>
      <c r="H6">
        <v>914</v>
      </c>
      <c r="I6">
        <v>929</v>
      </c>
      <c r="J6">
        <v>939</v>
      </c>
      <c r="K6">
        <v>947</v>
      </c>
      <c r="L6">
        <v>953</v>
      </c>
    </row>
    <row r="7" spans="1:12" x14ac:dyDescent="0.3">
      <c r="A7" t="s">
        <v>2</v>
      </c>
      <c r="B7">
        <v>0</v>
      </c>
      <c r="C7">
        <f>(POWER(10,-9)*1.083)</f>
        <v>1.0830000000000001E-9</v>
      </c>
      <c r="D7">
        <f>(POWER(10,-6)*0.78)</f>
        <v>7.7999999999999994E-7</v>
      </c>
      <c r="E7">
        <f>(POWER(10,-3)*0.688)</f>
        <v>6.8799999999999992E-4</v>
      </c>
      <c r="F7">
        <v>0.51100000000000001</v>
      </c>
      <c r="G7">
        <f>(POWER(10,3)*0.011)</f>
        <v>11</v>
      </c>
      <c r="H7">
        <v>29</v>
      </c>
      <c r="I7">
        <v>47</v>
      </c>
      <c r="J7">
        <v>66</v>
      </c>
      <c r="K7">
        <v>85</v>
      </c>
      <c r="L7">
        <v>105</v>
      </c>
    </row>
    <row r="22" spans="1:9" x14ac:dyDescent="0.3">
      <c r="B22" t="s">
        <v>6</v>
      </c>
    </row>
    <row r="23" spans="1:9" x14ac:dyDescent="0.3">
      <c r="A23" t="s">
        <v>3</v>
      </c>
      <c r="B23">
        <v>0</v>
      </c>
      <c r="C23">
        <v>5</v>
      </c>
      <c r="D23">
        <v>10</v>
      </c>
      <c r="E23">
        <v>50</v>
      </c>
      <c r="F23">
        <v>110.5</v>
      </c>
      <c r="G23">
        <v>120.5</v>
      </c>
      <c r="H23">
        <v>130.5</v>
      </c>
      <c r="I23">
        <v>170.5</v>
      </c>
    </row>
    <row r="24" spans="1:9" x14ac:dyDescent="0.3">
      <c r="A24" t="s">
        <v>4</v>
      </c>
      <c r="B24">
        <v>0</v>
      </c>
      <c r="C24">
        <v>-5</v>
      </c>
      <c r="D24">
        <v>-10</v>
      </c>
      <c r="E24">
        <v>-50</v>
      </c>
      <c r="F24">
        <v>-110.5</v>
      </c>
      <c r="G24">
        <v>-120.33499999999999</v>
      </c>
      <c r="H24">
        <v>-120.491</v>
      </c>
      <c r="I24">
        <v>-120.73099999999999</v>
      </c>
    </row>
    <row r="25" spans="1:9" x14ac:dyDescent="0.3">
      <c r="A25" t="s">
        <v>5</v>
      </c>
      <c r="B25">
        <v>0</v>
      </c>
      <c r="C25">
        <v>-2E-3</v>
      </c>
      <c r="D25">
        <v>-2E-3</v>
      </c>
      <c r="E25">
        <v>-2E-3</v>
      </c>
      <c r="F25">
        <v>-2E-3</v>
      </c>
      <c r="G25">
        <v>-16</v>
      </c>
      <c r="H25">
        <v>-1001</v>
      </c>
      <c r="I25">
        <v>-4977</v>
      </c>
    </row>
    <row r="27" spans="1:9" x14ac:dyDescent="0.3">
      <c r="A27" t="s">
        <v>9</v>
      </c>
      <c r="B27" t="s">
        <v>11</v>
      </c>
    </row>
    <row r="28" spans="1:9" x14ac:dyDescent="0.3">
      <c r="A28" t="s">
        <v>4</v>
      </c>
      <c r="B28">
        <v>0</v>
      </c>
      <c r="C28">
        <v>-5</v>
      </c>
      <c r="D28">
        <v>-10</v>
      </c>
      <c r="E28">
        <v>-50</v>
      </c>
      <c r="F28">
        <v>-90</v>
      </c>
      <c r="G28">
        <v>-99.998999999999995</v>
      </c>
      <c r="H28">
        <v>-100.251</v>
      </c>
      <c r="I28">
        <v>-100.346</v>
      </c>
    </row>
    <row r="29" spans="1:9" x14ac:dyDescent="0.3">
      <c r="A29" t="s">
        <v>5</v>
      </c>
      <c r="B29">
        <v>0</v>
      </c>
      <c r="C29">
        <f>(POWER(10,-9)*-5)</f>
        <v>-5.0000000000000001E-9</v>
      </c>
      <c r="D29">
        <f>(POWER(10,-6)*-0.01)</f>
        <v>-1E-8</v>
      </c>
      <c r="E29">
        <f>(POWER(10,-6)*-0.05)</f>
        <v>-4.9999999999999998E-8</v>
      </c>
      <c r="F29">
        <f>(POWER(10,-6)*-0.09)</f>
        <v>-8.9999999999999999E-8</v>
      </c>
      <c r="G29">
        <v>-9.6000000000000002E-2</v>
      </c>
      <c r="H29">
        <v>-975</v>
      </c>
      <c r="I29">
        <v>-4965</v>
      </c>
    </row>
    <row r="46" spans="2:2" x14ac:dyDescent="0.3">
      <c r="B46" t="s">
        <v>7</v>
      </c>
    </row>
    <row r="47" spans="2:2" x14ac:dyDescent="0.3">
      <c r="B47" t="s">
        <v>8</v>
      </c>
    </row>
    <row r="48" spans="2:2" x14ac:dyDescent="0.3">
      <c r="B48">
        <f>((11-1.826)/(0.02))</f>
        <v>458.7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Дубровский</dc:creator>
  <cp:lastModifiedBy>Владислав Дубровский</cp:lastModifiedBy>
  <dcterms:created xsi:type="dcterms:W3CDTF">2020-03-01T20:46:53Z</dcterms:created>
  <dcterms:modified xsi:type="dcterms:W3CDTF">2020-03-03T19:30:59Z</dcterms:modified>
</cp:coreProperties>
</file>