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slav\Desktop\University Tasks\Микроэлектронника\4\"/>
    </mc:Choice>
  </mc:AlternateContent>
  <xr:revisionPtr revIDLastSave="0" documentId="13_ncr:1_{02A08D1B-6CC7-4CD2-803D-132CBEB5F96B}" xr6:coauthVersionLast="36" xr6:coauthVersionMax="45" xr10:uidLastSave="{00000000-0000-0000-0000-000000000000}"/>
  <bookViews>
    <workbookView xWindow="0" yWindow="0" windowWidth="23040" windowHeight="9648" xr2:uid="{8D33A1C2-64BC-4744-AB90-226AD33B98E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O2" i="1"/>
  <c r="A5" i="1" l="1"/>
  <c r="A6" i="1"/>
  <c r="A7" i="1"/>
  <c r="A8" i="1"/>
  <c r="A4" i="1"/>
  <c r="B8" i="1"/>
  <c r="B7" i="1"/>
  <c r="B6" i="1"/>
  <c r="B5" i="1"/>
  <c r="B4" i="1"/>
  <c r="A3" i="1"/>
  <c r="K1" i="1"/>
  <c r="I1" i="1"/>
  <c r="C11" i="1"/>
</calcChain>
</file>

<file path=xl/sharedStrings.xml><?xml version="1.0" encoding="utf-8"?>
<sst xmlns="http://schemas.openxmlformats.org/spreadsheetml/2006/main" count="26" uniqueCount="18">
  <si>
    <t>V1, В</t>
  </si>
  <si>
    <t>Iк, мА</t>
  </si>
  <si>
    <t>Uэб, мВ</t>
  </si>
  <si>
    <t>Iэ, мА</t>
  </si>
  <si>
    <t>Pk</t>
  </si>
  <si>
    <t>Uk</t>
  </si>
  <si>
    <t>Ik</t>
  </si>
  <si>
    <t>Uкб2=</t>
  </si>
  <si>
    <t>Uкб1=</t>
  </si>
  <si>
    <t>Uкб0=</t>
  </si>
  <si>
    <t>Uкб3=</t>
  </si>
  <si>
    <t>R1</t>
  </si>
  <si>
    <t>h11b=</t>
  </si>
  <si>
    <t>h12b=</t>
  </si>
  <si>
    <t>при Ukb=2</t>
  </si>
  <si>
    <t>при Ie=2,22</t>
  </si>
  <si>
    <t>h21b=</t>
  </si>
  <si>
    <t>h22b=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</si>
</sst>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1" applyAlignment="1">
      <alignment horizontal="right"/>
    </xf>
    <xf numFmtId="0" fontId="1" fillId="2" borderId="0" xfId="1" applyAlignment="1">
      <alignment horizontal="left"/>
    </xf>
    <xf numFmtId="2" fontId="0" fillId="0" borderId="0" xfId="0" applyNumberFormat="1"/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center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36220472440947E-2"/>
          <c:y val="5.1944459214303802E-2"/>
          <c:w val="0.72061789151356082"/>
          <c:h val="0.73837319770016563"/>
        </c:manualLayout>
      </c:layout>
      <c:scatterChart>
        <c:scatterStyle val="lineMarker"/>
        <c:varyColors val="0"/>
        <c:ser>
          <c:idx val="0"/>
          <c:order val="0"/>
          <c:tx>
            <c:v>Ukb0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Лист1!$E$3:$E$8</c:f>
              <c:numCache>
                <c:formatCode>General</c:formatCode>
                <c:ptCount val="6"/>
                <c:pt idx="0">
                  <c:v>-555</c:v>
                </c:pt>
                <c:pt idx="1">
                  <c:v>-630</c:v>
                </c:pt>
                <c:pt idx="2">
                  <c:v>-649</c:v>
                </c:pt>
                <c:pt idx="3">
                  <c:v>-660</c:v>
                </c:pt>
                <c:pt idx="4">
                  <c:v>-668</c:v>
                </c:pt>
                <c:pt idx="5">
                  <c:v>-674</c:v>
                </c:pt>
              </c:numCache>
            </c:numRef>
          </c:xVal>
          <c:yVal>
            <c:numRef>
              <c:f>Лист1!$B$3:$B$8</c:f>
              <c:numCache>
                <c:formatCode>0.00</c:formatCode>
                <c:ptCount val="6"/>
                <c:pt idx="0">
                  <c:v>0</c:v>
                </c:pt>
                <c:pt idx="1">
                  <c:v>2.2222222222222223</c:v>
                </c:pt>
                <c:pt idx="2">
                  <c:v>4.4444444444444446</c:v>
                </c:pt>
                <c:pt idx="3">
                  <c:v>6.6666666666666661</c:v>
                </c:pt>
                <c:pt idx="4">
                  <c:v>8.8888888888888893</c:v>
                </c:pt>
                <c:pt idx="5">
                  <c:v>11.111111111111111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4-466B-8905-6E7658A0126A}"/>
            </c:ext>
          </c:extLst>
        </c:ser>
        <c:ser>
          <c:idx val="1"/>
          <c:order val="1"/>
          <c:tx>
            <c:v>Ukb1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Лист1!$G$3:$G$8</c:f>
              <c:numCache>
                <c:formatCode>General</c:formatCode>
                <c:ptCount val="6"/>
                <c:pt idx="0">
                  <c:v>-554</c:v>
                </c:pt>
                <c:pt idx="1">
                  <c:v>-630</c:v>
                </c:pt>
                <c:pt idx="2">
                  <c:v>-648</c:v>
                </c:pt>
                <c:pt idx="3">
                  <c:v>-659</c:v>
                </c:pt>
                <c:pt idx="4">
                  <c:v>-667</c:v>
                </c:pt>
                <c:pt idx="5">
                  <c:v>-673</c:v>
                </c:pt>
              </c:numCache>
            </c:numRef>
          </c:xVal>
          <c:yVal>
            <c:numRef>
              <c:f>Лист1!$B$3:$B$8</c:f>
              <c:numCache>
                <c:formatCode>0.00</c:formatCode>
                <c:ptCount val="6"/>
                <c:pt idx="0">
                  <c:v>0</c:v>
                </c:pt>
                <c:pt idx="1">
                  <c:v>2.2222222222222223</c:v>
                </c:pt>
                <c:pt idx="2">
                  <c:v>4.4444444444444446</c:v>
                </c:pt>
                <c:pt idx="3">
                  <c:v>6.6666666666666661</c:v>
                </c:pt>
                <c:pt idx="4">
                  <c:v>8.8888888888888893</c:v>
                </c:pt>
                <c:pt idx="5">
                  <c:v>11.111111111111111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4-466B-8905-6E7658A0126A}"/>
            </c:ext>
          </c:extLst>
        </c:ser>
        <c:ser>
          <c:idx val="2"/>
          <c:order val="2"/>
          <c:tx>
            <c:v>Ukb2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Лист1!$I$3:$I$8</c:f>
              <c:numCache>
                <c:formatCode>General</c:formatCode>
                <c:ptCount val="6"/>
                <c:pt idx="0">
                  <c:v>-554</c:v>
                </c:pt>
                <c:pt idx="1">
                  <c:v>-629</c:v>
                </c:pt>
                <c:pt idx="2">
                  <c:v>-647</c:v>
                </c:pt>
                <c:pt idx="3">
                  <c:v>-658</c:v>
                </c:pt>
                <c:pt idx="4">
                  <c:v>-666</c:v>
                </c:pt>
                <c:pt idx="5">
                  <c:v>-672</c:v>
                </c:pt>
              </c:numCache>
            </c:numRef>
          </c:xVal>
          <c:yVal>
            <c:numRef>
              <c:f>Лист1!$B$3:$B$8</c:f>
              <c:numCache>
                <c:formatCode>0.00</c:formatCode>
                <c:ptCount val="6"/>
                <c:pt idx="0">
                  <c:v>0</c:v>
                </c:pt>
                <c:pt idx="1">
                  <c:v>2.2222222222222223</c:v>
                </c:pt>
                <c:pt idx="2">
                  <c:v>4.4444444444444446</c:v>
                </c:pt>
                <c:pt idx="3">
                  <c:v>6.6666666666666661</c:v>
                </c:pt>
                <c:pt idx="4">
                  <c:v>8.8888888888888893</c:v>
                </c:pt>
                <c:pt idx="5">
                  <c:v>11.111111111111111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4-466B-8905-6E7658A0126A}"/>
            </c:ext>
          </c:extLst>
        </c:ser>
        <c:ser>
          <c:idx val="3"/>
          <c:order val="3"/>
          <c:tx>
            <c:v>Ukb3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Лист1!$K$3:$K$8</c:f>
              <c:numCache>
                <c:formatCode>General</c:formatCode>
                <c:ptCount val="6"/>
                <c:pt idx="0">
                  <c:v>-549</c:v>
                </c:pt>
                <c:pt idx="1">
                  <c:v>-623</c:v>
                </c:pt>
                <c:pt idx="2">
                  <c:v>-641</c:v>
                </c:pt>
                <c:pt idx="3">
                  <c:v>-652</c:v>
                </c:pt>
                <c:pt idx="4">
                  <c:v>-660</c:v>
                </c:pt>
                <c:pt idx="5">
                  <c:v>-666</c:v>
                </c:pt>
              </c:numCache>
            </c:numRef>
          </c:xVal>
          <c:yVal>
            <c:numRef>
              <c:f>Лист1!$B$3:$B$8</c:f>
              <c:numCache>
                <c:formatCode>0.00</c:formatCode>
                <c:ptCount val="6"/>
                <c:pt idx="0">
                  <c:v>0</c:v>
                </c:pt>
                <c:pt idx="1">
                  <c:v>2.2222222222222223</c:v>
                </c:pt>
                <c:pt idx="2">
                  <c:v>4.4444444444444446</c:v>
                </c:pt>
                <c:pt idx="3">
                  <c:v>6.6666666666666661</c:v>
                </c:pt>
                <c:pt idx="4">
                  <c:v>8.8888888888888893</c:v>
                </c:pt>
                <c:pt idx="5">
                  <c:v>11.111111111111111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4-466B-8905-6E7658A0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43408"/>
        <c:axId val="437602112"/>
      </c:scatterChart>
      <c:valAx>
        <c:axId val="554843408"/>
        <c:scaling>
          <c:orientation val="minMax"/>
          <c:max val="-5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Ueb, mV</a:t>
                </a:r>
              </a:p>
            </c:rich>
          </c:tx>
          <c:layout>
            <c:manualLayout>
              <c:xMode val="edge"/>
              <c:yMode val="edge"/>
              <c:x val="0.35006255468066494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02112"/>
        <c:crosses val="autoZero"/>
        <c:crossBetween val="midCat"/>
      </c:valAx>
      <c:valAx>
        <c:axId val="4376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Ie,mA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843408"/>
        <c:crosses val="autoZero"/>
        <c:crossBetween val="midCat"/>
      </c:valAx>
      <c:spPr>
        <a:noFill/>
        <a:ln cap="sq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Ie0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(Лист1!$E$3,Лист1!$G$3,Лист1!$I$3,Лист1!$K$3)</c:f>
              <c:numCache>
                <c:formatCode>General</c:formatCode>
                <c:ptCount val="4"/>
                <c:pt idx="0">
                  <c:v>-555</c:v>
                </c:pt>
                <c:pt idx="1">
                  <c:v>-554</c:v>
                </c:pt>
                <c:pt idx="2">
                  <c:v>-554</c:v>
                </c:pt>
                <c:pt idx="3">
                  <c:v>-549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84-4BC5-819B-29D070B43719}"/>
            </c:ext>
          </c:extLst>
        </c:ser>
        <c:ser>
          <c:idx val="1"/>
          <c:order val="1"/>
          <c:tx>
            <c:v>Ie1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(Лист1!$E$4,Лист1!$G$4,Лист1!$I$4,Лист1!$K$4)</c:f>
              <c:numCache>
                <c:formatCode>General</c:formatCode>
                <c:ptCount val="4"/>
                <c:pt idx="0">
                  <c:v>-630</c:v>
                </c:pt>
                <c:pt idx="1">
                  <c:v>-630</c:v>
                </c:pt>
                <c:pt idx="2">
                  <c:v>-629</c:v>
                </c:pt>
                <c:pt idx="3">
                  <c:v>-623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84-4BC5-819B-29D070B43719}"/>
            </c:ext>
          </c:extLst>
        </c:ser>
        <c:ser>
          <c:idx val="2"/>
          <c:order val="2"/>
          <c:tx>
            <c:v>Ie2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(Лист1!$E$5,Лист1!$G$5,Лист1!$I$5,Лист1!$K$5)</c:f>
              <c:numCache>
                <c:formatCode>General</c:formatCode>
                <c:ptCount val="4"/>
                <c:pt idx="0">
                  <c:v>-649</c:v>
                </c:pt>
                <c:pt idx="1">
                  <c:v>-648</c:v>
                </c:pt>
                <c:pt idx="2">
                  <c:v>-647</c:v>
                </c:pt>
                <c:pt idx="3">
                  <c:v>-641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84-4BC5-819B-29D070B43719}"/>
            </c:ext>
          </c:extLst>
        </c:ser>
        <c:ser>
          <c:idx val="3"/>
          <c:order val="3"/>
          <c:tx>
            <c:v>Ie3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(Лист1!$E$6,Лист1!$G$6,Лист1!$I$6,Лист1!$K$6)</c:f>
              <c:numCache>
                <c:formatCode>General</c:formatCode>
                <c:ptCount val="4"/>
                <c:pt idx="0">
                  <c:v>-660</c:v>
                </c:pt>
                <c:pt idx="1">
                  <c:v>-659</c:v>
                </c:pt>
                <c:pt idx="2">
                  <c:v>-658</c:v>
                </c:pt>
                <c:pt idx="3">
                  <c:v>-652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84-4BC5-819B-29D070B43719}"/>
            </c:ext>
          </c:extLst>
        </c:ser>
        <c:ser>
          <c:idx val="4"/>
          <c:order val="4"/>
          <c:tx>
            <c:v>Ie4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(Лист1!$E$7,Лист1!$G$7,Лист1!$I$7,Лист1!$K$7)</c:f>
              <c:numCache>
                <c:formatCode>General</c:formatCode>
                <c:ptCount val="4"/>
                <c:pt idx="0">
                  <c:v>-668</c:v>
                </c:pt>
                <c:pt idx="1">
                  <c:v>-667</c:v>
                </c:pt>
                <c:pt idx="2">
                  <c:v>-666</c:v>
                </c:pt>
                <c:pt idx="3">
                  <c:v>-660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84-4BC5-819B-29D070B43719}"/>
            </c:ext>
          </c:extLst>
        </c:ser>
        <c:ser>
          <c:idx val="5"/>
          <c:order val="5"/>
          <c:tx>
            <c:v>Ie5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(Лист1!$E$8,Лист1!$G$8,Лист1!$I$8,Лист1!$K$8)</c:f>
              <c:numCache>
                <c:formatCode>General</c:formatCode>
                <c:ptCount val="4"/>
                <c:pt idx="0">
                  <c:v>-674</c:v>
                </c:pt>
                <c:pt idx="1">
                  <c:v>-673</c:v>
                </c:pt>
                <c:pt idx="2">
                  <c:v>-672</c:v>
                </c:pt>
                <c:pt idx="3">
                  <c:v>-666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84-4BC5-819B-29D070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79920"/>
        <c:axId val="110583024"/>
      </c:scatterChart>
      <c:valAx>
        <c:axId val="21103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Ukb,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83024"/>
        <c:crosses val="autoZero"/>
        <c:crossBetween val="midCat"/>
      </c:valAx>
      <c:valAx>
        <c:axId val="110583024"/>
        <c:scaling>
          <c:orientation val="minMax"/>
          <c:max val="-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Ueb,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3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Ukb0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Лист1!$B$3:$C$8</c:f>
              <c:strCache>
                <c:ptCount val="6"/>
                <c:pt idx="0">
                  <c:v>0,00</c:v>
                </c:pt>
                <c:pt idx="1">
                  <c:v>2,22</c:v>
                </c:pt>
                <c:pt idx="2">
                  <c:v>4,44</c:v>
                </c:pt>
                <c:pt idx="3">
                  <c:v>6,67</c:v>
                </c:pt>
                <c:pt idx="4">
                  <c:v>8,89</c:v>
                </c:pt>
                <c:pt idx="5">
                  <c:v>11,11</c:v>
                </c:pt>
              </c:strCache>
            </c:strRef>
          </c:xVal>
          <c:yVal>
            <c:numRef>
              <c:f>Лист1!$D$3:$D$8</c:f>
              <c:numCache>
                <c:formatCode>General</c:formatCode>
                <c:ptCount val="6"/>
                <c:pt idx="0">
                  <c:v>-0.128</c:v>
                </c:pt>
                <c:pt idx="1">
                  <c:v>-2.2789999999999999</c:v>
                </c:pt>
                <c:pt idx="2">
                  <c:v>-4.4749999999999996</c:v>
                </c:pt>
                <c:pt idx="3">
                  <c:v>-6.67</c:v>
                </c:pt>
                <c:pt idx="4">
                  <c:v>-8.8659999999999997</c:v>
                </c:pt>
                <c:pt idx="5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5-46D0-BB13-57D3D25189DC}"/>
            </c:ext>
          </c:extLst>
        </c:ser>
        <c:ser>
          <c:idx val="1"/>
          <c:order val="1"/>
          <c:tx>
            <c:v>Ukb1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Лист1!$B$3:$C$8</c:f>
              <c:strCache>
                <c:ptCount val="6"/>
                <c:pt idx="0">
                  <c:v>0,00</c:v>
                </c:pt>
                <c:pt idx="1">
                  <c:v>2,22</c:v>
                </c:pt>
                <c:pt idx="2">
                  <c:v>4,44</c:v>
                </c:pt>
                <c:pt idx="3">
                  <c:v>6,67</c:v>
                </c:pt>
                <c:pt idx="4">
                  <c:v>8,89</c:v>
                </c:pt>
                <c:pt idx="5">
                  <c:v>11,11</c:v>
                </c:pt>
              </c:strCache>
            </c:strRef>
          </c:xVal>
          <c:yVal>
            <c:numRef>
              <c:f>Лист1!$F$3:$F$8</c:f>
              <c:numCache>
                <c:formatCode>General</c:formatCode>
                <c:ptCount val="6"/>
                <c:pt idx="0">
                  <c:v>-0.129</c:v>
                </c:pt>
                <c:pt idx="1">
                  <c:v>-2.82</c:v>
                </c:pt>
                <c:pt idx="2">
                  <c:v>-4.4779999999999998</c:v>
                </c:pt>
                <c:pt idx="3">
                  <c:v>-6.673</c:v>
                </c:pt>
                <c:pt idx="4">
                  <c:v>-8.8699999999999992</c:v>
                </c:pt>
                <c:pt idx="5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5-46D0-BB13-57D3D25189DC}"/>
            </c:ext>
          </c:extLst>
        </c:ser>
        <c:ser>
          <c:idx val="2"/>
          <c:order val="2"/>
          <c:tx>
            <c:v>Ukb2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Лист1!$B$3:$C$8</c:f>
              <c:strCache>
                <c:ptCount val="6"/>
                <c:pt idx="0">
                  <c:v>0,00</c:v>
                </c:pt>
                <c:pt idx="1">
                  <c:v>2,22</c:v>
                </c:pt>
                <c:pt idx="2">
                  <c:v>4,44</c:v>
                </c:pt>
                <c:pt idx="3">
                  <c:v>6,67</c:v>
                </c:pt>
                <c:pt idx="4">
                  <c:v>8,89</c:v>
                </c:pt>
                <c:pt idx="5">
                  <c:v>11,11</c:v>
                </c:pt>
              </c:strCache>
            </c:strRef>
          </c:xVal>
          <c:yVal>
            <c:numRef>
              <c:f>Лист1!$H$3:$H$8</c:f>
              <c:numCache>
                <c:formatCode>General</c:formatCode>
                <c:ptCount val="6"/>
                <c:pt idx="0">
                  <c:v>-0.13</c:v>
                </c:pt>
                <c:pt idx="1">
                  <c:v>-2.282</c:v>
                </c:pt>
                <c:pt idx="2">
                  <c:v>-4.4790000000000001</c:v>
                </c:pt>
                <c:pt idx="3">
                  <c:v>-6.6749999999999998</c:v>
                </c:pt>
                <c:pt idx="4">
                  <c:v>-8.8719999999999999</c:v>
                </c:pt>
                <c:pt idx="5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5-46D0-BB13-57D3D25189DC}"/>
            </c:ext>
          </c:extLst>
        </c:ser>
        <c:ser>
          <c:idx val="3"/>
          <c:order val="3"/>
          <c:tx>
            <c:v>Ukb3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Лист1!$B$3:$C$8</c:f>
              <c:strCache>
                <c:ptCount val="6"/>
                <c:pt idx="0">
                  <c:v>0,00</c:v>
                </c:pt>
                <c:pt idx="1">
                  <c:v>2,22</c:v>
                </c:pt>
                <c:pt idx="2">
                  <c:v>4,44</c:v>
                </c:pt>
                <c:pt idx="3">
                  <c:v>6,67</c:v>
                </c:pt>
                <c:pt idx="4">
                  <c:v>8,89</c:v>
                </c:pt>
                <c:pt idx="5">
                  <c:v>11,11</c:v>
                </c:pt>
              </c:strCache>
            </c:strRef>
          </c:xVal>
          <c:yVal>
            <c:numRef>
              <c:f>Лист1!$J$3:$J$8</c:f>
              <c:numCache>
                <c:formatCode>General</c:formatCode>
                <c:ptCount val="6"/>
                <c:pt idx="0">
                  <c:v>-0.13500000000000001</c:v>
                </c:pt>
                <c:pt idx="1">
                  <c:v>-2.2919999999999998</c:v>
                </c:pt>
                <c:pt idx="2">
                  <c:v>-4.4909999999999997</c:v>
                </c:pt>
                <c:pt idx="3">
                  <c:v>-6.69</c:v>
                </c:pt>
                <c:pt idx="4">
                  <c:v>-8.8889999999999993</c:v>
                </c:pt>
                <c:pt idx="5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5-46D0-BB13-57D3D251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0880"/>
        <c:axId val="123788912"/>
      </c:scatterChart>
      <c:valAx>
        <c:axId val="1667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Ie,mA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88912"/>
        <c:crosses val="autoZero"/>
        <c:crossBetween val="midCat"/>
      </c:valAx>
      <c:valAx>
        <c:axId val="1237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Ik,mA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5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Ie0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(Лист1!$D$3,Лист1!$F$3,Лист1!$H$3,Лист1!$J$3)</c:f>
              <c:numCache>
                <c:formatCode>General</c:formatCode>
                <c:ptCount val="4"/>
                <c:pt idx="0">
                  <c:v>-0.128</c:v>
                </c:pt>
                <c:pt idx="1">
                  <c:v>-0.129</c:v>
                </c:pt>
                <c:pt idx="2">
                  <c:v>-0.13</c:v>
                </c:pt>
                <c:pt idx="3">
                  <c:v>-0.13500000000000001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D-4F72-8324-7FF52DB08BB8}"/>
            </c:ext>
          </c:extLst>
        </c:ser>
        <c:ser>
          <c:idx val="1"/>
          <c:order val="1"/>
          <c:tx>
            <c:v>Ie1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(Лист1!$D$4,Лист1!$F$4,Лист1!$H$4,Лист1!$J$4)</c:f>
              <c:numCache>
                <c:formatCode>General</c:formatCode>
                <c:ptCount val="4"/>
                <c:pt idx="0">
                  <c:v>-2.2789999999999999</c:v>
                </c:pt>
                <c:pt idx="1">
                  <c:v>-2.82</c:v>
                </c:pt>
                <c:pt idx="2">
                  <c:v>-2.282</c:v>
                </c:pt>
                <c:pt idx="3">
                  <c:v>-2.2919999999999998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D-4F72-8324-7FF52DB08BB8}"/>
            </c:ext>
          </c:extLst>
        </c:ser>
        <c:ser>
          <c:idx val="2"/>
          <c:order val="2"/>
          <c:tx>
            <c:v>Ie2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(Лист1!$D$5,Лист1!$F$5,Лист1!$H$5,Лист1!$J$5)</c:f>
              <c:numCache>
                <c:formatCode>General</c:formatCode>
                <c:ptCount val="4"/>
                <c:pt idx="0">
                  <c:v>-4.4749999999999996</c:v>
                </c:pt>
                <c:pt idx="1">
                  <c:v>-4.4779999999999998</c:v>
                </c:pt>
                <c:pt idx="2">
                  <c:v>-4.4790000000000001</c:v>
                </c:pt>
                <c:pt idx="3">
                  <c:v>-4.4909999999999997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D-4F72-8324-7FF52DB08BB8}"/>
            </c:ext>
          </c:extLst>
        </c:ser>
        <c:ser>
          <c:idx val="3"/>
          <c:order val="3"/>
          <c:tx>
            <c:v>Ie3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(Лист1!$D$6,Лист1!$F$6,Лист1!$H$6,Лист1!$J$6)</c:f>
              <c:numCache>
                <c:formatCode>General</c:formatCode>
                <c:ptCount val="4"/>
                <c:pt idx="0">
                  <c:v>-6.67</c:v>
                </c:pt>
                <c:pt idx="1">
                  <c:v>-6.673</c:v>
                </c:pt>
                <c:pt idx="2">
                  <c:v>-6.6749999999999998</c:v>
                </c:pt>
                <c:pt idx="3">
                  <c:v>-6.69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D-4F72-8324-7FF52DB08BB8}"/>
            </c:ext>
          </c:extLst>
        </c:ser>
        <c:ser>
          <c:idx val="4"/>
          <c:order val="4"/>
          <c:tx>
            <c:v>Ie4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(Лист1!$D$7,Лист1!$F$7,Лист1!$H$7,Лист1!$J$7)</c:f>
              <c:numCache>
                <c:formatCode>General</c:formatCode>
                <c:ptCount val="4"/>
                <c:pt idx="0">
                  <c:v>-8.8659999999999997</c:v>
                </c:pt>
                <c:pt idx="1">
                  <c:v>-8.8699999999999992</c:v>
                </c:pt>
                <c:pt idx="2">
                  <c:v>-8.8719999999999999</c:v>
                </c:pt>
                <c:pt idx="3">
                  <c:v>-8.8889999999999993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D-4F72-8324-7FF52DB08BB8}"/>
            </c:ext>
          </c:extLst>
        </c:ser>
        <c:ser>
          <c:idx val="5"/>
          <c:order val="5"/>
          <c:tx>
            <c:v>Ie5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(Лист1!$E$1,Лист1!$G$1,Лист1!$I$1,Лист1!$K$1)</c:f>
              <c:numCache>
                <c:formatCode>General</c:formatCode>
                <c:ptCount val="4"/>
                <c:pt idx="0">
                  <c:v>0.1</c:v>
                </c:pt>
                <c:pt idx="1">
                  <c:v>2</c:v>
                </c:pt>
                <c:pt idx="2">
                  <c:v>3.6</c:v>
                </c:pt>
                <c:pt idx="3">
                  <c:v>18</c:v>
                </c:pt>
              </c:numCache>
            </c:numRef>
          </c:xVal>
          <c:yVal>
            <c:numRef>
              <c:f>(Лист1!$D$8,Лист1!$F$8,Лист1!$H$8,Лист1!$J$8)</c:f>
              <c:numCache>
                <c:formatCode>General</c:formatCode>
                <c:ptCount val="4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D-4F72-8324-7FF52DB0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07456"/>
        <c:axId val="123783920"/>
      </c:scatterChart>
      <c:valAx>
        <c:axId val="21053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Ukb,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83920"/>
        <c:crosses val="autoZero"/>
        <c:crossBetween val="midCat"/>
      </c:valAx>
      <c:valAx>
        <c:axId val="1237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Ik,mA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14</xdr:row>
      <xdr:rowOff>64770</xdr:rowOff>
    </xdr:from>
    <xdr:to>
      <xdr:col>8</xdr:col>
      <xdr:colOff>365760</xdr:colOff>
      <xdr:row>29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BA29F9-288E-42A4-ACCA-89AF0081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15</xdr:row>
      <xdr:rowOff>41910</xdr:rowOff>
    </xdr:from>
    <xdr:to>
      <xdr:col>17</xdr:col>
      <xdr:colOff>91440</xdr:colOff>
      <xdr:row>30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DCB345-A6CC-42EA-B0FD-8F8206AA8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30</xdr:row>
      <xdr:rowOff>140970</xdr:rowOff>
    </xdr:from>
    <xdr:to>
      <xdr:col>8</xdr:col>
      <xdr:colOff>312420</xdr:colOff>
      <xdr:row>45</xdr:row>
      <xdr:rowOff>140970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A42758-F5C0-46D3-A93C-CD8AFCEA5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30</xdr:row>
      <xdr:rowOff>163830</xdr:rowOff>
    </xdr:from>
    <xdr:to>
      <xdr:col>17</xdr:col>
      <xdr:colOff>38100</xdr:colOff>
      <xdr:row>45</xdr:row>
      <xdr:rowOff>163830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56945AA-7897-48BD-AF95-E62C32D1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05BB-CF3E-4A1D-9468-18BBFDB67E92}">
  <dimension ref="A1:R24"/>
  <sheetViews>
    <sheetView tabSelected="1" zoomScale="85" zoomScaleNormal="85" workbookViewId="0">
      <selection activeCell="B11" sqref="B11"/>
    </sheetView>
  </sheetViews>
  <sheetFormatPr defaultRowHeight="14.4" x14ac:dyDescent="0.3"/>
  <cols>
    <col min="16" max="16" width="14.5546875" customWidth="1"/>
  </cols>
  <sheetData>
    <row r="1" spans="1:16" x14ac:dyDescent="0.3">
      <c r="A1" s="10" t="s">
        <v>0</v>
      </c>
      <c r="B1" s="10" t="s">
        <v>3</v>
      </c>
      <c r="C1" s="10"/>
      <c r="D1" s="5" t="s">
        <v>9</v>
      </c>
      <c r="E1" s="6">
        <v>0.1</v>
      </c>
      <c r="F1" s="5" t="s">
        <v>8</v>
      </c>
      <c r="G1" s="6">
        <v>2</v>
      </c>
      <c r="H1" s="5" t="s">
        <v>7</v>
      </c>
      <c r="I1" s="6">
        <f>B11/5</f>
        <v>3.6</v>
      </c>
      <c r="J1" s="5" t="s">
        <v>10</v>
      </c>
      <c r="K1" s="6">
        <f>B11</f>
        <v>18</v>
      </c>
    </row>
    <row r="2" spans="1:16" x14ac:dyDescent="0.3">
      <c r="A2" s="10"/>
      <c r="B2" s="10"/>
      <c r="C2" s="10"/>
      <c r="D2" s="3" t="s">
        <v>1</v>
      </c>
      <c r="E2" t="s">
        <v>2</v>
      </c>
      <c r="F2" s="3" t="s">
        <v>1</v>
      </c>
      <c r="G2" t="s">
        <v>2</v>
      </c>
      <c r="H2" s="3" t="s">
        <v>1</v>
      </c>
      <c r="I2" t="s">
        <v>2</v>
      </c>
      <c r="J2" t="s">
        <v>1</v>
      </c>
      <c r="K2" t="s">
        <v>2</v>
      </c>
      <c r="N2" s="4" t="s">
        <v>12</v>
      </c>
      <c r="O2" s="4">
        <f>ABS(F5-F3)/ABS(B5-B3)</f>
        <v>0.97852499999999998</v>
      </c>
      <c r="P2" t="s">
        <v>14</v>
      </c>
    </row>
    <row r="3" spans="1:16" x14ac:dyDescent="0.3">
      <c r="A3" s="7">
        <f>$A$13*B3+0.75</f>
        <v>0.75</v>
      </c>
      <c r="B3" s="9">
        <v>0</v>
      </c>
      <c r="C3" s="9"/>
      <c r="D3">
        <v>-0.128</v>
      </c>
      <c r="E3">
        <v>-555</v>
      </c>
      <c r="F3" s="8">
        <v>-0.129</v>
      </c>
      <c r="G3">
        <v>-554</v>
      </c>
      <c r="H3">
        <v>-0.13</v>
      </c>
      <c r="I3">
        <v>-554</v>
      </c>
      <c r="J3">
        <v>-0.13500000000000001</v>
      </c>
      <c r="K3">
        <v>-549</v>
      </c>
      <c r="N3" s="4" t="s">
        <v>13</v>
      </c>
      <c r="O3">
        <f>ABS(I4-E4)/ABS(I1-E1)</f>
        <v>0.2857142857142857</v>
      </c>
      <c r="P3" t="s">
        <v>15</v>
      </c>
    </row>
    <row r="4" spans="1:16" x14ac:dyDescent="0.3">
      <c r="A4" s="7">
        <f>($A$13)/1000*B4+0.75</f>
        <v>4.0833333333333339</v>
      </c>
      <c r="B4" s="9">
        <f>C11/5*1000</f>
        <v>2.2222222222222223</v>
      </c>
      <c r="C4" s="9"/>
      <c r="D4">
        <v>-2.2789999999999999</v>
      </c>
      <c r="E4">
        <v>-630</v>
      </c>
      <c r="F4">
        <v>-2.82</v>
      </c>
      <c r="G4" s="2">
        <v>-630</v>
      </c>
      <c r="H4">
        <v>-2.282</v>
      </c>
      <c r="I4">
        <v>-629</v>
      </c>
      <c r="J4">
        <v>-2.2919999999999998</v>
      </c>
      <c r="K4">
        <v>-623</v>
      </c>
      <c r="N4" s="4" t="s">
        <v>16</v>
      </c>
      <c r="O4">
        <f>ABS(F5-F3)/ABS(B5-B3)</f>
        <v>0.97852499999999998</v>
      </c>
      <c r="P4" t="s">
        <v>14</v>
      </c>
    </row>
    <row r="5" spans="1:16" x14ac:dyDescent="0.3">
      <c r="A5" s="7">
        <f t="shared" ref="A5:A8" si="0">($A$13)/1000*B5+0.75</f>
        <v>7.416666666666667</v>
      </c>
      <c r="B5" s="9">
        <f>C11*2/5*1000</f>
        <v>4.4444444444444446</v>
      </c>
      <c r="C5" s="9"/>
      <c r="D5">
        <v>-4.4749999999999996</v>
      </c>
      <c r="E5">
        <v>-649</v>
      </c>
      <c r="F5" s="4">
        <v>-4.4779999999999998</v>
      </c>
      <c r="G5">
        <v>-648</v>
      </c>
      <c r="H5">
        <v>-4.4790000000000001</v>
      </c>
      <c r="I5">
        <v>-647</v>
      </c>
      <c r="J5">
        <v>-4.4909999999999997</v>
      </c>
      <c r="K5">
        <v>-641</v>
      </c>
      <c r="N5" s="4" t="s">
        <v>17</v>
      </c>
      <c r="O5">
        <f>ABS(H4-D4)/ABS(I1-E1)</f>
        <v>8.5714285714288962E-4</v>
      </c>
      <c r="P5" t="s">
        <v>15</v>
      </c>
    </row>
    <row r="6" spans="1:16" x14ac:dyDescent="0.3">
      <c r="A6" s="7">
        <f t="shared" si="0"/>
        <v>10.75</v>
      </c>
      <c r="B6" s="11">
        <f>C11*3/5*1000</f>
        <v>6.6666666666666661</v>
      </c>
      <c r="C6" s="11"/>
      <c r="D6">
        <v>-6.67</v>
      </c>
      <c r="E6">
        <v>-660</v>
      </c>
      <c r="F6">
        <v>-6.673</v>
      </c>
      <c r="G6">
        <v>-659</v>
      </c>
      <c r="H6">
        <v>-6.6749999999999998</v>
      </c>
      <c r="I6">
        <v>-658</v>
      </c>
      <c r="J6">
        <v>-6.69</v>
      </c>
      <c r="K6">
        <v>-652</v>
      </c>
    </row>
    <row r="7" spans="1:16" x14ac:dyDescent="0.3">
      <c r="A7" s="7">
        <f t="shared" si="0"/>
        <v>14.083333333333334</v>
      </c>
      <c r="B7" s="11">
        <f>C11*4/5*1000</f>
        <v>8.8888888888888893</v>
      </c>
      <c r="C7" s="11"/>
      <c r="D7">
        <v>-8.8659999999999997</v>
      </c>
      <c r="E7">
        <v>-668</v>
      </c>
      <c r="F7">
        <v>-8.8699999999999992</v>
      </c>
      <c r="G7">
        <v>-667</v>
      </c>
      <c r="H7">
        <v>-8.8719999999999999</v>
      </c>
      <c r="I7">
        <v>-666</v>
      </c>
      <c r="J7">
        <v>-8.8889999999999993</v>
      </c>
      <c r="K7">
        <v>-660</v>
      </c>
    </row>
    <row r="8" spans="1:16" x14ac:dyDescent="0.3">
      <c r="A8" s="7">
        <f t="shared" si="0"/>
        <v>17.416666666666664</v>
      </c>
      <c r="B8" s="9">
        <f>C11*1000</f>
        <v>11.111111111111111</v>
      </c>
      <c r="C8" s="9"/>
      <c r="D8">
        <v>-11</v>
      </c>
      <c r="E8">
        <v>-674</v>
      </c>
      <c r="F8">
        <v>-11</v>
      </c>
      <c r="G8">
        <v>-673</v>
      </c>
      <c r="H8">
        <v>-11</v>
      </c>
      <c r="I8">
        <v>-672</v>
      </c>
      <c r="J8">
        <v>-11</v>
      </c>
      <c r="K8">
        <v>-666</v>
      </c>
    </row>
    <row r="10" spans="1:16" x14ac:dyDescent="0.3">
      <c r="A10" t="s">
        <v>4</v>
      </c>
      <c r="B10" t="s">
        <v>5</v>
      </c>
      <c r="C10" t="s">
        <v>6</v>
      </c>
    </row>
    <row r="11" spans="1:16" x14ac:dyDescent="0.3">
      <c r="A11">
        <v>0.2</v>
      </c>
      <c r="B11">
        <v>18</v>
      </c>
      <c r="C11">
        <f>A11/B11</f>
        <v>1.1111111111111112E-2</v>
      </c>
    </row>
    <row r="12" spans="1:16" x14ac:dyDescent="0.3">
      <c r="A12" t="s">
        <v>11</v>
      </c>
    </row>
    <row r="13" spans="1:16" x14ac:dyDescent="0.3">
      <c r="A13">
        <v>1500</v>
      </c>
    </row>
    <row r="17" spans="2:18" x14ac:dyDescent="0.3">
      <c r="K17" s="1"/>
    </row>
    <row r="18" spans="2:18" x14ac:dyDescent="0.3">
      <c r="K18" s="1"/>
    </row>
    <row r="21" spans="2:18" x14ac:dyDescent="0.3">
      <c r="B21">
        <v>0.1</v>
      </c>
      <c r="C21">
        <v>2</v>
      </c>
      <c r="D21">
        <v>5</v>
      </c>
      <c r="E21">
        <v>25</v>
      </c>
    </row>
    <row r="22" spans="2:18" x14ac:dyDescent="0.3">
      <c r="R22">
        <v>650</v>
      </c>
    </row>
    <row r="23" spans="2:18" x14ac:dyDescent="0.3">
      <c r="R23">
        <v>643</v>
      </c>
    </row>
    <row r="24" spans="2:18" x14ac:dyDescent="0.3">
      <c r="R24">
        <v>632</v>
      </c>
    </row>
  </sheetData>
  <mergeCells count="8">
    <mergeCell ref="B8:C8"/>
    <mergeCell ref="A1:A2"/>
    <mergeCell ref="B1:C2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Vladislav Дубровский</cp:lastModifiedBy>
  <dcterms:created xsi:type="dcterms:W3CDTF">2020-05-11T18:57:56Z</dcterms:created>
  <dcterms:modified xsi:type="dcterms:W3CDTF">2020-07-05T15:40:34Z</dcterms:modified>
</cp:coreProperties>
</file>