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G:\F\FinancialServices\Procurement\$ 03 Category Management\964 Occupational Health Provider - Re-tender\3. Final docs\"/>
    </mc:Choice>
  </mc:AlternateContent>
  <bookViews>
    <workbookView xWindow="0" yWindow="0" windowWidth="23040" windowHeight="9060" tabRatio="921" firstSheet="1" activeTab="2"/>
  </bookViews>
  <sheets>
    <sheet name="DashBoard" sheetId="43" state="hidden" r:id="rId1"/>
    <sheet name="Notes" sheetId="22" r:id="rId2"/>
    <sheet name="(1) Input - Name - Cost" sheetId="28" r:id="rId3"/>
    <sheet name="(2) Input - Local Commitments" sheetId="39" r:id="rId4"/>
    <sheet name="(3) Input - Local Employment" sheetId="29" r:id="rId5"/>
    <sheet name="(4)  Input - Local Suppliers" sheetId="30" r:id="rId6"/>
    <sheet name="(5) Information - Value Ratio " sheetId="38" r:id="rId7"/>
    <sheet name="Source Only - KVI Ref Master" sheetId="20" r:id="rId8"/>
    <sheet name="Input - Cost Ratio" sheetId="44" state="hidden" r:id="rId9"/>
    <sheet name="Input - Commitment" sheetId="45" state="hidden" r:id="rId10"/>
    <sheet name="Input - Employment" sheetId="46" state="hidden" r:id="rId11"/>
    <sheet name="Input - Supplier" sheetId="47" state="hidden" r:id="rId12"/>
  </sheets>
  <externalReferences>
    <externalReference r:id="rId13"/>
    <externalReference r:id="rId14"/>
  </externalReferences>
  <definedNames>
    <definedName name="_Hlk54196455" localSheetId="7">'Source Only - KVI Ref Master'!#REF!</definedName>
    <definedName name="_Hlk54777849" localSheetId="6">'(5) Information - Value Ratio '!$F$2</definedName>
    <definedName name="Level1agencysaving">[1]Lookups!$F$10:$F$25</definedName>
    <definedName name="Level2agencysaving">[1]Lookups!$G$10:$G$46</definedName>
    <definedName name="OLE_LINK1" localSheetId="7">'Source Only - KVI Ref Master'!$I$6</definedName>
    <definedName name="OLE_LINK2" localSheetId="7">'Source Only - KVI Ref Master'!$D$26</definedName>
    <definedName name="Outcomecategory">[1]Lookups!$B$10:$B$19</definedName>
    <definedName name="Outcomedetail">[1]Lookups!$D$10:$D$85</definedName>
    <definedName name="RAGassessment">[1]Lookups!$V$10:$V$12</definedName>
    <definedName name="Unit">[1]Lookups!$I$10:$I$91</definedName>
    <definedName name="Year">[1]Lookups!$T$10:$T$40</definedName>
  </definedNames>
  <calcPr calcId="162913"/>
  <pivotCaches>
    <pivotCache cacheId="6" r:id="rId15"/>
    <pivotCache cacheId="10" r:id="rId16"/>
    <pivotCache cacheId="13" r:id="rId17"/>
    <pivotCache cacheId="16" r:id="rId1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22" l="1"/>
  <c r="F5" i="30" l="1"/>
  <c r="E8" i="39" l="1"/>
  <c r="F2" i="45" s="1"/>
  <c r="E9" i="39"/>
  <c r="F3" i="45" s="1"/>
  <c r="D8" i="39"/>
  <c r="E2" i="45" s="1"/>
  <c r="D9" i="39"/>
  <c r="S3" i="45" s="1"/>
  <c r="D7" i="28"/>
  <c r="M6" i="45"/>
  <c r="M5" i="45"/>
  <c r="M4" i="45"/>
  <c r="G9" i="39"/>
  <c r="M3" i="45" s="1"/>
  <c r="G8" i="39"/>
  <c r="M2" i="45" s="1"/>
  <c r="E5" i="39"/>
  <c r="E6" i="39"/>
  <c r="E7" i="39"/>
  <c r="D5" i="39"/>
  <c r="D6" i="39"/>
  <c r="D7" i="39"/>
  <c r="P30" i="20"/>
  <c r="P29" i="20"/>
  <c r="P28" i="20"/>
  <c r="P27" i="20"/>
  <c r="P26" i="20"/>
  <c r="P25" i="20"/>
  <c r="P24" i="20"/>
  <c r="G5" i="39" s="1"/>
  <c r="P19" i="20"/>
  <c r="P18" i="20"/>
  <c r="P17" i="20"/>
  <c r="P16" i="20"/>
  <c r="P15" i="20"/>
  <c r="G6" i="39" s="1"/>
  <c r="P14" i="20"/>
  <c r="P13" i="20"/>
  <c r="P11" i="20"/>
  <c r="P10" i="20"/>
  <c r="P8" i="20"/>
  <c r="P7" i="20"/>
  <c r="P6" i="20"/>
  <c r="F4" i="45"/>
  <c r="F5" i="45"/>
  <c r="F6" i="45"/>
  <c r="S4" i="45"/>
  <c r="S5" i="45"/>
  <c r="E6" i="45"/>
  <c r="D2" i="30"/>
  <c r="C2" i="29"/>
  <c r="H7" i="29"/>
  <c r="C3" i="47"/>
  <c r="N3" i="47" s="1"/>
  <c r="C2" i="47"/>
  <c r="M2" i="47" s="1"/>
  <c r="B3" i="47"/>
  <c r="B2" i="47"/>
  <c r="A3" i="47"/>
  <c r="A2" i="47"/>
  <c r="D3" i="46"/>
  <c r="O3" i="46" s="1"/>
  <c r="E3" i="46"/>
  <c r="D4" i="46"/>
  <c r="G4" i="46" s="1"/>
  <c r="E4" i="46"/>
  <c r="E2" i="46"/>
  <c r="D2" i="46"/>
  <c r="I2" i="46" s="1"/>
  <c r="B3" i="46"/>
  <c r="B4" i="46"/>
  <c r="B2" i="46"/>
  <c r="A3" i="46"/>
  <c r="A4" i="46"/>
  <c r="A2" i="46"/>
  <c r="S7" i="45"/>
  <c r="S8" i="45"/>
  <c r="S12" i="45"/>
  <c r="S13" i="45"/>
  <c r="S14" i="45"/>
  <c r="S15" i="45"/>
  <c r="S16" i="45"/>
  <c r="S17" i="45"/>
  <c r="S18" i="45"/>
  <c r="S19" i="45"/>
  <c r="S20" i="45"/>
  <c r="S21" i="45"/>
  <c r="S22" i="45"/>
  <c r="S23" i="45"/>
  <c r="S24" i="45"/>
  <c r="S25" i="45"/>
  <c r="S26" i="45"/>
  <c r="S27" i="45"/>
  <c r="D3" i="45"/>
  <c r="A3" i="45" s="1"/>
  <c r="G3" i="45"/>
  <c r="H3" i="45"/>
  <c r="I3" i="45"/>
  <c r="J3" i="45"/>
  <c r="K3" i="45"/>
  <c r="D4" i="45"/>
  <c r="B4" i="45" s="1"/>
  <c r="G4" i="45"/>
  <c r="H4" i="45"/>
  <c r="I4" i="45"/>
  <c r="J4" i="45"/>
  <c r="K4" i="45"/>
  <c r="D5" i="45"/>
  <c r="B5" i="45" s="1"/>
  <c r="G5" i="45"/>
  <c r="H5" i="45"/>
  <c r="I5" i="45"/>
  <c r="J5" i="45"/>
  <c r="K5" i="45"/>
  <c r="D6" i="45"/>
  <c r="B6" i="45" s="1"/>
  <c r="G6" i="45"/>
  <c r="H6" i="45"/>
  <c r="I6" i="45"/>
  <c r="J6" i="45"/>
  <c r="K6" i="45"/>
  <c r="D7" i="45"/>
  <c r="A7" i="45" s="1"/>
  <c r="E7" i="45"/>
  <c r="F7" i="45"/>
  <c r="G7" i="45"/>
  <c r="H7" i="45"/>
  <c r="I7" i="45"/>
  <c r="J7" i="45"/>
  <c r="K7" i="45"/>
  <c r="D8" i="45"/>
  <c r="A8" i="45" s="1"/>
  <c r="E8" i="45"/>
  <c r="F8" i="45"/>
  <c r="G8" i="45"/>
  <c r="H8" i="45"/>
  <c r="I8" i="45"/>
  <c r="J8" i="45"/>
  <c r="K8" i="45"/>
  <c r="D9" i="45"/>
  <c r="C9" i="45" s="1"/>
  <c r="G9" i="45"/>
  <c r="H9" i="45"/>
  <c r="I9" i="45"/>
  <c r="J9" i="45"/>
  <c r="K9" i="45"/>
  <c r="D10" i="45"/>
  <c r="A10" i="45" s="1"/>
  <c r="G10" i="45"/>
  <c r="H10" i="45"/>
  <c r="I10" i="45"/>
  <c r="J10" i="45"/>
  <c r="K10" i="45"/>
  <c r="D11" i="45"/>
  <c r="A11" i="45" s="1"/>
  <c r="G11" i="45"/>
  <c r="H11" i="45"/>
  <c r="I11" i="45"/>
  <c r="J11" i="45"/>
  <c r="K11" i="45"/>
  <c r="D12" i="45"/>
  <c r="C12" i="45" s="1"/>
  <c r="E12" i="45"/>
  <c r="F12" i="45"/>
  <c r="G12" i="45"/>
  <c r="H12" i="45"/>
  <c r="I12" i="45"/>
  <c r="J12" i="45"/>
  <c r="K12" i="45"/>
  <c r="D13" i="45"/>
  <c r="A13" i="45"/>
  <c r="E13" i="45"/>
  <c r="F13" i="45"/>
  <c r="G13" i="45"/>
  <c r="H13" i="45"/>
  <c r="I13" i="45"/>
  <c r="J13" i="45"/>
  <c r="K13" i="45"/>
  <c r="D14" i="45"/>
  <c r="C14" i="45" s="1"/>
  <c r="E14" i="45"/>
  <c r="F14" i="45"/>
  <c r="G14" i="45"/>
  <c r="H14" i="45"/>
  <c r="I14" i="45"/>
  <c r="J14" i="45"/>
  <c r="K14" i="45"/>
  <c r="D15" i="45"/>
  <c r="C15" i="45" s="1"/>
  <c r="E15" i="45"/>
  <c r="F15" i="45"/>
  <c r="G15" i="45"/>
  <c r="H15" i="45"/>
  <c r="I15" i="45"/>
  <c r="J15" i="45"/>
  <c r="K15" i="45"/>
  <c r="D16" i="45"/>
  <c r="C16" i="45" s="1"/>
  <c r="E16" i="45"/>
  <c r="F16" i="45"/>
  <c r="G16" i="45"/>
  <c r="H16" i="45"/>
  <c r="I16" i="45"/>
  <c r="J16" i="45"/>
  <c r="K16" i="45"/>
  <c r="D17" i="45"/>
  <c r="A17" i="45" s="1"/>
  <c r="E17" i="45"/>
  <c r="F17" i="45"/>
  <c r="G17" i="45"/>
  <c r="H17" i="45"/>
  <c r="I17" i="45"/>
  <c r="J17" i="45"/>
  <c r="K17" i="45"/>
  <c r="D18" i="45"/>
  <c r="C18" i="45" s="1"/>
  <c r="E18" i="45"/>
  <c r="F18" i="45"/>
  <c r="G18" i="45"/>
  <c r="H18" i="45"/>
  <c r="I18" i="45"/>
  <c r="J18" i="45"/>
  <c r="K18" i="45"/>
  <c r="D19" i="45"/>
  <c r="A19" i="45" s="1"/>
  <c r="E19" i="45"/>
  <c r="F19" i="45"/>
  <c r="G19" i="45"/>
  <c r="H19" i="45"/>
  <c r="I19" i="45"/>
  <c r="J19" i="45"/>
  <c r="K19" i="45"/>
  <c r="D20" i="45"/>
  <c r="C20" i="45" s="1"/>
  <c r="E20" i="45"/>
  <c r="F20" i="45"/>
  <c r="G20" i="45"/>
  <c r="H20" i="45"/>
  <c r="I20" i="45"/>
  <c r="J20" i="45"/>
  <c r="K20" i="45"/>
  <c r="D21" i="45"/>
  <c r="B21" i="45" s="1"/>
  <c r="E21" i="45"/>
  <c r="F21" i="45"/>
  <c r="G21" i="45"/>
  <c r="H21" i="45"/>
  <c r="I21" i="45"/>
  <c r="J21" i="45"/>
  <c r="K21" i="45"/>
  <c r="D22" i="45"/>
  <c r="C22" i="45" s="1"/>
  <c r="E22" i="45"/>
  <c r="F22" i="45"/>
  <c r="G22" i="45"/>
  <c r="H22" i="45"/>
  <c r="I22" i="45"/>
  <c r="J22" i="45"/>
  <c r="K22" i="45"/>
  <c r="D23" i="45"/>
  <c r="B23" i="45" s="1"/>
  <c r="E23" i="45"/>
  <c r="F23" i="45"/>
  <c r="G23" i="45"/>
  <c r="H23" i="45"/>
  <c r="I23" i="45"/>
  <c r="J23" i="45"/>
  <c r="K23" i="45"/>
  <c r="D24" i="45"/>
  <c r="C24" i="45" s="1"/>
  <c r="E24" i="45"/>
  <c r="F24" i="45"/>
  <c r="G24" i="45"/>
  <c r="H24" i="45"/>
  <c r="I24" i="45"/>
  <c r="J24" i="45"/>
  <c r="K24" i="45"/>
  <c r="D25" i="45"/>
  <c r="B25" i="45" s="1"/>
  <c r="E25" i="45"/>
  <c r="F25" i="45"/>
  <c r="G25" i="45"/>
  <c r="H25" i="45"/>
  <c r="I25" i="45"/>
  <c r="J25" i="45"/>
  <c r="K25" i="45"/>
  <c r="D26" i="45"/>
  <c r="B26" i="45" s="1"/>
  <c r="E26" i="45"/>
  <c r="F26" i="45"/>
  <c r="G26" i="45"/>
  <c r="H26" i="45"/>
  <c r="I26" i="45"/>
  <c r="J26" i="45"/>
  <c r="K26" i="45"/>
  <c r="D27" i="45"/>
  <c r="C27" i="45" s="1"/>
  <c r="E27" i="45"/>
  <c r="F27" i="45"/>
  <c r="G27" i="45"/>
  <c r="H27" i="45"/>
  <c r="I27" i="45"/>
  <c r="J27" i="45"/>
  <c r="K27" i="45"/>
  <c r="G2" i="45"/>
  <c r="H2" i="45"/>
  <c r="I2" i="45"/>
  <c r="J2" i="45"/>
  <c r="K2" i="45"/>
  <c r="D2" i="45"/>
  <c r="A2" i="45" s="1"/>
  <c r="C7" i="45"/>
  <c r="B7" i="45"/>
  <c r="B3" i="44"/>
  <c r="B4" i="44"/>
  <c r="B2" i="44"/>
  <c r="A3" i="44"/>
  <c r="A4" i="44"/>
  <c r="A2" i="44"/>
  <c r="C13" i="45"/>
  <c r="B13" i="45"/>
  <c r="A26" i="45"/>
  <c r="A9" i="45"/>
  <c r="B9" i="45"/>
  <c r="B27" i="45"/>
  <c r="B8" i="45"/>
  <c r="J23" i="20"/>
  <c r="P23" i="20" s="1"/>
  <c r="G7" i="39" s="1"/>
  <c r="J22" i="20"/>
  <c r="P22" i="20" s="1"/>
  <c r="J21" i="20"/>
  <c r="P21" i="20" s="1"/>
  <c r="J20" i="20"/>
  <c r="P20" i="20" s="1"/>
  <c r="J12" i="20"/>
  <c r="P12" i="20" s="1"/>
  <c r="J9" i="20"/>
  <c r="P9" i="20" s="1"/>
  <c r="F2" i="44"/>
  <c r="C5" i="38"/>
  <c r="D2" i="44" s="1"/>
  <c r="D8" i="29"/>
  <c r="G5" i="29"/>
  <c r="E5" i="29"/>
  <c r="N3" i="45"/>
  <c r="O3" i="45"/>
  <c r="P3" i="45"/>
  <c r="Q3" i="45"/>
  <c r="R3" i="45"/>
  <c r="N4" i="45"/>
  <c r="O4" i="45"/>
  <c r="P4" i="45"/>
  <c r="Q4" i="45"/>
  <c r="R4" i="45"/>
  <c r="N5" i="45"/>
  <c r="O5" i="45"/>
  <c r="P5" i="45"/>
  <c r="Q5" i="45"/>
  <c r="R5" i="45"/>
  <c r="N6" i="45"/>
  <c r="O6" i="45"/>
  <c r="P6" i="45"/>
  <c r="Q6" i="45"/>
  <c r="R6" i="45"/>
  <c r="N7" i="45"/>
  <c r="O7" i="45"/>
  <c r="P7" i="45"/>
  <c r="Q7" i="45"/>
  <c r="R7" i="45"/>
  <c r="N8" i="45"/>
  <c r="O8" i="45"/>
  <c r="P8" i="45"/>
  <c r="Q8" i="45"/>
  <c r="R8" i="45"/>
  <c r="N9" i="45"/>
  <c r="O9" i="45"/>
  <c r="P9" i="45"/>
  <c r="Q9" i="45"/>
  <c r="R9" i="45"/>
  <c r="N10" i="45"/>
  <c r="O10" i="45"/>
  <c r="P10" i="45"/>
  <c r="Q10" i="45"/>
  <c r="R10" i="45"/>
  <c r="N11" i="45"/>
  <c r="O11" i="45"/>
  <c r="P11" i="45"/>
  <c r="Q11" i="45"/>
  <c r="R11" i="45"/>
  <c r="N12" i="45"/>
  <c r="O12" i="45"/>
  <c r="P12" i="45"/>
  <c r="Q12" i="45"/>
  <c r="R12" i="45"/>
  <c r="N13" i="45"/>
  <c r="O13" i="45"/>
  <c r="P13" i="45"/>
  <c r="Q13" i="45"/>
  <c r="R13" i="45"/>
  <c r="N14" i="45"/>
  <c r="O14" i="45"/>
  <c r="P14" i="45"/>
  <c r="Q14" i="45"/>
  <c r="R14" i="45"/>
  <c r="N15" i="45"/>
  <c r="O15" i="45"/>
  <c r="P15" i="45"/>
  <c r="Q15" i="45"/>
  <c r="R15" i="45"/>
  <c r="N16" i="45"/>
  <c r="O16" i="45"/>
  <c r="P16" i="45"/>
  <c r="Q16" i="45"/>
  <c r="R16" i="45"/>
  <c r="N17" i="45"/>
  <c r="O17" i="45"/>
  <c r="P17" i="45"/>
  <c r="Q17" i="45"/>
  <c r="R17" i="45"/>
  <c r="N18" i="45"/>
  <c r="O18" i="45"/>
  <c r="P18" i="45"/>
  <c r="Q18" i="45"/>
  <c r="R18" i="45"/>
  <c r="N19" i="45"/>
  <c r="O19" i="45"/>
  <c r="P19" i="45"/>
  <c r="Q19" i="45"/>
  <c r="R19" i="45"/>
  <c r="N20" i="45"/>
  <c r="O20" i="45"/>
  <c r="P20" i="45"/>
  <c r="Q20" i="45"/>
  <c r="R20" i="45"/>
  <c r="N21" i="45"/>
  <c r="O21" i="45"/>
  <c r="P21" i="45"/>
  <c r="Q21" i="45"/>
  <c r="R21" i="45"/>
  <c r="N22" i="45"/>
  <c r="O22" i="45"/>
  <c r="P22" i="45"/>
  <c r="Q22" i="45"/>
  <c r="R22" i="45"/>
  <c r="N23" i="45"/>
  <c r="O23" i="45"/>
  <c r="P23" i="45"/>
  <c r="Q23" i="45"/>
  <c r="R23" i="45"/>
  <c r="N24" i="45"/>
  <c r="O24" i="45"/>
  <c r="P24" i="45"/>
  <c r="Q24" i="45"/>
  <c r="R24" i="45"/>
  <c r="N25" i="45"/>
  <c r="O25" i="45"/>
  <c r="P25" i="45"/>
  <c r="Q25" i="45"/>
  <c r="R25" i="45"/>
  <c r="N26" i="45"/>
  <c r="O26" i="45"/>
  <c r="P26" i="45"/>
  <c r="Q26" i="45"/>
  <c r="R26" i="45"/>
  <c r="N27" i="45"/>
  <c r="O27" i="45"/>
  <c r="P27" i="45"/>
  <c r="Q27" i="45"/>
  <c r="R27" i="45"/>
  <c r="M21" i="45"/>
  <c r="L11" i="45"/>
  <c r="L12" i="45"/>
  <c r="L13" i="45"/>
  <c r="L19" i="45"/>
  <c r="L20" i="45"/>
  <c r="L21" i="45"/>
  <c r="L27" i="45"/>
  <c r="L4" i="45"/>
  <c r="L5" i="45"/>
  <c r="M26" i="45"/>
  <c r="L26" i="45"/>
  <c r="M10" i="45"/>
  <c r="L10" i="45"/>
  <c r="M25" i="45"/>
  <c r="L25" i="45"/>
  <c r="M17" i="45"/>
  <c r="L17" i="45"/>
  <c r="M9" i="45"/>
  <c r="L9" i="45"/>
  <c r="M27" i="45"/>
  <c r="M11" i="45"/>
  <c r="M15" i="45"/>
  <c r="L15" i="45"/>
  <c r="M16" i="45"/>
  <c r="L16" i="45"/>
  <c r="M23" i="45"/>
  <c r="L23" i="45"/>
  <c r="M7" i="45"/>
  <c r="L7" i="45"/>
  <c r="M20" i="45"/>
  <c r="M22" i="45"/>
  <c r="L22" i="45"/>
  <c r="M14" i="45"/>
  <c r="L14" i="45"/>
  <c r="L6" i="45"/>
  <c r="M19" i="45"/>
  <c r="M12" i="45"/>
  <c r="M24" i="45"/>
  <c r="L24" i="45"/>
  <c r="M8" i="45"/>
  <c r="L8" i="45"/>
  <c r="M13" i="45"/>
  <c r="M18" i="45"/>
  <c r="L18" i="45"/>
  <c r="L3" i="45"/>
  <c r="E7" i="29"/>
  <c r="E6" i="29"/>
  <c r="R2" i="45"/>
  <c r="Q2" i="45"/>
  <c r="P2" i="45"/>
  <c r="O2" i="45"/>
  <c r="F11" i="45"/>
  <c r="F10" i="45"/>
  <c r="F9" i="45"/>
  <c r="E10" i="45"/>
  <c r="S10" i="45"/>
  <c r="E11" i="45"/>
  <c r="S11" i="45"/>
  <c r="S9" i="45"/>
  <c r="E9" i="45"/>
  <c r="L2" i="45"/>
  <c r="F4" i="30"/>
  <c r="F6" i="30" s="1"/>
  <c r="H6" i="29"/>
  <c r="H5" i="29"/>
  <c r="N2" i="45"/>
  <c r="G3" i="44"/>
  <c r="F3" i="44"/>
  <c r="E3" i="44"/>
  <c r="H3" i="44"/>
  <c r="F4" i="44"/>
  <c r="G4" i="44"/>
  <c r="G2" i="44"/>
  <c r="H4" i="44"/>
  <c r="H2" i="44"/>
  <c r="E4" i="44"/>
  <c r="E2" i="44"/>
  <c r="G6" i="29"/>
  <c r="G7" i="29"/>
  <c r="E5" i="30"/>
  <c r="E4" i="30"/>
  <c r="A23" i="45" l="1"/>
  <c r="C3" i="45"/>
  <c r="B10" i="45"/>
  <c r="A15" i="45"/>
  <c r="C11" i="45"/>
  <c r="C10" i="45"/>
  <c r="A27" i="45"/>
  <c r="I3" i="46"/>
  <c r="P3" i="46"/>
  <c r="K3" i="46"/>
  <c r="K2" i="47"/>
  <c r="G2" i="47"/>
  <c r="L2" i="47"/>
  <c r="L2" i="46"/>
  <c r="I4" i="46"/>
  <c r="B3" i="45"/>
  <c r="C23" i="45"/>
  <c r="Q2" i="46"/>
  <c r="P2" i="46"/>
  <c r="O2" i="46"/>
  <c r="A22" i="45"/>
  <c r="J2" i="46"/>
  <c r="C21" i="45"/>
  <c r="N2" i="46"/>
  <c r="F2" i="46"/>
  <c r="B15" i="45"/>
  <c r="C25" i="45"/>
  <c r="A21" i="45"/>
  <c r="M2" i="46"/>
  <c r="B24" i="45"/>
  <c r="G2" i="46"/>
  <c r="B22" i="45"/>
  <c r="B11" i="45"/>
  <c r="A25" i="45"/>
  <c r="K2" i="46"/>
  <c r="H2" i="46"/>
  <c r="B19" i="45"/>
  <c r="C5" i="45"/>
  <c r="B17" i="45"/>
  <c r="C19" i="45"/>
  <c r="H8" i="29"/>
  <c r="I8" i="29" s="1"/>
  <c r="S6" i="45"/>
  <c r="E5" i="45"/>
  <c r="D5" i="38"/>
  <c r="I2" i="44" s="1"/>
  <c r="K4" i="46"/>
  <c r="M4" i="46"/>
  <c r="O4" i="46"/>
  <c r="C17" i="45"/>
  <c r="L4" i="46"/>
  <c r="Q4" i="46"/>
  <c r="G8" i="29"/>
  <c r="E3" i="47"/>
  <c r="H4" i="46"/>
  <c r="F3" i="47"/>
  <c r="J4" i="46"/>
  <c r="F4" i="46"/>
  <c r="P4" i="46"/>
  <c r="N4" i="46"/>
  <c r="A16" i="45"/>
  <c r="B16" i="45"/>
  <c r="B14" i="45"/>
  <c r="C2" i="45"/>
  <c r="J3" i="47"/>
  <c r="N3" i="46"/>
  <c r="L3" i="47"/>
  <c r="E2" i="47"/>
  <c r="C4" i="45"/>
  <c r="N2" i="47"/>
  <c r="M3" i="46"/>
  <c r="O2" i="47"/>
  <c r="H2" i="47"/>
  <c r="A14" i="45"/>
  <c r="A24" i="45"/>
  <c r="C6" i="45"/>
  <c r="A12" i="45"/>
  <c r="B20" i="45"/>
  <c r="C8" i="45"/>
  <c r="B12" i="45"/>
  <c r="K3" i="47"/>
  <c r="I3" i="47"/>
  <c r="G3" i="46"/>
  <c r="A5" i="45"/>
  <c r="A20" i="45"/>
  <c r="E4" i="45"/>
  <c r="L3" i="46"/>
  <c r="J2" i="47"/>
  <c r="B2" i="45"/>
  <c r="M3" i="47"/>
  <c r="J3" i="46"/>
  <c r="A18" i="45"/>
  <c r="A6" i="45"/>
  <c r="A4" i="45"/>
  <c r="E3" i="45"/>
  <c r="F2" i="47"/>
  <c r="O3" i="47"/>
  <c r="I2" i="47"/>
  <c r="Q3" i="46"/>
  <c r="F3" i="46"/>
  <c r="B18" i="45"/>
  <c r="C26" i="45"/>
  <c r="H3" i="46"/>
  <c r="G3" i="47"/>
  <c r="G10" i="39"/>
  <c r="H3" i="47"/>
  <c r="G4" i="30"/>
  <c r="P2" i="47" s="1"/>
  <c r="S2" i="45"/>
  <c r="E6" i="30"/>
  <c r="G6" i="30"/>
  <c r="G5" i="30"/>
  <c r="P3" i="47" s="1"/>
  <c r="C6" i="38" l="1"/>
  <c r="D6" i="38" s="1"/>
  <c r="D3" i="44" l="1"/>
  <c r="C7" i="38"/>
  <c r="D4" i="44" s="1"/>
  <c r="I3" i="44"/>
  <c r="D7" i="38"/>
  <c r="I4" i="44" s="1"/>
</calcChain>
</file>

<file path=xl/sharedStrings.xml><?xml version="1.0" encoding="utf-8"?>
<sst xmlns="http://schemas.openxmlformats.org/spreadsheetml/2006/main" count="462" uniqueCount="375">
  <si>
    <t>No.</t>
  </si>
  <si>
    <t>Purpose:</t>
  </si>
  <si>
    <t>Notes:</t>
  </si>
  <si>
    <t>Actions:</t>
  </si>
  <si>
    <t xml:space="preserve">Contract Name: </t>
  </si>
  <si>
    <t>Ref Number:</t>
  </si>
  <si>
    <t>Total</t>
  </si>
  <si>
    <t>Total Cost</t>
  </si>
  <si>
    <t xml:space="preserve">Notes: </t>
  </si>
  <si>
    <t>Theme</t>
  </si>
  <si>
    <t>Key Value Indicator</t>
  </si>
  <si>
    <t xml:space="preserve">Supplier Commitment </t>
  </si>
  <si>
    <t>Total Financial Value</t>
  </si>
  <si>
    <t>Example Only</t>
  </si>
  <si>
    <t xml:space="preserve">Develop and increase high quality education and training that enables local people to fulfil their potential.  </t>
  </si>
  <si>
    <t>Local Employment Value</t>
  </si>
  <si>
    <t xml:space="preserve"> Internal only</t>
  </si>
  <si>
    <t>Total Local Staff Net Salary</t>
  </si>
  <si>
    <t>Value Creation</t>
  </si>
  <si>
    <t>Total (Weighted)</t>
  </si>
  <si>
    <t>Details</t>
  </si>
  <si>
    <t>Total No. Staff</t>
  </si>
  <si>
    <t>No. Local Staff</t>
  </si>
  <si>
    <t>Unweighted</t>
  </si>
  <si>
    <t>The number of front line positions that are local</t>
  </si>
  <si>
    <t>The number of support staff that are considered local</t>
  </si>
  <si>
    <t>Local Supply Chain Value</t>
  </si>
  <si>
    <r>
      <t xml:space="preserve">Economic Benefit </t>
    </r>
    <r>
      <rPr>
        <b/>
        <i/>
        <sz val="11"/>
        <color theme="1"/>
        <rFont val="Calibri"/>
        <family val="2"/>
        <scheme val="minor"/>
      </rPr>
      <t>- Internal Use Only</t>
    </r>
  </si>
  <si>
    <t>Organisation Type</t>
  </si>
  <si>
    <t xml:space="preserve">Total </t>
  </si>
  <si>
    <t>Local Third Sector (Social Enterprise/Charities)</t>
  </si>
  <si>
    <t>Cost/Value Ratio Summary</t>
  </si>
  <si>
    <t xml:space="preserve">Value Ratio </t>
  </si>
  <si>
    <t>Cost</t>
  </si>
  <si>
    <t>Forecasted Value</t>
  </si>
  <si>
    <t xml:space="preserve">Notes:  </t>
  </si>
  <si>
    <t>(S) Scoring</t>
  </si>
  <si>
    <t>Herefordshire Council – (S) Score</t>
  </si>
  <si>
    <t>Unsatisfactory</t>
  </si>
  <si>
    <t>Poor</t>
  </si>
  <si>
    <t>Partial</t>
  </si>
  <si>
    <t>Satisfactory</t>
  </si>
  <si>
    <t>Good</t>
  </si>
  <si>
    <t>Excellent</t>
  </si>
  <si>
    <t>7.6p to 10p in the £</t>
  </si>
  <si>
    <t>10.1p to 15p in the £</t>
  </si>
  <si>
    <t>15.1p to 20p in the £</t>
  </si>
  <si>
    <t>20.1p to 25p in the £</t>
  </si>
  <si>
    <t>Master Reference Document - Information Only</t>
  </si>
  <si>
    <t>Area</t>
  </si>
  <si>
    <t>SV Pledge</t>
  </si>
  <si>
    <t>Outcomes</t>
  </si>
  <si>
    <t>Impact</t>
  </si>
  <si>
    <t>Unweighted Proxy £</t>
  </si>
  <si>
    <t>Source</t>
  </si>
  <si>
    <t>Deadweight</t>
  </si>
  <si>
    <t>Attribution</t>
  </si>
  <si>
    <t>Displacement</t>
  </si>
  <si>
    <t>Strengthen communities to ensure that everyone lives well and safely together.</t>
  </si>
  <si>
    <t>Increased access and capacity with community/prevention and complementary services</t>
  </si>
  <si>
    <t>The cost requirement of the volunteering hour being delivered</t>
  </si>
  <si>
    <t xml:space="preserve">Offer a number of curriculum and career support activities with schools. </t>
  </si>
  <si>
    <t>Greater community impact</t>
  </si>
  <si>
    <t>Support the role of youth workers across parishes and market towns. E.g. Contribute towards a community fund.</t>
  </si>
  <si>
    <t>Increased access to youth workers for young people</t>
  </si>
  <si>
    <t>New and improved meaningful activity and support for young people</t>
  </si>
  <si>
    <t>Average cost equality of a youth worker + on costs</t>
  </si>
  <si>
    <t>https://www.glassdoor.co.uk/Salaries/youth-worker-salary-SRCH_KO0,12.htm + On costs (17.9%) - (Budgeted)</t>
  </si>
  <si>
    <t>Early identification of poor mental health</t>
  </si>
  <si>
    <t xml:space="preserve">Reduction of crisis and urgent support </t>
  </si>
  <si>
    <t>Cost of mental health intervention</t>
  </si>
  <si>
    <t>https://mhfaengland.org/individuals/adult/2-day/</t>
  </si>
  <si>
    <t>Average cost of training</t>
  </si>
  <si>
    <t>https://www.moneyadviceservice.org.uk/en/articles/guide-to-financial-adviser-fees#:~:text=An%20hourly%20rate%20%2D%20this%20will,money%20you%20want%20to%20invest.</t>
  </si>
  <si>
    <t>Increased accessibility to social and community activities</t>
  </si>
  <si>
    <t>Greater community and social mobility</t>
  </si>
  <si>
    <t>Additional income into the area to tackle community inequalities</t>
  </si>
  <si>
    <t>Value of donation * £4</t>
  </si>
  <si>
    <t>https://ciof.org.uk/</t>
  </si>
  <si>
    <t>Develop a strong local economy which builds on our rural county’s strengths and resources.</t>
  </si>
  <si>
    <t>Increased local Third Sector supported and expenditure</t>
  </si>
  <si>
    <t>New employment skills and knowledge</t>
  </si>
  <si>
    <t xml:space="preserve">The economic value per week </t>
  </si>
  <si>
    <t>The number of new work experience weeks for young people</t>
  </si>
  <si>
    <t xml:space="preserve">Jobs </t>
  </si>
  <si>
    <t>Supporting a minimum of 50 Care Leavers to access sustainable  new employment and training.</t>
  </si>
  <si>
    <t>N/A</t>
  </si>
  <si>
    <t xml:space="preserve">Increased financial independence </t>
  </si>
  <si>
    <t>Encourage the supply chain to sign up to the living wage.  </t>
  </si>
  <si>
    <t>Reduced financial inequalities</t>
  </si>
  <si>
    <t>Value of increased employability</t>
  </si>
  <si>
    <t>Sustainable Place</t>
  </si>
  <si>
    <t>Zero Carbon by 2030 - contributing towards making sustainability, resilience and carbon minimisation central to all our actions.</t>
  </si>
  <si>
    <t>Co2 per tonne</t>
  </si>
  <si>
    <t>https://www.gov.uk/government/publications/changes-to-landfill-tax-rates-from-1-april-2020/changes-to-landfill-tax-rates-from-1-april-2020</t>
  </si>
  <si>
    <t>Improved local habitat</t>
  </si>
  <si>
    <t>https://assets.publishing.service.gov.uk/government/uploads/system/uploads/attachment_data/file/839610/net-gain-ia.pdf</t>
  </si>
  <si>
    <t xml:space="preserve">Leadership </t>
  </si>
  <si>
    <t>Deliver social value supply chain training to 500 suppliers across three years. Direct</t>
  </si>
  <si>
    <t xml:space="preserve">Nominal value only </t>
  </si>
  <si>
    <t>An increase or maintaining of salaries remaining within the local economy</t>
  </si>
  <si>
    <t>https://www.ons.gov.uk/peoplepopulationandcommunity/personalandhouseholdfinances/expenditure/bulletins/familyspendingintheuk/april2018tomarch2019#:~:text=and%20Food%20Survey-,Notes%3A,across%20all%20deciles%20are%20shown.</t>
  </si>
  <si>
    <t>(1) Themes, social value pledges and key value indicators have been agreed by Herefordshire Council in 2021.</t>
  </si>
  <si>
    <t>(5) Sources are defined as the location in which the financial proxy has been taken.</t>
  </si>
  <si>
    <t>1.Support our local people, communities and businesses to feel safe and in their homes, communities, and workplaces</t>
  </si>
  <si>
    <t xml:space="preserve">1.Social and Community </t>
  </si>
  <si>
    <t xml:space="preserve">2.Social and Community </t>
  </si>
  <si>
    <t xml:space="preserve">4.Social and Community </t>
  </si>
  <si>
    <t xml:space="preserve">1. Crime and Justice </t>
  </si>
  <si>
    <t>1. Health and Wellbeing</t>
  </si>
  <si>
    <t>2. Health and Wellbeing</t>
  </si>
  <si>
    <t>3. Health and Wellbeing</t>
  </si>
  <si>
    <t xml:space="preserve">3.Social and Community </t>
  </si>
  <si>
    <t xml:space="preserve">2. Crime and Justice </t>
  </si>
  <si>
    <t>1. Education and Skills</t>
  </si>
  <si>
    <t>2. Education and Skills</t>
  </si>
  <si>
    <t>3. Education and Skills</t>
  </si>
  <si>
    <t>4. Education and Skills</t>
  </si>
  <si>
    <t>5. Education and Skills</t>
  </si>
  <si>
    <t>1. Employment</t>
  </si>
  <si>
    <t>2. Employment</t>
  </si>
  <si>
    <t>3. Employment</t>
  </si>
  <si>
    <t>4. Employment</t>
  </si>
  <si>
    <t>5. Employment</t>
  </si>
  <si>
    <t>6. Employment</t>
  </si>
  <si>
    <t>1. Environmental</t>
  </si>
  <si>
    <t>2. Environmental</t>
  </si>
  <si>
    <t>3. Environmental</t>
  </si>
  <si>
    <t>1. Leadership</t>
  </si>
  <si>
    <t>2. Leadership</t>
  </si>
  <si>
    <t xml:space="preserve">1. Social and Community </t>
  </si>
  <si>
    <t xml:space="preserve">2. Social and Community </t>
  </si>
  <si>
    <t xml:space="preserve">3. Social and Community </t>
  </si>
  <si>
    <t xml:space="preserve">4. Social and Community </t>
  </si>
  <si>
    <t>Row Labels</t>
  </si>
  <si>
    <t>Grand Total</t>
  </si>
  <si>
    <t>Sum of Total Financial Value</t>
  </si>
  <si>
    <t>Sum of Unweighted</t>
  </si>
  <si>
    <t>Sum of Total</t>
  </si>
  <si>
    <t>Dashboard</t>
  </si>
  <si>
    <t>No. of Organisations</t>
  </si>
  <si>
    <t>Local Micro Enterprise/ SME</t>
  </si>
  <si>
    <t>% of Local Staff</t>
  </si>
  <si>
    <t>Tab (4) - Local Suppliers = How much of your supply chain is considered local?</t>
  </si>
  <si>
    <t>Net Salary of Local Staff Only</t>
  </si>
  <si>
    <t>(1) Local organisations are those who have a business address within a Herefordshire postcode.</t>
  </si>
  <si>
    <t xml:space="preserve">Cost/Value Ratio (CV) - (pence in the pound) </t>
  </si>
  <si>
    <t>Additional awareness and understanding of career opportunities</t>
  </si>
  <si>
    <t>Explanation/Unit of Measure</t>
  </si>
  <si>
    <t>Cost of school visit</t>
  </si>
  <si>
    <t>Number of staff</t>
  </si>
  <si>
    <t>Ratio Yr 1</t>
  </si>
  <si>
    <t>Ratio Yr 2</t>
  </si>
  <si>
    <t>Ratio Yr 5</t>
  </si>
  <si>
    <t>Ratio Yr 4</t>
  </si>
  <si>
    <t>Ratio Yr 3</t>
  </si>
  <si>
    <t>Sum of % of Local Staff</t>
  </si>
  <si>
    <t>(1) To establish the cost of the delivery of the contract, to enable a legitimate value ratio to be established.</t>
  </si>
  <si>
    <t>Tab (3) - Local Employment = How many local people are going to be associated with the contract delivery?</t>
  </si>
  <si>
    <t>(1) Local staff are defined as living within the Herefordshire county boundary.</t>
  </si>
  <si>
    <t>Increased local expenditure</t>
  </si>
  <si>
    <t>Key Value Indicators (KVIs)</t>
  </si>
  <si>
    <t xml:space="preserve">Supplier Commitments </t>
  </si>
  <si>
    <t>Work with the voluntary, community and social enterprise and charity sector (VCSE) to deliver 1000 hours of community activities that support localised needs.</t>
  </si>
  <si>
    <t>Additional local community support available, reducing the need for support/capacity elsewhere</t>
  </si>
  <si>
    <t>TOMs NT17</t>
  </si>
  <si>
    <t>TOMs NT8</t>
  </si>
  <si>
    <t>Support the voluntary sector and council partnerships to provide support to vulnerable individuals at risk of becoming homeless, or who may be roofless, including the provision of home starter packs.</t>
  </si>
  <si>
    <t>Improved home environment and self-esteem</t>
  </si>
  <si>
    <t>Reduction in the need for loans or second hand furniture and equipment</t>
  </si>
  <si>
    <t>Value of new starter pack - full cost recovery</t>
  </si>
  <si>
    <t>A budget has been created based on essential items - sofa, table and chairs, bed, wardrobe, one week's shopping, kettle, toaster, microwave, cutlery, cups/plates etc.</t>
  </si>
  <si>
    <t>Sustain resilient people and communities, increasing both physical and mental wellbeing.</t>
  </si>
  <si>
    <t>Create 250 mental health first aiders across Herefordshire.</t>
  </si>
  <si>
    <t>Provide regulated  debt management/ budgeting awareness coaching to support individuals classed as homeless.</t>
  </si>
  <si>
    <t xml:space="preserve">Increased ability to effectively manage money </t>
  </si>
  <si>
    <t>Reduction of unsustainable debt/value of average debit (interest)</t>
  </si>
  <si>
    <t>Provide 250 low-income households with access to a road-legal bicycle and promote its use.</t>
  </si>
  <si>
    <t>Average cost of weekly bus pass (6 months) + cost of bike, lock and course</t>
  </si>
  <si>
    <t>A budget has been created based on cost of bike, safety equipment and lessons.</t>
  </si>
  <si>
    <t>Support our local people, communities and businesses to feel safe in their homes, communities and workplaces.</t>
  </si>
  <si>
    <t>Reduction of community based anti-social behaviour</t>
  </si>
  <si>
    <t>Increased sense of belonging/ reduction in community cleaning</t>
  </si>
  <si>
    <t>TOMs RE28</t>
  </si>
  <si>
    <t>Community initiatives that address the causes of crime, break the cycle of offending and provide support for victims. </t>
  </si>
  <si>
    <t>Increased community action and activities</t>
  </si>
  <si>
    <t>Increase in numbers of contracts with SMEs by 10% by 2023  (currently 59.7%). </t>
  </si>
  <si>
    <t xml:space="preserve">Increased economic benefit of local expenditure </t>
  </si>
  <si>
    <t>Multiplier effect of the engagement of local businesses/VCSE sector within supply chain</t>
  </si>
  <si>
    <t>TOMs NT18/19</t>
  </si>
  <si>
    <t>The increase in VCSE contracts by 10% by 2023 (currently 12.6%) (34.3% are local) promoting the use of SMEs and social enterprises within the supply chain (aimed at Tier 1 contractors primarily). </t>
  </si>
  <si>
    <t>TOMs NT18/20</t>
  </si>
  <si>
    <t>Increased employability of 16-25 year olds</t>
  </si>
  <si>
    <t>TOMs NT10</t>
  </si>
  <si>
    <t>Deliver 300 work experience and/or volunteering weeks for young people aged 14 - 24, including individuals from under-represented groups.   </t>
  </si>
  <si>
    <t>Increased employability and work readiness</t>
  </si>
  <si>
    <t>TOMs NT12</t>
  </si>
  <si>
    <t>Deliver 300 work experience and /or volunteering weeks for young people aged 14 - 24, including individuals from under-represented groups.   </t>
  </si>
  <si>
    <t>Supporting a minimum of 50 Care Leavers to access sustainable new employment and training.</t>
  </si>
  <si>
    <t>Actual salary data captured through local employment</t>
  </si>
  <si>
    <t>Reduction of NEETs +  value of employment</t>
  </si>
  <si>
    <t>Support local businesses to grow jobs and keep unemployment rates low to help our rural county prosper.</t>
  </si>
  <si>
    <t>Increased disposable income</t>
  </si>
  <si>
    <t xml:space="preserve">Nominal only </t>
  </si>
  <si>
    <t>TOMs NT11</t>
  </si>
  <si>
    <t>Protect and enhance our environment and keep Herefordshire a great place to live and work, for example through contributing towards the reduction in carbon emissions, actively promoting and reducing waste to landfill, and promoting and contributing to gains in biodiversity in Herefordshire.</t>
  </si>
  <si>
    <t>Reduction of greenhouse gases</t>
  </si>
  <si>
    <t>Fewer harmful gases within the environment</t>
  </si>
  <si>
    <t>TOMs NT64-RE40</t>
  </si>
  <si>
    <t>Increased use of reusable materials</t>
  </si>
  <si>
    <t xml:space="preserve">Reduction of use of single use materials </t>
  </si>
  <si>
    <t>Cost per tonne going to landfill</t>
  </si>
  <si>
    <t>Reduction of greenhouse gases and consumption of non-renewable energy</t>
  </si>
  <si>
    <t>Herefordshire Council will lead and encourage others to adopt forward-thinking strategies that develop, deliver and measure social and local value, for example through increasing awareness of social value through supply chain training, and developing a social value supply chain charter for organisations to sign up to.</t>
  </si>
  <si>
    <t>Increase in the commitment for organisations to support social value pledges</t>
  </si>
  <si>
    <t>Per hour</t>
  </si>
  <si>
    <t>TOMs NT 15</t>
  </si>
  <si>
    <t>Economic benefit of local expenditure</t>
  </si>
  <si>
    <t>(1) This tab provides the master information from which the community commitments and value will be pulled.</t>
  </si>
  <si>
    <t>(2) Community commitments have been created to ensure specific commitments can be made, enabling each supplier commitment to be equally reviewed and scored.</t>
  </si>
  <si>
    <t>(3) Proxy descriptions define how the financial 'proxy' value can be assigned to the commitment.</t>
  </si>
  <si>
    <t>(4) Proxy £ defines the financial value.</t>
  </si>
  <si>
    <t>(6) Discounting refers to the % of the proxy value which will be reduced to prevent overclaiming. Deadweight= what would happen anyway, attribution= how much is down to the organisation, displacement= does the activity have a negative affect elsewhere?</t>
  </si>
  <si>
    <t>All TOMs proxies are based on 2020 values.</t>
  </si>
  <si>
    <t>(3) Suppliers are able to define the outputs (the number of actions/amount of activity) that will be delivered against the KVI and supplier commitment.</t>
  </si>
  <si>
    <t>The number of back office/senior management staff that are considered local</t>
  </si>
  <si>
    <t>(3) P/T staff can be entered using a decimal point (columns C &amp; D).</t>
  </si>
  <si>
    <t>(3) SMEs (small and medium enterprises) are defined as having a turnover of less than £50m and fewer than 250 employees.</t>
  </si>
  <si>
    <t>(1) Enter into column B, row 4 the total number of local micro enterprises/SMEs that are directly attributed to the delivery of services for this contract.</t>
  </si>
  <si>
    <t>(2) Enter into column B, row 5 the total number of local third sector (social enterprises/charities) that are directly attributed to the delivery of services for this contract.</t>
  </si>
  <si>
    <t xml:space="preserve">(1) To provide a summary of the forecasted value versus cost ratio created as a result of the engagement of local people, local supply chains and value commitments against the council's social value pledges. </t>
  </si>
  <si>
    <t>A responding organisation's quantitative social value contribution will be measured by the following equation:</t>
  </si>
  <si>
    <t>Cost be antisocial incident</t>
  </si>
  <si>
    <t>Value Ratio Range (VR)</t>
  </si>
  <si>
    <t>(2) Orange cells are not to be altered or amended.</t>
  </si>
  <si>
    <t>(6) Orange cells are not to be altered or amended.</t>
  </si>
  <si>
    <t>Tab (5) - Value Ratio = Value created versus the cost of delivery.</t>
  </si>
  <si>
    <t>&lt;7.5p in the £</t>
  </si>
  <si>
    <t>25.1p to 30p+ in the £</t>
  </si>
  <si>
    <t>Social and Community - We commit a number of volunteering hours that will support areas of deprivation, in partnership with the Third Sector. (Record number of volunteering hours).</t>
  </si>
  <si>
    <t>Social and Community - We commit to local school and college visits e.g. delivering careers talks, curriculum support, literacy support, or safety talks (no. hours includes preparation time). (Record number of hours).</t>
  </si>
  <si>
    <t>Social and Community - We commit to providing a number of home starter/home marker packs for those who are at risk of becoming homeless. (Record number of packs to be donated).</t>
  </si>
  <si>
    <t>Social and Community - We commit to making a financial donation to the local community fund. (Record the value of the donations in £).</t>
  </si>
  <si>
    <t>Health and Wellbeing - We commit to train new local mental health first aiders. (Record the number of first aiders to be trained).</t>
  </si>
  <si>
    <t>Health and Wellbeing - We commit to a number of local people receiving regulated debt management/budgeting support and guidance. (Record the number of people engaged with).</t>
  </si>
  <si>
    <t>Health and Wellbeing - We commit to donating road legal bicycle(s), safety equipment, and locks for low income households together with providing road safety courses. (Record the number of bicycles).</t>
  </si>
  <si>
    <t>Crime and Justice - We commit to reducing the number of anti-social behaviour complaints received within a target area/ward. (Record the number of complaints that will no longer be recorded).</t>
  </si>
  <si>
    <t>Crime and Justice - We commit to making a financial donation to the local community fund. (Record the value of the donations in £).</t>
  </si>
  <si>
    <t>Leadership - We commit to creating a social value charter which will be adopted across our supply chain. (Record the number of organisations that will adopt your charter).</t>
  </si>
  <si>
    <t>Deliver 4 meet the buyer events with 200 local suppliers participating. Direct</t>
  </si>
  <si>
    <t>Increase/maintain a % of local staff through the delivery of the contract. (Record the number of local staff on the contract).</t>
  </si>
  <si>
    <t>Contract Ref</t>
  </si>
  <si>
    <t>Supplier</t>
  </si>
  <si>
    <t>Value Ratio Cat</t>
  </si>
  <si>
    <t>Ratio Total</t>
  </si>
  <si>
    <t xml:space="preserve">Forecast Ratio </t>
  </si>
  <si>
    <t>Contract Name</t>
  </si>
  <si>
    <t>Supplier name</t>
  </si>
  <si>
    <t>Output Yr 1</t>
  </si>
  <si>
    <t>Output Yr 2</t>
  </si>
  <si>
    <t>Output Yr 3</t>
  </si>
  <si>
    <t>Output Yr 4</t>
  </si>
  <si>
    <t>Output Yr 5</t>
  </si>
  <si>
    <t>Total Outputs Planned</t>
  </si>
  <si>
    <t>Total Planned Value</t>
  </si>
  <si>
    <t>Value Weighted Yr 1</t>
  </si>
  <si>
    <t>Value Weighted Yr 2</t>
  </si>
  <si>
    <t>Value Weighted Yr 3</t>
  </si>
  <si>
    <t>Value Weighted Yr 4</t>
  </si>
  <si>
    <t>Value Weighted Yr 5</t>
  </si>
  <si>
    <t>Total Weighted Value</t>
  </si>
  <si>
    <t>Salary Yr 1</t>
  </si>
  <si>
    <t>Salary Yr 2</t>
  </si>
  <si>
    <t>Salary Yr 3</t>
  </si>
  <si>
    <t>Salary Yr 4</t>
  </si>
  <si>
    <t>Salary Yr 5</t>
  </si>
  <si>
    <t>Salary Total Unweighted</t>
  </si>
  <si>
    <t>Created Yr 1</t>
  </si>
  <si>
    <t>Created Yr 2</t>
  </si>
  <si>
    <t>Created Yr 3</t>
  </si>
  <si>
    <t>Created Yr 4</t>
  </si>
  <si>
    <t>Created Yr 5</t>
  </si>
  <si>
    <t>Created Total Weighted</t>
  </si>
  <si>
    <t>Supply Yr 1</t>
  </si>
  <si>
    <t>Supply Yr 2</t>
  </si>
  <si>
    <t>Supply Yr 3</t>
  </si>
  <si>
    <t>Supply Yr 4</t>
  </si>
  <si>
    <t>Supply Yr 5</t>
  </si>
  <si>
    <t>Supply Total</t>
  </si>
  <si>
    <t>Benefit Yr 1</t>
  </si>
  <si>
    <t>Benefit Yr 2</t>
  </si>
  <si>
    <t>Benefit Yr 3</t>
  </si>
  <si>
    <t>Benefit Yr 4</t>
  </si>
  <si>
    <t>Benefit Yr 5</t>
  </si>
  <si>
    <t xml:space="preserve">Benefit Total </t>
  </si>
  <si>
    <t>Increased local businesses supported and expenditure</t>
  </si>
  <si>
    <t>We commit to a number of local Third Sector organisations included within our supply chain (record the number of third sector organisations within your proposed supply chain).</t>
  </si>
  <si>
    <t>Education and Skills - We commit to a number of local SME organisations included within our supply chain (record the number of local SMEs within their proposed supply chain).</t>
  </si>
  <si>
    <t>Education and Skills - We commit to a number of apprenticeship weeks delivered for local people (record the number of apprenticeship weeks delivered in the contract).</t>
  </si>
  <si>
    <t>Education and Skills - We commit to providing one week practical work experience for a young person (record the number of young people you propose to provide work experience for).</t>
  </si>
  <si>
    <t>Education and Skills - We commit to providing provision of one-week volunteering opportunity within our organisation for a young person (record total volunteering hours).</t>
  </si>
  <si>
    <t>Employment - We commit to create a new P/T sustainable employment opportunity for a recognised care leaver (record number of part time employment opportunities created).</t>
  </si>
  <si>
    <t>Employment - We commit to create a new F/T sustainable employment opportunity for a recognised care leaver (record the number of full time employment opportunities created).</t>
  </si>
  <si>
    <t>Employment - We commit to create new P/T sustainable employment opportunity +1 year (record the number of part time employment opportunities created).</t>
  </si>
  <si>
    <t>Employment - We commit to create new F/T sustainable employment opportunity + 1 year (record the number of full time employment opportunities created).</t>
  </si>
  <si>
    <t>Employment - We commit to promoting and encouraging your supply chain to sign up to be a living wage organisation (no financial value) (number of new organisations signing up to the living wage).</t>
  </si>
  <si>
    <t>Employment - We commit to a number of people being supported to improve through employability training.</t>
  </si>
  <si>
    <t>Environmental - We commit to reducing our organisation's Co2 emissions (record the number of tonnes of Co2 reduced).</t>
  </si>
  <si>
    <t>Environmental - We commit to recycling (tonnes) of used materials (record the numbers of tonnes that will be recycled).</t>
  </si>
  <si>
    <t>Leadership - We commit to training our supply chain (2+ hours) to understand and embed social value within their own organisation. (Record the number of hours' training provided).</t>
  </si>
  <si>
    <t>Protecting and enhancing biodiversity through the delivery of biodiversity net gain. </t>
  </si>
  <si>
    <t>Reducing residual waste (to include current stats), maximising the reuse of waste materials and increasing recycling rates.</t>
  </si>
  <si>
    <t xml:space="preserve">Increase employability skills through providing mock interviews and CV writing support. </t>
  </si>
  <si>
    <t>Stimulate wealth by creating new employment opportunities across the local supply chain for individuals who were previously unemployed.</t>
  </si>
  <si>
    <t>Support the council's commitment to the Equality Act, the Armed Forces Covenant and the corporate parent role. Create 100 new apprenticeship roles for individuals previously unemployed. (Measurement= number of apprenticeship weeks).</t>
  </si>
  <si>
    <t>Support anchor organisations to reduce anti-social behaviour such as county lines gang crime through the promotion of meaningful activity  for young people aged 11 - 18 in rural areas.</t>
  </si>
  <si>
    <t>Tab (2) - Local Commitments = What commitments are your organisation going to make that will create community value?</t>
  </si>
  <si>
    <t>Bidders will have the value versus expenditure ratio reviewed against other responding organisations, as part of the tender assessment.</t>
  </si>
  <si>
    <t>(1) Enter the contract name and reference number (if applicable) from the tender documents and your organisation's name in row 2.</t>
  </si>
  <si>
    <t>(2) Net salary is defined as the staff members' take-home salary.</t>
  </si>
  <si>
    <t>(1) The greater the engagement of Micro, SMEs and the Third Sector within the supply chain the greater the improved return on investment will be for the UK economy and where the organisations are considered local to Herefordshire's economy.</t>
  </si>
  <si>
    <t>(2) Micro businesses are defined as having a turnover of less than £632,000, or £316,000 on their balance sheet and as having 10 employees or fewer.</t>
  </si>
  <si>
    <t>People-led (Services)</t>
  </si>
  <si>
    <t>(4) S score represents scoring for commission-based contracts (people-led).</t>
  </si>
  <si>
    <t>The number of support staff</t>
  </si>
  <si>
    <t>The number of front line positions</t>
  </si>
  <si>
    <t>The number of back office/senior management staff</t>
  </si>
  <si>
    <t>(1) Understanding the % of local staff assigned to the contract assists Herefordshire Council in forecasting the local value that may be generated. The greater the % of local staff, the greater the probability of local value created.</t>
  </si>
  <si>
    <r>
      <t xml:space="preserve">(6) </t>
    </r>
    <r>
      <rPr>
        <i/>
        <sz val="11"/>
        <rFont val="Calibri"/>
        <family val="2"/>
        <scheme val="minor"/>
      </rPr>
      <t xml:space="preserve">Orange </t>
    </r>
    <r>
      <rPr>
        <i/>
        <sz val="11"/>
        <color theme="1"/>
        <rFont val="Calibri"/>
        <family val="2"/>
        <scheme val="minor"/>
      </rPr>
      <t>cells are not to be altered or amended.</t>
    </r>
  </si>
  <si>
    <r>
      <t xml:space="preserve">(4) Third sector organisations are considered to be charities, social enterprises and other not for profit organisations.
(5) If your organisation has a business address within a Herefordshire postcode then you can include your organisation in the figures provided on this tab.  If your organisation does not have a business address within a Herefordshire postcode then please exclude your organisation from the figures provided on this tab and include your </t>
    </r>
    <r>
      <rPr>
        <i/>
        <sz val="11"/>
        <color theme="1"/>
        <rFont val="Calibri"/>
        <family val="2"/>
        <scheme val="minor"/>
      </rPr>
      <t>local</t>
    </r>
    <r>
      <rPr>
        <sz val="11"/>
        <color theme="1"/>
        <rFont val="Calibri"/>
        <family val="2"/>
        <scheme val="minor"/>
      </rPr>
      <t xml:space="preserve"> supply chain only.</t>
    </r>
  </si>
  <si>
    <t>Total contract</t>
  </si>
  <si>
    <t>Weighted Value</t>
  </si>
  <si>
    <t>(blank)</t>
  </si>
  <si>
    <t xml:space="preserve">It is to be used in reference to the document </t>
  </si>
  <si>
    <t>which outlines how social value will be captured, measured and monitored.</t>
  </si>
  <si>
    <t>Total Contract</t>
  </si>
  <si>
    <t>Total Contract Commitments</t>
  </si>
  <si>
    <t>It is strongly recommended that all organisations wishing to formally respond to this opportunity should read this document, which incorporates Herefordshire Council's social value statement.</t>
  </si>
  <si>
    <t>Please note that figures provided in this Framework should be for the full contract duration, and pertaining to this contract only, not your organisation's social value offering for all of its contracts.</t>
  </si>
  <si>
    <t xml:space="preserve">This Framework is to be used where Herefordshire Council wishes to measure, monitor and report on the social value created through the delivery of a contract. </t>
  </si>
  <si>
    <t>Quantitative Value = (2) Local Commitments + (3) Local Employment + (4) Local Suppliers =  (5) Value Ratio (divided by the tender cost (1))</t>
  </si>
  <si>
    <t>Tab (1) - Input Name - Cost = Cost of delivering the contract and your organisation's name and contract reference number (if applicable).</t>
  </si>
  <si>
    <r>
      <rPr>
        <b/>
        <sz val="11"/>
        <color rgb="FFFF0000"/>
        <rFont val="Calibri"/>
        <family val="2"/>
        <scheme val="minor"/>
      </rPr>
      <t>Detailed information about the nature of each commitment can be found on the Source Only- KVI Ref Master tab.</t>
    </r>
    <r>
      <rPr>
        <b/>
        <sz val="11"/>
        <color theme="1"/>
        <rFont val="Calibri"/>
        <family val="2"/>
        <scheme val="minor"/>
      </rPr>
      <t xml:space="preserve">
Tab 5 - Value Ratio</t>
    </r>
    <r>
      <rPr>
        <b/>
        <sz val="11"/>
        <color rgb="FFFF0000"/>
        <rFont val="Calibri"/>
        <family val="2"/>
        <scheme val="minor"/>
      </rPr>
      <t xml:space="preserve"> </t>
    </r>
    <r>
      <rPr>
        <b/>
        <sz val="11"/>
        <color theme="1"/>
        <rFont val="Calibri"/>
        <family val="2"/>
        <scheme val="minor"/>
      </rPr>
      <t>will provide the summary of the social value offering to Herefordshire Council, together with a final forecasted value versus expenditure ratio for the contract duration.
This will be the tab used to derive an organisation's quantitative social value score.</t>
    </r>
  </si>
  <si>
    <t>Supplier's Name:</t>
  </si>
  <si>
    <t>Supplier's Quoted Costs</t>
  </si>
  <si>
    <t xml:space="preserve">Supplier's Social Value Commitments </t>
  </si>
  <si>
    <t>(4) Column F represents the total local salary across the contract period.</t>
  </si>
  <si>
    <t>(1) Enter the total number of staff associated with the delivery of the contract in column C.</t>
  </si>
  <si>
    <t>(2) Enter the total number of local staff (within Herefordshire county) associated with the delivery of the contract in column D.</t>
  </si>
  <si>
    <t xml:space="preserve">(1) Costs include the standard quoted cost of delivering the contract, together with additional costs associated with payments upon </t>
  </si>
  <si>
    <t xml:space="preserve">results and one-off costs. </t>
  </si>
  <si>
    <t xml:space="preserve">(2) Forecasted value is achieved through the forecasting of the supplier's social value activities, against pre-determined financial </t>
  </si>
  <si>
    <t xml:space="preserve">proxies. </t>
  </si>
  <si>
    <t>(3) Cost/value ratio is the cost divided by the forecasted value for the contract duration.</t>
  </si>
  <si>
    <t xml:space="preserve">Bidders are required to complete Tabs 1 to 4. </t>
  </si>
  <si>
    <t>Please read the notes sections at the bottom of each tab including the actions highlighted in red before inputting any data.</t>
  </si>
  <si>
    <t xml:space="preserve">(1) Quoted cost relates to the basic cost of the delivery of the contract to be input in row 7. </t>
  </si>
  <si>
    <r>
      <t xml:space="preserve">Purpose:
</t>
    </r>
    <r>
      <rPr>
        <sz val="14"/>
        <color theme="1"/>
        <rFont val="Calibri"/>
        <family val="2"/>
        <scheme val="minor"/>
      </rPr>
      <t>(1) To clearly define your organisation's commitment to the development of value within the Herefordshire community, in alignment to Herefordshire Council's Social Value Pledges (2021).</t>
    </r>
  </si>
  <si>
    <t>(5) All financial values will be reduced to account for: What would have happened anyway? (deadweight), will the commitment displace other social value? (displacement), and who else is influential</t>
  </si>
  <si>
    <t xml:space="preserve"> in the social value being delivered? (attribution).</t>
  </si>
  <si>
    <t>Environmental - We commit to protecting and enhancing existing biodiversity through the mitigation of negative influences on the environment and to deliver a minimum of 10% biodiversity net gain. (Record the number of residences that will benefit from reduced greenhouse gases).</t>
  </si>
  <si>
    <t>Benefit per residence</t>
  </si>
  <si>
    <t>(4) The outputs will be multiplied by the designed financial value the commitment will create.</t>
  </si>
  <si>
    <t>(2) Herefordshire Council has defined which social value commitments they would like suppliers to deliver through this contract (see 1-5 supplier commitments above).</t>
  </si>
  <si>
    <t>(1) Key Value Indicators are indicators that Herefordshire Council adopted in 2021, to clearly define what value creation it is focusing on.</t>
  </si>
  <si>
    <t>N/A- For reference only for Tab (3) Input- Local Employment only.</t>
  </si>
  <si>
    <t>Herefordshire Council Key Value Indicator</t>
  </si>
  <si>
    <r>
      <t xml:space="preserve">(6) The number of local staff (column D) should represent the maximum number of local staff expected </t>
    </r>
    <r>
      <rPr>
        <i/>
        <sz val="11"/>
        <color theme="1"/>
        <rFont val="Calibri"/>
        <family val="2"/>
        <scheme val="minor"/>
      </rPr>
      <t>during the contract.</t>
    </r>
  </si>
  <si>
    <r>
      <t xml:space="preserve">(7) The net salary should represent the forecasted salaries </t>
    </r>
    <r>
      <rPr>
        <i/>
        <sz val="11"/>
        <color theme="1"/>
        <rFont val="Calibri"/>
        <family val="2"/>
        <scheme val="minor"/>
      </rPr>
      <t>for the duration of the contract.</t>
    </r>
  </si>
  <si>
    <t>(8) Orange cells are not to be altered or amended.</t>
  </si>
  <si>
    <r>
      <t xml:space="preserve">(2) Please insert the total cost of delivering the contract for its full duration as quoted within the pricing schedule of the ITT in cell C7.  
</t>
    </r>
    <r>
      <rPr>
        <b/>
        <i/>
        <u/>
        <sz val="11"/>
        <color rgb="FFFF0000"/>
        <rFont val="Calibri"/>
        <family val="2"/>
        <scheme val="minor"/>
      </rPr>
      <t xml:space="preserve">
</t>
    </r>
  </si>
  <si>
    <r>
      <t xml:space="preserve">Actions:
(1) Please enter figures in column F for each of the social value commitments identified above for the total duration of the contract.
</t>
    </r>
    <r>
      <rPr>
        <b/>
        <i/>
        <u/>
        <sz val="14"/>
        <color rgb="FFFF0000"/>
        <rFont val="Calibri"/>
        <family val="2"/>
        <scheme val="minor"/>
      </rPr>
      <t>Please note: You must alter the 0 figures in column F for at least one Supplier commitment (column E) or your response to the Social Value Framework element of the tender will be deemed non-compliant and will be scored 0.</t>
    </r>
  </si>
  <si>
    <t xml:space="preserve">(3) Enter the annual net total salary received by the highlighted local staff in column F.
</t>
  </si>
  <si>
    <r>
      <t xml:space="preserve">(3) Enter the forecasted direct expenditure with the respective organisations in column D, rows 4 &amp; 5 for the </t>
    </r>
    <r>
      <rPr>
        <b/>
        <i/>
        <u/>
        <sz val="11"/>
        <color rgb="FFFF0000"/>
        <rFont val="Calibri"/>
        <family val="2"/>
        <scheme val="minor"/>
      </rPr>
      <t xml:space="preserve">total duration of the contract.
Please note: If you do not intend to use Local Micro Enterprise/SME or Local Third Sector suppliers, then please leave a 0 in the applicable cells within this tab. </t>
    </r>
  </si>
  <si>
    <t xml:space="preserve">Provision of Occupational Health Services for Herefordshire Council and Hoople Ltd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</si>
</sst>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quot;£&quot;* #,##0.00_-;_-&quot;£&quot;* &quot;-&quot;??_-;_-@_-"/>
    <numFmt numFmtId="164" formatCode="_(* #,##0.00_);_(* \(#,##0.00\);_(* &quot;-&quot;??_);_(@_)"/>
    <numFmt numFmtId="165" formatCode="0.0%"/>
    <numFmt numFmtId="166" formatCode="_-&quot;£&quot;* #,##0.000_-;\-&quot;£&quot;* #,##0.000_-;_-&quot;£&quot;* &quot;-&quot;??_-;_-@_-"/>
    <numFmt numFmtId="167" formatCode="&quot;£&quot;#,##0.00"/>
    <numFmt numFmtId="168" formatCode="0.000"/>
    <numFmt numFmtId="169" formatCode="[$£-809]#,##0.00;\-[$£-809]#,##0.00"/>
    <numFmt numFmtId="170" formatCode="[$£-809]#,##0;\-[$£-809]#,##0"/>
  </numFmts>
  <fonts count="46" x14ac:knownFonts="1">
    <font>
      <sz val="11"/>
      <color theme="1"/>
      <name val="Calibri"/>
      <family val="2"/>
      <scheme val="minor"/>
    </font>
    <font>
      <sz val="11"/>
      <color theme="1"/>
      <name val="Calibri"/>
      <family val="2"/>
      <scheme val="minor"/>
    </font>
    <font>
      <u/>
      <sz val="11"/>
      <color theme="10"/>
      <name val="Calibri"/>
      <family val="2"/>
      <scheme val="minor"/>
    </font>
    <font>
      <sz val="10"/>
      <color theme="1"/>
      <name val="Calibri"/>
      <family val="2"/>
      <scheme val="minor"/>
    </font>
    <font>
      <b/>
      <sz val="11"/>
      <color theme="1"/>
      <name val="Calibri"/>
      <family val="2"/>
      <scheme val="minor"/>
    </font>
    <font>
      <b/>
      <sz val="10"/>
      <color rgb="FF000000"/>
      <name val="Calibri"/>
      <family val="2"/>
      <scheme val="minor"/>
    </font>
    <font>
      <sz val="10"/>
      <color rgb="FF000000"/>
      <name val="Calibri"/>
      <family val="2"/>
      <scheme val="minor"/>
    </font>
    <font>
      <sz val="8"/>
      <name val="Calibri"/>
      <family val="2"/>
      <scheme val="minor"/>
    </font>
    <font>
      <b/>
      <sz val="10"/>
      <color theme="1"/>
      <name val="Calibri"/>
      <family val="2"/>
      <scheme val="minor"/>
    </font>
    <font>
      <i/>
      <sz val="11"/>
      <color theme="1"/>
      <name val="Calibri"/>
      <family val="2"/>
      <scheme val="minor"/>
    </font>
    <font>
      <b/>
      <sz val="10"/>
      <name val="Calibri"/>
      <family val="2"/>
      <scheme val="minor"/>
    </font>
    <font>
      <sz val="1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
      <i/>
      <sz val="9"/>
      <color theme="1"/>
      <name val="Calibri"/>
      <family val="2"/>
      <scheme val="minor"/>
    </font>
    <font>
      <b/>
      <i/>
      <sz val="9"/>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b/>
      <sz val="20"/>
      <color theme="1"/>
      <name val="Calibri"/>
      <family val="2"/>
      <scheme val="minor"/>
    </font>
    <font>
      <sz val="11"/>
      <name val="Calibri"/>
      <family val="2"/>
      <scheme val="minor"/>
    </font>
    <font>
      <u/>
      <sz val="10"/>
      <name val="Calibri"/>
      <family val="2"/>
      <scheme val="minor"/>
    </font>
    <font>
      <sz val="10"/>
      <color rgb="FF201F1E"/>
      <name val="Calibri"/>
      <family val="2"/>
      <scheme val="minor"/>
    </font>
    <font>
      <b/>
      <sz val="9"/>
      <color rgb="FFFF0000"/>
      <name val="Calibri"/>
      <family val="2"/>
      <scheme val="minor"/>
    </font>
    <font>
      <sz val="11"/>
      <color theme="0"/>
      <name val="Calibri"/>
      <family val="2"/>
      <scheme val="minor"/>
    </font>
    <font>
      <sz val="11"/>
      <color rgb="FFFF0000"/>
      <name val="Calibri"/>
      <family val="2"/>
      <scheme val="minor"/>
    </font>
    <font>
      <b/>
      <sz val="11"/>
      <color rgb="FFFF0000"/>
      <name val="Calibri"/>
      <family val="2"/>
      <scheme val="minor"/>
    </font>
    <font>
      <b/>
      <i/>
      <sz val="9"/>
      <color rgb="FFFF0000"/>
      <name val="Calibri"/>
      <family val="2"/>
      <scheme val="minor"/>
    </font>
    <font>
      <sz val="10"/>
      <color rgb="FFFF0000"/>
      <name val="Calibri"/>
      <family val="2"/>
      <scheme val="minor"/>
    </font>
    <font>
      <i/>
      <sz val="9"/>
      <color rgb="FFFF0000"/>
      <name val="Calibri"/>
      <family val="2"/>
      <scheme val="minor"/>
    </font>
    <font>
      <b/>
      <i/>
      <sz val="11"/>
      <name val="Calibri"/>
      <family val="2"/>
      <scheme val="minor"/>
    </font>
    <font>
      <b/>
      <sz val="11"/>
      <name val="Calibri"/>
      <family val="2"/>
      <scheme val="minor"/>
    </font>
    <font>
      <i/>
      <sz val="11"/>
      <name val="Calibri"/>
      <family val="2"/>
      <scheme val="minor"/>
    </font>
    <font>
      <b/>
      <u/>
      <sz val="9"/>
      <color rgb="FFFF0000"/>
      <name val="Calibri"/>
      <family val="2"/>
      <scheme val="minor"/>
    </font>
    <font>
      <i/>
      <sz val="11"/>
      <color rgb="FFFF0000"/>
      <name val="Calibri"/>
      <family val="2"/>
      <scheme val="minor"/>
    </font>
    <font>
      <b/>
      <i/>
      <sz val="11"/>
      <color rgb="FFFF0000"/>
      <name val="Calibri"/>
      <family val="2"/>
      <scheme val="minor"/>
    </font>
    <font>
      <b/>
      <i/>
      <u/>
      <sz val="11"/>
      <color rgb="FFFF0000"/>
      <name val="Calibri"/>
      <family val="2"/>
      <scheme val="minor"/>
    </font>
    <font>
      <sz val="14"/>
      <color theme="1"/>
      <name val="Calibri"/>
      <family val="2"/>
      <scheme val="minor"/>
    </font>
    <font>
      <i/>
      <sz val="14"/>
      <name val="Calibri"/>
      <family val="2"/>
      <scheme val="minor"/>
    </font>
    <font>
      <sz val="14"/>
      <name val="Calibri"/>
      <family val="2"/>
      <scheme val="minor"/>
    </font>
    <font>
      <b/>
      <sz val="14"/>
      <color rgb="FFFF0000"/>
      <name val="Calibri"/>
      <family val="2"/>
      <scheme val="minor"/>
    </font>
    <font>
      <b/>
      <i/>
      <u/>
      <sz val="14"/>
      <color rgb="FFFF0000"/>
      <name val="Calibri"/>
      <family val="2"/>
      <scheme val="minor"/>
    </font>
    <font>
      <i/>
      <sz val="10"/>
      <color theme="1"/>
      <name val="Calibri"/>
      <family val="2"/>
      <scheme val="minor"/>
    </font>
    <font>
      <b/>
      <i/>
      <sz val="10"/>
      <color theme="1"/>
      <name val="Calibri"/>
      <family val="2"/>
      <scheme val="minor"/>
    </font>
    <font>
      <i/>
      <u/>
      <sz val="1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tint="0.39997558519241921"/>
        <bgColor rgb="FFB4C6E7"/>
      </patternFill>
    </fill>
    <fill>
      <patternFill patternType="solid">
        <fgColor theme="9" tint="0.39997558519241921"/>
        <bgColor indexed="64"/>
      </patternFill>
    </fill>
  </fills>
  <borders count="7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style="mediumDashed">
        <color theme="1" tint="0.14999847407452621"/>
      </left>
      <right style="mediumDashed">
        <color theme="1" tint="0.14999847407452621"/>
      </right>
      <top style="mediumDashed">
        <color theme="1" tint="0.14999847407452621"/>
      </top>
      <bottom style="mediumDashed">
        <color theme="1" tint="0.14999847407452621"/>
      </bottom>
      <diagonal/>
    </border>
    <border>
      <left/>
      <right style="medium">
        <color indexed="64"/>
      </right>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Dashed">
        <color theme="1" tint="0.14999847407452621"/>
      </left>
      <right style="mediumDashed">
        <color theme="1" tint="0.14999847407452621"/>
      </right>
      <top style="mediumDashed">
        <color theme="1" tint="0.14999847407452621"/>
      </top>
      <bottom/>
      <diagonal/>
    </border>
    <border>
      <left style="thin">
        <color indexed="64"/>
      </left>
      <right/>
      <top/>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551">
    <xf numFmtId="0" fontId="0" fillId="0" borderId="0" xfId="0"/>
    <xf numFmtId="0" fontId="0" fillId="2" borderId="11" xfId="0" applyFill="1" applyBorder="1"/>
    <xf numFmtId="0" fontId="0" fillId="2" borderId="0" xfId="0" applyFill="1" applyBorder="1"/>
    <xf numFmtId="0" fontId="13" fillId="2" borderId="0" xfId="0" applyFont="1" applyFill="1"/>
    <xf numFmtId="0" fontId="13" fillId="2" borderId="11" xfId="0" applyFont="1" applyFill="1" applyBorder="1"/>
    <xf numFmtId="0" fontId="13" fillId="2" borderId="0" xfId="0" applyFont="1" applyFill="1" applyBorder="1"/>
    <xf numFmtId="0" fontId="13" fillId="2" borderId="14" xfId="0" applyFont="1" applyFill="1" applyBorder="1"/>
    <xf numFmtId="0" fontId="13" fillId="2" borderId="11" xfId="0" applyFont="1" applyFill="1" applyBorder="1" applyAlignment="1">
      <alignment horizontal="center" vertical="center"/>
    </xf>
    <xf numFmtId="0" fontId="13" fillId="2" borderId="0" xfId="0" applyFont="1" applyFill="1" applyBorder="1" applyAlignment="1">
      <alignment horizontal="center" vertical="center"/>
    </xf>
    <xf numFmtId="0" fontId="13" fillId="2" borderId="14" xfId="0" applyFont="1" applyFill="1" applyBorder="1" applyAlignment="1">
      <alignment horizontal="center" vertical="center"/>
    </xf>
    <xf numFmtId="0" fontId="13" fillId="2" borderId="0" xfId="0" applyFont="1" applyFill="1" applyBorder="1" applyAlignment="1">
      <alignment horizontal="center"/>
    </xf>
    <xf numFmtId="0" fontId="13" fillId="2" borderId="0" xfId="0" applyFont="1" applyFill="1" applyBorder="1" applyAlignment="1">
      <alignment vertical="top" wrapText="1"/>
    </xf>
    <xf numFmtId="0" fontId="4" fillId="0" borderId="0" xfId="0" applyFont="1" applyAlignment="1">
      <alignment vertical="top" wrapText="1"/>
    </xf>
    <xf numFmtId="0" fontId="0" fillId="2" borderId="0" xfId="0" applyFill="1" applyBorder="1" applyAlignment="1">
      <alignment horizontal="left" wrapText="1"/>
    </xf>
    <xf numFmtId="0" fontId="15" fillId="0" borderId="38" xfId="0" applyFont="1" applyBorder="1" applyAlignment="1">
      <alignment horizontal="center" vertical="center"/>
    </xf>
    <xf numFmtId="44" fontId="15" fillId="0" borderId="20" xfId="1" applyFont="1" applyBorder="1"/>
    <xf numFmtId="0" fontId="15" fillId="0" borderId="45" xfId="0" applyFont="1" applyBorder="1" applyAlignment="1">
      <alignment horizontal="center" vertical="center"/>
    </xf>
    <xf numFmtId="44" fontId="15" fillId="0" borderId="22" xfId="1" applyFont="1" applyBorder="1"/>
    <xf numFmtId="0" fontId="15" fillId="0" borderId="46" xfId="0" applyFont="1" applyBorder="1" applyAlignment="1">
      <alignment horizontal="center" vertical="center"/>
    </xf>
    <xf numFmtId="44" fontId="15" fillId="0" borderId="23" xfId="1" applyFont="1" applyBorder="1"/>
    <xf numFmtId="0" fontId="15" fillId="2" borderId="0" xfId="0" applyFont="1" applyFill="1" applyBorder="1"/>
    <xf numFmtId="1" fontId="9" fillId="0" borderId="38" xfId="2" applyNumberFormat="1" applyFont="1" applyBorder="1" applyAlignment="1">
      <alignment horizontal="center"/>
    </xf>
    <xf numFmtId="1" fontId="9" fillId="0" borderId="46" xfId="2" applyNumberFormat="1" applyFont="1" applyBorder="1" applyAlignment="1">
      <alignment horizontal="center"/>
    </xf>
    <xf numFmtId="0" fontId="0" fillId="2" borderId="0" xfId="0" applyFill="1" applyBorder="1" applyAlignment="1">
      <alignment vertical="top"/>
    </xf>
    <xf numFmtId="0" fontId="0" fillId="2" borderId="0" xfId="0" applyFill="1" applyBorder="1" applyAlignment="1">
      <alignment horizontal="left" vertical="top"/>
    </xf>
    <xf numFmtId="0" fontId="0" fillId="2" borderId="0" xfId="0" applyFill="1"/>
    <xf numFmtId="0" fontId="13" fillId="2" borderId="0" xfId="0" applyFont="1" applyFill="1" applyAlignment="1">
      <alignment horizontal="center" vertical="center"/>
    </xf>
    <xf numFmtId="0" fontId="13" fillId="2" borderId="0" xfId="0" applyFont="1" applyFill="1" applyBorder="1" applyAlignment="1">
      <alignment horizontal="left" vertical="top" wrapText="1"/>
    </xf>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0" applyNumberFormat="1"/>
    <xf numFmtId="1" fontId="0" fillId="0" borderId="0" xfId="0" applyNumberFormat="1" applyAlignment="1">
      <alignment horizontal="left"/>
    </xf>
    <xf numFmtId="167" fontId="0" fillId="0" borderId="0" xfId="0" applyNumberFormat="1"/>
    <xf numFmtId="0" fontId="13" fillId="2" borderId="0" xfId="0" applyFont="1" applyFill="1" applyAlignment="1" applyProtection="1">
      <alignment horizontal="center" vertical="center"/>
      <protection locked="0"/>
    </xf>
    <xf numFmtId="169" fontId="9" fillId="0" borderId="1" xfId="1" applyNumberFormat="1" applyFont="1" applyBorder="1"/>
    <xf numFmtId="169" fontId="9" fillId="0" borderId="7" xfId="1" applyNumberFormat="1" applyFont="1" applyBorder="1"/>
    <xf numFmtId="170" fontId="0" fillId="0" borderId="0" xfId="0" applyNumberFormat="1"/>
    <xf numFmtId="0" fontId="25" fillId="2" borderId="0" xfId="0" applyFont="1" applyFill="1"/>
    <xf numFmtId="0" fontId="27" fillId="0" borderId="0" xfId="0" applyFont="1" applyAlignment="1">
      <alignment vertical="top" wrapText="1"/>
    </xf>
    <xf numFmtId="0" fontId="26" fillId="0" borderId="0" xfId="0" applyFont="1"/>
    <xf numFmtId="0" fontId="13" fillId="2" borderId="10" xfId="0" applyFont="1" applyFill="1" applyBorder="1"/>
    <xf numFmtId="0" fontId="13" fillId="2" borderId="33" xfId="0" applyFont="1" applyFill="1" applyBorder="1"/>
    <xf numFmtId="0" fontId="0" fillId="2" borderId="10" xfId="0" applyFill="1" applyBorder="1"/>
    <xf numFmtId="0" fontId="0" fillId="2" borderId="33" xfId="0" applyFill="1" applyBorder="1"/>
    <xf numFmtId="0" fontId="9" fillId="2" borderId="27" xfId="0" applyFont="1" applyFill="1" applyBorder="1" applyAlignment="1">
      <alignment horizontal="center" vertical="center"/>
    </xf>
    <xf numFmtId="0" fontId="27" fillId="0" borderId="0" xfId="0" applyFont="1"/>
    <xf numFmtId="0" fontId="19" fillId="4" borderId="16" xfId="0" applyFont="1" applyFill="1" applyBorder="1" applyAlignment="1" applyProtection="1">
      <alignment vertical="center"/>
    </xf>
    <xf numFmtId="0" fontId="19" fillId="4" borderId="17" xfId="0" applyFont="1" applyFill="1" applyBorder="1" applyAlignment="1" applyProtection="1">
      <alignment vertical="center"/>
    </xf>
    <xf numFmtId="0" fontId="12" fillId="4" borderId="43" xfId="0" applyFont="1" applyFill="1" applyBorder="1" applyAlignment="1" applyProtection="1">
      <alignment horizontal="center"/>
    </xf>
    <xf numFmtId="44" fontId="15" fillId="4" borderId="27" xfId="1" applyFont="1" applyFill="1" applyBorder="1" applyAlignment="1" applyProtection="1">
      <alignment horizontal="center"/>
    </xf>
    <xf numFmtId="0" fontId="12" fillId="4" borderId="43" xfId="0" applyFont="1" applyFill="1" applyBorder="1" applyProtection="1"/>
    <xf numFmtId="0" fontId="12" fillId="4" borderId="42" xfId="0" applyFont="1" applyFill="1" applyBorder="1" applyAlignment="1" applyProtection="1">
      <alignment horizontal="center" vertical="center"/>
    </xf>
    <xf numFmtId="0" fontId="13" fillId="4" borderId="27" xfId="0" applyFont="1" applyFill="1" applyBorder="1" applyProtection="1"/>
    <xf numFmtId="0" fontId="12" fillId="4" borderId="10" xfId="0" applyFont="1" applyFill="1" applyBorder="1" applyProtection="1"/>
    <xf numFmtId="0" fontId="18" fillId="4" borderId="16" xfId="0" applyFont="1" applyFill="1" applyBorder="1" applyAlignment="1" applyProtection="1">
      <alignment vertical="center"/>
    </xf>
    <xf numFmtId="0" fontId="18" fillId="4" borderId="18" xfId="0" applyFont="1" applyFill="1" applyBorder="1" applyAlignment="1" applyProtection="1">
      <alignment vertical="center"/>
    </xf>
    <xf numFmtId="0" fontId="12" fillId="4" borderId="27" xfId="0" applyFont="1" applyFill="1" applyBorder="1" applyProtection="1"/>
    <xf numFmtId="0" fontId="12" fillId="4" borderId="17" xfId="0" applyFont="1" applyFill="1" applyBorder="1" applyProtection="1"/>
    <xf numFmtId="0" fontId="12" fillId="4" borderId="11" xfId="0" applyFont="1" applyFill="1" applyBorder="1" applyProtection="1"/>
    <xf numFmtId="0" fontId="12" fillId="4" borderId="27" xfId="0" applyFont="1" applyFill="1" applyBorder="1" applyAlignment="1" applyProtection="1">
      <alignment horizontal="right"/>
    </xf>
    <xf numFmtId="44" fontId="15" fillId="4" borderId="24" xfId="1" applyFont="1" applyFill="1" applyBorder="1" applyProtection="1"/>
    <xf numFmtId="44" fontId="15" fillId="4" borderId="25" xfId="1" applyFont="1" applyFill="1" applyBorder="1" applyProtection="1"/>
    <xf numFmtId="44" fontId="15" fillId="4" borderId="26" xfId="1" applyFont="1" applyFill="1" applyBorder="1" applyProtection="1"/>
    <xf numFmtId="44" fontId="15" fillId="4" borderId="28" xfId="0" applyNumberFormat="1" applyFont="1" applyFill="1" applyBorder="1" applyProtection="1"/>
    <xf numFmtId="0" fontId="13" fillId="4" borderId="38" xfId="0" applyFont="1" applyFill="1" applyBorder="1" applyProtection="1"/>
    <xf numFmtId="0" fontId="13" fillId="4" borderId="45" xfId="0" applyFont="1" applyFill="1" applyBorder="1" applyProtection="1"/>
    <xf numFmtId="0" fontId="13" fillId="4" borderId="46" xfId="0" applyFont="1" applyFill="1" applyBorder="1" applyProtection="1"/>
    <xf numFmtId="165" fontId="15" fillId="4" borderId="24" xfId="2" applyNumberFormat="1" applyFont="1" applyFill="1" applyBorder="1" applyAlignment="1" applyProtection="1">
      <alignment horizontal="center" vertical="center"/>
    </xf>
    <xf numFmtId="165" fontId="15" fillId="4" borderId="25" xfId="2" applyNumberFormat="1" applyFont="1" applyFill="1" applyBorder="1" applyAlignment="1" applyProtection="1">
      <alignment horizontal="center" vertical="center"/>
    </xf>
    <xf numFmtId="165" fontId="15" fillId="4" borderId="26" xfId="2" applyNumberFormat="1" applyFont="1" applyFill="1" applyBorder="1" applyAlignment="1" applyProtection="1">
      <alignment horizontal="center" vertical="center"/>
    </xf>
    <xf numFmtId="0" fontId="15" fillId="4" borderId="27" xfId="0" applyFont="1" applyFill="1" applyBorder="1" applyAlignment="1">
      <alignment horizontal="center"/>
    </xf>
    <xf numFmtId="0" fontId="4" fillId="4" borderId="10" xfId="0" applyFont="1" applyFill="1" applyBorder="1"/>
    <xf numFmtId="0" fontId="4" fillId="4" borderId="16" xfId="0" applyFont="1" applyFill="1" applyBorder="1" applyAlignment="1">
      <alignment vertical="center"/>
    </xf>
    <xf numFmtId="9" fontId="0" fillId="4" borderId="24" xfId="0" applyNumberFormat="1" applyFill="1" applyBorder="1"/>
    <xf numFmtId="9" fontId="0" fillId="4" borderId="26" xfId="0" applyNumberFormat="1" applyFill="1" applyBorder="1"/>
    <xf numFmtId="0" fontId="4" fillId="4" borderId="10" xfId="0" applyFont="1" applyFill="1" applyBorder="1" applyAlignment="1">
      <alignment vertical="top"/>
    </xf>
    <xf numFmtId="0" fontId="0" fillId="4" borderId="0" xfId="0" applyFill="1" applyBorder="1"/>
    <xf numFmtId="0" fontId="0" fillId="4" borderId="29" xfId="0" applyFill="1" applyBorder="1"/>
    <xf numFmtId="0" fontId="5" fillId="4" borderId="27" xfId="0" applyFont="1" applyFill="1" applyBorder="1" applyAlignment="1">
      <alignment horizontal="center" vertical="center" wrapText="1"/>
    </xf>
    <xf numFmtId="0" fontId="5" fillId="4" borderId="41" xfId="0" applyFont="1" applyFill="1" applyBorder="1" applyAlignment="1">
      <alignment horizontal="center" vertical="center" wrapText="1"/>
    </xf>
    <xf numFmtId="0" fontId="5" fillId="4" borderId="25" xfId="0" applyFont="1" applyFill="1" applyBorder="1" applyAlignment="1">
      <alignment vertical="center" wrapText="1"/>
    </xf>
    <xf numFmtId="0" fontId="6" fillId="4" borderId="6"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8" fillId="4" borderId="25" xfId="0" applyFont="1" applyFill="1" applyBorder="1" applyAlignment="1">
      <alignment vertical="center" wrapText="1"/>
    </xf>
    <xf numFmtId="0" fontId="5" fillId="4" borderId="26" xfId="0" applyFont="1" applyFill="1" applyBorder="1" applyAlignment="1">
      <alignment vertical="center" wrapText="1"/>
    </xf>
    <xf numFmtId="0" fontId="6" fillId="4" borderId="9" xfId="0" applyFont="1" applyFill="1" applyBorder="1" applyAlignment="1">
      <alignment horizontal="center" vertical="center" wrapText="1"/>
    </xf>
    <xf numFmtId="0" fontId="12" fillId="4" borderId="33" xfId="0" applyFont="1" applyFill="1" applyBorder="1" applyAlignment="1">
      <alignment vertical="center"/>
    </xf>
    <xf numFmtId="0" fontId="12" fillId="4" borderId="0" xfId="0" applyFont="1" applyFill="1" applyBorder="1" applyAlignment="1">
      <alignment vertical="center"/>
    </xf>
    <xf numFmtId="0" fontId="12" fillId="4" borderId="29" xfId="0" applyFont="1" applyFill="1" applyBorder="1" applyAlignment="1">
      <alignment vertical="center"/>
    </xf>
    <xf numFmtId="44" fontId="15" fillId="4" borderId="2" xfId="1" applyFont="1" applyFill="1" applyBorder="1" applyAlignment="1">
      <alignment horizontal="center"/>
    </xf>
    <xf numFmtId="44" fontId="15" fillId="4" borderId="8" xfId="1" applyFont="1" applyFill="1" applyBorder="1" applyAlignment="1">
      <alignment horizontal="center"/>
    </xf>
    <xf numFmtId="0" fontId="20" fillId="4" borderId="0" xfId="0" applyFont="1" applyFill="1" applyBorder="1" applyAlignment="1">
      <alignment horizontal="center" vertical="center"/>
    </xf>
    <xf numFmtId="9" fontId="6" fillId="4" borderId="2" xfId="2" applyFont="1" applyFill="1" applyBorder="1" applyAlignment="1">
      <alignment horizontal="center" vertical="center" wrapText="1"/>
    </xf>
    <xf numFmtId="44" fontId="3" fillId="4" borderId="4" xfId="1" applyFont="1" applyFill="1" applyBorder="1" applyAlignment="1">
      <alignment horizontal="center" vertical="center"/>
    </xf>
    <xf numFmtId="9" fontId="6" fillId="4" borderId="4" xfId="2" applyFont="1" applyFill="1" applyBorder="1" applyAlignment="1">
      <alignment horizontal="center" vertical="center" wrapText="1"/>
    </xf>
    <xf numFmtId="44" fontId="3" fillId="4" borderId="49" xfId="1" applyFont="1" applyFill="1" applyBorder="1" applyAlignment="1">
      <alignment horizontal="center" vertical="center"/>
    </xf>
    <xf numFmtId="9" fontId="6" fillId="4" borderId="49" xfId="2" applyFont="1" applyFill="1" applyBorder="1" applyAlignment="1">
      <alignment horizontal="center" vertical="center" wrapText="1"/>
    </xf>
    <xf numFmtId="0" fontId="6" fillId="4" borderId="22" xfId="0" applyFont="1" applyFill="1" applyBorder="1" applyAlignment="1">
      <alignment horizontal="center" vertical="center" wrapText="1"/>
    </xf>
    <xf numFmtId="44" fontId="11" fillId="4" borderId="4" xfId="1" applyFont="1" applyFill="1" applyBorder="1" applyAlignment="1">
      <alignment horizontal="center" vertical="center" wrapText="1"/>
    </xf>
    <xf numFmtId="9" fontId="6" fillId="4" borderId="8" xfId="2" applyFont="1" applyFill="1" applyBorder="1" applyAlignment="1">
      <alignment horizontal="center" vertical="center" wrapText="1"/>
    </xf>
    <xf numFmtId="166" fontId="6" fillId="4" borderId="4" xfId="1" applyNumberFormat="1" applyFont="1" applyFill="1" applyBorder="1" applyAlignment="1">
      <alignment horizontal="center" vertical="center" wrapText="1"/>
    </xf>
    <xf numFmtId="0" fontId="3" fillId="4" borderId="22" xfId="0" applyFont="1" applyFill="1" applyBorder="1" applyAlignment="1">
      <alignment horizontal="center" vertical="center" wrapText="1"/>
    </xf>
    <xf numFmtId="44" fontId="6" fillId="4" borderId="4" xfId="1" applyFont="1" applyFill="1" applyBorder="1" applyAlignment="1">
      <alignment horizontal="center" vertical="center" wrapText="1"/>
    </xf>
    <xf numFmtId="0" fontId="11" fillId="4" borderId="4" xfId="0" applyFont="1" applyFill="1" applyBorder="1" applyAlignment="1">
      <alignment horizontal="center" vertical="center" wrapText="1"/>
    </xf>
    <xf numFmtId="9" fontId="11" fillId="4" borderId="4" xfId="2" applyFont="1" applyFill="1" applyBorder="1" applyAlignment="1">
      <alignment horizontal="center" vertical="center" wrapText="1"/>
    </xf>
    <xf numFmtId="0" fontId="3" fillId="4" borderId="50" xfId="0" applyFont="1" applyFill="1" applyBorder="1" applyAlignment="1">
      <alignment horizontal="center" vertical="center" wrapText="1"/>
    </xf>
    <xf numFmtId="0" fontId="3" fillId="4" borderId="36" xfId="0" applyFont="1" applyFill="1" applyBorder="1" applyAlignment="1">
      <alignment horizontal="center" vertical="center" wrapText="1"/>
    </xf>
    <xf numFmtId="0" fontId="3" fillId="4" borderId="35" xfId="0" applyFont="1" applyFill="1" applyBorder="1" applyAlignment="1">
      <alignment horizontal="center" vertical="center"/>
    </xf>
    <xf numFmtId="44" fontId="3" fillId="4" borderId="35" xfId="1" applyFont="1" applyFill="1" applyBorder="1" applyAlignment="1">
      <alignment horizontal="center" vertical="center"/>
    </xf>
    <xf numFmtId="9" fontId="6" fillId="4" borderId="35" xfId="2" applyFont="1" applyFill="1" applyBorder="1" applyAlignment="1">
      <alignment horizontal="center" vertical="center" wrapText="1"/>
    </xf>
    <xf numFmtId="0" fontId="3" fillId="4" borderId="4" xfId="0" applyFont="1" applyFill="1" applyBorder="1" applyAlignment="1">
      <alignment horizontal="center" vertical="center" wrapText="1"/>
    </xf>
    <xf numFmtId="44" fontId="3" fillId="4" borderId="0" xfId="1" applyFont="1" applyFill="1" applyBorder="1" applyAlignment="1">
      <alignment horizontal="center" vertical="center"/>
    </xf>
    <xf numFmtId="44" fontId="11" fillId="4" borderId="0" xfId="1" applyFont="1" applyFill="1" applyBorder="1" applyAlignment="1">
      <alignment horizontal="center" vertical="center" wrapText="1"/>
    </xf>
    <xf numFmtId="0" fontId="3" fillId="4" borderId="0" xfId="0" applyFont="1" applyFill="1" applyBorder="1" applyAlignment="1">
      <alignment horizontal="center" vertical="center"/>
    </xf>
    <xf numFmtId="0" fontId="3" fillId="4" borderId="49" xfId="0" applyFont="1" applyFill="1" applyBorder="1" applyAlignment="1">
      <alignment horizontal="center" vertical="center"/>
    </xf>
    <xf numFmtId="0" fontId="0" fillId="4" borderId="16" xfId="0" applyFill="1" applyBorder="1"/>
    <xf numFmtId="0" fontId="4" fillId="4" borderId="29" xfId="0" applyFont="1" applyFill="1" applyBorder="1" applyAlignment="1">
      <alignment horizontal="left" vertical="top" wrapText="1"/>
    </xf>
    <xf numFmtId="0" fontId="31" fillId="4" borderId="33" xfId="0" applyFont="1" applyFill="1" applyBorder="1" applyAlignment="1">
      <alignment horizontal="left"/>
    </xf>
    <xf numFmtId="0" fontId="9" fillId="4" borderId="0" xfId="0" applyFont="1" applyFill="1" applyBorder="1" applyAlignment="1">
      <alignment horizontal="left" vertical="top" wrapText="1"/>
    </xf>
    <xf numFmtId="0" fontId="0" fillId="4" borderId="33" xfId="0" applyFill="1" applyBorder="1" applyAlignment="1">
      <alignment horizontal="left"/>
    </xf>
    <xf numFmtId="0" fontId="0" fillId="4" borderId="0" xfId="0" applyFill="1" applyBorder="1" applyAlignment="1">
      <alignment horizontal="left"/>
    </xf>
    <xf numFmtId="0" fontId="0" fillId="4" borderId="29" xfId="0" applyFill="1" applyBorder="1" applyAlignment="1">
      <alignment horizontal="left"/>
    </xf>
    <xf numFmtId="0" fontId="0" fillId="4" borderId="33" xfId="0" applyFill="1" applyBorder="1"/>
    <xf numFmtId="0" fontId="0" fillId="4" borderId="29" xfId="0" applyFill="1" applyBorder="1" applyAlignment="1">
      <alignment horizontal="left" wrapText="1"/>
    </xf>
    <xf numFmtId="0" fontId="16" fillId="4" borderId="43" xfId="0" applyFont="1" applyFill="1" applyBorder="1" applyAlignment="1">
      <alignment horizontal="center" vertical="center"/>
    </xf>
    <xf numFmtId="44" fontId="15" fillId="4" borderId="1" xfId="1" applyFont="1" applyFill="1" applyBorder="1"/>
    <xf numFmtId="44" fontId="15" fillId="4" borderId="44" xfId="1" applyFont="1" applyFill="1" applyBorder="1"/>
    <xf numFmtId="44" fontId="15" fillId="4" borderId="5" xfId="1" applyFont="1" applyFill="1" applyBorder="1"/>
    <xf numFmtId="44" fontId="15" fillId="4" borderId="7" xfId="1" applyFont="1" applyFill="1" applyBorder="1"/>
    <xf numFmtId="44" fontId="15" fillId="4" borderId="53" xfId="0" applyNumberFormat="1" applyFont="1" applyFill="1" applyBorder="1"/>
    <xf numFmtId="44" fontId="13" fillId="4" borderId="27" xfId="0" applyNumberFormat="1" applyFont="1" applyFill="1" applyBorder="1"/>
    <xf numFmtId="44" fontId="0" fillId="4" borderId="27" xfId="0" applyNumberFormat="1" applyFill="1" applyBorder="1"/>
    <xf numFmtId="0" fontId="4" fillId="4" borderId="16" xfId="0" applyFont="1" applyFill="1" applyBorder="1" applyAlignment="1">
      <alignment horizontal="center"/>
    </xf>
    <xf numFmtId="0" fontId="4" fillId="4" borderId="16" xfId="0" applyFont="1" applyFill="1" applyBorder="1" applyAlignment="1">
      <alignment horizontal="right"/>
    </xf>
    <xf numFmtId="169" fontId="9" fillId="4" borderId="47" xfId="1" applyNumberFormat="1" applyFont="1" applyFill="1" applyBorder="1"/>
    <xf numFmtId="169" fontId="9" fillId="4" borderId="13" xfId="1" applyNumberFormat="1" applyFont="1" applyFill="1" applyBorder="1"/>
    <xf numFmtId="169" fontId="0" fillId="4" borderId="16" xfId="0" applyNumberFormat="1" applyFill="1" applyBorder="1"/>
    <xf numFmtId="44" fontId="0" fillId="4" borderId="53" xfId="0" applyNumberFormat="1" applyFill="1" applyBorder="1"/>
    <xf numFmtId="44" fontId="9" fillId="4" borderId="7" xfId="1" applyFont="1" applyFill="1" applyBorder="1"/>
    <xf numFmtId="44" fontId="0" fillId="4" borderId="55" xfId="0" applyNumberFormat="1" applyFill="1" applyBorder="1"/>
    <xf numFmtId="44" fontId="9" fillId="4" borderId="34" xfId="1" applyFont="1" applyFill="1" applyBorder="1"/>
    <xf numFmtId="44" fontId="0" fillId="4" borderId="58" xfId="0" applyNumberFormat="1" applyFill="1" applyBorder="1"/>
    <xf numFmtId="0" fontId="4" fillId="4" borderId="41" xfId="0" applyFont="1" applyFill="1" applyBorder="1" applyAlignment="1">
      <alignment horizontal="center"/>
    </xf>
    <xf numFmtId="0" fontId="12" fillId="4" borderId="28" xfId="0" applyFont="1" applyFill="1" applyBorder="1"/>
    <xf numFmtId="0" fontId="12" fillId="4" borderId="47" xfId="0" applyFont="1" applyFill="1" applyBorder="1"/>
    <xf numFmtId="0" fontId="12" fillId="4" borderId="48" xfId="0" applyFont="1" applyFill="1" applyBorder="1"/>
    <xf numFmtId="0" fontId="0" fillId="0" borderId="4" xfId="0" applyBorder="1"/>
    <xf numFmtId="44" fontId="0" fillId="0" borderId="4" xfId="0" applyNumberFormat="1" applyBorder="1"/>
    <xf numFmtId="0" fontId="0" fillId="0" borderId="4" xfId="0" applyBorder="1" applyAlignment="1">
      <alignment wrapText="1"/>
    </xf>
    <xf numFmtId="0" fontId="0" fillId="0" borderId="4" xfId="0" applyFont="1" applyBorder="1" applyAlignment="1"/>
    <xf numFmtId="1" fontId="0" fillId="0" borderId="4" xfId="0" applyNumberFormat="1" applyBorder="1"/>
    <xf numFmtId="0" fontId="4" fillId="4" borderId="10" xfId="0" applyFont="1" applyFill="1" applyBorder="1" applyAlignment="1" applyProtection="1">
      <alignment wrapText="1"/>
    </xf>
    <xf numFmtId="0" fontId="0" fillId="4" borderId="11" xfId="0" applyFont="1" applyFill="1" applyBorder="1" applyProtection="1"/>
    <xf numFmtId="0" fontId="0" fillId="4" borderId="12" xfId="0" applyFont="1" applyFill="1" applyBorder="1" applyProtection="1"/>
    <xf numFmtId="0" fontId="4" fillId="4" borderId="10" xfId="0" applyFont="1" applyFill="1" applyBorder="1" applyProtection="1"/>
    <xf numFmtId="0" fontId="15" fillId="2" borderId="33" xfId="0" applyFont="1" applyFill="1" applyBorder="1"/>
    <xf numFmtId="0" fontId="33" fillId="4" borderId="13" xfId="0" applyFont="1" applyFill="1" applyBorder="1" applyAlignment="1" applyProtection="1">
      <alignment horizontal="left" vertical="top"/>
    </xf>
    <xf numFmtId="0" fontId="9" fillId="4" borderId="14" xfId="0" applyFont="1" applyFill="1" applyBorder="1" applyProtection="1"/>
    <xf numFmtId="0" fontId="9" fillId="4" borderId="15" xfId="0" applyFont="1" applyFill="1" applyBorder="1" applyProtection="1"/>
    <xf numFmtId="0" fontId="30" fillId="2" borderId="0" xfId="0" applyFont="1" applyFill="1" applyBorder="1"/>
    <xf numFmtId="0" fontId="15" fillId="2" borderId="0" xfId="0" applyFont="1" applyFill="1"/>
    <xf numFmtId="0" fontId="0" fillId="4" borderId="11" xfId="0" applyFont="1" applyFill="1" applyBorder="1"/>
    <xf numFmtId="0" fontId="0" fillId="4" borderId="12" xfId="0" applyFont="1" applyFill="1" applyBorder="1"/>
    <xf numFmtId="0" fontId="0" fillId="4" borderId="11" xfId="0" applyFont="1" applyFill="1" applyBorder="1" applyAlignment="1">
      <alignment vertical="top"/>
    </xf>
    <xf numFmtId="0" fontId="0" fillId="4" borderId="12" xfId="0" applyFont="1" applyFill="1" applyBorder="1" applyAlignment="1">
      <alignment vertical="top"/>
    </xf>
    <xf numFmtId="0" fontId="0" fillId="4" borderId="33" xfId="0" applyFont="1" applyFill="1" applyBorder="1" applyAlignment="1">
      <alignment vertical="top"/>
    </xf>
    <xf numFmtId="0" fontId="0" fillId="4" borderId="0" xfId="0" applyFont="1" applyFill="1" applyBorder="1" applyAlignment="1">
      <alignment vertical="top"/>
    </xf>
    <xf numFmtId="0" fontId="0" fillId="4" borderId="29" xfId="0" applyFont="1" applyFill="1" applyBorder="1" applyAlignment="1">
      <alignment vertical="top"/>
    </xf>
    <xf numFmtId="0" fontId="0" fillId="4" borderId="14" xfId="0" applyFont="1" applyFill="1" applyBorder="1"/>
    <xf numFmtId="0" fontId="9" fillId="2" borderId="33" xfId="0" applyFont="1" applyFill="1" applyBorder="1"/>
    <xf numFmtId="0" fontId="9" fillId="4" borderId="13" xfId="0" applyFont="1" applyFill="1" applyBorder="1" applyAlignment="1">
      <alignment horizontal="left" vertical="top"/>
    </xf>
    <xf numFmtId="0" fontId="9" fillId="4" borderId="14" xfId="0" applyFont="1" applyFill="1" applyBorder="1" applyAlignment="1">
      <alignment horizontal="left" vertical="top"/>
    </xf>
    <xf numFmtId="0" fontId="9" fillId="4" borderId="15" xfId="0" applyFont="1" applyFill="1" applyBorder="1" applyAlignment="1">
      <alignment horizontal="left" vertical="top"/>
    </xf>
    <xf numFmtId="0" fontId="35" fillId="2" borderId="0" xfId="0" applyFont="1" applyFill="1" applyBorder="1" applyAlignment="1">
      <alignment horizontal="left" vertical="top"/>
    </xf>
    <xf numFmtId="0" fontId="9" fillId="2" borderId="0" xfId="0" applyFont="1" applyFill="1" applyBorder="1" applyAlignment="1">
      <alignment horizontal="left" vertical="top"/>
    </xf>
    <xf numFmtId="0" fontId="9" fillId="2" borderId="0" xfId="0" applyFont="1" applyFill="1"/>
    <xf numFmtId="0" fontId="0" fillId="4" borderId="11" xfId="0" applyFont="1" applyFill="1" applyBorder="1" applyAlignment="1">
      <alignment vertical="top" wrapText="1"/>
    </xf>
    <xf numFmtId="0" fontId="0" fillId="4" borderId="12" xfId="0" applyFont="1" applyFill="1" applyBorder="1" applyAlignment="1">
      <alignment vertical="top" wrapText="1"/>
    </xf>
    <xf numFmtId="0" fontId="6" fillId="4" borderId="23" xfId="0" applyFont="1" applyFill="1" applyBorder="1" applyAlignment="1">
      <alignment horizontal="center" vertical="center" wrapText="1"/>
    </xf>
    <xf numFmtId="0" fontId="8" fillId="4" borderId="37" xfId="0" applyFont="1" applyFill="1" applyBorder="1" applyAlignment="1">
      <alignment vertical="center" wrapText="1"/>
    </xf>
    <xf numFmtId="0" fontId="5" fillId="4" borderId="52"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12" fillId="4" borderId="44" xfId="0" applyFont="1" applyFill="1" applyBorder="1" applyAlignment="1">
      <alignment horizontal="center"/>
    </xf>
    <xf numFmtId="44" fontId="15" fillId="4" borderId="39" xfId="0" applyNumberFormat="1" applyFont="1" applyFill="1" applyBorder="1" applyAlignment="1">
      <alignment horizontal="center"/>
    </xf>
    <xf numFmtId="44" fontId="15" fillId="4" borderId="64" xfId="0" applyNumberFormat="1" applyFont="1" applyFill="1" applyBorder="1" applyAlignment="1">
      <alignment horizontal="center"/>
    </xf>
    <xf numFmtId="0" fontId="12" fillId="4" borderId="16" xfId="0" applyFont="1" applyFill="1" applyBorder="1"/>
    <xf numFmtId="168" fontId="16" fillId="4" borderId="40" xfId="1" applyNumberFormat="1" applyFont="1" applyFill="1" applyBorder="1" applyAlignment="1">
      <alignment horizontal="center" vertical="center"/>
    </xf>
    <xf numFmtId="166" fontId="16" fillId="4" borderId="18" xfId="1" applyNumberFormat="1" applyFont="1" applyFill="1" applyBorder="1" applyAlignment="1">
      <alignment horizontal="center" vertical="center"/>
    </xf>
    <xf numFmtId="0" fontId="19" fillId="4" borderId="18" xfId="0" applyFont="1" applyFill="1" applyBorder="1" applyAlignment="1" applyProtection="1">
      <alignment horizontal="left" vertical="center"/>
    </xf>
    <xf numFmtId="0" fontId="16" fillId="4" borderId="16" xfId="0" applyFont="1" applyFill="1" applyBorder="1" applyAlignment="1">
      <alignment horizontal="center" vertical="center"/>
    </xf>
    <xf numFmtId="0" fontId="12" fillId="4" borderId="13" xfId="0" applyFont="1" applyFill="1" applyBorder="1" applyAlignment="1">
      <alignment horizontal="center"/>
    </xf>
    <xf numFmtId="0" fontId="12" fillId="4" borderId="16" xfId="0" applyFont="1" applyFill="1" applyBorder="1" applyAlignment="1" applyProtection="1">
      <alignment horizontal="center"/>
    </xf>
    <xf numFmtId="0" fontId="18" fillId="4" borderId="17" xfId="0" applyFont="1" applyFill="1" applyBorder="1" applyAlignment="1">
      <alignment horizontal="center" vertical="center"/>
    </xf>
    <xf numFmtId="0" fontId="3" fillId="4" borderId="60"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0" xfId="0" applyFont="1" applyFill="1" applyBorder="1" applyAlignment="1">
      <alignment horizontal="left" vertical="center" wrapText="1"/>
    </xf>
    <xf numFmtId="0" fontId="3" fillId="4" borderId="60" xfId="0" applyFont="1" applyFill="1" applyBorder="1" applyAlignment="1">
      <alignment vertical="center" wrapText="1"/>
    </xf>
    <xf numFmtId="0" fontId="3" fillId="4" borderId="0" xfId="0" applyFont="1" applyFill="1" applyBorder="1" applyAlignment="1">
      <alignment vertical="center" wrapText="1"/>
    </xf>
    <xf numFmtId="0" fontId="6" fillId="4" borderId="4" xfId="0" applyFont="1" applyFill="1" applyBorder="1" applyAlignment="1">
      <alignment vertical="center" wrapText="1"/>
    </xf>
    <xf numFmtId="0" fontId="11" fillId="4" borderId="59" xfId="0" applyFont="1" applyFill="1" applyBorder="1" applyAlignment="1">
      <alignment vertical="center" wrapText="1"/>
    </xf>
    <xf numFmtId="9" fontId="6" fillId="4" borderId="21" xfId="2" applyFont="1" applyFill="1" applyBorder="1" applyAlignment="1">
      <alignment horizontal="center" vertical="center" wrapText="1"/>
    </xf>
    <xf numFmtId="9" fontId="6" fillId="4" borderId="51" xfId="2" applyFont="1" applyFill="1" applyBorder="1" applyAlignment="1">
      <alignment horizontal="center" vertical="center" wrapText="1"/>
    </xf>
    <xf numFmtId="9" fontId="11" fillId="4" borderId="21" xfId="2" applyFont="1" applyFill="1" applyBorder="1" applyAlignment="1">
      <alignment horizontal="center" vertical="center" wrapText="1"/>
    </xf>
    <xf numFmtId="9" fontId="6" fillId="4" borderId="65" xfId="2" applyFont="1" applyFill="1" applyBorder="1" applyAlignment="1">
      <alignment horizontal="center" vertical="center" wrapText="1"/>
    </xf>
    <xf numFmtId="0" fontId="20" fillId="4" borderId="0" xfId="0" applyFont="1" applyFill="1" applyBorder="1" applyAlignment="1">
      <alignment horizontal="left" vertical="center"/>
    </xf>
    <xf numFmtId="0" fontId="11" fillId="6" borderId="24" xfId="0" applyFont="1" applyFill="1" applyBorder="1" applyAlignment="1">
      <alignment horizontal="left" vertical="center" wrapText="1"/>
    </xf>
    <xf numFmtId="0" fontId="11" fillId="6" borderId="25" xfId="0" applyFont="1" applyFill="1" applyBorder="1" applyAlignment="1">
      <alignment horizontal="left" vertical="center" wrapText="1"/>
    </xf>
    <xf numFmtId="0" fontId="11" fillId="6" borderId="26" xfId="0" applyFont="1" applyFill="1" applyBorder="1" applyAlignment="1">
      <alignment horizontal="left" vertical="center" wrapText="1"/>
    </xf>
    <xf numFmtId="0" fontId="11" fillId="6" borderId="24" xfId="0" applyFont="1" applyFill="1" applyBorder="1" applyAlignment="1">
      <alignment horizontal="left" vertical="center"/>
    </xf>
    <xf numFmtId="0" fontId="12" fillId="4" borderId="44" xfId="0" applyFont="1" applyFill="1" applyBorder="1" applyAlignment="1" applyProtection="1">
      <alignment horizontal="center"/>
      <protection locked="0"/>
    </xf>
    <xf numFmtId="0" fontId="12" fillId="4" borderId="43" xfId="0" applyFont="1" applyFill="1" applyBorder="1" applyAlignment="1" applyProtection="1">
      <alignment horizontal="center"/>
      <protection locked="0"/>
    </xf>
    <xf numFmtId="0" fontId="12" fillId="4" borderId="0" xfId="0" applyFont="1" applyFill="1" applyBorder="1" applyAlignment="1" applyProtection="1">
      <alignment horizontal="center"/>
      <protection locked="0"/>
    </xf>
    <xf numFmtId="0" fontId="12" fillId="4" borderId="32" xfId="0" applyFont="1" applyFill="1" applyBorder="1" applyAlignment="1" applyProtection="1">
      <alignment horizontal="center"/>
      <protection locked="0"/>
    </xf>
    <xf numFmtId="0" fontId="12" fillId="4" borderId="24" xfId="0" applyFont="1" applyFill="1" applyBorder="1" applyAlignment="1" applyProtection="1">
      <alignment horizontal="center"/>
      <protection locked="0"/>
    </xf>
    <xf numFmtId="0" fontId="12" fillId="2" borderId="60" xfId="0" applyFont="1" applyFill="1" applyBorder="1" applyAlignment="1" applyProtection="1">
      <alignment horizontal="center" vertical="center" wrapText="1"/>
      <protection locked="0"/>
    </xf>
    <xf numFmtId="0" fontId="12" fillId="4" borderId="25" xfId="0" applyFont="1" applyFill="1" applyBorder="1" applyAlignment="1" applyProtection="1">
      <alignment horizontal="center"/>
      <protection locked="0"/>
    </xf>
    <xf numFmtId="0" fontId="13" fillId="2" borderId="0" xfId="0" applyFont="1" applyFill="1" applyBorder="1" applyAlignment="1" applyProtection="1">
      <alignment horizontal="center"/>
      <protection locked="0"/>
    </xf>
    <xf numFmtId="0" fontId="13" fillId="2" borderId="0" xfId="0" applyFont="1" applyFill="1" applyBorder="1" applyProtection="1">
      <protection locked="0"/>
    </xf>
    <xf numFmtId="0" fontId="13" fillId="2" borderId="0" xfId="0" applyFont="1" applyFill="1" applyAlignment="1" applyProtection="1">
      <alignment horizontal="center"/>
      <protection locked="0"/>
    </xf>
    <xf numFmtId="0" fontId="13" fillId="2" borderId="0" xfId="0" applyFont="1" applyFill="1" applyProtection="1">
      <protection locked="0"/>
    </xf>
    <xf numFmtId="0" fontId="12" fillId="2" borderId="0" xfId="0" applyFont="1" applyFill="1" applyProtection="1">
      <protection locked="0"/>
    </xf>
    <xf numFmtId="0" fontId="13" fillId="2" borderId="0" xfId="0" applyFont="1" applyFill="1" applyAlignment="1" applyProtection="1">
      <alignment vertical="center" wrapText="1"/>
      <protection locked="0"/>
    </xf>
    <xf numFmtId="0" fontId="3" fillId="0" borderId="0" xfId="0" applyFont="1" applyAlignment="1" applyProtection="1">
      <alignment horizontal="center" vertical="center"/>
      <protection locked="0"/>
    </xf>
    <xf numFmtId="0" fontId="13" fillId="2" borderId="0" xfId="0" applyFont="1" applyFill="1" applyAlignment="1" applyProtection="1">
      <alignment wrapText="1"/>
      <protection locked="0"/>
    </xf>
    <xf numFmtId="0" fontId="4" fillId="2" borderId="2" xfId="0" applyFont="1" applyFill="1" applyBorder="1" applyAlignment="1" applyProtection="1">
      <alignment horizontal="left" vertical="center" wrapText="1"/>
      <protection hidden="1"/>
    </xf>
    <xf numFmtId="0" fontId="33" fillId="4" borderId="0" xfId="0" applyFont="1" applyFill="1" applyBorder="1" applyAlignment="1" applyProtection="1">
      <alignment horizontal="left" vertical="top"/>
    </xf>
    <xf numFmtId="0" fontId="4" fillId="4" borderId="10" xfId="0" applyFont="1" applyFill="1" applyBorder="1" applyAlignment="1" applyProtection="1">
      <alignment horizontal="left"/>
    </xf>
    <xf numFmtId="0" fontId="33" fillId="4" borderId="33" xfId="0" applyFont="1" applyFill="1" applyBorder="1" applyAlignment="1" applyProtection="1">
      <alignment horizontal="left" vertical="top"/>
    </xf>
    <xf numFmtId="0" fontId="33" fillId="4" borderId="29" xfId="0" applyFont="1" applyFill="1" applyBorder="1" applyAlignment="1" applyProtection="1">
      <alignment horizontal="left" vertical="top"/>
    </xf>
    <xf numFmtId="0" fontId="13" fillId="4" borderId="33" xfId="0" applyFont="1" applyFill="1" applyBorder="1"/>
    <xf numFmtId="0" fontId="13" fillId="4" borderId="0" xfId="0" applyFont="1" applyFill="1" applyBorder="1" applyAlignment="1">
      <alignment horizontal="center" vertical="center"/>
    </xf>
    <xf numFmtId="0" fontId="13" fillId="4" borderId="0" xfId="0" applyFont="1" applyFill="1" applyBorder="1"/>
    <xf numFmtId="0" fontId="13" fillId="4" borderId="29" xfId="0" applyFont="1" applyFill="1" applyBorder="1"/>
    <xf numFmtId="0" fontId="11" fillId="4" borderId="24" xfId="0" applyFont="1" applyFill="1" applyBorder="1" applyAlignment="1">
      <alignment horizontal="center" vertical="center" wrapText="1"/>
    </xf>
    <xf numFmtId="0" fontId="11" fillId="4" borderId="25" xfId="0" applyFont="1" applyFill="1" applyBorder="1" applyAlignment="1">
      <alignment horizontal="center" vertical="center" wrapText="1"/>
    </xf>
    <xf numFmtId="0" fontId="3" fillId="4" borderId="26" xfId="0" applyFont="1" applyFill="1" applyBorder="1" applyAlignment="1">
      <alignment horizontal="center" vertical="center" wrapText="1"/>
    </xf>
    <xf numFmtId="0" fontId="3" fillId="4" borderId="24" xfId="0" applyFont="1" applyFill="1" applyBorder="1" applyAlignment="1">
      <alignment horizontal="center" vertical="center" wrapText="1"/>
    </xf>
    <xf numFmtId="0" fontId="3" fillId="4" borderId="25" xfId="0" applyFont="1" applyFill="1" applyBorder="1" applyAlignment="1">
      <alignment horizontal="center" vertical="center" wrapText="1"/>
    </xf>
    <xf numFmtId="0" fontId="11" fillId="4" borderId="26" xfId="0" applyFont="1" applyFill="1" applyBorder="1" applyAlignment="1">
      <alignment horizontal="center" vertical="center" wrapText="1"/>
    </xf>
    <xf numFmtId="0" fontId="6" fillId="4" borderId="26" xfId="0" applyFont="1" applyFill="1" applyBorder="1" applyAlignment="1">
      <alignment horizontal="center" vertical="center" wrapText="1"/>
    </xf>
    <xf numFmtId="0" fontId="3" fillId="0" borderId="0" xfId="0" applyFont="1" applyFill="1" applyBorder="1" applyAlignment="1">
      <alignment vertical="center"/>
    </xf>
    <xf numFmtId="0" fontId="3" fillId="0" borderId="0" xfId="0" applyFont="1" applyFill="1" applyBorder="1" applyAlignment="1">
      <alignment horizontal="left" vertical="center"/>
    </xf>
    <xf numFmtId="0" fontId="3" fillId="0" borderId="0" xfId="0" applyFont="1" applyFill="1" applyBorder="1" applyAlignment="1">
      <alignment horizontal="center" vertical="center"/>
    </xf>
    <xf numFmtId="0" fontId="8"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44" fontId="3" fillId="0" borderId="0" xfId="1" applyFont="1" applyFill="1" applyBorder="1" applyAlignment="1">
      <alignment horizontal="center" vertical="center"/>
    </xf>
    <xf numFmtId="0" fontId="22" fillId="0" borderId="0" xfId="3" applyFont="1" applyFill="1" applyBorder="1" applyAlignment="1">
      <alignment horizontal="center" vertical="center" wrapText="1"/>
    </xf>
    <xf numFmtId="44" fontId="3" fillId="0" borderId="0" xfId="1" applyFont="1" applyFill="1" applyBorder="1" applyAlignment="1">
      <alignment vertical="center"/>
    </xf>
    <xf numFmtId="0" fontId="0" fillId="0" borderId="66" xfId="0" applyBorder="1"/>
    <xf numFmtId="0" fontId="0" fillId="0" borderId="67" xfId="0" applyBorder="1"/>
    <xf numFmtId="0" fontId="0" fillId="0" borderId="68" xfId="0" applyBorder="1"/>
    <xf numFmtId="0" fontId="0" fillId="0" borderId="69" xfId="0" applyBorder="1"/>
    <xf numFmtId="0" fontId="0" fillId="0" borderId="70" xfId="0" applyBorder="1"/>
    <xf numFmtId="0" fontId="0" fillId="0" borderId="71" xfId="0" applyBorder="1"/>
    <xf numFmtId="0" fontId="0" fillId="0" borderId="72" xfId="0" applyBorder="1"/>
    <xf numFmtId="0" fontId="0" fillId="0" borderId="73" xfId="0" applyBorder="1"/>
    <xf numFmtId="0" fontId="0" fillId="0" borderId="74" xfId="0" applyBorder="1"/>
    <xf numFmtId="44" fontId="3" fillId="4" borderId="25" xfId="1" applyFont="1" applyFill="1" applyBorder="1" applyAlignment="1">
      <alignment horizontal="center" vertical="center"/>
    </xf>
    <xf numFmtId="44" fontId="3" fillId="4" borderId="26" xfId="1" applyFont="1" applyFill="1" applyBorder="1" applyAlignment="1">
      <alignment horizontal="center" vertical="center"/>
    </xf>
    <xf numFmtId="0" fontId="0" fillId="2" borderId="0" xfId="0" applyFill="1" applyBorder="1" applyAlignment="1">
      <alignment horizontal="center" vertical="center"/>
    </xf>
    <xf numFmtId="0" fontId="0" fillId="0" borderId="0" xfId="0" applyFill="1" applyBorder="1" applyAlignment="1">
      <alignment horizontal="left" vertical="center"/>
    </xf>
    <xf numFmtId="0" fontId="0" fillId="2" borderId="0" xfId="0" applyFill="1" applyBorder="1" applyAlignment="1">
      <alignment horizontal="center" vertical="center" wrapText="1"/>
    </xf>
    <xf numFmtId="44" fontId="0" fillId="2" borderId="0" xfId="1" applyFont="1" applyFill="1" applyBorder="1" applyAlignment="1">
      <alignment horizontal="center" vertical="center"/>
    </xf>
    <xf numFmtId="44" fontId="21" fillId="2" borderId="0" xfId="1" applyFont="1" applyFill="1" applyBorder="1" applyAlignment="1">
      <alignment horizontal="center" vertical="center" wrapText="1"/>
    </xf>
    <xf numFmtId="0" fontId="0" fillId="0" borderId="0" xfId="0" applyBorder="1" applyAlignment="1">
      <alignment horizontal="center" vertical="center"/>
    </xf>
    <xf numFmtId="0" fontId="3" fillId="2" borderId="0" xfId="0" applyFont="1" applyFill="1" applyBorder="1" applyAlignment="1">
      <alignment horizontal="center" vertical="center"/>
    </xf>
    <xf numFmtId="0" fontId="20" fillId="4" borderId="0" xfId="0" applyFont="1" applyFill="1" applyBorder="1" applyAlignment="1">
      <alignment vertical="center"/>
    </xf>
    <xf numFmtId="0" fontId="3" fillId="0" borderId="0" xfId="0" applyFont="1" applyBorder="1" applyAlignment="1">
      <alignment horizontal="center" vertical="center"/>
    </xf>
    <xf numFmtId="0" fontId="8" fillId="2" borderId="0" xfId="0" applyFont="1" applyFill="1" applyBorder="1" applyAlignment="1">
      <alignment horizontal="center" vertical="center"/>
    </xf>
    <xf numFmtId="0" fontId="8" fillId="0" borderId="0" xfId="0" applyFont="1" applyBorder="1" applyAlignment="1">
      <alignment horizontal="center" vertical="center"/>
    </xf>
    <xf numFmtId="164" fontId="3" fillId="0" borderId="0" xfId="0" applyNumberFormat="1" applyFont="1" applyBorder="1" applyAlignment="1">
      <alignment horizontal="center" vertical="center"/>
    </xf>
    <xf numFmtId="0" fontId="29" fillId="0" borderId="0" xfId="0" applyFont="1" applyBorder="1" applyAlignment="1">
      <alignment horizontal="center" vertical="center"/>
    </xf>
    <xf numFmtId="0" fontId="11" fillId="2" borderId="0" xfId="0" applyFont="1" applyFill="1" applyBorder="1" applyAlignment="1">
      <alignment horizontal="center" vertical="center"/>
    </xf>
    <xf numFmtId="0" fontId="11" fillId="0" borderId="0" xfId="0" applyFont="1" applyBorder="1" applyAlignment="1">
      <alignment horizontal="center" vertical="center"/>
    </xf>
    <xf numFmtId="0" fontId="11" fillId="0" borderId="0" xfId="0" applyFont="1" applyBorder="1"/>
    <xf numFmtId="0" fontId="3" fillId="0" borderId="0" xfId="0" applyFont="1" applyBorder="1"/>
    <xf numFmtId="0" fontId="8" fillId="4" borderId="0" xfId="0" applyFont="1" applyFill="1" applyBorder="1" applyAlignment="1">
      <alignment horizontal="center" vertical="center" wrapText="1"/>
    </xf>
    <xf numFmtId="0" fontId="3" fillId="4" borderId="0" xfId="0" applyFont="1" applyFill="1" applyBorder="1" applyAlignment="1">
      <alignment vertical="center"/>
    </xf>
    <xf numFmtId="0" fontId="8" fillId="4" borderId="0" xfId="0" applyFont="1" applyFill="1" applyBorder="1" applyAlignment="1">
      <alignment horizontal="left" vertical="center"/>
    </xf>
    <xf numFmtId="0" fontId="3" fillId="4" borderId="0" xfId="0" applyFont="1" applyFill="1" applyBorder="1" applyAlignment="1">
      <alignment horizontal="left" vertical="center"/>
    </xf>
    <xf numFmtId="0" fontId="8" fillId="4" borderId="0" xfId="0" applyFont="1" applyFill="1" applyBorder="1" applyAlignment="1">
      <alignment vertical="center" wrapText="1"/>
    </xf>
    <xf numFmtId="0" fontId="0" fillId="0" borderId="0" xfId="0" applyBorder="1" applyAlignment="1">
      <alignment horizontal="left" vertical="center"/>
    </xf>
    <xf numFmtId="0" fontId="0" fillId="0" borderId="0" xfId="0" applyBorder="1" applyAlignment="1">
      <alignment horizontal="center" vertical="center" wrapText="1"/>
    </xf>
    <xf numFmtId="44" fontId="0" fillId="0" borderId="0" xfId="1" applyFont="1" applyBorder="1" applyAlignment="1">
      <alignment horizontal="center" vertical="center"/>
    </xf>
    <xf numFmtId="44" fontId="21" fillId="0" borderId="0" xfId="1" applyFont="1" applyBorder="1" applyAlignment="1">
      <alignment horizontal="center" vertical="center" wrapText="1"/>
    </xf>
    <xf numFmtId="0" fontId="10" fillId="4" borderId="36" xfId="0" applyFont="1" applyFill="1" applyBorder="1" applyAlignment="1">
      <alignment vertical="center" wrapText="1"/>
    </xf>
    <xf numFmtId="0" fontId="11" fillId="4" borderId="22" xfId="0" applyFont="1" applyFill="1" applyBorder="1" applyAlignment="1">
      <alignment vertical="center" textRotation="1"/>
    </xf>
    <xf numFmtId="0" fontId="11" fillId="6" borderId="4"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3" fillId="4" borderId="4" xfId="0" applyFont="1" applyFill="1" applyBorder="1" applyAlignment="1">
      <alignment vertical="center" wrapText="1"/>
    </xf>
    <xf numFmtId="0" fontId="11" fillId="4" borderId="22" xfId="0" applyFont="1" applyFill="1" applyBorder="1" applyAlignment="1">
      <alignment vertical="center" textRotation="91"/>
    </xf>
    <xf numFmtId="0" fontId="11" fillId="4" borderId="22" xfId="0" applyFont="1" applyFill="1" applyBorder="1" applyAlignment="1">
      <alignment vertical="center" wrapText="1"/>
    </xf>
    <xf numFmtId="0" fontId="11" fillId="6" borderId="4" xfId="0" applyFont="1" applyFill="1" applyBorder="1" applyAlignment="1">
      <alignment horizontal="left" vertical="center"/>
    </xf>
    <xf numFmtId="0" fontId="23" fillId="4" borderId="4" xfId="0" applyFont="1" applyFill="1" applyBorder="1" applyAlignment="1">
      <alignment horizontal="center" vertical="center" wrapText="1"/>
    </xf>
    <xf numFmtId="0" fontId="3" fillId="4" borderId="49" xfId="0" applyFont="1" applyFill="1" applyBorder="1" applyAlignment="1">
      <alignment vertical="center" wrapText="1"/>
    </xf>
    <xf numFmtId="0" fontId="3" fillId="4" borderId="49" xfId="0" applyFont="1" applyFill="1" applyBorder="1" applyAlignment="1">
      <alignment horizontal="center" vertical="center" wrapText="1"/>
    </xf>
    <xf numFmtId="0" fontId="8" fillId="4" borderId="4" xfId="0" applyFont="1" applyFill="1" applyBorder="1" applyAlignment="1">
      <alignment vertical="center"/>
    </xf>
    <xf numFmtId="44" fontId="11" fillId="4" borderId="4" xfId="1" applyFont="1" applyFill="1" applyBorder="1" applyAlignment="1">
      <alignment horizontal="center" vertical="center"/>
    </xf>
    <xf numFmtId="0" fontId="11" fillId="4" borderId="59" xfId="0" applyFont="1" applyFill="1" applyBorder="1" applyAlignment="1">
      <alignment vertical="center" textRotation="1"/>
    </xf>
    <xf numFmtId="0" fontId="10" fillId="6" borderId="56" xfId="0" applyFont="1" applyFill="1" applyBorder="1" applyAlignment="1">
      <alignment horizontal="left" vertical="center" wrapText="1"/>
    </xf>
    <xf numFmtId="0" fontId="10" fillId="4" borderId="56" xfId="0" applyFont="1" applyFill="1" applyBorder="1" applyAlignment="1">
      <alignment horizontal="center" vertical="center"/>
    </xf>
    <xf numFmtId="0" fontId="10" fillId="4" borderId="56" xfId="0" applyFont="1" applyFill="1" applyBorder="1" applyAlignment="1">
      <alignment horizontal="center" vertical="center" wrapText="1"/>
    </xf>
    <xf numFmtId="0" fontId="10" fillId="4" borderId="56" xfId="0" applyFont="1" applyFill="1" applyBorder="1" applyAlignment="1">
      <alignment vertical="center" wrapText="1"/>
    </xf>
    <xf numFmtId="44" fontId="10" fillId="4" borderId="56" xfId="1" applyFont="1" applyFill="1" applyBorder="1" applyAlignment="1">
      <alignment horizontal="center" vertical="center" wrapText="1"/>
    </xf>
    <xf numFmtId="44" fontId="10" fillId="4" borderId="56" xfId="1" applyFont="1" applyFill="1" applyBorder="1" applyAlignment="1">
      <alignment horizontal="center" vertical="center"/>
    </xf>
    <xf numFmtId="0" fontId="10" fillId="4" borderId="63" xfId="0" applyFont="1" applyFill="1" applyBorder="1" applyAlignment="1">
      <alignment horizontal="center" vertical="center"/>
    </xf>
    <xf numFmtId="0" fontId="11" fillId="6" borderId="35" xfId="0" applyFont="1" applyFill="1" applyBorder="1" applyAlignment="1">
      <alignment horizontal="left" vertical="center" wrapText="1"/>
    </xf>
    <xf numFmtId="0" fontId="11" fillId="4" borderId="35" xfId="0" applyFont="1" applyFill="1" applyBorder="1" applyAlignment="1">
      <alignment horizontal="center" vertical="center" wrapText="1"/>
    </xf>
    <xf numFmtId="0" fontId="10" fillId="4" borderId="35" xfId="0" applyFont="1" applyFill="1" applyBorder="1" applyAlignment="1">
      <alignment horizontal="left" vertical="center" wrapText="1"/>
    </xf>
    <xf numFmtId="0" fontId="3" fillId="4" borderId="35" xfId="0" applyFont="1" applyFill="1" applyBorder="1" applyAlignment="1">
      <alignment horizontal="center" vertical="center" wrapText="1"/>
    </xf>
    <xf numFmtId="0" fontId="6" fillId="4" borderId="35" xfId="0" applyFont="1" applyFill="1" applyBorder="1" applyAlignment="1">
      <alignment horizontal="center" vertical="center" wrapText="1"/>
    </xf>
    <xf numFmtId="44" fontId="22" fillId="4" borderId="35" xfId="3" applyNumberFormat="1" applyFont="1" applyFill="1" applyBorder="1" applyAlignment="1">
      <alignment horizontal="center" vertical="center" wrapText="1"/>
    </xf>
    <xf numFmtId="9" fontId="6" fillId="4" borderId="3" xfId="2" applyFont="1" applyFill="1" applyBorder="1" applyAlignment="1">
      <alignment horizontal="center" vertical="center" wrapText="1"/>
    </xf>
    <xf numFmtId="9" fontId="6" fillId="4" borderId="6" xfId="2" applyFont="1" applyFill="1" applyBorder="1" applyAlignment="1">
      <alignment horizontal="center" vertical="center" wrapText="1"/>
    </xf>
    <xf numFmtId="9" fontId="6" fillId="4" borderId="9" xfId="2" applyFont="1" applyFill="1" applyBorder="1" applyAlignment="1">
      <alignment horizontal="center" vertical="center" wrapText="1"/>
    </xf>
    <xf numFmtId="0" fontId="10" fillId="4" borderId="24" xfId="0" applyFont="1" applyFill="1" applyBorder="1" applyAlignment="1">
      <alignment horizontal="left" vertical="center" wrapText="1"/>
    </xf>
    <xf numFmtId="0" fontId="10" fillId="4" borderId="25" xfId="0" applyFont="1" applyFill="1" applyBorder="1" applyAlignment="1" applyProtection="1">
      <alignment horizontal="left" vertical="center" wrapText="1" shrinkToFit="1"/>
      <protection hidden="1"/>
    </xf>
    <xf numFmtId="0" fontId="10" fillId="4" borderId="25" xfId="0" applyFont="1" applyFill="1" applyBorder="1" applyAlignment="1">
      <alignment horizontal="left" vertical="center" wrapText="1"/>
    </xf>
    <xf numFmtId="0" fontId="10" fillId="4" borderId="26" xfId="0" applyFont="1" applyFill="1" applyBorder="1" applyAlignment="1">
      <alignment horizontal="left" vertical="center" wrapText="1"/>
    </xf>
    <xf numFmtId="0" fontId="6" fillId="4" borderId="24" xfId="0" applyFont="1" applyFill="1" applyBorder="1" applyAlignment="1">
      <alignment horizontal="center" vertical="center" wrapText="1"/>
    </xf>
    <xf numFmtId="0" fontId="6" fillId="4" borderId="25" xfId="0" applyFont="1" applyFill="1" applyBorder="1" applyAlignment="1">
      <alignment horizontal="center" vertical="center" wrapText="1"/>
    </xf>
    <xf numFmtId="0" fontId="3" fillId="4" borderId="59" xfId="0" applyFont="1" applyFill="1" applyBorder="1" applyAlignment="1">
      <alignment horizontal="center" vertical="center" wrapText="1"/>
    </xf>
    <xf numFmtId="0" fontId="3" fillId="4" borderId="61" xfId="0" applyFont="1" applyFill="1" applyBorder="1" applyAlignment="1">
      <alignment horizontal="center" vertical="center" wrapText="1"/>
    </xf>
    <xf numFmtId="44" fontId="11" fillId="4" borderId="20" xfId="1" applyFont="1" applyFill="1" applyBorder="1" applyAlignment="1">
      <alignment horizontal="center" vertical="center" wrapText="1"/>
    </xf>
    <xf numFmtId="44" fontId="11" fillId="4" borderId="22" xfId="1" applyFont="1" applyFill="1" applyBorder="1" applyAlignment="1">
      <alignment horizontal="center" vertical="center" wrapText="1"/>
    </xf>
    <xf numFmtId="44" fontId="22" fillId="4" borderId="23" xfId="3" applyNumberFormat="1" applyFont="1" applyFill="1" applyBorder="1" applyAlignment="1">
      <alignment horizontal="center" vertical="center" wrapText="1"/>
    </xf>
    <xf numFmtId="44" fontId="6" fillId="4" borderId="24" xfId="1" applyFont="1" applyFill="1" applyBorder="1" applyAlignment="1">
      <alignment horizontal="center" vertical="center" wrapText="1"/>
    </xf>
    <xf numFmtId="0" fontId="11" fillId="6" borderId="49" xfId="0" applyFont="1" applyFill="1" applyBorder="1" applyAlignment="1">
      <alignment horizontal="left" vertical="center" wrapText="1"/>
    </xf>
    <xf numFmtId="0" fontId="10" fillId="4" borderId="49" xfId="0" applyFont="1" applyFill="1" applyBorder="1" applyAlignment="1">
      <alignment horizontal="left" vertical="center" wrapText="1"/>
    </xf>
    <xf numFmtId="0" fontId="11" fillId="4" borderId="49" xfId="0" applyFont="1" applyFill="1" applyBorder="1" applyAlignment="1">
      <alignment horizontal="center" vertical="center" wrapText="1"/>
    </xf>
    <xf numFmtId="44" fontId="11" fillId="4" borderId="49" xfId="1" applyFont="1" applyFill="1" applyBorder="1" applyAlignment="1">
      <alignment horizontal="center" vertical="center" wrapText="1"/>
    </xf>
    <xf numFmtId="0" fontId="6" fillId="4" borderId="35" xfId="0" applyFont="1" applyFill="1" applyBorder="1" applyAlignment="1">
      <alignment vertical="center" wrapText="1"/>
    </xf>
    <xf numFmtId="0" fontId="3" fillId="4" borderId="35" xfId="0" applyFont="1" applyFill="1" applyBorder="1" applyAlignment="1">
      <alignment vertical="center" wrapText="1"/>
    </xf>
    <xf numFmtId="166" fontId="6" fillId="4" borderId="35" xfId="1" applyNumberFormat="1" applyFont="1" applyFill="1" applyBorder="1" applyAlignment="1">
      <alignment horizontal="center" vertical="center" wrapText="1"/>
    </xf>
    <xf numFmtId="44" fontId="11" fillId="4" borderId="35" xfId="1" applyFont="1" applyFill="1" applyBorder="1" applyAlignment="1">
      <alignment horizontal="center" vertical="center" wrapText="1"/>
    </xf>
    <xf numFmtId="0" fontId="11" fillId="6" borderId="38" xfId="0" applyFont="1" applyFill="1" applyBorder="1" applyAlignment="1">
      <alignment horizontal="left" vertical="center" wrapText="1"/>
    </xf>
    <xf numFmtId="0" fontId="11" fillId="6" borderId="46" xfId="0" applyFont="1" applyFill="1" applyBorder="1" applyAlignment="1">
      <alignment horizontal="left" vertical="center" wrapText="1"/>
    </xf>
    <xf numFmtId="0" fontId="10" fillId="4" borderId="60" xfId="0" applyFont="1" applyFill="1" applyBorder="1" applyAlignment="1">
      <alignment horizontal="left" vertical="center" wrapText="1"/>
    </xf>
    <xf numFmtId="0" fontId="8" fillId="4" borderId="61" xfId="0" applyFont="1" applyFill="1" applyBorder="1" applyAlignment="1">
      <alignment horizontal="left" vertical="center" wrapText="1"/>
    </xf>
    <xf numFmtId="0" fontId="6" fillId="4" borderId="60" xfId="0" applyFont="1" applyFill="1" applyBorder="1" applyAlignment="1">
      <alignment horizontal="center" vertical="center" wrapText="1"/>
    </xf>
    <xf numFmtId="0" fontId="6" fillId="4" borderId="61" xfId="0" applyFont="1" applyFill="1" applyBorder="1" applyAlignment="1">
      <alignment horizontal="center" vertical="center" wrapText="1"/>
    </xf>
    <xf numFmtId="0" fontId="3" fillId="4" borderId="61" xfId="0" applyFont="1" applyFill="1" applyBorder="1" applyAlignment="1">
      <alignment horizontal="center" wrapText="1"/>
    </xf>
    <xf numFmtId="44" fontId="6" fillId="4" borderId="26" xfId="1" applyFont="1" applyFill="1" applyBorder="1" applyAlignment="1">
      <alignment horizontal="center" vertical="center" wrapText="1"/>
    </xf>
    <xf numFmtId="44" fontId="11" fillId="4" borderId="60" xfId="1" applyFont="1" applyFill="1" applyBorder="1" applyAlignment="1">
      <alignment horizontal="center" vertical="center" wrapText="1"/>
    </xf>
    <xf numFmtId="44" fontId="22" fillId="4" borderId="61" xfId="3" applyNumberFormat="1" applyFont="1" applyFill="1" applyBorder="1" applyAlignment="1">
      <alignment horizontal="center" vertical="center" wrapText="1"/>
    </xf>
    <xf numFmtId="9" fontId="6" fillId="4" borderId="24" xfId="2" applyFont="1" applyFill="1" applyBorder="1" applyAlignment="1">
      <alignment horizontal="center" vertical="center" wrapText="1"/>
    </xf>
    <xf numFmtId="9" fontId="6" fillId="4" borderId="26" xfId="2" applyFont="1" applyFill="1" applyBorder="1" applyAlignment="1">
      <alignment horizontal="center" vertical="center" wrapText="1"/>
    </xf>
    <xf numFmtId="9" fontId="6" fillId="4" borderId="60" xfId="2" applyFont="1" applyFill="1" applyBorder="1" applyAlignment="1">
      <alignment horizontal="center" vertical="center" wrapText="1"/>
    </xf>
    <xf numFmtId="9" fontId="6" fillId="4" borderId="61" xfId="2" applyFont="1" applyFill="1" applyBorder="1" applyAlignment="1">
      <alignment horizontal="center" vertical="center" wrapText="1"/>
    </xf>
    <xf numFmtId="0" fontId="10" fillId="4" borderId="49" xfId="0" applyFont="1" applyFill="1" applyBorder="1" applyAlignment="1">
      <alignment horizontal="left" wrapText="1"/>
    </xf>
    <xf numFmtId="9" fontId="11" fillId="4" borderId="49" xfId="2" applyFont="1" applyFill="1" applyBorder="1" applyAlignment="1">
      <alignment horizontal="center" vertical="center" wrapText="1"/>
    </xf>
    <xf numFmtId="9" fontId="11" fillId="4" borderId="51" xfId="2" applyFont="1" applyFill="1" applyBorder="1" applyAlignment="1">
      <alignment horizontal="center" vertical="center" wrapText="1"/>
    </xf>
    <xf numFmtId="0" fontId="11" fillId="6" borderId="35" xfId="0" applyFont="1" applyFill="1" applyBorder="1" applyAlignment="1">
      <alignment horizontal="left" vertical="center"/>
    </xf>
    <xf numFmtId="0" fontId="23" fillId="4" borderId="35" xfId="0" applyFont="1" applyFill="1" applyBorder="1" applyAlignment="1">
      <alignment horizontal="center" vertical="center" wrapText="1"/>
    </xf>
    <xf numFmtId="0" fontId="11" fillId="4" borderId="60" xfId="0" applyFont="1" applyFill="1" applyBorder="1" applyAlignment="1">
      <alignment horizontal="center" vertical="center" wrapText="1"/>
    </xf>
    <xf numFmtId="0" fontId="11" fillId="4" borderId="59" xfId="0" applyFont="1" applyFill="1" applyBorder="1" applyAlignment="1">
      <alignment horizontal="center" vertical="center" wrapText="1"/>
    </xf>
    <xf numFmtId="0" fontId="8" fillId="4" borderId="25" xfId="0" applyFont="1" applyFill="1" applyBorder="1" applyAlignment="1">
      <alignment horizontal="left" vertical="center" wrapText="1"/>
    </xf>
    <xf numFmtId="0" fontId="5" fillId="4" borderId="26" xfId="0" applyFont="1" applyFill="1" applyBorder="1" applyAlignment="1">
      <alignment horizontal="left" vertical="center" wrapText="1"/>
    </xf>
    <xf numFmtId="0" fontId="3" fillId="4" borderId="25" xfId="0" applyFont="1" applyFill="1" applyBorder="1" applyAlignment="1">
      <alignment horizontal="center" vertical="center"/>
    </xf>
    <xf numFmtId="0" fontId="11" fillId="4" borderId="60" xfId="0" applyFont="1" applyFill="1" applyBorder="1" applyAlignment="1">
      <alignment horizontal="center" vertical="center"/>
    </xf>
    <xf numFmtId="0" fontId="11" fillId="4" borderId="59" xfId="0" applyFont="1" applyFill="1" applyBorder="1" applyAlignment="1">
      <alignment horizontal="center" vertical="center"/>
    </xf>
    <xf numFmtId="0" fontId="3" fillId="4" borderId="59" xfId="0" applyFont="1" applyFill="1" applyBorder="1" applyAlignment="1">
      <alignment horizontal="center" vertical="center"/>
    </xf>
    <xf numFmtId="0" fontId="3" fillId="4" borderId="24" xfId="0" applyFont="1" applyFill="1" applyBorder="1" applyAlignment="1">
      <alignment vertical="center" wrapText="1"/>
    </xf>
    <xf numFmtId="0" fontId="3" fillId="4" borderId="25" xfId="0" applyFont="1" applyFill="1" applyBorder="1" applyAlignment="1">
      <alignment vertical="center" wrapText="1"/>
    </xf>
    <xf numFmtId="0" fontId="3" fillId="4" borderId="26" xfId="0" applyFont="1" applyFill="1" applyBorder="1" applyAlignment="1">
      <alignment vertical="center" wrapText="1"/>
    </xf>
    <xf numFmtId="44" fontId="11" fillId="5" borderId="60" xfId="1" applyFont="1" applyFill="1" applyBorder="1" applyAlignment="1" applyProtection="1">
      <alignment horizontal="center" vertical="center" wrapText="1"/>
      <protection locked="0"/>
    </xf>
    <xf numFmtId="44" fontId="11" fillId="5" borderId="59" xfId="1" applyFont="1" applyFill="1" applyBorder="1" applyAlignment="1" applyProtection="1">
      <alignment horizontal="center" vertical="center" wrapText="1"/>
      <protection locked="0"/>
    </xf>
    <xf numFmtId="44" fontId="3" fillId="4" borderId="59" xfId="1" applyFont="1" applyFill="1" applyBorder="1" applyAlignment="1">
      <alignment horizontal="center" vertical="center"/>
    </xf>
    <xf numFmtId="44" fontId="3" fillId="4" borderId="61" xfId="1" applyFont="1" applyFill="1" applyBorder="1" applyAlignment="1" applyProtection="1">
      <alignment horizontal="center" vertical="center" wrapText="1"/>
      <protection hidden="1"/>
    </xf>
    <xf numFmtId="44" fontId="11" fillId="4" borderId="24" xfId="1" applyFont="1" applyFill="1" applyBorder="1" applyAlignment="1">
      <alignment horizontal="center" vertical="center" wrapText="1"/>
    </xf>
    <xf numFmtId="44" fontId="11" fillId="4" borderId="25" xfId="1" applyFont="1" applyFill="1" applyBorder="1" applyAlignment="1">
      <alignment horizontal="center" vertical="center" wrapText="1"/>
    </xf>
    <xf numFmtId="0" fontId="11" fillId="4" borderId="25" xfId="0" applyFont="1" applyFill="1" applyBorder="1" applyAlignment="1">
      <alignment horizontal="center" vertical="center"/>
    </xf>
    <xf numFmtId="44" fontId="11" fillId="4" borderId="26" xfId="1" applyFont="1" applyFill="1" applyBorder="1" applyAlignment="1">
      <alignment horizontal="center" vertical="center" wrapText="1"/>
    </xf>
    <xf numFmtId="9" fontId="11" fillId="4" borderId="60" xfId="2" applyFont="1" applyFill="1" applyBorder="1" applyAlignment="1">
      <alignment horizontal="center" vertical="center" wrapText="1"/>
    </xf>
    <xf numFmtId="9" fontId="11" fillId="4" borderId="59" xfId="2" applyFont="1" applyFill="1" applyBorder="1" applyAlignment="1">
      <alignment horizontal="center" vertical="center" wrapText="1"/>
    </xf>
    <xf numFmtId="9" fontId="6" fillId="4" borderId="59" xfId="2" applyFont="1" applyFill="1" applyBorder="1" applyAlignment="1">
      <alignment horizontal="center" vertical="center" wrapText="1"/>
    </xf>
    <xf numFmtId="9" fontId="11" fillId="4" borderId="38" xfId="2" applyFont="1" applyFill="1" applyBorder="1" applyAlignment="1">
      <alignment horizontal="center" vertical="center" wrapText="1"/>
    </xf>
    <xf numFmtId="9" fontId="11" fillId="4" borderId="45" xfId="2" applyFont="1" applyFill="1" applyBorder="1" applyAlignment="1">
      <alignment horizontal="center" vertical="center" wrapText="1"/>
    </xf>
    <xf numFmtId="9" fontId="6" fillId="4" borderId="45" xfId="2" applyFont="1" applyFill="1" applyBorder="1" applyAlignment="1">
      <alignment horizontal="center" vertical="center" wrapText="1"/>
    </xf>
    <xf numFmtId="9" fontId="6" fillId="4" borderId="46" xfId="2" applyFont="1" applyFill="1" applyBorder="1" applyAlignment="1">
      <alignment horizontal="center" vertical="center" wrapText="1"/>
    </xf>
    <xf numFmtId="9" fontId="11" fillId="4" borderId="24" xfId="2" applyFont="1" applyFill="1" applyBorder="1" applyAlignment="1">
      <alignment horizontal="center" vertical="center" wrapText="1"/>
    </xf>
    <xf numFmtId="9" fontId="11" fillId="4" borderId="25" xfId="2" applyFont="1" applyFill="1" applyBorder="1" applyAlignment="1">
      <alignment horizontal="center" vertical="center" wrapText="1"/>
    </xf>
    <xf numFmtId="9" fontId="6" fillId="4" borderId="25" xfId="2" applyFont="1" applyFill="1" applyBorder="1" applyAlignment="1">
      <alignment horizontal="center" vertical="center" wrapText="1"/>
    </xf>
    <xf numFmtId="0" fontId="11" fillId="6" borderId="49" xfId="0" applyFont="1" applyFill="1" applyBorder="1" applyAlignment="1">
      <alignment horizontal="left" vertical="center"/>
    </xf>
    <xf numFmtId="0" fontId="23" fillId="4" borderId="49" xfId="0" applyFont="1" applyFill="1" applyBorder="1" applyAlignment="1">
      <alignment horizontal="center" vertical="center" wrapText="1"/>
    </xf>
    <xf numFmtId="0" fontId="8" fillId="4" borderId="49" xfId="0" applyFont="1" applyFill="1" applyBorder="1" applyAlignment="1">
      <alignment horizontal="left" vertical="center" wrapText="1"/>
    </xf>
    <xf numFmtId="0" fontId="6" fillId="4" borderId="49" xfId="0" applyFont="1" applyFill="1" applyBorder="1" applyAlignment="1">
      <alignment vertical="center" wrapText="1"/>
    </xf>
    <xf numFmtId="0" fontId="11" fillId="6" borderId="26" xfId="0" applyFont="1" applyFill="1" applyBorder="1" applyAlignment="1">
      <alignment horizontal="left" vertical="center"/>
    </xf>
    <xf numFmtId="0" fontId="3" fillId="4" borderId="60" xfId="0" applyFont="1" applyFill="1" applyBorder="1" applyAlignment="1">
      <alignment horizontal="center" vertical="center"/>
    </xf>
    <xf numFmtId="0" fontId="3" fillId="4" borderId="61" xfId="0" applyFont="1" applyFill="1" applyBorder="1" applyAlignment="1">
      <alignment horizontal="center" vertical="center"/>
    </xf>
    <xf numFmtId="0" fontId="6" fillId="4" borderId="24" xfId="0" applyFont="1" applyFill="1" applyBorder="1" applyAlignment="1">
      <alignment vertical="center" wrapText="1"/>
    </xf>
    <xf numFmtId="0" fontId="6" fillId="4" borderId="26" xfId="0" applyFont="1" applyFill="1" applyBorder="1" applyAlignment="1">
      <alignment vertical="center" wrapText="1"/>
    </xf>
    <xf numFmtId="44" fontId="3" fillId="4" borderId="60" xfId="1" applyFont="1" applyFill="1" applyBorder="1" applyAlignment="1">
      <alignment horizontal="center" vertical="center"/>
    </xf>
    <xf numFmtId="44" fontId="3" fillId="4" borderId="61" xfId="1" applyFont="1" applyFill="1" applyBorder="1" applyAlignment="1">
      <alignment horizontal="center" vertical="center"/>
    </xf>
    <xf numFmtId="9" fontId="6" fillId="4" borderId="38" xfId="2" applyFont="1" applyFill="1" applyBorder="1" applyAlignment="1">
      <alignment horizontal="center" vertical="center" wrapText="1"/>
    </xf>
    <xf numFmtId="0" fontId="4" fillId="2" borderId="19" xfId="0" applyFont="1" applyFill="1" applyBorder="1" applyAlignment="1" applyProtection="1">
      <alignment horizontal="left" vertical="center" wrapText="1"/>
      <protection hidden="1"/>
    </xf>
    <xf numFmtId="0" fontId="12" fillId="0" borderId="27" xfId="0" applyFont="1" applyBorder="1" applyAlignment="1" applyProtection="1">
      <alignment horizontal="center" vertical="center"/>
      <protection locked="0"/>
    </xf>
    <xf numFmtId="0" fontId="24" fillId="4" borderId="27" xfId="0" applyFont="1" applyFill="1" applyBorder="1" applyAlignment="1" applyProtection="1">
      <alignment horizontal="center" vertical="center"/>
      <protection locked="0"/>
    </xf>
    <xf numFmtId="0" fontId="28" fillId="4" borderId="60" xfId="0" applyFont="1" applyFill="1" applyBorder="1" applyAlignment="1" applyProtection="1">
      <alignment horizontal="center" vertical="center" wrapText="1"/>
      <protection locked="0"/>
    </xf>
    <xf numFmtId="0" fontId="36" fillId="4" borderId="2" xfId="0" applyFont="1" applyFill="1" applyBorder="1" applyAlignment="1" applyProtection="1">
      <alignment horizontal="left" vertical="center" wrapText="1"/>
      <protection hidden="1"/>
    </xf>
    <xf numFmtId="0" fontId="36" fillId="4" borderId="19" xfId="0" applyFont="1" applyFill="1" applyBorder="1" applyAlignment="1" applyProtection="1">
      <alignment horizontal="left" vertical="center" wrapText="1"/>
      <protection hidden="1"/>
    </xf>
    <xf numFmtId="44" fontId="24" fillId="4" borderId="24" xfId="1" applyFont="1" applyFill="1" applyBorder="1" applyAlignment="1" applyProtection="1">
      <alignment horizontal="center" vertical="center"/>
      <protection hidden="1"/>
    </xf>
    <xf numFmtId="0" fontId="13" fillId="2" borderId="0" xfId="0" applyFont="1" applyFill="1" applyProtection="1">
      <protection hidden="1"/>
    </xf>
    <xf numFmtId="0" fontId="12" fillId="4" borderId="43" xfId="0" applyFont="1" applyFill="1" applyBorder="1" applyAlignment="1" applyProtection="1">
      <alignment horizontal="center" vertical="center"/>
      <protection hidden="1"/>
    </xf>
    <xf numFmtId="0" fontId="12" fillId="4" borderId="44" xfId="0" applyFont="1" applyFill="1" applyBorder="1" applyAlignment="1" applyProtection="1">
      <alignment horizontal="center" vertical="center"/>
      <protection hidden="1"/>
    </xf>
    <xf numFmtId="0" fontId="12" fillId="4" borderId="43" xfId="0" applyFont="1" applyFill="1" applyBorder="1" applyAlignment="1" applyProtection="1">
      <alignment horizontal="center"/>
      <protection hidden="1"/>
    </xf>
    <xf numFmtId="44" fontId="12" fillId="4" borderId="24" xfId="1" applyFont="1" applyFill="1" applyBorder="1" applyAlignment="1" applyProtection="1">
      <alignment horizontal="center" vertical="center"/>
      <protection hidden="1"/>
    </xf>
    <xf numFmtId="44" fontId="12" fillId="4" borderId="28" xfId="1" applyFont="1" applyFill="1" applyBorder="1" applyAlignment="1" applyProtection="1">
      <alignment horizontal="right"/>
      <protection hidden="1"/>
    </xf>
    <xf numFmtId="0" fontId="32" fillId="4" borderId="10" xfId="0" applyFont="1" applyFill="1" applyBorder="1" applyAlignment="1">
      <alignment vertical="top"/>
    </xf>
    <xf numFmtId="0" fontId="32" fillId="4" borderId="11" xfId="0" applyFont="1" applyFill="1" applyBorder="1" applyAlignment="1">
      <alignment vertical="top"/>
    </xf>
    <xf numFmtId="0" fontId="32" fillId="4" borderId="12" xfId="0" applyFont="1" applyFill="1" applyBorder="1" applyAlignment="1">
      <alignment vertical="top"/>
    </xf>
    <xf numFmtId="0" fontId="32" fillId="4" borderId="33" xfId="0" applyFont="1" applyFill="1" applyBorder="1" applyAlignment="1">
      <alignment vertical="top"/>
    </xf>
    <xf numFmtId="0" fontId="32" fillId="4" borderId="0" xfId="0" applyFont="1" applyFill="1" applyBorder="1" applyAlignment="1">
      <alignment vertical="top"/>
    </xf>
    <xf numFmtId="0" fontId="32" fillId="4" borderId="29" xfId="0" applyFont="1" applyFill="1" applyBorder="1" applyAlignment="1">
      <alignment vertical="top"/>
    </xf>
    <xf numFmtId="0" fontId="2" fillId="4" borderId="0" xfId="3" applyFill="1" applyBorder="1" applyAlignment="1">
      <alignment vertical="top"/>
    </xf>
    <xf numFmtId="0" fontId="4" fillId="4" borderId="42" xfId="0" applyFont="1" applyFill="1" applyBorder="1" applyAlignment="1" applyProtection="1">
      <alignment horizontal="center" vertical="center"/>
    </xf>
    <xf numFmtId="0" fontId="4" fillId="4" borderId="4" xfId="0" applyFont="1" applyFill="1" applyBorder="1" applyAlignment="1" applyProtection="1">
      <alignment horizontal="center" vertical="center"/>
    </xf>
    <xf numFmtId="0" fontId="0" fillId="4" borderId="0" xfId="0" applyFill="1" applyBorder="1" applyAlignment="1">
      <alignment horizontal="left" wrapText="1"/>
    </xf>
    <xf numFmtId="0" fontId="0" fillId="4" borderId="33" xfId="0" applyFont="1" applyFill="1" applyBorder="1" applyAlignment="1">
      <alignment horizontal="left" vertical="top" wrapText="1"/>
    </xf>
    <xf numFmtId="0" fontId="0" fillId="4" borderId="0" xfId="0" applyFont="1" applyFill="1" applyBorder="1" applyAlignment="1">
      <alignment horizontal="left" vertical="top" wrapText="1"/>
    </xf>
    <xf numFmtId="0" fontId="0" fillId="4" borderId="29" xfId="0" applyFont="1" applyFill="1" applyBorder="1" applyAlignment="1">
      <alignment horizontal="left" vertical="top" wrapText="1"/>
    </xf>
    <xf numFmtId="0" fontId="27" fillId="4" borderId="10" xfId="0" applyFont="1" applyFill="1" applyBorder="1" applyAlignment="1" applyProtection="1">
      <alignment vertical="top" wrapText="1"/>
    </xf>
    <xf numFmtId="0" fontId="26" fillId="4" borderId="11" xfId="0" applyFont="1" applyFill="1" applyBorder="1" applyAlignment="1" applyProtection="1">
      <alignment vertical="top" wrapText="1"/>
    </xf>
    <xf numFmtId="0" fontId="26" fillId="4" borderId="12" xfId="0" applyFont="1" applyFill="1" applyBorder="1" applyAlignment="1" applyProtection="1">
      <alignment vertical="top" wrapText="1"/>
    </xf>
    <xf numFmtId="0" fontId="26" fillId="4" borderId="0" xfId="0" applyFont="1" applyFill="1" applyBorder="1"/>
    <xf numFmtId="0" fontId="27" fillId="4" borderId="10" xfId="0" applyFont="1" applyFill="1" applyBorder="1" applyAlignment="1">
      <alignment horizontal="left" vertical="top"/>
    </xf>
    <xf numFmtId="0" fontId="26" fillId="4" borderId="11" xfId="0" applyFont="1" applyFill="1" applyBorder="1"/>
    <xf numFmtId="0" fontId="26" fillId="4" borderId="12" xfId="0" applyFont="1" applyFill="1" applyBorder="1"/>
    <xf numFmtId="0" fontId="27" fillId="4" borderId="33" xfId="0" applyFont="1" applyFill="1" applyBorder="1"/>
    <xf numFmtId="0" fontId="26" fillId="4" borderId="29" xfId="0" applyFont="1" applyFill="1" applyBorder="1"/>
    <xf numFmtId="0" fontId="0" fillId="4" borderId="33" xfId="0" applyFill="1" applyBorder="1" applyAlignment="1"/>
    <xf numFmtId="0" fontId="0" fillId="4" borderId="0" xfId="0" applyFill="1" applyBorder="1" applyAlignment="1"/>
    <xf numFmtId="0" fontId="0" fillId="4" borderId="29" xfId="0" applyFill="1" applyBorder="1" applyAlignment="1"/>
    <xf numFmtId="44" fontId="15" fillId="0" borderId="52" xfId="0" applyNumberFormat="1" applyFont="1" applyFill="1" applyBorder="1" applyAlignment="1" applyProtection="1">
      <alignment horizontal="center" vertical="center"/>
    </xf>
    <xf numFmtId="0" fontId="0" fillId="4" borderId="13" xfId="0" applyFont="1" applyFill="1" applyBorder="1"/>
    <xf numFmtId="0" fontId="0" fillId="4" borderId="15" xfId="0" applyFont="1" applyFill="1" applyBorder="1" applyAlignment="1">
      <alignment horizontal="left" vertical="top" wrapText="1"/>
    </xf>
    <xf numFmtId="0" fontId="43" fillId="0" borderId="0" xfId="0" applyFont="1" applyFill="1" applyBorder="1" applyAlignment="1">
      <alignment horizontal="center" vertical="center"/>
    </xf>
    <xf numFmtId="0" fontId="43" fillId="0" borderId="54" xfId="0" applyFont="1" applyFill="1" applyBorder="1" applyAlignment="1">
      <alignment vertical="center" wrapText="1"/>
    </xf>
    <xf numFmtId="0" fontId="43" fillId="0" borderId="56" xfId="0" applyFont="1" applyFill="1" applyBorder="1" applyAlignment="1">
      <alignment vertical="center" wrapText="1"/>
    </xf>
    <xf numFmtId="0" fontId="43" fillId="0" borderId="56" xfId="0" applyFont="1" applyFill="1" applyBorder="1" applyAlignment="1">
      <alignment horizontal="center" vertical="center" wrapText="1"/>
    </xf>
    <xf numFmtId="0" fontId="44" fillId="0" borderId="56" xfId="0" applyFont="1" applyFill="1" applyBorder="1" applyAlignment="1">
      <alignment horizontal="center" vertical="center" wrapText="1"/>
    </xf>
    <xf numFmtId="0" fontId="43" fillId="0" borderId="56" xfId="0" applyFont="1" applyFill="1" applyBorder="1" applyAlignment="1">
      <alignment horizontal="center" vertical="center"/>
    </xf>
    <xf numFmtId="0" fontId="43" fillId="0" borderId="56" xfId="0" applyFont="1" applyFill="1" applyBorder="1" applyAlignment="1">
      <alignment horizontal="left" vertical="center" wrapText="1"/>
    </xf>
    <xf numFmtId="44" fontId="43" fillId="0" borderId="56" xfId="1" applyFont="1" applyFill="1" applyBorder="1" applyAlignment="1">
      <alignment horizontal="center" vertical="center"/>
    </xf>
    <xf numFmtId="0" fontId="45" fillId="0" borderId="56" xfId="3" applyFont="1" applyFill="1" applyBorder="1" applyAlignment="1">
      <alignment horizontal="center" vertical="center" wrapText="1"/>
    </xf>
    <xf numFmtId="44" fontId="43" fillId="0" borderId="56" xfId="1" applyFont="1" applyFill="1" applyBorder="1" applyAlignment="1">
      <alignment vertical="center"/>
    </xf>
    <xf numFmtId="44" fontId="43" fillId="0" borderId="63" xfId="1" applyFont="1" applyFill="1" applyBorder="1" applyAlignment="1">
      <alignment vertical="center"/>
    </xf>
    <xf numFmtId="0" fontId="43" fillId="0" borderId="4" xfId="0" applyFont="1" applyFill="1" applyBorder="1" applyAlignment="1">
      <alignment horizontal="center" vertical="center"/>
    </xf>
    <xf numFmtId="0" fontId="18" fillId="3" borderId="10" xfId="0" applyFont="1" applyFill="1" applyBorder="1" applyAlignment="1">
      <alignment horizontal="center" vertical="center"/>
    </xf>
    <xf numFmtId="0" fontId="18" fillId="3" borderId="11" xfId="0" applyFont="1" applyFill="1" applyBorder="1" applyAlignment="1">
      <alignment horizontal="center" vertical="center"/>
    </xf>
    <xf numFmtId="0" fontId="18" fillId="3" borderId="12" xfId="0" applyFont="1" applyFill="1" applyBorder="1" applyAlignment="1">
      <alignment horizontal="center" vertical="center"/>
    </xf>
    <xf numFmtId="0" fontId="18" fillId="3" borderId="13" xfId="0" applyFont="1" applyFill="1" applyBorder="1" applyAlignment="1">
      <alignment horizontal="center" vertical="center"/>
    </xf>
    <xf numFmtId="0" fontId="18" fillId="3" borderId="14" xfId="0" applyFont="1" applyFill="1" applyBorder="1" applyAlignment="1">
      <alignment horizontal="center" vertical="center"/>
    </xf>
    <xf numFmtId="0" fontId="18" fillId="3" borderId="15" xfId="0" applyFont="1" applyFill="1" applyBorder="1" applyAlignment="1">
      <alignment horizontal="center" vertical="center"/>
    </xf>
    <xf numFmtId="0" fontId="4" fillId="4" borderId="33" xfId="0" applyFont="1" applyFill="1" applyBorder="1" applyAlignment="1">
      <alignment horizontal="left" wrapText="1"/>
    </xf>
    <xf numFmtId="0" fontId="4" fillId="4" borderId="0" xfId="0" applyFont="1" applyFill="1" applyBorder="1" applyAlignment="1">
      <alignment horizontal="left" wrapText="1"/>
    </xf>
    <xf numFmtId="0" fontId="4" fillId="4" borderId="29" xfId="0" applyFont="1" applyFill="1" applyBorder="1" applyAlignment="1">
      <alignment horizontal="left" wrapText="1"/>
    </xf>
    <xf numFmtId="0" fontId="27" fillId="4" borderId="13" xfId="0" applyFont="1" applyFill="1" applyBorder="1" applyAlignment="1">
      <alignment horizontal="left" wrapText="1"/>
    </xf>
    <xf numFmtId="0" fontId="27" fillId="4" borderId="14" xfId="0" applyFont="1" applyFill="1" applyBorder="1" applyAlignment="1">
      <alignment horizontal="left" wrapText="1"/>
    </xf>
    <xf numFmtId="0" fontId="27" fillId="4" borderId="15" xfId="0" applyFont="1" applyFill="1" applyBorder="1" applyAlignment="1">
      <alignment horizontal="left" wrapText="1"/>
    </xf>
    <xf numFmtId="0" fontId="21" fillId="4" borderId="33" xfId="0" applyFont="1" applyFill="1" applyBorder="1" applyAlignment="1">
      <alignment horizontal="left" vertical="top" wrapText="1"/>
    </xf>
    <xf numFmtId="0" fontId="21" fillId="4" borderId="0" xfId="0" applyFont="1" applyFill="1" applyBorder="1" applyAlignment="1">
      <alignment horizontal="left" vertical="top" wrapText="1"/>
    </xf>
    <xf numFmtId="0" fontId="9" fillId="2" borderId="16" xfId="0" applyFont="1" applyFill="1" applyBorder="1" applyAlignment="1">
      <alignment horizontal="left" vertical="center"/>
    </xf>
    <xf numFmtId="0" fontId="9" fillId="2" borderId="18" xfId="0" applyFont="1" applyFill="1" applyBorder="1" applyAlignment="1">
      <alignment horizontal="left" vertical="center"/>
    </xf>
    <xf numFmtId="0" fontId="27" fillId="4" borderId="33" xfId="0" applyFont="1" applyFill="1" applyBorder="1" applyAlignment="1" applyProtection="1">
      <alignment horizontal="left"/>
    </xf>
    <xf numFmtId="0" fontId="27" fillId="4" borderId="0" xfId="0" applyFont="1" applyFill="1" applyBorder="1" applyAlignment="1" applyProtection="1">
      <alignment horizontal="left"/>
    </xf>
    <xf numFmtId="0" fontId="27" fillId="4" borderId="29" xfId="0" applyFont="1" applyFill="1" applyBorder="1" applyAlignment="1" applyProtection="1">
      <alignment horizontal="left"/>
    </xf>
    <xf numFmtId="0" fontId="27" fillId="4" borderId="13" xfId="0" applyFont="1" applyFill="1" applyBorder="1" applyAlignment="1" applyProtection="1">
      <alignment horizontal="left" wrapText="1"/>
    </xf>
    <xf numFmtId="0" fontId="27" fillId="4" borderId="14" xfId="0" applyFont="1" applyFill="1" applyBorder="1" applyAlignment="1" applyProtection="1">
      <alignment horizontal="left"/>
    </xf>
    <xf numFmtId="0" fontId="27" fillId="4" borderId="15" xfId="0" applyFont="1" applyFill="1" applyBorder="1" applyAlignment="1" applyProtection="1">
      <alignment horizontal="left"/>
    </xf>
    <xf numFmtId="0" fontId="0" fillId="4" borderId="33" xfId="0" applyFont="1" applyFill="1" applyBorder="1" applyAlignment="1" applyProtection="1">
      <alignment horizontal="left"/>
    </xf>
    <xf numFmtId="0" fontId="0" fillId="4" borderId="0" xfId="0" applyFont="1" applyFill="1" applyBorder="1" applyAlignment="1" applyProtection="1">
      <alignment horizontal="left"/>
    </xf>
    <xf numFmtId="0" fontId="0" fillId="4" borderId="29" xfId="0" applyFont="1" applyFill="1" applyBorder="1" applyAlignment="1" applyProtection="1">
      <alignment horizontal="left"/>
    </xf>
    <xf numFmtId="0" fontId="4" fillId="4" borderId="11" xfId="0" applyFont="1" applyFill="1" applyBorder="1" applyAlignment="1" applyProtection="1">
      <alignment horizontal="left"/>
    </xf>
    <xf numFmtId="0" fontId="4" fillId="4" borderId="12" xfId="0" applyFont="1" applyFill="1" applyBorder="1" applyAlignment="1" applyProtection="1">
      <alignment horizontal="left"/>
    </xf>
    <xf numFmtId="0" fontId="4" fillId="4" borderId="33" xfId="0" applyFont="1" applyFill="1" applyBorder="1" applyAlignment="1" applyProtection="1">
      <alignment horizontal="left" vertical="top"/>
    </xf>
    <xf numFmtId="0" fontId="4" fillId="4" borderId="0" xfId="0" applyFont="1" applyFill="1" applyBorder="1" applyAlignment="1" applyProtection="1">
      <alignment horizontal="left" vertical="top"/>
    </xf>
    <xf numFmtId="0" fontId="4" fillId="4" borderId="29" xfId="0" applyFont="1" applyFill="1" applyBorder="1" applyAlignment="1" applyProtection="1">
      <alignment horizontal="left" vertical="top"/>
    </xf>
    <xf numFmtId="0" fontId="0" fillId="4" borderId="33" xfId="0" applyFont="1" applyFill="1" applyBorder="1" applyAlignment="1" applyProtection="1">
      <alignment horizontal="left" vertical="top" wrapText="1"/>
    </xf>
    <xf numFmtId="0" fontId="0" fillId="4" borderId="0" xfId="0" applyFont="1" applyFill="1" applyBorder="1" applyAlignment="1" applyProtection="1">
      <alignment horizontal="left" vertical="top" wrapText="1"/>
    </xf>
    <xf numFmtId="0" fontId="0" fillId="4" borderId="29" xfId="0" applyFont="1" applyFill="1" applyBorder="1" applyAlignment="1" applyProtection="1">
      <alignment horizontal="left" vertical="top" wrapText="1"/>
    </xf>
    <xf numFmtId="0" fontId="34" fillId="4" borderId="57" xfId="0" applyFont="1" applyFill="1" applyBorder="1" applyAlignment="1" applyProtection="1">
      <alignment horizontal="center" vertical="center" textRotation="90"/>
      <protection locked="0"/>
    </xf>
    <xf numFmtId="0" fontId="34" fillId="4" borderId="62" xfId="0" applyFont="1" applyFill="1" applyBorder="1" applyAlignment="1" applyProtection="1">
      <alignment horizontal="center" vertical="center" textRotation="90"/>
      <protection locked="0"/>
    </xf>
    <xf numFmtId="0" fontId="20" fillId="4" borderId="11" xfId="0" applyFont="1" applyFill="1" applyBorder="1" applyAlignment="1" applyProtection="1">
      <alignment vertical="center"/>
      <protection hidden="1"/>
    </xf>
    <xf numFmtId="0" fontId="20" fillId="4" borderId="14" xfId="0" applyFont="1" applyFill="1" applyBorder="1" applyAlignment="1" applyProtection="1">
      <alignment vertical="center"/>
      <protection hidden="1"/>
    </xf>
    <xf numFmtId="0" fontId="20" fillId="4" borderId="10" xfId="0" applyFont="1" applyFill="1" applyBorder="1" applyAlignment="1" applyProtection="1">
      <alignment horizontal="left" vertical="center"/>
      <protection locked="0"/>
    </xf>
    <xf numFmtId="0" fontId="20" fillId="4" borderId="11" xfId="0" applyFont="1" applyFill="1" applyBorder="1" applyAlignment="1" applyProtection="1">
      <alignment horizontal="left" vertical="center"/>
      <protection locked="0"/>
    </xf>
    <xf numFmtId="0" fontId="20" fillId="4" borderId="13" xfId="0" applyFont="1" applyFill="1" applyBorder="1" applyAlignment="1" applyProtection="1">
      <alignment horizontal="left" vertical="center"/>
      <protection locked="0"/>
    </xf>
    <xf numFmtId="0" fontId="20" fillId="4" borderId="14" xfId="0" applyFont="1" applyFill="1" applyBorder="1" applyAlignment="1" applyProtection="1">
      <alignment horizontal="left" vertical="center"/>
      <protection locked="0"/>
    </xf>
    <xf numFmtId="0" fontId="38" fillId="4" borderId="33" xfId="0" applyFont="1" applyFill="1" applyBorder="1" applyAlignment="1" applyProtection="1">
      <alignment horizontal="left" vertical="center" wrapText="1"/>
      <protection locked="0"/>
    </xf>
    <xf numFmtId="0" fontId="38" fillId="4" borderId="0" xfId="0" applyFont="1" applyFill="1" applyBorder="1" applyAlignment="1" applyProtection="1">
      <alignment horizontal="left" vertical="center" wrapText="1"/>
      <protection locked="0"/>
    </xf>
    <xf numFmtId="0" fontId="38" fillId="4" borderId="29" xfId="0" applyFont="1" applyFill="1" applyBorder="1" applyAlignment="1" applyProtection="1">
      <alignment horizontal="left" vertical="center" wrapText="1"/>
      <protection locked="0"/>
    </xf>
    <xf numFmtId="0" fontId="41" fillId="4" borderId="13" xfId="0" applyFont="1" applyFill="1" applyBorder="1" applyAlignment="1" applyProtection="1">
      <alignment horizontal="left" vertical="center" wrapText="1"/>
      <protection locked="0"/>
    </xf>
    <xf numFmtId="0" fontId="41" fillId="4" borderId="14" xfId="0" applyFont="1" applyFill="1" applyBorder="1" applyAlignment="1" applyProtection="1">
      <alignment horizontal="left" vertical="center" wrapText="1"/>
      <protection locked="0"/>
    </xf>
    <xf numFmtId="0" fontId="41" fillId="4" borderId="15" xfId="0" applyFont="1" applyFill="1" applyBorder="1" applyAlignment="1" applyProtection="1">
      <alignment horizontal="left" vertical="center" wrapText="1"/>
      <protection locked="0"/>
    </xf>
    <xf numFmtId="0" fontId="39" fillId="4" borderId="13" xfId="0" applyFont="1" applyFill="1" applyBorder="1" applyAlignment="1" applyProtection="1">
      <alignment horizontal="left" vertical="center" wrapText="1"/>
      <protection locked="0"/>
    </xf>
    <xf numFmtId="0" fontId="40" fillId="4" borderId="14" xfId="0" applyFont="1" applyFill="1" applyBorder="1" applyAlignment="1" applyProtection="1">
      <alignment horizontal="left" vertical="center" wrapText="1"/>
      <protection locked="0"/>
    </xf>
    <xf numFmtId="0" fontId="40" fillId="4" borderId="15" xfId="0" applyFont="1" applyFill="1" applyBorder="1" applyAlignment="1" applyProtection="1">
      <alignment horizontal="left" vertical="center" wrapText="1"/>
      <protection locked="0"/>
    </xf>
    <xf numFmtId="0" fontId="17" fillId="4" borderId="1" xfId="0" applyFont="1" applyFill="1" applyBorder="1" applyAlignment="1" applyProtection="1">
      <alignment horizontal="left" wrapText="1"/>
      <protection locked="0"/>
    </xf>
    <xf numFmtId="0" fontId="17" fillId="4" borderId="2" xfId="0" applyFont="1" applyFill="1" applyBorder="1" applyAlignment="1" applyProtection="1">
      <alignment horizontal="left"/>
      <protection locked="0"/>
    </xf>
    <xf numFmtId="0" fontId="17" fillId="4" borderId="3" xfId="0" applyFont="1" applyFill="1" applyBorder="1" applyAlignment="1" applyProtection="1">
      <alignment horizontal="left"/>
      <protection locked="0"/>
    </xf>
    <xf numFmtId="0" fontId="17" fillId="4" borderId="7" xfId="0" applyFont="1" applyFill="1" applyBorder="1" applyAlignment="1" applyProtection="1">
      <alignment horizontal="left"/>
      <protection locked="0"/>
    </xf>
    <xf numFmtId="0" fontId="17" fillId="4" borderId="8" xfId="0" applyFont="1" applyFill="1" applyBorder="1" applyAlignment="1" applyProtection="1">
      <alignment horizontal="left"/>
      <protection locked="0"/>
    </xf>
    <xf numFmtId="0" fontId="17" fillId="4" borderId="9" xfId="0" applyFont="1" applyFill="1" applyBorder="1" applyAlignment="1" applyProtection="1">
      <alignment horizontal="left"/>
      <protection locked="0"/>
    </xf>
    <xf numFmtId="0" fontId="17" fillId="4" borderId="10" xfId="0" applyFont="1" applyFill="1" applyBorder="1" applyAlignment="1" applyProtection="1">
      <alignment horizontal="left" vertical="center" wrapText="1"/>
      <protection locked="0"/>
    </xf>
    <xf numFmtId="0" fontId="17" fillId="4" borderId="11" xfId="0" applyFont="1" applyFill="1" applyBorder="1" applyAlignment="1" applyProtection="1">
      <alignment horizontal="left" vertical="center" wrapText="1"/>
      <protection locked="0"/>
    </xf>
    <xf numFmtId="0" fontId="17" fillId="4" borderId="12" xfId="0" applyFont="1" applyFill="1" applyBorder="1" applyAlignment="1" applyProtection="1">
      <alignment horizontal="left" vertical="center" wrapText="1"/>
      <protection locked="0"/>
    </xf>
    <xf numFmtId="0" fontId="18" fillId="4" borderId="17" xfId="0" applyFont="1" applyFill="1" applyBorder="1" applyAlignment="1" applyProtection="1">
      <alignment horizontal="center" vertical="center"/>
    </xf>
    <xf numFmtId="0" fontId="12" fillId="4" borderId="43" xfId="0" applyFont="1" applyFill="1" applyBorder="1" applyAlignment="1">
      <alignment horizontal="center"/>
    </xf>
    <xf numFmtId="0" fontId="12" fillId="4" borderId="28" xfId="0" applyFont="1" applyFill="1" applyBorder="1" applyAlignment="1">
      <alignment horizontal="center"/>
    </xf>
    <xf numFmtId="0" fontId="27" fillId="4" borderId="13" xfId="0" applyFont="1" applyFill="1" applyBorder="1" applyAlignment="1" applyProtection="1">
      <alignment horizontal="left" vertical="top" wrapText="1"/>
    </xf>
    <xf numFmtId="0" fontId="37" fillId="4" borderId="14" xfId="0" applyFont="1" applyFill="1" applyBorder="1" applyAlignment="1" applyProtection="1">
      <alignment horizontal="left" vertical="top" wrapText="1"/>
    </xf>
    <xf numFmtId="0" fontId="37" fillId="4" borderId="15" xfId="0" applyFont="1" applyFill="1" applyBorder="1" applyAlignment="1" applyProtection="1">
      <alignment horizontal="left" vertical="top" wrapText="1"/>
    </xf>
    <xf numFmtId="0" fontId="27" fillId="4" borderId="33" xfId="0" applyFont="1" applyFill="1" applyBorder="1" applyAlignment="1" applyProtection="1">
      <alignment horizontal="left" vertical="top" wrapText="1"/>
    </xf>
    <xf numFmtId="0" fontId="27" fillId="4" borderId="0" xfId="0" applyFont="1" applyFill="1" applyBorder="1" applyAlignment="1" applyProtection="1">
      <alignment horizontal="left" vertical="top" wrapText="1"/>
    </xf>
    <xf numFmtId="0" fontId="27" fillId="4" borderId="29" xfId="0" applyFont="1" applyFill="1" applyBorder="1" applyAlignment="1" applyProtection="1">
      <alignment horizontal="left" vertical="top" wrapText="1"/>
    </xf>
    <xf numFmtId="0" fontId="0" fillId="4" borderId="13" xfId="0" applyFont="1" applyFill="1" applyBorder="1" applyAlignment="1" applyProtection="1">
      <alignment horizontal="left" wrapText="1"/>
    </xf>
    <xf numFmtId="0" fontId="0" fillId="4" borderId="14" xfId="0" applyFont="1" applyFill="1" applyBorder="1" applyAlignment="1" applyProtection="1">
      <alignment horizontal="left" wrapText="1"/>
    </xf>
    <xf numFmtId="0" fontId="0" fillId="4" borderId="15" xfId="0" applyFont="1" applyFill="1" applyBorder="1" applyAlignment="1" applyProtection="1">
      <alignment horizontal="left" wrapText="1"/>
    </xf>
    <xf numFmtId="0" fontId="0" fillId="4" borderId="13" xfId="0" applyFont="1" applyFill="1" applyBorder="1" applyAlignment="1">
      <alignment horizontal="left" wrapText="1"/>
    </xf>
    <xf numFmtId="0" fontId="0" fillId="4" borderId="14" xfId="0" applyFont="1" applyFill="1" applyBorder="1" applyAlignment="1">
      <alignment horizontal="left" wrapText="1"/>
    </xf>
    <xf numFmtId="0" fontId="0" fillId="4" borderId="15" xfId="0" applyFont="1" applyFill="1" applyBorder="1" applyAlignment="1">
      <alignment horizontal="left" wrapText="1"/>
    </xf>
    <xf numFmtId="0" fontId="4" fillId="4" borderId="30" xfId="0" applyFont="1" applyFill="1" applyBorder="1" applyAlignment="1">
      <alignment horizontal="center" vertical="center"/>
    </xf>
    <xf numFmtId="0" fontId="4" fillId="4" borderId="31" xfId="0" applyFont="1" applyFill="1" applyBorder="1" applyAlignment="1">
      <alignment horizontal="center" vertical="center"/>
    </xf>
    <xf numFmtId="0" fontId="18" fillId="4" borderId="16" xfId="0" applyFont="1" applyFill="1" applyBorder="1" applyAlignment="1">
      <alignment horizontal="left" vertical="center"/>
    </xf>
    <xf numFmtId="0" fontId="18" fillId="4" borderId="17" xfId="0" applyFont="1" applyFill="1" applyBorder="1" applyAlignment="1">
      <alignment horizontal="left" vertical="center"/>
    </xf>
    <xf numFmtId="0" fontId="0" fillId="4" borderId="33" xfId="0" applyFont="1" applyFill="1" applyBorder="1" applyAlignment="1">
      <alignment horizontal="left" vertical="top" wrapText="1"/>
    </xf>
    <xf numFmtId="0" fontId="0" fillId="4" borderId="0" xfId="0" applyFont="1" applyFill="1" applyBorder="1" applyAlignment="1">
      <alignment horizontal="left" vertical="top" wrapText="1"/>
    </xf>
    <xf numFmtId="0" fontId="0" fillId="4" borderId="29" xfId="0" applyFont="1" applyFill="1" applyBorder="1" applyAlignment="1">
      <alignment horizontal="left" vertical="top" wrapText="1"/>
    </xf>
    <xf numFmtId="0" fontId="27" fillId="4" borderId="13" xfId="0" applyFont="1" applyFill="1" applyBorder="1" applyAlignment="1">
      <alignment wrapText="1"/>
    </xf>
    <xf numFmtId="0" fontId="27" fillId="4" borderId="14" xfId="0" applyFont="1" applyFill="1" applyBorder="1" applyAlignment="1">
      <alignment wrapText="1"/>
    </xf>
    <xf numFmtId="0" fontId="27" fillId="4" borderId="15" xfId="0" applyFont="1" applyFill="1" applyBorder="1" applyAlignment="1">
      <alignment wrapText="1"/>
    </xf>
    <xf numFmtId="0" fontId="0" fillId="4" borderId="33" xfId="0" applyFont="1" applyFill="1" applyBorder="1" applyAlignment="1">
      <alignment horizontal="left" vertical="center" wrapText="1"/>
    </xf>
    <xf numFmtId="0" fontId="0" fillId="4" borderId="0" xfId="0" applyFont="1" applyFill="1" applyBorder="1" applyAlignment="1">
      <alignment horizontal="left" vertical="center" wrapText="1"/>
    </xf>
    <xf numFmtId="0" fontId="0" fillId="4" borderId="29" xfId="0" applyFont="1" applyFill="1" applyBorder="1" applyAlignment="1">
      <alignment horizontal="left" vertical="center" wrapText="1"/>
    </xf>
    <xf numFmtId="0" fontId="0" fillId="4" borderId="13" xfId="0" applyFont="1" applyFill="1" applyBorder="1" applyAlignment="1">
      <alignment horizontal="left" vertical="center" wrapText="1"/>
    </xf>
    <xf numFmtId="0" fontId="0" fillId="4" borderId="14" xfId="0" applyFont="1" applyFill="1" applyBorder="1" applyAlignment="1">
      <alignment horizontal="left" vertical="center" wrapText="1"/>
    </xf>
    <xf numFmtId="0" fontId="0" fillId="4" borderId="15" xfId="0" applyFont="1" applyFill="1" applyBorder="1" applyAlignment="1">
      <alignment horizontal="left" vertical="center" wrapText="1"/>
    </xf>
    <xf numFmtId="0" fontId="5" fillId="4" borderId="16"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4" fillId="4" borderId="10" xfId="0" applyFont="1" applyFill="1" applyBorder="1" applyAlignment="1">
      <alignment horizontal="left" vertical="top" wrapText="1"/>
    </xf>
    <xf numFmtId="0" fontId="4" fillId="4" borderId="11" xfId="0" applyFont="1" applyFill="1" applyBorder="1" applyAlignment="1">
      <alignment horizontal="left" vertical="top" wrapText="1"/>
    </xf>
    <xf numFmtId="0" fontId="4" fillId="4" borderId="12" xfId="0" applyFont="1" applyFill="1" applyBorder="1" applyAlignment="1">
      <alignment horizontal="left" vertical="top" wrapText="1"/>
    </xf>
    <xf numFmtId="0" fontId="17" fillId="4" borderId="10" xfId="0" applyFont="1" applyFill="1" applyBorder="1" applyAlignment="1">
      <alignment horizontal="center" vertical="center"/>
    </xf>
    <xf numFmtId="0" fontId="17" fillId="4" borderId="11" xfId="0" applyFont="1" applyFill="1" applyBorder="1" applyAlignment="1">
      <alignment horizontal="center" vertical="center"/>
    </xf>
    <xf numFmtId="0" fontId="17" fillId="4" borderId="12" xfId="0" applyFont="1" applyFill="1" applyBorder="1" applyAlignment="1">
      <alignment horizontal="center" vertical="center"/>
    </xf>
    <xf numFmtId="0" fontId="8"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9" fillId="2" borderId="27" xfId="0" applyFont="1" applyFill="1" applyBorder="1" applyAlignment="1">
      <alignment horizontal="center" vertical="center" wrapText="1"/>
    </xf>
  </cellXfs>
  <cellStyles count="4">
    <cellStyle name="Currency" xfId="1" builtinId="4"/>
    <cellStyle name="Hyperlink" xfId="3" builtinId="8"/>
    <cellStyle name="Normal" xfId="0" builtinId="0"/>
    <cellStyle name="Percent" xfId="2" builtinId="5"/>
  </cellStyles>
  <dxfs count="37">
    <dxf>
      <font>
        <color rgb="FF9C0006"/>
      </font>
      <fill>
        <patternFill>
          <bgColor rgb="FFFFC7CE"/>
        </patternFill>
      </fill>
    </dxf>
    <dxf>
      <font>
        <color rgb="FF9C0006"/>
      </font>
      <fill>
        <patternFill>
          <bgColor rgb="FFFFC7CE"/>
        </patternFill>
      </fill>
    </dxf>
    <dxf>
      <numFmt numFmtId="167" formatCode="&quot;£&quot;#,##0.00"/>
    </dxf>
    <dxf>
      <numFmt numFmtId="34" formatCode="_-&quot;£&quot;* #,##0.00_-;\-&quot;£&quot;* #,##0.00_-;_-&quot;£&quot;* &quot;-&quot;??_-;_-@_-"/>
    </dxf>
    <dxf>
      <numFmt numFmtId="171" formatCode="_(* #,##0_);_(* \(#,##0\);_(* &quot;-&quot;??_);_(@_)"/>
    </dxf>
    <dxf>
      <numFmt numFmtId="170" formatCode="[$£-809]#,##0;\-[$£-809]#,##0"/>
    </dxf>
    <dxf>
      <numFmt numFmtId="13" formatCode="0%"/>
    </dxf>
    <dxf>
      <numFmt numFmtId="167" formatCode="&quot;£&quot;#,##0.00"/>
    </dxf>
    <dxf>
      <font>
        <b val="0"/>
        <i val="0"/>
        <strike val="0"/>
        <condense val="0"/>
        <extend val="0"/>
        <outline val="0"/>
        <shadow val="0"/>
        <u val="none"/>
        <vertAlign val="baseline"/>
        <sz val="10"/>
        <color rgb="FF000000"/>
        <name val="Calibri"/>
        <scheme val="minor"/>
      </font>
      <fill>
        <patternFill patternType="solid">
          <fgColor indexed="64"/>
          <bgColor theme="5" tint="0.39997558519241921"/>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Calibri"/>
        <scheme val="minor"/>
      </font>
      <fill>
        <patternFill patternType="solid">
          <fgColor indexed="64"/>
          <bgColor theme="5" tint="0.399975585192419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Calibri"/>
        <scheme val="minor"/>
      </font>
      <fill>
        <patternFill patternType="solid">
          <fgColor indexed="64"/>
          <bgColor theme="5" tint="0.399975585192419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Calibri"/>
        <scheme val="minor"/>
      </font>
      <fill>
        <patternFill patternType="solid">
          <fgColor indexed="64"/>
          <bgColor theme="5" tint="0.399975585192419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solid">
          <fgColor indexed="64"/>
          <bgColor theme="5"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solid">
          <fgColor indexed="64"/>
          <bgColor theme="5" tint="0.399975585192419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solid">
          <fgColor indexed="64"/>
          <bgColor theme="5" tint="0.399975585192419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Calibri"/>
        <scheme val="minor"/>
      </font>
      <fill>
        <patternFill patternType="solid">
          <fgColor indexed="64"/>
          <bgColor theme="9" tint="0.3999755851924192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Calibri"/>
        <scheme val="minor"/>
      </font>
      <fill>
        <patternFill patternType="solid">
          <fgColor indexed="64"/>
          <bgColor theme="5" tint="0.39997558519241921"/>
        </patternFill>
      </fill>
      <alignment horizontal="general"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Calibri"/>
        <scheme val="minor"/>
      </font>
      <fill>
        <patternFill patternType="solid">
          <fgColor indexed="64"/>
          <bgColor theme="5" tint="0.39997558519241921"/>
        </patternFill>
      </fill>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border outline="0">
        <left style="medium">
          <color indexed="64"/>
        </left>
        <right style="medium">
          <color indexed="64"/>
        </right>
        <top style="medium">
          <color indexed="64"/>
        </top>
        <bottom style="medium">
          <color indexed="64"/>
        </bottom>
      </border>
    </dxf>
    <dxf>
      <fill>
        <patternFill patternType="solid">
          <fgColor indexed="64"/>
          <bgColor theme="5" tint="0.39997558519241921"/>
        </patternFill>
      </fill>
    </dxf>
    <dxf>
      <font>
        <b/>
        <i val="0"/>
        <strike val="0"/>
        <condense val="0"/>
        <extend val="0"/>
        <outline val="0"/>
        <shadow val="0"/>
        <u val="none"/>
        <vertAlign val="baseline"/>
        <sz val="9"/>
        <color theme="1"/>
        <name val="Calibri"/>
        <scheme val="minor"/>
      </font>
      <fill>
        <patternFill patternType="solid">
          <fgColor indexed="64"/>
          <bgColor theme="5" tint="0.39997558519241921"/>
        </patternFill>
      </fill>
      <alignment horizontal="center" vertical="bottom" textRotation="0" wrapText="0" indent="0" justifyLastLine="0" shrinkToFit="0" readingOrder="0"/>
    </dxf>
    <dxf>
      <numFmt numFmtId="34" formatCode="_-&quot;£&quot;* #,##0.00_-;\-&quot;£&quot;* #,##0.00_-;_-&quot;£&quot;* &quot;-&quot;??_-;_-@_-"/>
    </dxf>
    <dxf>
      <numFmt numFmtId="170" formatCode="[$£-809]#,##0;\-[$£-809]#,##0"/>
    </dxf>
    <dxf>
      <numFmt numFmtId="171" formatCode="_(* #,##0_);_(* \(#,##0\);_(* &quot;-&quot;??_);_(@_)"/>
    </dxf>
    <dxf>
      <numFmt numFmtId="167" formatCode="&quot;£&quot;#,##0.00"/>
    </dxf>
    <dxf>
      <numFmt numFmtId="13" formatCode="0%"/>
    </dxf>
    <dxf>
      <numFmt numFmtId="167"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pivotCacheDefinition" Target="pivotCache/pivotCacheDefinition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[Completion document 3 - Social Value Framework spreadsheet.xlsx]DashBoard!PivotTable3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Local Commitments - Value per Theme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DashBoard!$D$6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DashBoard!$C$7:$C$11</c:f>
              <c:strCache>
                <c:ptCount val="4"/>
                <c:pt idx="0">
                  <c:v>1. Education and Skills</c:v>
                </c:pt>
                <c:pt idx="1">
                  <c:v>(blank)</c:v>
                </c:pt>
                <c:pt idx="2">
                  <c:v>4. Employment</c:v>
                </c:pt>
                <c:pt idx="3">
                  <c:v>5. Employment</c:v>
                </c:pt>
              </c:strCache>
            </c:strRef>
          </c:cat>
          <c:val>
            <c:numRef>
              <c:f>DashBoard!$D$7:$D$11</c:f>
              <c:numCache>
                <c:formatCode>"£"#,##0.00</c:formatCode>
                <c:ptCount val="4"/>
                <c:pt idx="0">
                  <c:v>2.2529999999999998E-2</c:v>
                </c:pt>
                <c:pt idx="1">
                  <c:v>#N/A</c:v>
                </c:pt>
                <c:pt idx="2">
                  <c:v>31504.744186046511</c:v>
                </c:pt>
                <c:pt idx="3">
                  <c:v>0.67600000000000005</c:v>
                </c:pt>
              </c:numCache>
            </c:numRef>
          </c:val>
          <c:extLst>
            <c:ext xmlns:c16="http://schemas.microsoft.com/office/drawing/2014/chart" uri="{C3380CC4-5D6E-409C-BE32-E72D297353CC}">
              <c16:uniqueId val="{00000000-8BAB-4640-A558-530132239D66}"/>
            </c:ext>
          </c:extLst>
        </c:ser>
        <c:dLbls>
          <c:dLblPos val="outEnd"/>
          <c:showLegendKey val="0"/>
          <c:showVal val="1"/>
          <c:showCatName val="0"/>
          <c:showSerName val="0"/>
          <c:showPercent val="0"/>
          <c:showBubbleSize val="0"/>
        </c:dLbls>
        <c:gapWidth val="150"/>
        <c:axId val="699329912"/>
        <c:axId val="699327616"/>
      </c:barChart>
      <c:catAx>
        <c:axId val="699329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327616"/>
        <c:crosses val="autoZero"/>
        <c:auto val="1"/>
        <c:lblAlgn val="ctr"/>
        <c:lblOffset val="100"/>
        <c:noMultiLvlLbl val="0"/>
      </c:catAx>
      <c:valAx>
        <c:axId val="6993276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329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[Completion document 3 - Social Value Framework spreadsheet.xlsx]DashBoard!PivotTable4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Local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DashBoard!$M$10</c:f>
              <c:strCache>
                <c:ptCount val="1"/>
                <c:pt idx="0">
                  <c:v>Sum of % of Local Staff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DashBoard!$L$11:$L$14</c:f>
              <c:strCache>
                <c:ptCount val="3"/>
                <c:pt idx="0">
                  <c:v>The number of front line positions</c:v>
                </c:pt>
                <c:pt idx="1">
                  <c:v>The number of support staff</c:v>
                </c:pt>
                <c:pt idx="2">
                  <c:v>The number of back office/senior management staff</c:v>
                </c:pt>
              </c:strCache>
            </c:strRef>
          </c:cat>
          <c:val>
            <c:numRef>
              <c:f>DashBoard!$M$11:$M$14</c:f>
              <c:numCache>
                <c:formatCode>0%</c:formatCode>
                <c:ptCount val="3"/>
                <c:pt idx="0">
                  <c:v>0</c:v>
                </c:pt>
                <c:pt idx="1">
                  <c:v>0</c:v>
                </c:pt>
                <c:pt idx="2">
                  <c:v>0</c:v>
                </c:pt>
              </c:numCache>
            </c:numRef>
          </c:val>
          <c:extLst>
            <c:ext xmlns:c16="http://schemas.microsoft.com/office/drawing/2014/chart" uri="{C3380CC4-5D6E-409C-BE32-E72D297353CC}">
              <c16:uniqueId val="{00000000-632F-4E4C-BAE7-3F098CE19C36}"/>
            </c:ext>
          </c:extLst>
        </c:ser>
        <c:ser>
          <c:idx val="1"/>
          <c:order val="1"/>
          <c:tx>
            <c:strRef>
              <c:f>DashBoard!$N$10</c:f>
              <c:strCache>
                <c:ptCount val="1"/>
                <c:pt idx="0">
                  <c:v>Sum of Unweighted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DashBoard!$L$11:$L$14</c:f>
              <c:strCache>
                <c:ptCount val="3"/>
                <c:pt idx="0">
                  <c:v>The number of front line positions</c:v>
                </c:pt>
                <c:pt idx="1">
                  <c:v>The number of support staff</c:v>
                </c:pt>
                <c:pt idx="2">
                  <c:v>The number of back office/senior management staff</c:v>
                </c:pt>
              </c:strCache>
            </c:strRef>
          </c:cat>
          <c:val>
            <c:numRef>
              <c:f>DashBoard!$N$11:$N$14</c:f>
              <c:numCache>
                <c:formatCode>"£"#,##0.00</c:formatCode>
                <c:ptCount val="3"/>
                <c:pt idx="0">
                  <c:v>0</c:v>
                </c:pt>
                <c:pt idx="1">
                  <c:v>0</c:v>
                </c:pt>
                <c:pt idx="2">
                  <c:v>0</c:v>
                </c:pt>
              </c:numCache>
            </c:numRef>
          </c:val>
          <c:extLst>
            <c:ext xmlns:c16="http://schemas.microsoft.com/office/drawing/2014/chart" uri="{C3380CC4-5D6E-409C-BE32-E72D297353CC}">
              <c16:uniqueId val="{00000001-632F-4E4C-BAE7-3F098CE19C36}"/>
            </c:ext>
          </c:extLst>
        </c:ser>
        <c:dLbls>
          <c:dLblPos val="outEnd"/>
          <c:showLegendKey val="0"/>
          <c:showVal val="1"/>
          <c:showCatName val="0"/>
          <c:showSerName val="0"/>
          <c:showPercent val="0"/>
          <c:showBubbleSize val="0"/>
        </c:dLbls>
        <c:gapWidth val="219"/>
        <c:overlap val="-27"/>
        <c:axId val="700340280"/>
        <c:axId val="700340608"/>
      </c:barChart>
      <c:catAx>
        <c:axId val="700340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340608"/>
        <c:crosses val="autoZero"/>
        <c:auto val="1"/>
        <c:lblAlgn val="ctr"/>
        <c:lblOffset val="100"/>
        <c:noMultiLvlLbl val="0"/>
      </c:catAx>
      <c:valAx>
        <c:axId val="7003406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340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[Completion document 3 - Social Value Framework spreadsheet.xlsx]DashBoard!PivotTable5</c:name>
    <c:fmtId val="0"/>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Local Suppliers</a:t>
            </a:r>
          </a:p>
        </c:rich>
      </c:tx>
      <c:layout>
        <c:manualLayout>
          <c:xMode val="edge"/>
          <c:yMode val="edge"/>
          <c:x val="0.34296054406342363"/>
          <c:y val="0.10337712578532171"/>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DashBoard!$D$28</c:f>
              <c:strCache>
                <c:ptCount val="1"/>
                <c:pt idx="0">
                  <c:v>Total</c:v>
                </c:pt>
              </c:strCache>
            </c:strRef>
          </c:tx>
          <c:spPr>
            <a:solidFill>
              <a:schemeClr val="accent1"/>
            </a:solidFill>
            <a:ln>
              <a:noFill/>
            </a:ln>
            <a:effectLst/>
          </c:spPr>
          <c:invertIfNegative val="0"/>
          <c:cat>
            <c:multiLvlStrRef>
              <c:f>DashBoard!$C$29:$C$32</c:f>
              <c:multiLvlStrCache>
                <c:ptCount val="2"/>
                <c:lvl>
                  <c:pt idx="0">
                    <c:v>Local Third Sector (Social Enterprise/Charities)</c:v>
                  </c:pt>
                  <c:pt idx="1">
                    <c:v>Local Micro Enterprise/ SME</c:v>
                  </c:pt>
                </c:lvl>
                <c:lvl>
                  <c:pt idx="0">
                    <c:v>0</c:v>
                  </c:pt>
                </c:lvl>
              </c:multiLvlStrCache>
            </c:multiLvlStrRef>
          </c:cat>
          <c:val>
            <c:numRef>
              <c:f>DashBoard!$D$29:$D$32</c:f>
              <c:numCache>
                <c:formatCode>[$£-809]#,##0;\-[$£-809]#,##0</c:formatCode>
                <c:ptCount val="2"/>
                <c:pt idx="0">
                  <c:v>0</c:v>
                </c:pt>
                <c:pt idx="1">
                  <c:v>0</c:v>
                </c:pt>
              </c:numCache>
            </c:numRef>
          </c:val>
          <c:extLst>
            <c:ext xmlns:c16="http://schemas.microsoft.com/office/drawing/2014/chart" uri="{C3380CC4-5D6E-409C-BE32-E72D297353CC}">
              <c16:uniqueId val="{00000000-A49B-4A9B-A2BD-CBBD642B6A23}"/>
            </c:ext>
          </c:extLst>
        </c:ser>
        <c:dLbls>
          <c:showLegendKey val="0"/>
          <c:showVal val="0"/>
          <c:showCatName val="0"/>
          <c:showSerName val="0"/>
          <c:showPercent val="0"/>
          <c:showBubbleSize val="0"/>
        </c:dLbls>
        <c:gapWidth val="219"/>
        <c:overlap val="-27"/>
        <c:axId val="711713536"/>
        <c:axId val="711714848"/>
      </c:barChart>
      <c:catAx>
        <c:axId val="71171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714848"/>
        <c:crosses val="autoZero"/>
        <c:auto val="1"/>
        <c:lblAlgn val="ctr"/>
        <c:lblOffset val="100"/>
        <c:noMultiLvlLbl val="0"/>
      </c:catAx>
      <c:valAx>
        <c:axId val="711714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713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[Completion document 3 - Social Value Framework spreadsheet.xlsx]DashBoard!PivotTable17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Value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dLblPos val="outEnd"/>
          <c:showLegendKey val="0"/>
          <c:showVal val="1"/>
          <c:showCatName val="0"/>
          <c:showSerName val="0"/>
          <c:showPercent val="0"/>
          <c:showBubbleSize val="0"/>
        </c:dLbls>
        <c:gapWidth val="219"/>
        <c:overlap val="-27"/>
        <c:axId val="879487135"/>
        <c:axId val="879502111"/>
      </c:barChart>
      <c:catAx>
        <c:axId val="879487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502111"/>
        <c:crosses val="autoZero"/>
        <c:auto val="1"/>
        <c:lblAlgn val="ctr"/>
        <c:lblOffset val="100"/>
        <c:noMultiLvlLbl val="0"/>
      </c:catAx>
      <c:valAx>
        <c:axId val="87950211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48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[Completion document 3 - Social Value Framework spreadsheet.xlsx]DashBoard!PivotTable20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Value Ratio per Year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solidFill>
          <a:ln>
            <a:noFill/>
          </a:ln>
          <a:effectLst/>
        </c:spP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424113956531592E-2"/>
          <c:y val="0.33169375274693991"/>
          <c:w val="0.88200854687321084"/>
          <c:h val="0.59437701802120524"/>
        </c:manualLayout>
      </c:layout>
      <c:barChart>
        <c:barDir val="col"/>
        <c:grouping val="clustered"/>
        <c:varyColors val="0"/>
        <c:dLbls>
          <c:dLblPos val="outEnd"/>
          <c:showLegendKey val="0"/>
          <c:showVal val="1"/>
          <c:showCatName val="0"/>
          <c:showSerName val="0"/>
          <c:showPercent val="0"/>
          <c:showBubbleSize val="0"/>
        </c:dLbls>
        <c:gapWidth val="219"/>
        <c:overlap val="-27"/>
        <c:axId val="428598703"/>
        <c:axId val="428586639"/>
      </c:barChart>
      <c:catAx>
        <c:axId val="428598703"/>
        <c:scaling>
          <c:orientation val="minMax"/>
        </c:scaling>
        <c:delete val="0"/>
        <c:axPos val="b"/>
        <c:numFmt formatCode="&quot;£&quot;#,##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586639"/>
        <c:crosses val="autoZero"/>
        <c:auto val="1"/>
        <c:lblAlgn val="ctr"/>
        <c:lblOffset val="100"/>
        <c:noMultiLvlLbl val="0"/>
      </c:catAx>
      <c:valAx>
        <c:axId val="4285866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59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53943</xdr:rowOff>
    </xdr:from>
    <xdr:to>
      <xdr:col>8</xdr:col>
      <xdr:colOff>534678</xdr:colOff>
      <xdr:row>17</xdr:row>
      <xdr:rowOff>36757</xdr:rowOff>
    </xdr:to>
    <xdr:graphicFrame macro="">
      <xdr:nvGraphicFramePr>
        <xdr:cNvPr id="2" name="Chart 1">
          <a:extLst>
            <a:ext uri="{FF2B5EF4-FFF2-40B4-BE49-F238E27FC236}">
              <a16:creationId xmlns:a16="http://schemas.microsoft.com/office/drawing/2014/main" id="{87628348-A3F5-4509-8D86-1054ADFDC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503790</xdr:colOff>
      <xdr:row>2</xdr:row>
      <xdr:rowOff>52281</xdr:rowOff>
    </xdr:from>
    <xdr:to>
      <xdr:col>15</xdr:col>
      <xdr:colOff>732208</xdr:colOff>
      <xdr:row>17</xdr:row>
      <xdr:rowOff>100691</xdr:rowOff>
    </xdr:to>
    <xdr:graphicFrame macro="">
      <xdr:nvGraphicFramePr>
        <xdr:cNvPr id="3" name="Chart 2">
          <a:extLst>
            <a:ext uri="{FF2B5EF4-FFF2-40B4-BE49-F238E27FC236}">
              <a16:creationId xmlns:a16="http://schemas.microsoft.com/office/drawing/2014/main" id="{B480A85E-A449-48C0-A9D9-E603F1BFF7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2389</xdr:rowOff>
    </xdr:from>
    <xdr:to>
      <xdr:col>8</xdr:col>
      <xdr:colOff>548064</xdr:colOff>
      <xdr:row>33</xdr:row>
      <xdr:rowOff>100994</xdr:rowOff>
    </xdr:to>
    <xdr:graphicFrame macro="">
      <xdr:nvGraphicFramePr>
        <xdr:cNvPr id="4" name="Chart 3">
          <a:extLst>
            <a:ext uri="{FF2B5EF4-FFF2-40B4-BE49-F238E27FC236}">
              <a16:creationId xmlns:a16="http://schemas.microsoft.com/office/drawing/2014/main" id="{23A92093-009F-41AE-A579-A98737422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33</xdr:row>
      <xdr:rowOff>100263</xdr:rowOff>
    </xdr:from>
    <xdr:to>
      <xdr:col>8</xdr:col>
      <xdr:colOff>507999</xdr:colOff>
      <xdr:row>50</xdr:row>
      <xdr:rowOff>101600</xdr:rowOff>
    </xdr:to>
    <xdr:graphicFrame macro="">
      <xdr:nvGraphicFramePr>
        <xdr:cNvPr id="8" name="Chart 7">
          <a:extLst>
            <a:ext uri="{FF2B5EF4-FFF2-40B4-BE49-F238E27FC236}">
              <a16:creationId xmlns:a16="http://schemas.microsoft.com/office/drawing/2014/main" id="{20FDA067-6B3D-4535-A2B1-6F77CA1B1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510225</xdr:colOff>
      <xdr:row>16</xdr:row>
      <xdr:rowOff>182478</xdr:rowOff>
    </xdr:from>
    <xdr:to>
      <xdr:col>15</xdr:col>
      <xdr:colOff>913509</xdr:colOff>
      <xdr:row>50</xdr:row>
      <xdr:rowOff>100263</xdr:rowOff>
    </xdr:to>
    <xdr:graphicFrame macro="">
      <xdr:nvGraphicFramePr>
        <xdr:cNvPr id="10" name="Chart 9">
          <a:extLst>
            <a:ext uri="{FF2B5EF4-FFF2-40B4-BE49-F238E27FC236}">
              <a16:creationId xmlns:a16="http://schemas.microsoft.com/office/drawing/2014/main" id="{B9722341-1729-45D2-8E8F-E9F751054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icha\Downloads\unit-cost-database-v20%2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hcintranet.herefordshire.gov.uk/F/FinancialServices/Procurement/$32%20Social%20Value/2.%20Social%20Value%20Toolkit/Social%20Value%20Framework-%20Contract%20Management%20Spread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Guidance"/>
      <sheetName val="Crime"/>
      <sheetName val="Education &amp; Skills"/>
      <sheetName val="Employment &amp; Economy"/>
      <sheetName val="Fire"/>
      <sheetName val="Health"/>
      <sheetName val="Housing"/>
      <sheetName val="Social Services"/>
      <sheetName val="Energy"/>
      <sheetName val="Lookups"/>
    </sheetNames>
    <sheetDataSet>
      <sheetData sheetId="0"/>
      <sheetData sheetId="1"/>
      <sheetData sheetId="2"/>
      <sheetData sheetId="3"/>
      <sheetData sheetId="4"/>
      <sheetData sheetId="5"/>
      <sheetData sheetId="6"/>
      <sheetData sheetId="7"/>
      <sheetData sheetId="8"/>
      <sheetData sheetId="9"/>
      <sheetData sheetId="10">
        <row r="10">
          <cell r="B10" t="str">
            <v>CRIME</v>
          </cell>
          <cell r="D10" t="str">
            <v>-</v>
          </cell>
          <cell r="F10" t="str">
            <v>Criminal Justice System</v>
          </cell>
          <cell r="G10" t="str">
            <v>-</v>
          </cell>
          <cell r="I10" t="str">
            <v>£/MWh</v>
          </cell>
          <cell r="T10" t="str">
            <v>1992/93</v>
          </cell>
          <cell r="V10" t="str">
            <v>R</v>
          </cell>
        </row>
        <row r="11">
          <cell r="B11" t="str">
            <v>EDUCATION &amp; SKILLS</v>
          </cell>
          <cell r="D11" t="str">
            <v>ADAPTATIONS</v>
          </cell>
          <cell r="F11" t="str">
            <v>Department for Education</v>
          </cell>
          <cell r="G11" t="str">
            <v>Acute Trust / Hospital</v>
          </cell>
          <cell r="I11" t="str">
            <v>Each</v>
          </cell>
          <cell r="T11" t="str">
            <v>1993/94</v>
          </cell>
          <cell r="V11" t="str">
            <v>A</v>
          </cell>
        </row>
        <row r="12">
          <cell r="B12" t="str">
            <v>EMPLOYMENT &amp; ECONOMY</v>
          </cell>
          <cell r="D12" t="str">
            <v>ADULTS</v>
          </cell>
          <cell r="F12" t="str">
            <v>DWP</v>
          </cell>
          <cell r="G12" t="str">
            <v>Adult Services</v>
          </cell>
          <cell r="I12" t="str">
            <v>Face to face contact</v>
          </cell>
          <cell r="T12" t="str">
            <v>1994/95</v>
          </cell>
          <cell r="V12" t="str">
            <v>G</v>
          </cell>
        </row>
        <row r="13">
          <cell r="B13" t="str">
            <v>ENERGY</v>
          </cell>
          <cell r="D13" t="str">
            <v>ADULTS WITH SUPPORT NEEDS</v>
          </cell>
          <cell r="F13" t="str">
            <v>Educational Establishment</v>
          </cell>
          <cell r="G13" t="str">
            <v>Adult Social Services</v>
          </cell>
          <cell r="I13" t="str">
            <v>For two years</v>
          </cell>
          <cell r="T13" t="str">
            <v>1995/96</v>
          </cell>
        </row>
        <row r="14">
          <cell r="B14" t="str">
            <v>ENVIRONMENT</v>
          </cell>
          <cell r="D14" t="str">
            <v>AIR QUALITY</v>
          </cell>
          <cell r="F14" t="str">
            <v>Fire Service</v>
          </cell>
          <cell r="G14" t="str">
            <v xml:space="preserve">Benefits </v>
          </cell>
          <cell r="I14" t="str">
            <v>Lifetime</v>
          </cell>
          <cell r="T14" t="str">
            <v>1996/97</v>
          </cell>
        </row>
        <row r="15">
          <cell r="B15" t="str">
            <v>FIRE</v>
          </cell>
          <cell r="D15" t="str">
            <v>ALCOHOL</v>
          </cell>
          <cell r="F15" t="str">
            <v>HM Revenue and Customs</v>
          </cell>
          <cell r="G15" t="str">
            <v>CAFCASS</v>
          </cell>
          <cell r="I15" t="str">
            <v>None-face to face contact</v>
          </cell>
          <cell r="T15" t="str">
            <v>1997/98</v>
          </cell>
        </row>
        <row r="16">
          <cell r="B16" t="str">
            <v>HEALTH</v>
          </cell>
          <cell r="D16" t="str">
            <v>ALL CRIME</v>
          </cell>
          <cell r="F16" t="str">
            <v>HM Treasury</v>
          </cell>
          <cell r="G16" t="str">
            <v>Children's Services</v>
          </cell>
          <cell r="I16" t="str">
            <v>p/Kwh</v>
          </cell>
          <cell r="T16" t="str">
            <v>1998/99</v>
          </cell>
        </row>
        <row r="17">
          <cell r="B17" t="str">
            <v>HOUSING</v>
          </cell>
          <cell r="D17" t="str">
            <v>AMBULANCE</v>
          </cell>
          <cell r="F17" t="str">
            <v>Local Authority</v>
          </cell>
          <cell r="G17" t="str">
            <v>Clinical Commissioning Group</v>
          </cell>
          <cell r="I17" t="str">
            <v>p/litre</v>
          </cell>
          <cell r="T17" t="str">
            <v>1999/00</v>
          </cell>
        </row>
        <row r="18">
          <cell r="B18" t="str">
            <v>SOCIAL SERVICES</v>
          </cell>
          <cell r="D18" t="str">
            <v>ANTI-SOCIAL BEHAVIOUR</v>
          </cell>
          <cell r="F18" t="str">
            <v>Ministry of Justice</v>
          </cell>
          <cell r="G18" t="str">
            <v>College</v>
          </cell>
          <cell r="I18" t="str">
            <v>p/tCO²e</v>
          </cell>
          <cell r="T18" t="str">
            <v>2000/01</v>
          </cell>
        </row>
        <row r="19">
          <cell r="B19" t="str">
            <v>X-CUTTING</v>
          </cell>
          <cell r="D19" t="str">
            <v>APPLIANCES</v>
          </cell>
          <cell r="F19" t="str">
            <v>Multiple</v>
          </cell>
          <cell r="G19" t="str">
            <v>Community Health Provider</v>
          </cell>
          <cell r="I19" t="str">
            <v>Per action</v>
          </cell>
          <cell r="T19" t="str">
            <v>2001/02</v>
          </cell>
        </row>
        <row r="20">
          <cell r="D20" t="str">
            <v>ASSESSMENT</v>
          </cell>
          <cell r="F20" t="str">
            <v>NHS</v>
          </cell>
          <cell r="G20" t="str">
            <v>Community Safety Partnership</v>
          </cell>
          <cell r="I20" t="str">
            <v>Per advice session</v>
          </cell>
          <cell r="T20" t="str">
            <v>2002/03</v>
          </cell>
        </row>
        <row r="21">
          <cell r="D21" t="str">
            <v>BENEFITS</v>
          </cell>
          <cell r="F21" t="str">
            <v>Police</v>
          </cell>
          <cell r="G21" t="str">
            <v>Connexions Service</v>
          </cell>
          <cell r="I21" t="str">
            <v>Per application</v>
          </cell>
          <cell r="T21" t="str">
            <v>2003/04</v>
          </cell>
        </row>
        <row r="22">
          <cell r="D22" t="str">
            <v>BIOMASS</v>
          </cell>
          <cell r="F22" t="str">
            <v>Private sector</v>
          </cell>
          <cell r="G22" t="str">
            <v>Court</v>
          </cell>
          <cell r="I22" t="str">
            <v>Per attendance</v>
          </cell>
          <cell r="T22" t="str">
            <v>2004/05</v>
          </cell>
        </row>
        <row r="23">
          <cell r="D23" t="str">
            <v>BUILDINGS</v>
          </cell>
          <cell r="F23" t="str">
            <v>RSL</v>
          </cell>
          <cell r="G23" t="str">
            <v>DAAT (Drug &amp; Alcohol Action Teams)</v>
          </cell>
          <cell r="I23" t="str">
            <v>Per bed day</v>
          </cell>
          <cell r="T23" t="str">
            <v>2005/06</v>
          </cell>
        </row>
        <row r="24">
          <cell r="D24" t="str">
            <v>CARBON</v>
          </cell>
          <cell r="F24" t="str">
            <v>Society / Economic</v>
          </cell>
          <cell r="G24" t="str">
            <v>DWP</v>
          </cell>
          <cell r="I24" t="str">
            <v>per bulb</v>
          </cell>
          <cell r="T24" t="str">
            <v>2006/07</v>
          </cell>
        </row>
        <row r="25">
          <cell r="D25" t="str">
            <v>CASE MANAGEMENT</v>
          </cell>
          <cell r="F25" t="str">
            <v>VCS</v>
          </cell>
          <cell r="G25" t="str">
            <v>Education Services</v>
          </cell>
          <cell r="I25" t="str">
            <v>Per call</v>
          </cell>
          <cell r="T25" t="str">
            <v>2007/08</v>
          </cell>
        </row>
        <row r="26">
          <cell r="D26" t="str">
            <v>CHILD PROTECTION</v>
          </cell>
          <cell r="G26" t="str">
            <v>Environmental Services</v>
          </cell>
          <cell r="I26" t="str">
            <v>Per case</v>
          </cell>
          <cell r="T26" t="str">
            <v>2008/09</v>
          </cell>
        </row>
        <row r="27">
          <cell r="D27" t="str">
            <v>CHILDREN</v>
          </cell>
          <cell r="G27" t="str">
            <v>Fire Service</v>
          </cell>
          <cell r="I27" t="str">
            <v>Per case per team member</v>
          </cell>
          <cell r="T27" t="str">
            <v>2009/10</v>
          </cell>
        </row>
        <row r="28">
          <cell r="D28" t="str">
            <v>CHILDREN IN NEED</v>
          </cell>
          <cell r="G28" t="str">
            <v>GP</v>
          </cell>
          <cell r="I28" t="str">
            <v>Per category 1 hazard</v>
          </cell>
          <cell r="T28" t="str">
            <v>2010/11</v>
          </cell>
        </row>
        <row r="29">
          <cell r="D29" t="str">
            <v>COMMUNITY HEALTH PROVISION</v>
          </cell>
          <cell r="G29" t="str">
            <v>HM Revenue and Customs</v>
          </cell>
          <cell r="I29" t="str">
            <v>Per child</v>
          </cell>
          <cell r="T29" t="str">
            <v>2011/12</v>
          </cell>
        </row>
        <row r="30">
          <cell r="D30" t="str">
            <v>DENTAL</v>
          </cell>
          <cell r="G30" t="str">
            <v>HM Treasury</v>
          </cell>
          <cell r="I30" t="str">
            <v>Per child per course</v>
          </cell>
          <cell r="T30" t="str">
            <v>2012/13</v>
          </cell>
        </row>
        <row r="31">
          <cell r="D31" t="str">
            <v>DOMESTIC VIOLENCE</v>
          </cell>
          <cell r="G31" t="str">
            <v>Housing Services</v>
          </cell>
          <cell r="I31" t="str">
            <v>Per claim</v>
          </cell>
          <cell r="T31" t="str">
            <v>2013/14</v>
          </cell>
        </row>
        <row r="32">
          <cell r="D32" t="str">
            <v>DRUGS</v>
          </cell>
          <cell r="G32" t="str">
            <v>JCP</v>
          </cell>
          <cell r="I32" t="str">
            <v>Per claimant</v>
          </cell>
          <cell r="T32" t="str">
            <v>2014/15</v>
          </cell>
        </row>
        <row r="33">
          <cell r="D33" t="str">
            <v>EARNINGS</v>
          </cell>
          <cell r="G33" t="str">
            <v>Legal aid</v>
          </cell>
          <cell r="I33" t="str">
            <v>Per claimant per year</v>
          </cell>
          <cell r="T33" t="str">
            <v>2015/16</v>
          </cell>
        </row>
        <row r="34">
          <cell r="D34" t="str">
            <v>EMPLOYERS</v>
          </cell>
          <cell r="G34" t="str">
            <v>Local authority</v>
          </cell>
          <cell r="I34" t="str">
            <v>Per client</v>
          </cell>
          <cell r="T34" t="str">
            <v>2016/17</v>
          </cell>
        </row>
        <row r="35">
          <cell r="D35" t="str">
            <v>EMPLOYMENT</v>
          </cell>
          <cell r="G35" t="str">
            <v>Mental Health Trust</v>
          </cell>
          <cell r="I35" t="str">
            <v>Per client per week</v>
          </cell>
          <cell r="T35" t="str">
            <v>2017/18</v>
          </cell>
        </row>
        <row r="36">
          <cell r="D36" t="str">
            <v>ENERGY</v>
          </cell>
          <cell r="G36" t="str">
            <v>Multiple</v>
          </cell>
          <cell r="I36" t="str">
            <v>Per clinic hour</v>
          </cell>
          <cell r="T36" t="str">
            <v>2018/19</v>
          </cell>
        </row>
        <row r="37">
          <cell r="D37" t="str">
            <v>EVICTION</v>
          </cell>
          <cell r="G37" t="str">
            <v>NHS</v>
          </cell>
          <cell r="I37" t="str">
            <v>Per consultation</v>
          </cell>
          <cell r="T37" t="str">
            <v>2019/20</v>
          </cell>
        </row>
        <row r="38">
          <cell r="D38" t="str">
            <v>EXCLUSION</v>
          </cell>
          <cell r="G38" t="str">
            <v>Police</v>
          </cell>
          <cell r="I38" t="str">
            <v>Per contact</v>
          </cell>
          <cell r="T38" t="str">
            <v>2020/21</v>
          </cell>
        </row>
        <row r="39">
          <cell r="D39" t="str">
            <v>FUEL POVERTY</v>
          </cell>
          <cell r="G39" t="str">
            <v>Prison</v>
          </cell>
          <cell r="I39" t="str">
            <v>Per course</v>
          </cell>
          <cell r="T39" t="str">
            <v>2021/22</v>
          </cell>
        </row>
        <row r="40">
          <cell r="D40" t="str">
            <v>GP / NURSE</v>
          </cell>
          <cell r="G40" t="str">
            <v>Probation</v>
          </cell>
          <cell r="I40" t="str">
            <v>Per customer</v>
          </cell>
          <cell r="T40" t="str">
            <v>2022/23</v>
          </cell>
        </row>
        <row r="41">
          <cell r="D41" t="str">
            <v>HEAT NETWORK</v>
          </cell>
          <cell r="G41" t="str">
            <v>RSL</v>
          </cell>
          <cell r="I41" t="str">
            <v>Per day</v>
          </cell>
        </row>
        <row r="42">
          <cell r="D42" t="str">
            <v>HEATING</v>
          </cell>
          <cell r="G42" t="str">
            <v>School</v>
          </cell>
          <cell r="I42" t="str">
            <v>per device</v>
          </cell>
        </row>
        <row r="43">
          <cell r="D43" t="str">
            <v>HOMELESSNESS</v>
          </cell>
          <cell r="G43" t="str">
            <v>VCS</v>
          </cell>
          <cell r="I43" t="str">
            <v>per dwelling</v>
          </cell>
        </row>
        <row r="44">
          <cell r="D44" t="str">
            <v>HOSPITAL</v>
          </cell>
          <cell r="G44" t="str">
            <v>Victim services</v>
          </cell>
          <cell r="I44" t="str">
            <v>Per episode</v>
          </cell>
        </row>
        <row r="45">
          <cell r="D45" t="str">
            <v>LABOUR COSTS</v>
          </cell>
          <cell r="G45" t="str">
            <v>Young Offenders Institute</v>
          </cell>
          <cell r="I45" t="str">
            <v>Per event</v>
          </cell>
        </row>
        <row r="46">
          <cell r="D46" t="str">
            <v>LABOUR COSTS PER HOUR</v>
          </cell>
          <cell r="G46" t="str">
            <v>Youth Offending Team</v>
          </cell>
          <cell r="I46" t="str">
            <v>Per FTE</v>
          </cell>
        </row>
        <row r="47">
          <cell r="D47" t="str">
            <v>LIGHTING</v>
          </cell>
          <cell r="I47" t="str">
            <v>Per half hour</v>
          </cell>
        </row>
        <row r="48">
          <cell r="D48" t="str">
            <v>LOOKED AFTER CHILDREN</v>
          </cell>
          <cell r="I48" t="str">
            <v>Per home visit</v>
          </cell>
        </row>
        <row r="49">
          <cell r="D49" t="str">
            <v>MATERIALS</v>
          </cell>
          <cell r="I49" t="str">
            <v>Per hour</v>
          </cell>
        </row>
        <row r="50">
          <cell r="D50" t="str">
            <v>MENTAL HEALTH</v>
          </cell>
          <cell r="I50" t="str">
            <v>Per hour per team member</v>
          </cell>
        </row>
        <row r="51">
          <cell r="D51" t="str">
            <v>NEETs</v>
          </cell>
          <cell r="I51" t="str">
            <v>Per incident</v>
          </cell>
        </row>
        <row r="52">
          <cell r="D52" t="str">
            <v>NEIGHBOURHOOD DISPUTES</v>
          </cell>
          <cell r="I52" t="str">
            <v>Per intervention</v>
          </cell>
        </row>
        <row r="53">
          <cell r="D53" t="str">
            <v>NOISE</v>
          </cell>
          <cell r="I53" t="str">
            <v>Per intervention per annum</v>
          </cell>
        </row>
        <row r="54">
          <cell r="D54" t="str">
            <v>NON-BUILDINGS</v>
          </cell>
          <cell r="I54" t="str">
            <v>Per journey</v>
          </cell>
        </row>
        <row r="55">
          <cell r="D55" t="str">
            <v>OBESITY</v>
          </cell>
          <cell r="I55" t="str">
            <v>per metre²</v>
          </cell>
        </row>
        <row r="56">
          <cell r="D56" t="str">
            <v>OFFENDING</v>
          </cell>
          <cell r="I56" t="str">
            <v>per million litres</v>
          </cell>
        </row>
        <row r="57">
          <cell r="D57" t="str">
            <v>OTHER SERVICES</v>
          </cell>
          <cell r="I57" t="str">
            <v>Per month</v>
          </cell>
        </row>
        <row r="58">
          <cell r="D58" t="str">
            <v>PROCEEDINGS</v>
          </cell>
          <cell r="I58" t="str">
            <v>Per night</v>
          </cell>
        </row>
        <row r="59">
          <cell r="D59" t="str">
            <v>PROGRAMMES</v>
          </cell>
          <cell r="I59" t="str">
            <v>Per order</v>
          </cell>
        </row>
        <row r="60">
          <cell r="D60" t="str">
            <v>PROPERTY &amp; VEHICLE CRIME</v>
          </cell>
          <cell r="I60" t="str">
            <v>per panel</v>
          </cell>
        </row>
        <row r="61">
          <cell r="D61" t="str">
            <v>PUPIL SUPPORT</v>
          </cell>
          <cell r="I61" t="str">
            <v>Per participant</v>
          </cell>
        </row>
        <row r="62">
          <cell r="D62" t="str">
            <v>QUALIFICATIONS/ SKILLS</v>
          </cell>
          <cell r="I62" t="str">
            <v>Per patient for treatment period</v>
          </cell>
        </row>
        <row r="63">
          <cell r="D63" t="str">
            <v>RENT ARREARS</v>
          </cell>
          <cell r="I63" t="str">
            <v>Per patient hour</v>
          </cell>
        </row>
        <row r="64">
          <cell r="D64" t="str">
            <v>RENTAL</v>
          </cell>
          <cell r="I64" t="str">
            <v>Per patient per year</v>
          </cell>
        </row>
        <row r="65">
          <cell r="D65" t="str">
            <v>RETROFIT</v>
          </cell>
          <cell r="I65" t="str">
            <v xml:space="preserve">Per person </v>
          </cell>
        </row>
        <row r="66">
          <cell r="D66" t="str">
            <v>SCHOOL READINESS</v>
          </cell>
          <cell r="I66" t="str">
            <v>Per person per week</v>
          </cell>
        </row>
        <row r="67">
          <cell r="D67" t="str">
            <v>SEXUAL HEALTH</v>
          </cell>
          <cell r="I67" t="str">
            <v>Per person per year</v>
          </cell>
        </row>
        <row r="68">
          <cell r="D68" t="str">
            <v>SMART METER</v>
          </cell>
          <cell r="I68" t="str">
            <v>Per plan</v>
          </cell>
        </row>
        <row r="69">
          <cell r="D69" t="str">
            <v>SMOKING</v>
          </cell>
          <cell r="I69" t="str">
            <v>Per proceeding</v>
          </cell>
        </row>
        <row r="70">
          <cell r="D70" t="str">
            <v>SOLAR</v>
          </cell>
          <cell r="I70" t="str">
            <v>Per process</v>
          </cell>
        </row>
        <row r="71">
          <cell r="D71" t="str">
            <v>SUPPLY</v>
          </cell>
          <cell r="I71" t="str">
            <v>Per programme</v>
          </cell>
        </row>
        <row r="72">
          <cell r="D72" t="str">
            <v>TAX</v>
          </cell>
          <cell r="I72" t="str">
            <v>Per property</v>
          </cell>
        </row>
        <row r="73">
          <cell r="D73" t="str">
            <v>TEACHERS</v>
          </cell>
          <cell r="I73" t="str">
            <v>Per pupil per year</v>
          </cell>
        </row>
        <row r="74">
          <cell r="D74" t="str">
            <v>TELECARE</v>
          </cell>
          <cell r="I74" t="str">
            <v>Per quitter</v>
          </cell>
        </row>
        <row r="75">
          <cell r="D75" t="str">
            <v>TELEHEALTH</v>
          </cell>
          <cell r="I75" t="str">
            <v>Per scheme</v>
          </cell>
        </row>
        <row r="76">
          <cell r="D76" t="str">
            <v>THEFT</v>
          </cell>
          <cell r="I76" t="str">
            <v>Per school academic year</v>
          </cell>
        </row>
        <row r="77">
          <cell r="D77" t="str">
            <v>THERAPY</v>
          </cell>
          <cell r="I77" t="str">
            <v>Per service user contact</v>
          </cell>
        </row>
        <row r="78">
          <cell r="D78" t="str">
            <v>TRUANCY</v>
          </cell>
          <cell r="I78" t="str">
            <v>Per service user contact</v>
          </cell>
        </row>
        <row r="79">
          <cell r="D79" t="str">
            <v>UNEMPLOYMENT</v>
          </cell>
          <cell r="I79" t="str">
            <v>Per session</v>
          </cell>
        </row>
        <row r="80">
          <cell r="D80" t="str">
            <v>VANDALISM</v>
          </cell>
          <cell r="I80" t="str">
            <v>Per six weeks</v>
          </cell>
        </row>
        <row r="81">
          <cell r="D81" t="str">
            <v>VEHICLES</v>
          </cell>
          <cell r="I81" t="str">
            <v>Per test</v>
          </cell>
        </row>
        <row r="82">
          <cell r="D82" t="str">
            <v>VIOLENCE</v>
          </cell>
          <cell r="I82" t="str">
            <v>per tonne</v>
          </cell>
        </row>
        <row r="83">
          <cell r="D83" t="str">
            <v>WATER</v>
          </cell>
          <cell r="I83" t="str">
            <v>Per transfer</v>
          </cell>
        </row>
        <row r="84">
          <cell r="D84" t="str">
            <v>YOUNG PEOPLE</v>
          </cell>
          <cell r="I84" t="str">
            <v>Per user</v>
          </cell>
        </row>
        <row r="85">
          <cell r="D85" t="str">
            <v>YOUTH OFFENDING</v>
          </cell>
          <cell r="I85" t="str">
            <v>Per vaccine</v>
          </cell>
        </row>
        <row r="86">
          <cell r="I86" t="str">
            <v>Per visit</v>
          </cell>
        </row>
        <row r="87">
          <cell r="I87" t="str">
            <v>Per week</v>
          </cell>
        </row>
        <row r="88">
          <cell r="I88" t="str">
            <v>Per year</v>
          </cell>
        </row>
        <row r="89">
          <cell r="I89" t="str">
            <v>Project to Feb 10</v>
          </cell>
        </row>
        <row r="90">
          <cell r="I90" t="str">
            <v>Six month programme</v>
          </cell>
        </row>
        <row r="91">
          <cell r="I91" t="str">
            <v>Two hours per week</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 Dashboard"/>
      <sheetName val="Input - Output Achieved"/>
      <sheetName val="Information - Ratio Summary"/>
      <sheetName val="Source Only-Reference Document"/>
      <sheetName val="Source Only- Reference Document"/>
    </sheetNames>
    <sheetDataSet>
      <sheetData sheetId="0"/>
      <sheetData sheetId="1"/>
      <sheetData sheetId="2">
        <row r="60">
          <cell r="J60">
            <v>43</v>
          </cell>
          <cell r="Q60">
            <v>2004000</v>
          </cell>
        </row>
      </sheetData>
      <sheetData sheetId="3"/>
      <sheetData sheetId="4"/>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OnLoad="1" refreshedBy="Hironak, Aksana" refreshedDate="45278.593056134261" createdVersion="6" refreshedVersion="6" minRefreshableVersion="3" recordCount="3">
  <cacheSource type="worksheet">
    <worksheetSource ref="B4:G7" sheet="(3) Input - Local Employment"/>
  </cacheSource>
  <cacheFields count="6">
    <cacheField name="Details" numFmtId="0">
      <sharedItems count="7">
        <s v="The number of front line positions"/>
        <s v="The number of support staff"/>
        <s v="The number of back office/senior management staff"/>
        <s v="The number of front line positions that are local" u="1"/>
        <s v="The number of support staff that are considered local" u="1"/>
        <s v="The number of back office/senior management staff that are considered local" u="1"/>
        <s v="The number of back office/senior management that are considered local" u="1"/>
      </sharedItems>
    </cacheField>
    <cacheField name="Total No. Staff" numFmtId="0">
      <sharedItems containsSemiMixedTypes="0" containsString="0" containsNumber="1" containsInteger="1" minValue="0" maxValue="0"/>
    </cacheField>
    <cacheField name="No. Local Staff" numFmtId="0">
      <sharedItems containsSemiMixedTypes="0" containsString="0" containsNumber="1" containsInteger="1" minValue="0" maxValue="0"/>
    </cacheField>
    <cacheField name="% of Local Staff" numFmtId="165">
      <sharedItems containsSemiMixedTypes="0" containsString="0" containsNumber="1" containsInteger="1" minValue="0" maxValue="0"/>
    </cacheField>
    <cacheField name="Total Contract" numFmtId="44">
      <sharedItems containsSemiMixedTypes="0" containsString="0" containsNumber="1" containsInteger="1" minValue="0" maxValue="0"/>
    </cacheField>
    <cacheField name="Unweighted" numFmtId="44">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Hironak, Aksana" refreshedDate="45278.593056481484" createdVersion="6" refreshedVersion="6" minRefreshableVersion="3" recordCount="2">
  <cacheSource type="worksheet">
    <worksheetSource ref="B3:E5" sheet="(4)  Input - Local Suppliers"/>
  </cacheSource>
  <cacheFields count="4">
    <cacheField name="No. of Organisations" numFmtId="1">
      <sharedItems containsSemiMixedTypes="0" containsString="0" containsNumber="1" containsInteger="1" minValue="0" maxValue="10" count="6">
        <n v="0"/>
        <n v="3" u="1"/>
        <n v="7" u="1"/>
        <n v="4" u="1"/>
        <n v="1" u="1"/>
        <n v="10" u="1"/>
      </sharedItems>
    </cacheField>
    <cacheField name="Organisation Type" numFmtId="9">
      <sharedItems count="3">
        <s v="Local Micro Enterprise/ SME"/>
        <s v="Local Third Sector (Social Enterprise/Charities)"/>
        <s v="Local Micro Enterprise/ SME's" u="1"/>
      </sharedItems>
    </cacheField>
    <cacheField name="Total Contract" numFmtId="169">
      <sharedItems containsSemiMixedTypes="0" containsString="0" containsNumber="1" containsInteger="1" minValue="0" maxValue="0"/>
    </cacheField>
    <cacheField name="Total" numFmtId="169">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OnLoad="1" refreshedBy="Hironak, Aksana" refreshedDate="45278.593056597223" createdVersion="6" refreshedVersion="6" minRefreshableVersion="3" recordCount="3">
  <cacheSource type="worksheet">
    <worksheetSource ref="B4:D7" sheet="(5) Information - Value Ratio "/>
  </cacheSource>
  <cacheFields count="3">
    <cacheField name="Value Ratio " numFmtId="0">
      <sharedItems count="4">
        <s v="Cost"/>
        <s v="Forecasted Value"/>
        <s v="Cost/Value Ratio (CV) - (pence in the pound) "/>
        <s v="Cost/Value Ratio (CV)" u="1"/>
      </sharedItems>
    </cacheField>
    <cacheField name="Total Contract" numFmtId="0">
      <sharedItems containsMixedTypes="1" containsNumber="1" containsInteger="1" minValue="0" maxValue="0"/>
    </cacheField>
    <cacheField name="Total" numFmtId="0">
      <sharedItems containsMixedTypes="1"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OnLoad="1" refreshedBy="Hironak, Aksana" refreshedDate="45278.593056597223" createdVersion="6" refreshedVersion="6" minRefreshableVersion="3" recordCount="8">
  <cacheSource type="worksheet">
    <worksheetSource ref="C4:G9" sheet="(2) Input - Local Commitments"/>
  </cacheSource>
  <cacheFields count="5">
    <cacheField name="Theme" numFmtId="0">
      <sharedItems containsBlank="1" count="16">
        <s v="5. Employment"/>
        <s v="1. Education and Skills"/>
        <s v="4. Employment"/>
        <m/>
        <s v="1. Employment" u="1"/>
        <s v="2. Crime and Justice " u="1"/>
        <s v="1. Health and Wellbeing" u="1"/>
        <s v="1. Social and Community " u="1"/>
        <s v="2. Education and Skills" u="1"/>
        <s v="2. Environmental" u="1"/>
        <s v="2. Employment" u="1"/>
        <s v="1. Crime and Justice " u="1"/>
        <s v="3. Environmental" u="1"/>
        <s v="3. Employment" u="1"/>
        <s v="1. Leadership" u="1"/>
        <s v="1. Environmental" u="1"/>
      </sharedItems>
    </cacheField>
    <cacheField name="Herefordshire Council Key Value Indicator" numFmtId="0">
      <sharedItems/>
    </cacheField>
    <cacheField name="Supplier Commitment " numFmtId="0">
      <sharedItems/>
    </cacheField>
    <cacheField name="Total Contract Commitments" numFmtId="0">
      <sharedItems containsSemiMixedTypes="0" containsString="0" containsNumber="1" containsInteger="1" minValue="0" maxValue="1"/>
    </cacheField>
    <cacheField name="Total Financial Value" numFmtId="44">
      <sharedItems containsMixedTypes="1" containsNumber="1" minValue="2.2529999999999998E-2" maxValue="31504.74418604651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
  <r>
    <x v="0"/>
    <n v="0"/>
    <n v="0"/>
    <n v="0"/>
    <n v="0"/>
    <n v="0"/>
  </r>
  <r>
    <x v="1"/>
    <n v="0"/>
    <n v="0"/>
    <n v="0"/>
    <n v="0"/>
    <n v="0"/>
  </r>
  <r>
    <x v="2"/>
    <n v="0"/>
    <n v="0"/>
    <n v="0"/>
    <n v="0"/>
    <n v="0"/>
  </r>
</pivotCacheRecords>
</file>

<file path=xl/pivotCache/pivotCacheRecords2.xml><?xml version="1.0" encoding="utf-8"?>
<pivotCacheRecords xmlns="http://schemas.openxmlformats.org/spreadsheetml/2006/main" xmlns:r="http://schemas.openxmlformats.org/officeDocument/2006/relationships" count="2">
  <r>
    <x v="0"/>
    <x v="0"/>
    <n v="0"/>
    <n v="0"/>
  </r>
  <r>
    <x v="0"/>
    <x v="1"/>
    <n v="0"/>
    <n v="0"/>
  </r>
</pivotCacheRecords>
</file>

<file path=xl/pivotCache/pivotCacheRecords3.xml><?xml version="1.0" encoding="utf-8"?>
<pivotCacheRecords xmlns="http://schemas.openxmlformats.org/spreadsheetml/2006/main" xmlns:r="http://schemas.openxmlformats.org/officeDocument/2006/relationships" count="3">
  <r>
    <x v="0"/>
    <n v="0"/>
    <n v="0"/>
  </r>
  <r>
    <x v="1"/>
    <e v="#N/A"/>
    <e v="#N/A"/>
  </r>
  <r>
    <x v="2"/>
    <e v="#N/A"/>
    <e v="#N/A"/>
  </r>
</pivotCacheRecords>
</file>

<file path=xl/pivotCache/pivotCacheRecords4.xml><?xml version="1.0" encoding="utf-8"?>
<pivotCacheRecords xmlns="http://schemas.openxmlformats.org/spreadsheetml/2006/main" xmlns:r="http://schemas.openxmlformats.org/officeDocument/2006/relationships" count="8">
  <r>
    <x v="0"/>
    <s v="Encourage the supply chain to sign up to the living wage.  "/>
    <s v="Employment - We commit to promoting and encouraging your supply chain to sign up to be a living wage organisation (no financial value) (number of new organisations signing up to the living wage)."/>
    <n v="1"/>
    <n v="0.67600000000000005"/>
  </r>
  <r>
    <x v="1"/>
    <s v="Increase in numbers of contracts with SMEs by 10% by 2023  (currently 59.7%). "/>
    <s v="Education and Skills - We commit to a number of local SME organisations included within our supply chain (record the number of local SMEs within their proposed supply chain)."/>
    <n v="1"/>
    <n v="2.2529999999999998E-2"/>
  </r>
  <r>
    <x v="2"/>
    <s v="Stimulate wealth by creating new employment opportunities across the local supply chain for individuals who were previously unemployed."/>
    <s v="Employment - We commit to create new F/T sustainable employment opportunity + 1 year (record the number of full time employment opportunities created)."/>
    <n v="1"/>
    <n v="31504.744186046511"/>
  </r>
  <r>
    <x v="3"/>
    <s v="KVI"/>
    <s v="Supplier commitment"/>
    <n v="0"/>
    <e v="#N/A"/>
  </r>
  <r>
    <x v="3"/>
    <s v="KVI"/>
    <s v="Supplier commitment"/>
    <n v="0"/>
    <e v="#N/A"/>
  </r>
  <r>
    <x v="3"/>
    <s v="KVI"/>
    <s v="Supplier commitment"/>
    <n v="0"/>
    <e v="#N/A"/>
  </r>
  <r>
    <x v="3"/>
    <s v="KVI"/>
    <s v="Supplier commitment"/>
    <n v="0"/>
    <e v="#N/A"/>
  </r>
  <r>
    <x v="3"/>
    <s v="KVI"/>
    <s v="Supplier commitment"/>
    <n v="0"/>
    <e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20"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24:M41" firstHeaderRow="1" firstDataRow="1" firstDataCol="0"/>
  <pivotFields count="3">
    <pivotField showAll="0"/>
    <pivotField showAll="0" defaultSubtota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7"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A39" firstHeaderRow="1" firstDataRow="1" firstDataCol="1"/>
  <pivotFields count="3">
    <pivotField axis="axisRow" showAll="0">
      <items count="5">
        <item h="1" x="0"/>
        <item h="1" m="1" x="3"/>
        <item x="1"/>
        <item h="1" x="2"/>
        <item t="default"/>
      </items>
    </pivotField>
    <pivotField showAll="0" defaultSubtotal="0"/>
    <pivotField showAll="0"/>
  </pivotFields>
  <rowFields count="1">
    <field x="0"/>
  </rowFields>
  <rowItems count="2">
    <i>
      <x v="2"/>
    </i>
    <i t="grand">
      <x/>
    </i>
  </rowItems>
  <colItems count="1">
    <i/>
  </colItems>
  <formats count="1">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C28:D32" firstHeaderRow="1" firstDataRow="1" firstDataCol="1"/>
  <pivotFields count="4">
    <pivotField axis="axisRow" numFmtId="1" showAll="0">
      <items count="7">
        <item m="1" x="1"/>
        <item m="1" x="2"/>
        <item m="1" x="4"/>
        <item m="1" x="5"/>
        <item m="1" x="3"/>
        <item x="0"/>
        <item t="default"/>
      </items>
    </pivotField>
    <pivotField axis="axisRow" showAll="0">
      <items count="4">
        <item m="1" x="2"/>
        <item x="1"/>
        <item x="0"/>
        <item t="default"/>
      </items>
    </pivotField>
    <pivotField showAll="0" defaultSubtotal="0"/>
    <pivotField dataField="1" numFmtId="44" showAll="0"/>
  </pivotFields>
  <rowFields count="2">
    <field x="0"/>
    <field x="1"/>
  </rowFields>
  <rowItems count="4">
    <i>
      <x v="5"/>
    </i>
    <i r="1">
      <x v="1"/>
    </i>
    <i r="1">
      <x v="2"/>
    </i>
    <i t="grand">
      <x/>
    </i>
  </rowItems>
  <colItems count="1">
    <i/>
  </colItems>
  <dataFields count="1">
    <dataField name="Sum of Total" fld="3" baseField="0" baseItem="647624904" numFmtId="170"/>
  </dataFields>
  <formats count="2">
    <format dxfId="33">
      <pivotArea outline="0" collapsedLevelsAreSubtotals="1" fieldPosition="0"/>
    </format>
    <format dxfId="32">
      <pivotArea outline="0" fieldPosition="0">
        <references count="1">
          <reference field="4294967294" count="1">
            <x v="0"/>
          </reference>
        </references>
      </pivotArea>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L10:N14" firstHeaderRow="0" firstDataRow="1" firstDataCol="1"/>
  <pivotFields count="6">
    <pivotField axis="axisRow" showAll="0">
      <items count="8">
        <item m="1" x="6"/>
        <item m="1" x="3"/>
        <item m="1" x="4"/>
        <item m="1" x="5"/>
        <item x="0"/>
        <item x="1"/>
        <item x="2"/>
        <item t="default"/>
      </items>
    </pivotField>
    <pivotField showAll="0"/>
    <pivotField showAll="0"/>
    <pivotField dataField="1" numFmtId="165" showAll="0"/>
    <pivotField showAll="0" defaultSubtotal="0"/>
    <pivotField dataField="1" numFmtId="44" showAll="0"/>
  </pivotFields>
  <rowFields count="1">
    <field x="0"/>
  </rowFields>
  <rowItems count="4">
    <i>
      <x v="4"/>
    </i>
    <i>
      <x v="5"/>
    </i>
    <i>
      <x v="6"/>
    </i>
    <i t="grand">
      <x/>
    </i>
  </rowItems>
  <colFields count="1">
    <field x="-2"/>
  </colFields>
  <colItems count="2">
    <i>
      <x/>
    </i>
    <i i="1">
      <x v="1"/>
    </i>
  </colItems>
  <dataFields count="2">
    <dataField name="Sum of % of Local Staff" fld="3" baseField="0" baseItem="646121232" numFmtId="9"/>
    <dataField name="Sum of Unweighted" fld="5" baseField="0" baseItem="0" numFmtId="167"/>
  </dataFields>
  <formats count="2">
    <format dxfId="35">
      <pivotArea outline="0" collapsedLevelsAreSubtotals="1" fieldPosition="0">
        <references count="1">
          <reference field="4294967294" count="1" selected="0">
            <x v="0"/>
          </reference>
        </references>
      </pivotArea>
    </format>
    <format dxfId="34">
      <pivotArea outline="0" collapsedLevelsAreSubtotals="1" fieldPosition="0">
        <references count="1">
          <reference field="4294967294" count="1" selected="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C6:D11" firstHeaderRow="1" firstDataRow="1" firstDataCol="1"/>
  <pivotFields count="5">
    <pivotField axis="axisRow" showAll="0">
      <items count="17">
        <item x="1"/>
        <item m="1" x="15"/>
        <item m="1" x="6"/>
        <item m="1" x="7"/>
        <item m="1" x="5"/>
        <item m="1" x="10"/>
        <item m="1" x="13"/>
        <item x="3"/>
        <item m="1" x="11"/>
        <item m="1" x="8"/>
        <item x="2"/>
        <item m="1" x="14"/>
        <item m="1" x="9"/>
        <item m="1" x="12"/>
        <item m="1" x="4"/>
        <item x="0"/>
        <item t="default"/>
      </items>
    </pivotField>
    <pivotField showAll="0" defaultSubtotal="0"/>
    <pivotField showAll="0"/>
    <pivotField showAll="0" defaultSubtotal="0"/>
    <pivotField dataField="1" showAll="0"/>
  </pivotFields>
  <rowFields count="1">
    <field x="0"/>
  </rowFields>
  <rowItems count="5">
    <i>
      <x/>
    </i>
    <i>
      <x v="7"/>
    </i>
    <i>
      <x v="10"/>
    </i>
    <i>
      <x v="15"/>
    </i>
    <i t="grand">
      <x/>
    </i>
  </rowItems>
  <colItems count="1">
    <i/>
  </colItems>
  <dataFields count="1">
    <dataField name="Sum of Total Financial Value" fld="4" baseField="0" baseItem="0" numFmtId="167"/>
  </dataFields>
  <formats count="1">
    <format dxfId="36">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B4:D7" totalsRowShown="0" headerRowDxfId="30" dataDxfId="29" tableBorderDxfId="28">
  <autoFilter ref="B4:D7">
    <filterColumn colId="0" hiddenButton="1"/>
    <filterColumn colId="1" hiddenButton="1"/>
    <filterColumn colId="2" hiddenButton="1"/>
  </autoFilter>
  <tableColumns count="3">
    <tableColumn id="1" name="Value Ratio " dataDxfId="27"/>
    <tableColumn id="2" name="Total Contract" dataDxfId="26"/>
    <tableColumn id="7" name="Total" dataDxfId="25"/>
  </tableColumns>
  <tableStyleInfo showFirstColumn="0" showLastColumn="0" showRowStripes="1" showColumnStripes="0"/>
</table>
</file>

<file path=xl/tables/table2.xml><?xml version="1.0" encoding="utf-8"?>
<table xmlns="http://schemas.openxmlformats.org/spreadsheetml/2006/main" id="2" name="Table2" displayName="Table2" ref="B5:N31" totalsRowShown="0" headerRowDxfId="24" headerRowBorderDxfId="23" tableBorderDxfId="22" totalsRowBorderDxfId="21" headerRowCellStyle="Currency">
  <autoFilter ref="B5:N31"/>
  <tableColumns count="13">
    <tableColumn id="1" name="Area" dataDxfId="20"/>
    <tableColumn id="2" name="Theme" dataDxfId="19"/>
    <tableColumn id="4" name="Key Value Indicators (KVIs)" dataDxfId="18"/>
    <tableColumn id="5" name="Supplier Commitments " dataDxfId="17"/>
    <tableColumn id="6" name="Outcomes" dataDxfId="16"/>
    <tableColumn id="7" name="Impact" dataDxfId="15"/>
    <tableColumn id="8" name="Explanation/Unit of Measure" dataDxfId="14"/>
    <tableColumn id="3" name="SV Pledge" dataDxfId="13"/>
    <tableColumn id="9" name="Unweighted Proxy £" dataDxfId="12" dataCellStyle="Currency"/>
    <tableColumn id="10" name="Source" dataDxfId="11" dataCellStyle="Currency"/>
    <tableColumn id="11" name="Deadweight" dataDxfId="10" dataCellStyle="Percent"/>
    <tableColumn id="12" name="Attribution" dataDxfId="9" dataCellStyle="Percent"/>
    <tableColumn id="13" name="Displacement" dataDxfId="8"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personalandhouseholdfinances/expenditure/bulletins/familyspendingintheuk/april2018tomarch2019" TargetMode="External"/><Relationship Id="rId2" Type="http://schemas.openxmlformats.org/officeDocument/2006/relationships/hyperlink" Target="https://www.glassdoor.co.uk/Salaries/youth-worker-salary-SRCH_KO0,12.htm%20+%20On%20costs%20(17.9%25)%20-%20(Budgeted)" TargetMode="External"/><Relationship Id="rId1" Type="http://schemas.openxmlformats.org/officeDocument/2006/relationships/hyperlink" Target="https://mhfaengland.org/individuals/adult/2-day/" TargetMode="External"/><Relationship Id="rId5" Type="http://schemas.openxmlformats.org/officeDocument/2006/relationships/table" Target="../tables/table2.xm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50"/>
  <sheetViews>
    <sheetView topLeftCell="A10" zoomScale="70" zoomScaleNormal="70" workbookViewId="0">
      <selection activeCell="S15" sqref="S15"/>
    </sheetView>
  </sheetViews>
  <sheetFormatPr defaultColWidth="8.54296875" defaultRowHeight="14.5" x14ac:dyDescent="0.35"/>
  <cols>
    <col min="1" max="1" width="15.08984375" style="25" customWidth="1"/>
    <col min="2" max="2" width="18.54296875" style="25" bestFit="1" customWidth="1"/>
    <col min="3" max="3" width="19.36328125" style="25" customWidth="1"/>
    <col min="4" max="4" width="24.54296875" style="25" customWidth="1"/>
    <col min="5" max="6" width="14.54296875" style="25" bestFit="1" customWidth="1"/>
    <col min="7" max="7" width="8.54296875" style="25"/>
    <col min="8" max="8" width="8.54296875" style="25" bestFit="1" customWidth="1"/>
    <col min="9" max="9" width="11.453125" style="25" bestFit="1" customWidth="1"/>
    <col min="10" max="10" width="15.81640625" style="25" bestFit="1" customWidth="1"/>
    <col min="11" max="11" width="12.453125" style="25" bestFit="1" customWidth="1"/>
    <col min="12" max="12" width="44.90625" style="25" customWidth="1"/>
    <col min="13" max="13" width="19.90625" style="25" customWidth="1"/>
    <col min="14" max="14" width="17.36328125" style="25" customWidth="1"/>
    <col min="15" max="15" width="12.81640625" style="25" bestFit="1" customWidth="1"/>
    <col min="16" max="16" width="10.54296875" style="25" bestFit="1" customWidth="1"/>
    <col min="17" max="17" width="13.453125" style="25" bestFit="1" customWidth="1"/>
    <col min="18" max="16384" width="8.54296875" style="25"/>
  </cols>
  <sheetData>
    <row r="1" spans="1:17" x14ac:dyDescent="0.35">
      <c r="A1" s="450" t="s">
        <v>139</v>
      </c>
      <c r="B1" s="451"/>
      <c r="C1" s="451"/>
      <c r="D1" s="451"/>
      <c r="E1" s="451"/>
      <c r="F1" s="451"/>
      <c r="G1" s="451"/>
      <c r="H1" s="451"/>
      <c r="I1" s="451"/>
      <c r="J1" s="451"/>
      <c r="K1" s="451"/>
      <c r="L1" s="451"/>
      <c r="M1" s="451"/>
      <c r="N1" s="451"/>
      <c r="O1" s="451"/>
      <c r="P1" s="452"/>
    </row>
    <row r="2" spans="1:17" ht="15" thickBot="1" x14ac:dyDescent="0.4">
      <c r="A2" s="453"/>
      <c r="B2" s="454"/>
      <c r="C2" s="454"/>
      <c r="D2" s="454"/>
      <c r="E2" s="454"/>
      <c r="F2" s="454"/>
      <c r="G2" s="454"/>
      <c r="H2" s="454"/>
      <c r="I2" s="454"/>
      <c r="J2" s="454"/>
      <c r="K2" s="454"/>
      <c r="L2" s="454"/>
      <c r="M2" s="454"/>
      <c r="N2" s="454"/>
      <c r="O2" s="454"/>
      <c r="P2" s="455"/>
    </row>
    <row r="3" spans="1:17" x14ac:dyDescent="0.35">
      <c r="A3"/>
      <c r="B3"/>
      <c r="C3"/>
      <c r="D3"/>
      <c r="E3"/>
      <c r="F3"/>
      <c r="G3"/>
      <c r="H3"/>
      <c r="I3"/>
      <c r="J3"/>
      <c r="K3"/>
      <c r="L3"/>
      <c r="M3"/>
      <c r="N3"/>
      <c r="O3"/>
    </row>
    <row r="4" spans="1:17" x14ac:dyDescent="0.35">
      <c r="A4"/>
      <c r="B4"/>
      <c r="C4"/>
      <c r="D4"/>
      <c r="E4"/>
      <c r="F4"/>
      <c r="G4"/>
      <c r="H4"/>
      <c r="I4"/>
      <c r="J4"/>
      <c r="K4"/>
      <c r="L4"/>
      <c r="M4"/>
      <c r="N4"/>
      <c r="O4"/>
    </row>
    <row r="5" spans="1:17" x14ac:dyDescent="0.35">
      <c r="A5"/>
      <c r="B5"/>
      <c r="C5"/>
      <c r="D5"/>
      <c r="E5"/>
      <c r="F5"/>
      <c r="G5"/>
      <c r="H5"/>
      <c r="I5"/>
      <c r="J5"/>
      <c r="K5"/>
      <c r="L5"/>
      <c r="M5"/>
      <c r="N5"/>
      <c r="O5"/>
      <c r="Q5" s="38"/>
    </row>
    <row r="6" spans="1:17" x14ac:dyDescent="0.35">
      <c r="A6"/>
      <c r="B6"/>
      <c r="C6" s="28" t="s">
        <v>134</v>
      </c>
      <c r="D6" t="s">
        <v>136</v>
      </c>
      <c r="E6"/>
      <c r="F6"/>
      <c r="G6"/>
      <c r="H6"/>
      <c r="I6"/>
      <c r="J6"/>
      <c r="K6"/>
      <c r="L6"/>
      <c r="M6"/>
      <c r="N6"/>
      <c r="O6"/>
      <c r="Q6" s="38"/>
    </row>
    <row r="7" spans="1:17" x14ac:dyDescent="0.35">
      <c r="A7"/>
      <c r="B7"/>
      <c r="C7" s="29" t="s">
        <v>114</v>
      </c>
      <c r="D7" s="33">
        <v>2.2529999999999998E-2</v>
      </c>
      <c r="E7"/>
      <c r="F7"/>
      <c r="G7"/>
      <c r="H7"/>
      <c r="I7"/>
      <c r="J7"/>
      <c r="K7"/>
      <c r="L7"/>
      <c r="M7"/>
      <c r="N7"/>
      <c r="O7"/>
      <c r="Q7" s="38"/>
    </row>
    <row r="8" spans="1:17" x14ac:dyDescent="0.35">
      <c r="A8"/>
      <c r="B8"/>
      <c r="C8" s="29" t="s">
        <v>332</v>
      </c>
      <c r="D8" s="33" t="e">
        <v>#N/A</v>
      </c>
      <c r="E8"/>
      <c r="F8"/>
      <c r="G8"/>
      <c r="H8"/>
      <c r="I8"/>
      <c r="J8"/>
      <c r="K8"/>
      <c r="L8"/>
      <c r="M8"/>
      <c r="N8"/>
      <c r="O8"/>
      <c r="Q8" s="38"/>
    </row>
    <row r="9" spans="1:17" x14ac:dyDescent="0.35">
      <c r="A9"/>
      <c r="B9"/>
      <c r="C9" s="29" t="s">
        <v>122</v>
      </c>
      <c r="D9" s="33">
        <v>31504.744186046511</v>
      </c>
      <c r="E9"/>
      <c r="F9"/>
      <c r="G9"/>
      <c r="H9"/>
      <c r="I9"/>
      <c r="J9"/>
      <c r="K9"/>
      <c r="L9"/>
      <c r="M9"/>
      <c r="N9"/>
      <c r="O9"/>
      <c r="Q9" s="38"/>
    </row>
    <row r="10" spans="1:17" x14ac:dyDescent="0.35">
      <c r="A10"/>
      <c r="B10"/>
      <c r="C10" s="29" t="s">
        <v>123</v>
      </c>
      <c r="D10" s="33">
        <v>0.67600000000000005</v>
      </c>
      <c r="E10"/>
      <c r="F10"/>
      <c r="G10"/>
      <c r="H10"/>
      <c r="I10"/>
      <c r="J10"/>
      <c r="K10"/>
      <c r="L10" s="28" t="s">
        <v>134</v>
      </c>
      <c r="M10" t="s">
        <v>156</v>
      </c>
      <c r="N10" t="s">
        <v>137</v>
      </c>
      <c r="O10"/>
      <c r="Q10" s="38"/>
    </row>
    <row r="11" spans="1:17" x14ac:dyDescent="0.35">
      <c r="A11"/>
      <c r="B11"/>
      <c r="C11" s="29" t="s">
        <v>135</v>
      </c>
      <c r="D11" s="33" t="e">
        <v>#N/A</v>
      </c>
      <c r="E11"/>
      <c r="F11"/>
      <c r="G11"/>
      <c r="H11"/>
      <c r="I11"/>
      <c r="J11"/>
      <c r="K11"/>
      <c r="L11" s="29" t="s">
        <v>325</v>
      </c>
      <c r="M11" s="31">
        <v>0</v>
      </c>
      <c r="N11" s="33">
        <v>0</v>
      </c>
      <c r="O11"/>
    </row>
    <row r="12" spans="1:17" x14ac:dyDescent="0.35">
      <c r="A12"/>
      <c r="B12"/>
      <c r="C12"/>
      <c r="D12"/>
      <c r="E12"/>
      <c r="F12"/>
      <c r="G12"/>
      <c r="H12"/>
      <c r="I12"/>
      <c r="J12"/>
      <c r="K12"/>
      <c r="L12" s="29" t="s">
        <v>324</v>
      </c>
      <c r="M12" s="31">
        <v>0</v>
      </c>
      <c r="N12" s="33">
        <v>0</v>
      </c>
      <c r="O12"/>
    </row>
    <row r="13" spans="1:17" x14ac:dyDescent="0.35">
      <c r="A13"/>
      <c r="B13"/>
      <c r="C13"/>
      <c r="D13"/>
      <c r="E13"/>
      <c r="F13"/>
      <c r="G13"/>
      <c r="H13"/>
      <c r="I13"/>
      <c r="J13"/>
      <c r="K13"/>
      <c r="L13" s="29" t="s">
        <v>326</v>
      </c>
      <c r="M13" s="31">
        <v>0</v>
      </c>
      <c r="N13" s="33">
        <v>0</v>
      </c>
      <c r="O13"/>
    </row>
    <row r="14" spans="1:17" x14ac:dyDescent="0.35">
      <c r="A14"/>
      <c r="B14"/>
      <c r="C14"/>
      <c r="D14"/>
      <c r="E14"/>
      <c r="F14"/>
      <c r="G14"/>
      <c r="H14"/>
      <c r="I14"/>
      <c r="J14"/>
      <c r="K14"/>
      <c r="L14" s="29" t="s">
        <v>135</v>
      </c>
      <c r="M14" s="31">
        <v>0</v>
      </c>
      <c r="N14" s="33">
        <v>0</v>
      </c>
      <c r="O14"/>
    </row>
    <row r="15" spans="1:17" x14ac:dyDescent="0.35">
      <c r="A15"/>
      <c r="B15"/>
      <c r="C15"/>
      <c r="D15"/>
      <c r="E15"/>
      <c r="F15"/>
      <c r="G15"/>
      <c r="H15"/>
      <c r="I15"/>
      <c r="J15"/>
      <c r="K15"/>
      <c r="L15"/>
      <c r="M15"/>
      <c r="N15"/>
      <c r="O15"/>
    </row>
    <row r="16" spans="1:17" ht="14.9" customHeight="1" x14ac:dyDescent="0.35">
      <c r="A16"/>
      <c r="B16"/>
      <c r="C16"/>
      <c r="D16"/>
      <c r="E16"/>
      <c r="F16"/>
      <c r="G16"/>
      <c r="H16"/>
      <c r="I16"/>
      <c r="J16"/>
      <c r="K16"/>
      <c r="L16"/>
      <c r="M16"/>
      <c r="N16"/>
      <c r="O16"/>
    </row>
    <row r="17" spans="1:16" ht="15" customHeight="1" x14ac:dyDescent="0.35">
      <c r="A17"/>
      <c r="B17"/>
      <c r="C17"/>
      <c r="D17"/>
      <c r="E17"/>
      <c r="F17"/>
      <c r="G17"/>
      <c r="H17"/>
      <c r="I17"/>
      <c r="J17"/>
      <c r="K17"/>
      <c r="L17"/>
      <c r="M17"/>
      <c r="N17"/>
      <c r="O17"/>
    </row>
    <row r="18" spans="1:16" x14ac:dyDescent="0.35">
      <c r="A18"/>
      <c r="B18"/>
      <c r="C18"/>
      <c r="D18"/>
      <c r="E18"/>
      <c r="F18"/>
      <c r="G18"/>
      <c r="H18"/>
      <c r="I18"/>
      <c r="J18"/>
      <c r="K18"/>
      <c r="L18"/>
      <c r="M18"/>
      <c r="N18"/>
      <c r="O18"/>
    </row>
    <row r="19" spans="1:16" x14ac:dyDescent="0.35">
      <c r="A19"/>
      <c r="B19"/>
      <c r="C19"/>
      <c r="D19"/>
      <c r="E19"/>
      <c r="F19"/>
      <c r="G19"/>
      <c r="H19"/>
      <c r="I19"/>
      <c r="J19"/>
      <c r="K19"/>
      <c r="L19"/>
      <c r="M19"/>
      <c r="N19"/>
      <c r="O19"/>
    </row>
    <row r="20" spans="1:16" x14ac:dyDescent="0.35">
      <c r="A20"/>
      <c r="B20"/>
      <c r="C20"/>
      <c r="D20"/>
      <c r="E20"/>
      <c r="F20"/>
      <c r="G20"/>
      <c r="H20"/>
      <c r="I20"/>
      <c r="J20"/>
      <c r="K20"/>
      <c r="L20"/>
      <c r="M20"/>
      <c r="N20"/>
      <c r="O20"/>
    </row>
    <row r="21" spans="1:16" x14ac:dyDescent="0.35">
      <c r="A21"/>
      <c r="B21"/>
      <c r="C21"/>
      <c r="D21"/>
      <c r="E21"/>
      <c r="F21"/>
      <c r="G21"/>
      <c r="H21"/>
      <c r="I21"/>
      <c r="J21"/>
      <c r="K21"/>
      <c r="L21"/>
      <c r="M21"/>
      <c r="N21"/>
      <c r="O21"/>
    </row>
    <row r="22" spans="1:16" x14ac:dyDescent="0.35">
      <c r="A22"/>
      <c r="B22"/>
      <c r="C22"/>
      <c r="D22"/>
      <c r="E22"/>
      <c r="F22"/>
      <c r="G22"/>
      <c r="H22"/>
      <c r="I22"/>
      <c r="J22"/>
      <c r="K22"/>
      <c r="L22"/>
      <c r="M22"/>
      <c r="N22"/>
      <c r="O22"/>
    </row>
    <row r="23" spans="1:16" x14ac:dyDescent="0.35">
      <c r="A23"/>
      <c r="B23"/>
      <c r="C23"/>
      <c r="D23"/>
      <c r="I23"/>
      <c r="J23"/>
      <c r="K23"/>
      <c r="L23"/>
      <c r="M23"/>
      <c r="N23"/>
      <c r="O23"/>
    </row>
    <row r="24" spans="1:16" x14ac:dyDescent="0.35">
      <c r="A24"/>
      <c r="B24"/>
      <c r="C24"/>
      <c r="D24"/>
      <c r="I24"/>
      <c r="J24"/>
      <c r="K24" s="250"/>
      <c r="L24" s="251"/>
      <c r="M24" s="252"/>
      <c r="N24"/>
      <c r="O24"/>
      <c r="P24"/>
    </row>
    <row r="25" spans="1:16" x14ac:dyDescent="0.35">
      <c r="A25"/>
      <c r="B25"/>
      <c r="C25"/>
      <c r="D25"/>
      <c r="K25" s="253"/>
      <c r="L25" s="254"/>
      <c r="M25" s="255"/>
      <c r="N25"/>
      <c r="O25"/>
      <c r="P25"/>
    </row>
    <row r="26" spans="1:16" x14ac:dyDescent="0.35">
      <c r="A26"/>
      <c r="B26"/>
      <c r="C26"/>
      <c r="D26"/>
      <c r="K26" s="253"/>
      <c r="L26" s="254"/>
      <c r="M26" s="255"/>
      <c r="N26"/>
      <c r="O26"/>
      <c r="P26"/>
    </row>
    <row r="27" spans="1:16" x14ac:dyDescent="0.35">
      <c r="A27"/>
      <c r="B27"/>
      <c r="C27"/>
      <c r="D27"/>
      <c r="E27"/>
      <c r="F27"/>
      <c r="G27"/>
      <c r="H27"/>
      <c r="I27"/>
      <c r="J27"/>
      <c r="K27" s="253"/>
      <c r="L27" s="254"/>
      <c r="M27" s="255"/>
      <c r="N27"/>
      <c r="O27"/>
      <c r="P27"/>
    </row>
    <row r="28" spans="1:16" x14ac:dyDescent="0.35">
      <c r="A28"/>
      <c r="B28"/>
      <c r="C28" s="28" t="s">
        <v>134</v>
      </c>
      <c r="D28" t="s">
        <v>138</v>
      </c>
      <c r="E28"/>
      <c r="F28"/>
      <c r="G28"/>
      <c r="H28"/>
      <c r="I28"/>
      <c r="J28"/>
      <c r="K28" s="253"/>
      <c r="L28" s="254"/>
      <c r="M28" s="255"/>
      <c r="N28"/>
      <c r="O28"/>
      <c r="P28"/>
    </row>
    <row r="29" spans="1:16" x14ac:dyDescent="0.35">
      <c r="A29"/>
      <c r="B29"/>
      <c r="C29" s="32">
        <v>0</v>
      </c>
      <c r="D29" s="37">
        <v>0</v>
      </c>
      <c r="E29"/>
      <c r="F29"/>
      <c r="G29"/>
      <c r="H29"/>
      <c r="I29"/>
      <c r="J29"/>
      <c r="K29" s="253"/>
      <c r="L29" s="254"/>
      <c r="M29" s="255"/>
      <c r="N29"/>
      <c r="O29"/>
    </row>
    <row r="30" spans="1:16" x14ac:dyDescent="0.35">
      <c r="A30"/>
      <c r="B30"/>
      <c r="C30" s="30" t="s">
        <v>30</v>
      </c>
      <c r="D30" s="37">
        <v>0</v>
      </c>
      <c r="E30"/>
      <c r="F30"/>
      <c r="G30"/>
      <c r="H30"/>
      <c r="I30"/>
      <c r="J30"/>
      <c r="K30" s="253"/>
      <c r="L30" s="254"/>
      <c r="M30" s="255"/>
      <c r="N30"/>
      <c r="O30"/>
    </row>
    <row r="31" spans="1:16" x14ac:dyDescent="0.35">
      <c r="A31"/>
      <c r="B31"/>
      <c r="C31" s="30" t="s">
        <v>141</v>
      </c>
      <c r="D31" s="37">
        <v>0</v>
      </c>
      <c r="E31"/>
      <c r="F31"/>
      <c r="G31"/>
      <c r="H31"/>
      <c r="I31"/>
      <c r="J31"/>
      <c r="K31" s="253"/>
      <c r="L31" s="254"/>
      <c r="M31" s="255"/>
      <c r="N31"/>
      <c r="O31"/>
    </row>
    <row r="32" spans="1:16" x14ac:dyDescent="0.35">
      <c r="A32"/>
      <c r="B32"/>
      <c r="C32" s="32" t="s">
        <v>135</v>
      </c>
      <c r="D32" s="37">
        <v>0</v>
      </c>
      <c r="E32"/>
      <c r="F32"/>
      <c r="G32"/>
      <c r="H32"/>
      <c r="I32"/>
      <c r="J32"/>
      <c r="K32" s="253"/>
      <c r="L32" s="254"/>
      <c r="M32" s="255"/>
      <c r="N32"/>
      <c r="O32"/>
    </row>
    <row r="33" spans="1:14" x14ac:dyDescent="0.35">
      <c r="A33"/>
      <c r="B33"/>
      <c r="C33"/>
      <c r="D33"/>
      <c r="E33"/>
      <c r="F33"/>
      <c r="G33"/>
      <c r="H33"/>
      <c r="I33"/>
      <c r="J33"/>
      <c r="K33" s="253"/>
      <c r="L33" s="254"/>
      <c r="M33" s="255"/>
      <c r="N33"/>
    </row>
    <row r="34" spans="1:14" x14ac:dyDescent="0.35">
      <c r="A34"/>
      <c r="B34"/>
      <c r="C34"/>
      <c r="D34"/>
      <c r="E34"/>
      <c r="F34"/>
      <c r="G34"/>
      <c r="H34"/>
      <c r="K34" s="253"/>
      <c r="L34" s="254"/>
      <c r="M34" s="255"/>
      <c r="N34"/>
    </row>
    <row r="35" spans="1:14" x14ac:dyDescent="0.35">
      <c r="A35"/>
      <c r="B35"/>
      <c r="C35"/>
      <c r="D35"/>
      <c r="E35"/>
      <c r="F35"/>
      <c r="G35"/>
      <c r="H35"/>
      <c r="K35" s="253"/>
      <c r="L35" s="254"/>
      <c r="M35" s="255"/>
    </row>
    <row r="36" spans="1:14" x14ac:dyDescent="0.35">
      <c r="A36"/>
      <c r="B36"/>
      <c r="C36"/>
      <c r="D36"/>
      <c r="E36"/>
      <c r="F36"/>
      <c r="G36"/>
      <c r="H36"/>
      <c r="K36" s="253"/>
      <c r="L36" s="254"/>
      <c r="M36" s="255"/>
    </row>
    <row r="37" spans="1:14" x14ac:dyDescent="0.35">
      <c r="A37" s="28" t="s">
        <v>134</v>
      </c>
      <c r="B37"/>
      <c r="C37"/>
      <c r="D37"/>
      <c r="E37"/>
      <c r="F37"/>
      <c r="G37"/>
      <c r="H37"/>
      <c r="K37" s="253"/>
      <c r="L37" s="254"/>
      <c r="M37" s="255"/>
    </row>
    <row r="38" spans="1:14" x14ac:dyDescent="0.35">
      <c r="A38" s="29" t="s">
        <v>34</v>
      </c>
      <c r="B38"/>
      <c r="C38"/>
      <c r="D38"/>
      <c r="E38"/>
      <c r="F38"/>
      <c r="G38"/>
      <c r="H38"/>
      <c r="K38" s="253"/>
      <c r="L38" s="254"/>
      <c r="M38" s="255"/>
    </row>
    <row r="39" spans="1:14" x14ac:dyDescent="0.35">
      <c r="A39" s="29" t="s">
        <v>135</v>
      </c>
      <c r="B39"/>
      <c r="C39"/>
      <c r="D39"/>
      <c r="E39"/>
      <c r="F39"/>
      <c r="G39"/>
      <c r="H39"/>
      <c r="K39" s="253"/>
      <c r="L39" s="254"/>
      <c r="M39" s="255"/>
    </row>
    <row r="40" spans="1:14" x14ac:dyDescent="0.35">
      <c r="A40"/>
      <c r="B40"/>
      <c r="C40"/>
      <c r="D40"/>
      <c r="E40"/>
      <c r="F40"/>
      <c r="G40"/>
      <c r="H40"/>
      <c r="K40" s="253"/>
      <c r="L40" s="254"/>
      <c r="M40" s="255"/>
    </row>
    <row r="41" spans="1:14" x14ac:dyDescent="0.35">
      <c r="A41"/>
      <c r="B41"/>
      <c r="C41"/>
      <c r="D41"/>
      <c r="E41"/>
      <c r="F41"/>
      <c r="G41"/>
      <c r="H41"/>
      <c r="K41" s="256"/>
      <c r="L41" s="257"/>
      <c r="M41" s="258"/>
    </row>
    <row r="42" spans="1:14" x14ac:dyDescent="0.35">
      <c r="A42"/>
      <c r="B42"/>
      <c r="C42"/>
      <c r="D42"/>
      <c r="E42"/>
      <c r="F42"/>
      <c r="G42"/>
      <c r="H42"/>
    </row>
    <row r="43" spans="1:14" x14ac:dyDescent="0.35">
      <c r="A43"/>
      <c r="B43"/>
      <c r="C43"/>
      <c r="D43"/>
      <c r="E43"/>
      <c r="F43"/>
      <c r="G43"/>
      <c r="H43"/>
    </row>
    <row r="44" spans="1:14" x14ac:dyDescent="0.35">
      <c r="A44"/>
      <c r="B44"/>
      <c r="C44"/>
      <c r="D44"/>
      <c r="E44"/>
      <c r="F44"/>
      <c r="G44"/>
      <c r="H44"/>
    </row>
    <row r="45" spans="1:14" x14ac:dyDescent="0.35">
      <c r="A45"/>
      <c r="B45"/>
      <c r="C45"/>
      <c r="D45"/>
      <c r="E45"/>
      <c r="F45"/>
      <c r="G45"/>
      <c r="H45"/>
    </row>
    <row r="46" spans="1:14" x14ac:dyDescent="0.35">
      <c r="A46"/>
      <c r="B46"/>
      <c r="C46"/>
      <c r="D46"/>
      <c r="E46"/>
      <c r="F46"/>
      <c r="G46"/>
      <c r="H46"/>
    </row>
    <row r="47" spans="1:14" x14ac:dyDescent="0.35">
      <c r="A47"/>
      <c r="B47"/>
      <c r="C47"/>
      <c r="D47"/>
      <c r="E47"/>
      <c r="F47"/>
      <c r="G47"/>
      <c r="H47"/>
    </row>
    <row r="48" spans="1:14" x14ac:dyDescent="0.35">
      <c r="A48"/>
      <c r="B48"/>
      <c r="C48"/>
      <c r="D48"/>
      <c r="E48"/>
      <c r="F48"/>
      <c r="G48"/>
      <c r="H48"/>
    </row>
    <row r="49" spans="1:8" x14ac:dyDescent="0.35">
      <c r="A49"/>
      <c r="B49"/>
      <c r="C49"/>
      <c r="D49"/>
      <c r="E49"/>
      <c r="F49"/>
      <c r="G49"/>
      <c r="H49"/>
    </row>
    <row r="50" spans="1:8" x14ac:dyDescent="0.35">
      <c r="A50"/>
      <c r="B50"/>
      <c r="C50"/>
      <c r="D50"/>
      <c r="E50"/>
      <c r="F50"/>
      <c r="G50"/>
      <c r="H50"/>
    </row>
  </sheetData>
  <mergeCells count="1">
    <mergeCell ref="A1:P2"/>
  </mergeCells>
  <pageMargins left="0.7" right="0.7" top="0.75" bottom="0.75" header="0.3" footer="0.3"/>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workbookViewId="0">
      <selection activeCell="S2" sqref="S2:S27"/>
    </sheetView>
  </sheetViews>
  <sheetFormatPr defaultRowHeight="14.5" x14ac:dyDescent="0.35"/>
  <cols>
    <col min="1" max="1" width="10.453125" customWidth="1"/>
    <col min="4" max="4" width="23.453125" bestFit="1" customWidth="1"/>
  </cols>
  <sheetData>
    <row r="1" spans="1:19" ht="43.5" x14ac:dyDescent="0.35">
      <c r="A1" s="149" t="s">
        <v>251</v>
      </c>
      <c r="B1" s="149" t="s">
        <v>256</v>
      </c>
      <c r="C1" s="149" t="s">
        <v>257</v>
      </c>
      <c r="D1" s="149" t="s">
        <v>9</v>
      </c>
      <c r="E1" s="149" t="s">
        <v>10</v>
      </c>
      <c r="F1" s="149" t="s">
        <v>11</v>
      </c>
      <c r="G1" s="149" t="s">
        <v>258</v>
      </c>
      <c r="H1" s="149" t="s">
        <v>259</v>
      </c>
      <c r="I1" s="149" t="s">
        <v>260</v>
      </c>
      <c r="J1" s="149" t="s">
        <v>261</v>
      </c>
      <c r="K1" s="149" t="s">
        <v>262</v>
      </c>
      <c r="L1" s="149" t="s">
        <v>263</v>
      </c>
      <c r="M1" s="149" t="s">
        <v>264</v>
      </c>
      <c r="N1" s="149" t="s">
        <v>265</v>
      </c>
      <c r="O1" s="149" t="s">
        <v>266</v>
      </c>
      <c r="P1" s="149" t="s">
        <v>267</v>
      </c>
      <c r="Q1" s="149" t="s">
        <v>268</v>
      </c>
      <c r="R1" s="149" t="s">
        <v>269</v>
      </c>
      <c r="S1" s="149" t="s">
        <v>270</v>
      </c>
    </row>
    <row r="2" spans="1:19" x14ac:dyDescent="0.35">
      <c r="A2" s="147" t="e">
        <f>IF(D2="","",'(1) Input - Name - Cost'!#REF!)</f>
        <v>#REF!</v>
      </c>
      <c r="B2" s="147" t="str">
        <f>IF(D2="","",'(1) Input - Name - Cost'!$C$2)</f>
        <v xml:space="preserve">Provision of Occupational Health Services for Herefordshire Council and Hoople Ltd
</v>
      </c>
      <c r="C2" s="147" t="e">
        <f>IF(D2="","",'(1) Input - Name - Cost'!#REF!)</f>
        <v>#REF!</v>
      </c>
      <c r="D2" s="150" t="str">
        <f>IF('(2) Input - Local Commitments'!C8="","",'(2) Input - Local Commitments'!C8)</f>
        <v>1. Leadership</v>
      </c>
      <c r="E2" s="150" t="str">
        <f>IF('(2) Input - Local Commitments'!D8="","",'(2) Input - Local Commitments'!D8)</f>
        <v>Deliver social value supply chain training to 500 suppliers across three years. Direct</v>
      </c>
      <c r="F2" s="150" t="str">
        <f>IF('(2) Input - Local Commitments'!E8="","",'(2) Input - Local Commitments'!E8)</f>
        <v>Leadership - We commit to creating a social value charter which will be adopted across our supply chain. (Record the number of organisations that will adopt your charter).</v>
      </c>
      <c r="G2" s="150">
        <f>IF('(2) Input - Local Commitments'!F8="","",'(2) Input - Local Commitments'!F8)</f>
        <v>0</v>
      </c>
      <c r="H2" s="150" t="e">
        <f>IF('(2) Input - Local Commitments'!#REF!="","",'(2) Input - Local Commitments'!#REF!)</f>
        <v>#REF!</v>
      </c>
      <c r="I2" s="150" t="e">
        <f>IF('(2) Input - Local Commitments'!#REF!="","",'(2) Input - Local Commitments'!#REF!)</f>
        <v>#REF!</v>
      </c>
      <c r="J2" s="150" t="e">
        <f>IF('(2) Input - Local Commitments'!#REF!="","",'(2) Input - Local Commitments'!#REF!)</f>
        <v>#REF!</v>
      </c>
      <c r="K2" s="150" t="e">
        <f>IF('(2) Input - Local Commitments'!#REF!="","",'(2) Input - Local Commitments'!#REF!)</f>
        <v>#REF!</v>
      </c>
      <c r="L2" s="150" t="e">
        <f>IF('(2) Input - Local Commitments'!#REF!="","",'(2) Input - Local Commitments'!#REF!)</f>
        <v>#REF!</v>
      </c>
      <c r="M2" s="150">
        <f>IF('(2) Input - Local Commitments'!G8="","",'(2) Input - Local Commitments'!G8)</f>
        <v>0</v>
      </c>
      <c r="N2" s="150" t="e">
        <f>IF('(2) Input - Local Commitments'!#REF!="","",'(2) Input - Local Commitments'!#REF!)</f>
        <v>#REF!</v>
      </c>
      <c r="O2" s="150" t="e">
        <f>IF('(2) Input - Local Commitments'!#REF!="","",'(2) Input - Local Commitments'!#REF!)</f>
        <v>#REF!</v>
      </c>
      <c r="P2" s="150" t="e">
        <f>IF('(2) Input - Local Commitments'!#REF!="","",'(2) Input - Local Commitments'!#REF!)</f>
        <v>#REF!</v>
      </c>
      <c r="Q2" s="150" t="e">
        <f>IF('(2) Input - Local Commitments'!#REF!="","",'(2) Input - Local Commitments'!#REF!)</f>
        <v>#REF!</v>
      </c>
      <c r="R2" s="150" t="e">
        <f>IF('(2) Input - Local Commitments'!#REF!="","",'(2) Input - Local Commitments'!#REF!)</f>
        <v>#REF!</v>
      </c>
      <c r="S2" s="150" t="e">
        <f>IF('(2) Input - Local Commitments'!D8="","",'(2) Input - Local Commitments'!#REF!)</f>
        <v>#REF!</v>
      </c>
    </row>
    <row r="3" spans="1:19" x14ac:dyDescent="0.35">
      <c r="A3" s="147" t="e">
        <f>IF(D3="","",'(1) Input - Name - Cost'!#REF!)</f>
        <v>#REF!</v>
      </c>
      <c r="B3" s="147" t="str">
        <f>IF(D3="","",'(1) Input - Name - Cost'!$C$2)</f>
        <v xml:space="preserve">Provision of Occupational Health Services for Herefordshire Council and Hoople Ltd
</v>
      </c>
      <c r="C3" s="147" t="e">
        <f>IF(D3="","",'(1) Input - Name - Cost'!#REF!)</f>
        <v>#REF!</v>
      </c>
      <c r="D3" s="150" t="str">
        <f>IF('(2) Input - Local Commitments'!C9="","",'(2) Input - Local Commitments'!C9)</f>
        <v xml:space="preserve">2. Social and Community </v>
      </c>
      <c r="E3" s="150" t="str">
        <f>IF('(2) Input - Local Commitments'!D9="","",'(2) Input - Local Commitments'!D9)</f>
        <v xml:space="preserve">Offer a number of curriculum and career support activities with schools. </v>
      </c>
      <c r="F3" s="150" t="str">
        <f>IF('(2) Input - Local Commitments'!E9="","",'(2) Input - Local Commitments'!E9)</f>
        <v>Social and Community - We commit to local school and college visits e.g. delivering careers talks, curriculum support, literacy support, or safety talks (no. hours includes preparation time). (Record number of hours).</v>
      </c>
      <c r="G3" s="150">
        <f>IF('(2) Input - Local Commitments'!F9="","",'(2) Input - Local Commitments'!F9)</f>
        <v>0</v>
      </c>
      <c r="H3" s="150" t="e">
        <f>IF('(2) Input - Local Commitments'!#REF!="","",'(2) Input - Local Commitments'!#REF!)</f>
        <v>#REF!</v>
      </c>
      <c r="I3" s="150" t="e">
        <f>IF('(2) Input - Local Commitments'!#REF!="","",'(2) Input - Local Commitments'!#REF!)</f>
        <v>#REF!</v>
      </c>
      <c r="J3" s="150" t="e">
        <f>IF('(2) Input - Local Commitments'!#REF!="","",'(2) Input - Local Commitments'!#REF!)</f>
        <v>#REF!</v>
      </c>
      <c r="K3" s="150" t="e">
        <f>IF('(2) Input - Local Commitments'!#REF!="","",'(2) Input - Local Commitments'!#REF!)</f>
        <v>#REF!</v>
      </c>
      <c r="L3" s="150" t="e">
        <f>IF('(2) Input - Local Commitments'!#REF!="","",'(2) Input - Local Commitments'!#REF!)</f>
        <v>#REF!</v>
      </c>
      <c r="M3" s="150">
        <f>IF('(2) Input - Local Commitments'!G9="","",'(2) Input - Local Commitments'!G9)</f>
        <v>0</v>
      </c>
      <c r="N3" s="150" t="e">
        <f>IF('(2) Input - Local Commitments'!#REF!="","",'(2) Input - Local Commitments'!#REF!)</f>
        <v>#REF!</v>
      </c>
      <c r="O3" s="150" t="e">
        <f>IF('(2) Input - Local Commitments'!#REF!="","",'(2) Input - Local Commitments'!#REF!)</f>
        <v>#REF!</v>
      </c>
      <c r="P3" s="150" t="e">
        <f>IF('(2) Input - Local Commitments'!#REF!="","",'(2) Input - Local Commitments'!#REF!)</f>
        <v>#REF!</v>
      </c>
      <c r="Q3" s="150" t="e">
        <f>IF('(2) Input - Local Commitments'!#REF!="","",'(2) Input - Local Commitments'!#REF!)</f>
        <v>#REF!</v>
      </c>
      <c r="R3" s="150" t="e">
        <f>IF('(2) Input - Local Commitments'!#REF!="","",'(2) Input - Local Commitments'!#REF!)</f>
        <v>#REF!</v>
      </c>
      <c r="S3" s="150" t="e">
        <f>IF('(2) Input - Local Commitments'!D9="","",'(2) Input - Local Commitments'!#REF!)</f>
        <v>#REF!</v>
      </c>
    </row>
    <row r="4" spans="1:19" x14ac:dyDescent="0.35">
      <c r="A4" s="147" t="e">
        <f>IF(D4="","",'(1) Input - Name - Cost'!#REF!)</f>
        <v>#REF!</v>
      </c>
      <c r="B4" s="147" t="e">
        <f>IF(D4="","",'(1) Input - Name - Cost'!$C$2)</f>
        <v>#REF!</v>
      </c>
      <c r="C4" s="147" t="e">
        <f>IF(D4="","",'(1) Input - Name - Cost'!#REF!)</f>
        <v>#REF!</v>
      </c>
      <c r="D4" s="150" t="e">
        <f>IF('(2) Input - Local Commitments'!#REF!="","",'(2) Input - Local Commitments'!#REF!)</f>
        <v>#REF!</v>
      </c>
      <c r="E4" s="150" t="e">
        <f>IF('(2) Input - Local Commitments'!#REF!="","",'(2) Input - Local Commitments'!#REF!)</f>
        <v>#REF!</v>
      </c>
      <c r="F4" s="150" t="e">
        <f>IF('(2) Input - Local Commitments'!#REF!="","",'(2) Input - Local Commitments'!#REF!)</f>
        <v>#REF!</v>
      </c>
      <c r="G4" s="150" t="e">
        <f>IF('(2) Input - Local Commitments'!#REF!="","",'(2) Input - Local Commitments'!#REF!)</f>
        <v>#REF!</v>
      </c>
      <c r="H4" s="150" t="e">
        <f>IF('(2) Input - Local Commitments'!#REF!="","",'(2) Input - Local Commitments'!#REF!)</f>
        <v>#REF!</v>
      </c>
      <c r="I4" s="150" t="e">
        <f>IF('(2) Input - Local Commitments'!#REF!="","",'(2) Input - Local Commitments'!#REF!)</f>
        <v>#REF!</v>
      </c>
      <c r="J4" s="150" t="e">
        <f>IF('(2) Input - Local Commitments'!#REF!="","",'(2) Input - Local Commitments'!#REF!)</f>
        <v>#REF!</v>
      </c>
      <c r="K4" s="150" t="e">
        <f>IF('(2) Input - Local Commitments'!#REF!="","",'(2) Input - Local Commitments'!#REF!)</f>
        <v>#REF!</v>
      </c>
      <c r="L4" s="150" t="e">
        <f>IF('(2) Input - Local Commitments'!#REF!="","",'(2) Input - Local Commitments'!#REF!)</f>
        <v>#REF!</v>
      </c>
      <c r="M4" s="150" t="e">
        <f>IF('(2) Input - Local Commitments'!#REF!="","",'(2) Input - Local Commitments'!#REF!)</f>
        <v>#REF!</v>
      </c>
      <c r="N4" s="150" t="e">
        <f>IF('(2) Input - Local Commitments'!#REF!="","",'(2) Input - Local Commitments'!#REF!)</f>
        <v>#REF!</v>
      </c>
      <c r="O4" s="150" t="e">
        <f>IF('(2) Input - Local Commitments'!#REF!="","",'(2) Input - Local Commitments'!#REF!)</f>
        <v>#REF!</v>
      </c>
      <c r="P4" s="150" t="e">
        <f>IF('(2) Input - Local Commitments'!#REF!="","",'(2) Input - Local Commitments'!#REF!)</f>
        <v>#REF!</v>
      </c>
      <c r="Q4" s="150" t="e">
        <f>IF('(2) Input - Local Commitments'!#REF!="","",'(2) Input - Local Commitments'!#REF!)</f>
        <v>#REF!</v>
      </c>
      <c r="R4" s="150" t="e">
        <f>IF('(2) Input - Local Commitments'!#REF!="","",'(2) Input - Local Commitments'!#REF!)</f>
        <v>#REF!</v>
      </c>
      <c r="S4" s="150" t="e">
        <f>IF('(2) Input - Local Commitments'!#REF!="","",'(2) Input - Local Commitments'!#REF!)</f>
        <v>#REF!</v>
      </c>
    </row>
    <row r="5" spans="1:19" x14ac:dyDescent="0.35">
      <c r="A5" s="147" t="e">
        <f>IF(D5="","",'(1) Input - Name - Cost'!#REF!)</f>
        <v>#REF!</v>
      </c>
      <c r="B5" s="147" t="e">
        <f>IF(D5="","",'(1) Input - Name - Cost'!$C$2)</f>
        <v>#REF!</v>
      </c>
      <c r="C5" s="147" t="e">
        <f>IF(D5="","",'(1) Input - Name - Cost'!#REF!)</f>
        <v>#REF!</v>
      </c>
      <c r="D5" s="150" t="e">
        <f>IF('(2) Input - Local Commitments'!#REF!="","",'(2) Input - Local Commitments'!#REF!)</f>
        <v>#REF!</v>
      </c>
      <c r="E5" s="150" t="e">
        <f>IF('(2) Input - Local Commitments'!#REF!="","",'(2) Input - Local Commitments'!#REF!)</f>
        <v>#REF!</v>
      </c>
      <c r="F5" s="150" t="e">
        <f>IF('(2) Input - Local Commitments'!#REF!="","",'(2) Input - Local Commitments'!#REF!)</f>
        <v>#REF!</v>
      </c>
      <c r="G5" s="150" t="e">
        <f>IF('(2) Input - Local Commitments'!#REF!="","",'(2) Input - Local Commitments'!#REF!)</f>
        <v>#REF!</v>
      </c>
      <c r="H5" s="150" t="e">
        <f>IF('(2) Input - Local Commitments'!#REF!="","",'(2) Input - Local Commitments'!#REF!)</f>
        <v>#REF!</v>
      </c>
      <c r="I5" s="150" t="e">
        <f>IF('(2) Input - Local Commitments'!#REF!="","",'(2) Input - Local Commitments'!#REF!)</f>
        <v>#REF!</v>
      </c>
      <c r="J5" s="150" t="e">
        <f>IF('(2) Input - Local Commitments'!#REF!="","",'(2) Input - Local Commitments'!#REF!)</f>
        <v>#REF!</v>
      </c>
      <c r="K5" s="150" t="e">
        <f>IF('(2) Input - Local Commitments'!#REF!="","",'(2) Input - Local Commitments'!#REF!)</f>
        <v>#REF!</v>
      </c>
      <c r="L5" s="150" t="e">
        <f>IF('(2) Input - Local Commitments'!#REF!="","",'(2) Input - Local Commitments'!#REF!)</f>
        <v>#REF!</v>
      </c>
      <c r="M5" s="150" t="e">
        <f>IF('(2) Input - Local Commitments'!#REF!="","",'(2) Input - Local Commitments'!#REF!)</f>
        <v>#REF!</v>
      </c>
      <c r="N5" s="150" t="e">
        <f>IF('(2) Input - Local Commitments'!#REF!="","",'(2) Input - Local Commitments'!#REF!)</f>
        <v>#REF!</v>
      </c>
      <c r="O5" s="150" t="e">
        <f>IF('(2) Input - Local Commitments'!#REF!="","",'(2) Input - Local Commitments'!#REF!)</f>
        <v>#REF!</v>
      </c>
      <c r="P5" s="150" t="e">
        <f>IF('(2) Input - Local Commitments'!#REF!="","",'(2) Input - Local Commitments'!#REF!)</f>
        <v>#REF!</v>
      </c>
      <c r="Q5" s="150" t="e">
        <f>IF('(2) Input - Local Commitments'!#REF!="","",'(2) Input - Local Commitments'!#REF!)</f>
        <v>#REF!</v>
      </c>
      <c r="R5" s="150" t="e">
        <f>IF('(2) Input - Local Commitments'!#REF!="","",'(2) Input - Local Commitments'!#REF!)</f>
        <v>#REF!</v>
      </c>
      <c r="S5" s="150" t="e">
        <f>IF('(2) Input - Local Commitments'!#REF!="","",'(2) Input - Local Commitments'!#REF!)</f>
        <v>#REF!</v>
      </c>
    </row>
    <row r="6" spans="1:19" x14ac:dyDescent="0.35">
      <c r="A6" s="147" t="e">
        <f>IF(D6="","",'(1) Input - Name - Cost'!#REF!)</f>
        <v>#REF!</v>
      </c>
      <c r="B6" s="147" t="e">
        <f>IF(D6="","",'(1) Input - Name - Cost'!$C$2)</f>
        <v>#REF!</v>
      </c>
      <c r="C6" s="147" t="e">
        <f>IF(D6="","",'(1) Input - Name - Cost'!#REF!)</f>
        <v>#REF!</v>
      </c>
      <c r="D6" s="150" t="e">
        <f>IF('(2) Input - Local Commitments'!#REF!="","",'(2) Input - Local Commitments'!#REF!)</f>
        <v>#REF!</v>
      </c>
      <c r="E6" s="150" t="e">
        <f>IF('(2) Input - Local Commitments'!#REF!="","",'(2) Input - Local Commitments'!#REF!)</f>
        <v>#REF!</v>
      </c>
      <c r="F6" s="150" t="e">
        <f>IF('(2) Input - Local Commitments'!#REF!="","",'(2) Input - Local Commitments'!#REF!)</f>
        <v>#REF!</v>
      </c>
      <c r="G6" s="150" t="e">
        <f>IF('(2) Input - Local Commitments'!#REF!="","",'(2) Input - Local Commitments'!#REF!)</f>
        <v>#REF!</v>
      </c>
      <c r="H6" s="150" t="e">
        <f>IF('(2) Input - Local Commitments'!#REF!="","",'(2) Input - Local Commitments'!#REF!)</f>
        <v>#REF!</v>
      </c>
      <c r="I6" s="150" t="e">
        <f>IF('(2) Input - Local Commitments'!#REF!="","",'(2) Input - Local Commitments'!#REF!)</f>
        <v>#REF!</v>
      </c>
      <c r="J6" s="150" t="e">
        <f>IF('(2) Input - Local Commitments'!#REF!="","",'(2) Input - Local Commitments'!#REF!)</f>
        <v>#REF!</v>
      </c>
      <c r="K6" s="150" t="e">
        <f>IF('(2) Input - Local Commitments'!#REF!="","",'(2) Input - Local Commitments'!#REF!)</f>
        <v>#REF!</v>
      </c>
      <c r="L6" s="150" t="e">
        <f>IF('(2) Input - Local Commitments'!#REF!="","",'(2) Input - Local Commitments'!#REF!)</f>
        <v>#REF!</v>
      </c>
      <c r="M6" s="150" t="e">
        <f>IF('(2) Input - Local Commitments'!#REF!="","",'(2) Input - Local Commitments'!#REF!)</f>
        <v>#REF!</v>
      </c>
      <c r="N6" s="150" t="e">
        <f>IF('(2) Input - Local Commitments'!#REF!="","",'(2) Input - Local Commitments'!#REF!)</f>
        <v>#REF!</v>
      </c>
      <c r="O6" s="150" t="e">
        <f>IF('(2) Input - Local Commitments'!#REF!="","",'(2) Input - Local Commitments'!#REF!)</f>
        <v>#REF!</v>
      </c>
      <c r="P6" s="150" t="e">
        <f>IF('(2) Input - Local Commitments'!#REF!="","",'(2) Input - Local Commitments'!#REF!)</f>
        <v>#REF!</v>
      </c>
      <c r="Q6" s="150" t="e">
        <f>IF('(2) Input - Local Commitments'!#REF!="","",'(2) Input - Local Commitments'!#REF!)</f>
        <v>#REF!</v>
      </c>
      <c r="R6" s="150" t="e">
        <f>IF('(2) Input - Local Commitments'!#REF!="","",'(2) Input - Local Commitments'!#REF!)</f>
        <v>#REF!</v>
      </c>
      <c r="S6" s="150" t="e">
        <f>IF('(2) Input - Local Commitments'!#REF!="","",'(2) Input - Local Commitments'!#REF!)</f>
        <v>#REF!</v>
      </c>
    </row>
    <row r="7" spans="1:19" x14ac:dyDescent="0.35">
      <c r="A7" s="147" t="e">
        <f>IF(D7="","",'(1) Input - Name - Cost'!#REF!)</f>
        <v>#REF!</v>
      </c>
      <c r="B7" s="147" t="e">
        <f>IF(D7="","",'(1) Input - Name - Cost'!$C$2)</f>
        <v>#REF!</v>
      </c>
      <c r="C7" s="147" t="e">
        <f>IF(D7="","",'(1) Input - Name - Cost'!#REF!)</f>
        <v>#REF!</v>
      </c>
      <c r="D7" s="150" t="e">
        <f>IF('(2) Input - Local Commitments'!#REF!="","",'(2) Input - Local Commitments'!#REF!)</f>
        <v>#REF!</v>
      </c>
      <c r="E7" s="150" t="e">
        <f>IF('(2) Input - Local Commitments'!#REF!="","",'(2) Input - Local Commitments'!#REF!)</f>
        <v>#REF!</v>
      </c>
      <c r="F7" s="150" t="e">
        <f>IF('(2) Input - Local Commitments'!#REF!="","",'(2) Input - Local Commitments'!#REF!)</f>
        <v>#REF!</v>
      </c>
      <c r="G7" s="150" t="e">
        <f>IF('(2) Input - Local Commitments'!#REF!="","",'(2) Input - Local Commitments'!#REF!)</f>
        <v>#REF!</v>
      </c>
      <c r="H7" s="150" t="e">
        <f>IF('(2) Input - Local Commitments'!#REF!="","",'(2) Input - Local Commitments'!#REF!)</f>
        <v>#REF!</v>
      </c>
      <c r="I7" s="150" t="e">
        <f>IF('(2) Input - Local Commitments'!#REF!="","",'(2) Input - Local Commitments'!#REF!)</f>
        <v>#REF!</v>
      </c>
      <c r="J7" s="150" t="e">
        <f>IF('(2) Input - Local Commitments'!#REF!="","",'(2) Input - Local Commitments'!#REF!)</f>
        <v>#REF!</v>
      </c>
      <c r="K7" s="150" t="e">
        <f>IF('(2) Input - Local Commitments'!#REF!="","",'(2) Input - Local Commitments'!#REF!)</f>
        <v>#REF!</v>
      </c>
      <c r="L7" s="150" t="e">
        <f>IF('(2) Input - Local Commitments'!#REF!="","",'(2) Input - Local Commitments'!#REF!)</f>
        <v>#REF!</v>
      </c>
      <c r="M7" s="150" t="e">
        <f>IF('(2) Input - Local Commitments'!#REF!="","",'(2) Input - Local Commitments'!#REF!)</f>
        <v>#REF!</v>
      </c>
      <c r="N7" s="150" t="e">
        <f>IF('(2) Input - Local Commitments'!#REF!="","",'(2) Input - Local Commitments'!#REF!)</f>
        <v>#REF!</v>
      </c>
      <c r="O7" s="150" t="e">
        <f>IF('(2) Input - Local Commitments'!#REF!="","",'(2) Input - Local Commitments'!#REF!)</f>
        <v>#REF!</v>
      </c>
      <c r="P7" s="150" t="e">
        <f>IF('(2) Input - Local Commitments'!#REF!="","",'(2) Input - Local Commitments'!#REF!)</f>
        <v>#REF!</v>
      </c>
      <c r="Q7" s="150" t="e">
        <f>IF('(2) Input - Local Commitments'!#REF!="","",'(2) Input - Local Commitments'!#REF!)</f>
        <v>#REF!</v>
      </c>
      <c r="R7" s="150" t="e">
        <f>IF('(2) Input - Local Commitments'!#REF!="","",'(2) Input - Local Commitments'!#REF!)</f>
        <v>#REF!</v>
      </c>
      <c r="S7" s="150" t="e">
        <f>IF('(2) Input - Local Commitments'!#REF!="","",'(2) Input - Local Commitments'!#REF!)</f>
        <v>#REF!</v>
      </c>
    </row>
    <row r="8" spans="1:19" x14ac:dyDescent="0.35">
      <c r="A8" s="147" t="e">
        <f>IF(D8="","",'(1) Input - Name - Cost'!#REF!)</f>
        <v>#REF!</v>
      </c>
      <c r="B8" s="147" t="e">
        <f>IF(D8="","",'(1) Input - Name - Cost'!$C$2)</f>
        <v>#REF!</v>
      </c>
      <c r="C8" s="147" t="e">
        <f>IF(D8="","",'(1) Input - Name - Cost'!#REF!)</f>
        <v>#REF!</v>
      </c>
      <c r="D8" s="150" t="e">
        <f>IF('(2) Input - Local Commitments'!#REF!="","",'(2) Input - Local Commitments'!#REF!)</f>
        <v>#REF!</v>
      </c>
      <c r="E8" s="150" t="e">
        <f>IF('(2) Input - Local Commitments'!#REF!="","",'(2) Input - Local Commitments'!#REF!)</f>
        <v>#REF!</v>
      </c>
      <c r="F8" s="150" t="e">
        <f>IF('(2) Input - Local Commitments'!#REF!="","",'(2) Input - Local Commitments'!#REF!)</f>
        <v>#REF!</v>
      </c>
      <c r="G8" s="150" t="e">
        <f>IF('(2) Input - Local Commitments'!#REF!="","",'(2) Input - Local Commitments'!#REF!)</f>
        <v>#REF!</v>
      </c>
      <c r="H8" s="150" t="e">
        <f>IF('(2) Input - Local Commitments'!#REF!="","",'(2) Input - Local Commitments'!#REF!)</f>
        <v>#REF!</v>
      </c>
      <c r="I8" s="150" t="e">
        <f>IF('(2) Input - Local Commitments'!#REF!="","",'(2) Input - Local Commitments'!#REF!)</f>
        <v>#REF!</v>
      </c>
      <c r="J8" s="150" t="e">
        <f>IF('(2) Input - Local Commitments'!#REF!="","",'(2) Input - Local Commitments'!#REF!)</f>
        <v>#REF!</v>
      </c>
      <c r="K8" s="150" t="e">
        <f>IF('(2) Input - Local Commitments'!#REF!="","",'(2) Input - Local Commitments'!#REF!)</f>
        <v>#REF!</v>
      </c>
      <c r="L8" s="150" t="e">
        <f>IF('(2) Input - Local Commitments'!#REF!="","",'(2) Input - Local Commitments'!#REF!)</f>
        <v>#REF!</v>
      </c>
      <c r="M8" s="150" t="e">
        <f>IF('(2) Input - Local Commitments'!#REF!="","",'(2) Input - Local Commitments'!#REF!)</f>
        <v>#REF!</v>
      </c>
      <c r="N8" s="150" t="e">
        <f>IF('(2) Input - Local Commitments'!#REF!="","",'(2) Input - Local Commitments'!#REF!)</f>
        <v>#REF!</v>
      </c>
      <c r="O8" s="150" t="e">
        <f>IF('(2) Input - Local Commitments'!#REF!="","",'(2) Input - Local Commitments'!#REF!)</f>
        <v>#REF!</v>
      </c>
      <c r="P8" s="150" t="e">
        <f>IF('(2) Input - Local Commitments'!#REF!="","",'(2) Input - Local Commitments'!#REF!)</f>
        <v>#REF!</v>
      </c>
      <c r="Q8" s="150" t="e">
        <f>IF('(2) Input - Local Commitments'!#REF!="","",'(2) Input - Local Commitments'!#REF!)</f>
        <v>#REF!</v>
      </c>
      <c r="R8" s="150" t="e">
        <f>IF('(2) Input - Local Commitments'!#REF!="","",'(2) Input - Local Commitments'!#REF!)</f>
        <v>#REF!</v>
      </c>
      <c r="S8" s="150" t="e">
        <f>IF('(2) Input - Local Commitments'!#REF!="","",'(2) Input - Local Commitments'!#REF!)</f>
        <v>#REF!</v>
      </c>
    </row>
    <row r="9" spans="1:19" x14ac:dyDescent="0.35">
      <c r="A9" s="147" t="e">
        <f>IF(D9="","",'(1) Input - Name - Cost'!#REF!)</f>
        <v>#REF!</v>
      </c>
      <c r="B9" s="147" t="e">
        <f>IF(D9="","",'(1) Input - Name - Cost'!$C$2)</f>
        <v>#REF!</v>
      </c>
      <c r="C9" s="147" t="e">
        <f>IF(D9="","",'(1) Input - Name - Cost'!#REF!)</f>
        <v>#REF!</v>
      </c>
      <c r="D9" s="150" t="e">
        <f>IF('(2) Input - Local Commitments'!#REF!="","",'(2) Input - Local Commitments'!#REF!)</f>
        <v>#REF!</v>
      </c>
      <c r="E9" s="150" t="e">
        <f>IF('(2) Input - Local Commitments'!#REF!="","",'(2) Input - Local Commitments'!#REF!)</f>
        <v>#REF!</v>
      </c>
      <c r="F9" s="150" t="e">
        <f>IF('(2) Input - Local Commitments'!#REF!="","",'(2) Input - Local Commitments'!#REF!)</f>
        <v>#REF!</v>
      </c>
      <c r="G9" s="150" t="e">
        <f>IF('(2) Input - Local Commitments'!#REF!="","",'(2) Input - Local Commitments'!#REF!)</f>
        <v>#REF!</v>
      </c>
      <c r="H9" s="150" t="e">
        <f>IF('(2) Input - Local Commitments'!#REF!="","",'(2) Input - Local Commitments'!#REF!)</f>
        <v>#REF!</v>
      </c>
      <c r="I9" s="150" t="e">
        <f>IF('(2) Input - Local Commitments'!#REF!="","",'(2) Input - Local Commitments'!#REF!)</f>
        <v>#REF!</v>
      </c>
      <c r="J9" s="150" t="e">
        <f>IF('(2) Input - Local Commitments'!#REF!="","",'(2) Input - Local Commitments'!#REF!)</f>
        <v>#REF!</v>
      </c>
      <c r="K9" s="150" t="e">
        <f>IF('(2) Input - Local Commitments'!#REF!="","",'(2) Input - Local Commitments'!#REF!)</f>
        <v>#REF!</v>
      </c>
      <c r="L9" s="150" t="e">
        <f>IF('(2) Input - Local Commitments'!#REF!="","",'(2) Input - Local Commitments'!#REF!)</f>
        <v>#REF!</v>
      </c>
      <c r="M9" s="150" t="e">
        <f>IF('(2) Input - Local Commitments'!#REF!="","",'(2) Input - Local Commitments'!#REF!)</f>
        <v>#REF!</v>
      </c>
      <c r="N9" s="150" t="e">
        <f>IF('(2) Input - Local Commitments'!#REF!="","",'(2) Input - Local Commitments'!#REF!)</f>
        <v>#REF!</v>
      </c>
      <c r="O9" s="150" t="e">
        <f>IF('(2) Input - Local Commitments'!#REF!="","",'(2) Input - Local Commitments'!#REF!)</f>
        <v>#REF!</v>
      </c>
      <c r="P9" s="150" t="e">
        <f>IF('(2) Input - Local Commitments'!#REF!="","",'(2) Input - Local Commitments'!#REF!)</f>
        <v>#REF!</v>
      </c>
      <c r="Q9" s="150" t="e">
        <f>IF('(2) Input - Local Commitments'!#REF!="","",'(2) Input - Local Commitments'!#REF!)</f>
        <v>#REF!</v>
      </c>
      <c r="R9" s="150" t="e">
        <f>IF('(2) Input - Local Commitments'!#REF!="","",'(2) Input - Local Commitments'!#REF!)</f>
        <v>#REF!</v>
      </c>
      <c r="S9" s="150" t="e">
        <f>IF('(2) Input - Local Commitments'!#REF!="","",'(2) Input - Local Commitments'!#REF!)</f>
        <v>#REF!</v>
      </c>
    </row>
    <row r="10" spans="1:19" x14ac:dyDescent="0.35">
      <c r="A10" s="147" t="e">
        <f>IF(D10="","",'(1) Input - Name - Cost'!#REF!)</f>
        <v>#REF!</v>
      </c>
      <c r="B10" s="147" t="e">
        <f>IF(D10="","",'(1) Input - Name - Cost'!$C$2)</f>
        <v>#REF!</v>
      </c>
      <c r="C10" s="147" t="e">
        <f>IF(D10="","",'(1) Input - Name - Cost'!#REF!)</f>
        <v>#REF!</v>
      </c>
      <c r="D10" s="150" t="e">
        <f>IF('(2) Input - Local Commitments'!#REF!="","",'(2) Input - Local Commitments'!#REF!)</f>
        <v>#REF!</v>
      </c>
      <c r="E10" s="150" t="e">
        <f>IF('(2) Input - Local Commitments'!#REF!="","",'(2) Input - Local Commitments'!#REF!)</f>
        <v>#REF!</v>
      </c>
      <c r="F10" s="150" t="e">
        <f>IF('(2) Input - Local Commitments'!#REF!="","",'(2) Input - Local Commitments'!#REF!)</f>
        <v>#REF!</v>
      </c>
      <c r="G10" s="150" t="e">
        <f>IF('(2) Input - Local Commitments'!#REF!="","",'(2) Input - Local Commitments'!#REF!)</f>
        <v>#REF!</v>
      </c>
      <c r="H10" s="150" t="e">
        <f>IF('(2) Input - Local Commitments'!#REF!="","",'(2) Input - Local Commitments'!#REF!)</f>
        <v>#REF!</v>
      </c>
      <c r="I10" s="150" t="e">
        <f>IF('(2) Input - Local Commitments'!#REF!="","",'(2) Input - Local Commitments'!#REF!)</f>
        <v>#REF!</v>
      </c>
      <c r="J10" s="150" t="e">
        <f>IF('(2) Input - Local Commitments'!#REF!="","",'(2) Input - Local Commitments'!#REF!)</f>
        <v>#REF!</v>
      </c>
      <c r="K10" s="150" t="e">
        <f>IF('(2) Input - Local Commitments'!#REF!="","",'(2) Input - Local Commitments'!#REF!)</f>
        <v>#REF!</v>
      </c>
      <c r="L10" s="150" t="e">
        <f>IF('(2) Input - Local Commitments'!#REF!="","",'(2) Input - Local Commitments'!#REF!)</f>
        <v>#REF!</v>
      </c>
      <c r="M10" s="150" t="e">
        <f>IF('(2) Input - Local Commitments'!#REF!="","",'(2) Input - Local Commitments'!#REF!)</f>
        <v>#REF!</v>
      </c>
      <c r="N10" s="150" t="e">
        <f>IF('(2) Input - Local Commitments'!#REF!="","",'(2) Input - Local Commitments'!#REF!)</f>
        <v>#REF!</v>
      </c>
      <c r="O10" s="150" t="e">
        <f>IF('(2) Input - Local Commitments'!#REF!="","",'(2) Input - Local Commitments'!#REF!)</f>
        <v>#REF!</v>
      </c>
      <c r="P10" s="150" t="e">
        <f>IF('(2) Input - Local Commitments'!#REF!="","",'(2) Input - Local Commitments'!#REF!)</f>
        <v>#REF!</v>
      </c>
      <c r="Q10" s="150" t="e">
        <f>IF('(2) Input - Local Commitments'!#REF!="","",'(2) Input - Local Commitments'!#REF!)</f>
        <v>#REF!</v>
      </c>
      <c r="R10" s="150" t="e">
        <f>IF('(2) Input - Local Commitments'!#REF!="","",'(2) Input - Local Commitments'!#REF!)</f>
        <v>#REF!</v>
      </c>
      <c r="S10" s="150" t="e">
        <f>IF('(2) Input - Local Commitments'!#REF!="","",'(2) Input - Local Commitments'!#REF!)</f>
        <v>#REF!</v>
      </c>
    </row>
    <row r="11" spans="1:19" x14ac:dyDescent="0.35">
      <c r="A11" s="147" t="e">
        <f>IF(D11="","",'(1) Input - Name - Cost'!#REF!)</f>
        <v>#REF!</v>
      </c>
      <c r="B11" s="147" t="e">
        <f>IF(D11="","",'(1) Input - Name - Cost'!$C$2)</f>
        <v>#REF!</v>
      </c>
      <c r="C11" s="147" t="e">
        <f>IF(D11="","",'(1) Input - Name - Cost'!#REF!)</f>
        <v>#REF!</v>
      </c>
      <c r="D11" s="150" t="e">
        <f>IF('(2) Input - Local Commitments'!#REF!="","",'(2) Input - Local Commitments'!#REF!)</f>
        <v>#REF!</v>
      </c>
      <c r="E11" s="150" t="e">
        <f>IF('(2) Input - Local Commitments'!#REF!="","",'(2) Input - Local Commitments'!#REF!)</f>
        <v>#REF!</v>
      </c>
      <c r="F11" s="150" t="e">
        <f>IF('(2) Input - Local Commitments'!#REF!="","",'(2) Input - Local Commitments'!#REF!)</f>
        <v>#REF!</v>
      </c>
      <c r="G11" s="150" t="e">
        <f>IF('(2) Input - Local Commitments'!#REF!="","",'(2) Input - Local Commitments'!#REF!)</f>
        <v>#REF!</v>
      </c>
      <c r="H11" s="150" t="e">
        <f>IF('(2) Input - Local Commitments'!#REF!="","",'(2) Input - Local Commitments'!#REF!)</f>
        <v>#REF!</v>
      </c>
      <c r="I11" s="150" t="e">
        <f>IF('(2) Input - Local Commitments'!#REF!="","",'(2) Input - Local Commitments'!#REF!)</f>
        <v>#REF!</v>
      </c>
      <c r="J11" s="150" t="e">
        <f>IF('(2) Input - Local Commitments'!#REF!="","",'(2) Input - Local Commitments'!#REF!)</f>
        <v>#REF!</v>
      </c>
      <c r="K11" s="150" t="e">
        <f>IF('(2) Input - Local Commitments'!#REF!="","",'(2) Input - Local Commitments'!#REF!)</f>
        <v>#REF!</v>
      </c>
      <c r="L11" s="150" t="e">
        <f>IF('(2) Input - Local Commitments'!#REF!="","",'(2) Input - Local Commitments'!#REF!)</f>
        <v>#REF!</v>
      </c>
      <c r="M11" s="150" t="e">
        <f>IF('(2) Input - Local Commitments'!#REF!="","",'(2) Input - Local Commitments'!#REF!)</f>
        <v>#REF!</v>
      </c>
      <c r="N11" s="150" t="e">
        <f>IF('(2) Input - Local Commitments'!#REF!="","",'(2) Input - Local Commitments'!#REF!)</f>
        <v>#REF!</v>
      </c>
      <c r="O11" s="150" t="e">
        <f>IF('(2) Input - Local Commitments'!#REF!="","",'(2) Input - Local Commitments'!#REF!)</f>
        <v>#REF!</v>
      </c>
      <c r="P11" s="150" t="e">
        <f>IF('(2) Input - Local Commitments'!#REF!="","",'(2) Input - Local Commitments'!#REF!)</f>
        <v>#REF!</v>
      </c>
      <c r="Q11" s="150" t="e">
        <f>IF('(2) Input - Local Commitments'!#REF!="","",'(2) Input - Local Commitments'!#REF!)</f>
        <v>#REF!</v>
      </c>
      <c r="R11" s="150" t="e">
        <f>IF('(2) Input - Local Commitments'!#REF!="","",'(2) Input - Local Commitments'!#REF!)</f>
        <v>#REF!</v>
      </c>
      <c r="S11" s="150" t="e">
        <f>IF('(2) Input - Local Commitments'!#REF!="","",'(2) Input - Local Commitments'!#REF!)</f>
        <v>#REF!</v>
      </c>
    </row>
    <row r="12" spans="1:19" x14ac:dyDescent="0.35">
      <c r="A12" s="147" t="e">
        <f>IF(D12="","",'(1) Input - Name - Cost'!#REF!)</f>
        <v>#REF!</v>
      </c>
      <c r="B12" s="147" t="e">
        <f>IF(D12="","",'(1) Input - Name - Cost'!$C$2)</f>
        <v>#REF!</v>
      </c>
      <c r="C12" s="147" t="e">
        <f>IF(D12="","",'(1) Input - Name - Cost'!#REF!)</f>
        <v>#REF!</v>
      </c>
      <c r="D12" s="150" t="e">
        <f>IF('(2) Input - Local Commitments'!#REF!="","",'(2) Input - Local Commitments'!#REF!)</f>
        <v>#REF!</v>
      </c>
      <c r="E12" s="150" t="e">
        <f>IF('(2) Input - Local Commitments'!#REF!="","",'(2) Input - Local Commitments'!#REF!)</f>
        <v>#REF!</v>
      </c>
      <c r="F12" s="150" t="e">
        <f>IF('(2) Input - Local Commitments'!#REF!="","",'(2) Input - Local Commitments'!#REF!)</f>
        <v>#REF!</v>
      </c>
      <c r="G12" s="150" t="e">
        <f>IF('(2) Input - Local Commitments'!#REF!="","",'(2) Input - Local Commitments'!#REF!)</f>
        <v>#REF!</v>
      </c>
      <c r="H12" s="150" t="e">
        <f>IF('(2) Input - Local Commitments'!#REF!="","",'(2) Input - Local Commitments'!#REF!)</f>
        <v>#REF!</v>
      </c>
      <c r="I12" s="150" t="e">
        <f>IF('(2) Input - Local Commitments'!#REF!="","",'(2) Input - Local Commitments'!#REF!)</f>
        <v>#REF!</v>
      </c>
      <c r="J12" s="150" t="e">
        <f>IF('(2) Input - Local Commitments'!#REF!="","",'(2) Input - Local Commitments'!#REF!)</f>
        <v>#REF!</v>
      </c>
      <c r="K12" s="150" t="e">
        <f>IF('(2) Input - Local Commitments'!#REF!="","",'(2) Input - Local Commitments'!#REF!)</f>
        <v>#REF!</v>
      </c>
      <c r="L12" s="150" t="e">
        <f>IF('(2) Input - Local Commitments'!#REF!="","",'(2) Input - Local Commitments'!#REF!)</f>
        <v>#REF!</v>
      </c>
      <c r="M12" s="150" t="e">
        <f>IF('(2) Input - Local Commitments'!#REF!="","",'(2) Input - Local Commitments'!#REF!)</f>
        <v>#REF!</v>
      </c>
      <c r="N12" s="150" t="e">
        <f>IF('(2) Input - Local Commitments'!#REF!="","",'(2) Input - Local Commitments'!#REF!)</f>
        <v>#REF!</v>
      </c>
      <c r="O12" s="150" t="e">
        <f>IF('(2) Input - Local Commitments'!#REF!="","",'(2) Input - Local Commitments'!#REF!)</f>
        <v>#REF!</v>
      </c>
      <c r="P12" s="150" t="e">
        <f>IF('(2) Input - Local Commitments'!#REF!="","",'(2) Input - Local Commitments'!#REF!)</f>
        <v>#REF!</v>
      </c>
      <c r="Q12" s="150" t="e">
        <f>IF('(2) Input - Local Commitments'!#REF!="","",'(2) Input - Local Commitments'!#REF!)</f>
        <v>#REF!</v>
      </c>
      <c r="R12" s="150" t="e">
        <f>IF('(2) Input - Local Commitments'!#REF!="","",'(2) Input - Local Commitments'!#REF!)</f>
        <v>#REF!</v>
      </c>
      <c r="S12" s="150" t="e">
        <f>IF('(2) Input - Local Commitments'!#REF!="","",'(2) Input - Local Commitments'!#REF!)</f>
        <v>#REF!</v>
      </c>
    </row>
    <row r="13" spans="1:19" x14ac:dyDescent="0.35">
      <c r="A13" s="147" t="e">
        <f>IF(D13="","",'(1) Input - Name - Cost'!#REF!)</f>
        <v>#REF!</v>
      </c>
      <c r="B13" s="147" t="e">
        <f>IF(D13="","",'(1) Input - Name - Cost'!$C$2)</f>
        <v>#REF!</v>
      </c>
      <c r="C13" s="147" t="e">
        <f>IF(D13="","",'(1) Input - Name - Cost'!#REF!)</f>
        <v>#REF!</v>
      </c>
      <c r="D13" s="150" t="e">
        <f>IF('(2) Input - Local Commitments'!#REF!="","",'(2) Input - Local Commitments'!#REF!)</f>
        <v>#REF!</v>
      </c>
      <c r="E13" s="150" t="e">
        <f>IF('(2) Input - Local Commitments'!#REF!="","",'(2) Input - Local Commitments'!#REF!)</f>
        <v>#REF!</v>
      </c>
      <c r="F13" s="150" t="e">
        <f>IF('(2) Input - Local Commitments'!#REF!="","",'(2) Input - Local Commitments'!#REF!)</f>
        <v>#REF!</v>
      </c>
      <c r="G13" s="150" t="e">
        <f>IF('(2) Input - Local Commitments'!#REF!="","",'(2) Input - Local Commitments'!#REF!)</f>
        <v>#REF!</v>
      </c>
      <c r="H13" s="150" t="e">
        <f>IF('(2) Input - Local Commitments'!#REF!="","",'(2) Input - Local Commitments'!#REF!)</f>
        <v>#REF!</v>
      </c>
      <c r="I13" s="150" t="e">
        <f>IF('(2) Input - Local Commitments'!#REF!="","",'(2) Input - Local Commitments'!#REF!)</f>
        <v>#REF!</v>
      </c>
      <c r="J13" s="150" t="e">
        <f>IF('(2) Input - Local Commitments'!#REF!="","",'(2) Input - Local Commitments'!#REF!)</f>
        <v>#REF!</v>
      </c>
      <c r="K13" s="150" t="e">
        <f>IF('(2) Input - Local Commitments'!#REF!="","",'(2) Input - Local Commitments'!#REF!)</f>
        <v>#REF!</v>
      </c>
      <c r="L13" s="150" t="e">
        <f>IF('(2) Input - Local Commitments'!#REF!="","",'(2) Input - Local Commitments'!#REF!)</f>
        <v>#REF!</v>
      </c>
      <c r="M13" s="150" t="e">
        <f>IF('(2) Input - Local Commitments'!#REF!="","",'(2) Input - Local Commitments'!#REF!)</f>
        <v>#REF!</v>
      </c>
      <c r="N13" s="150" t="e">
        <f>IF('(2) Input - Local Commitments'!#REF!="","",'(2) Input - Local Commitments'!#REF!)</f>
        <v>#REF!</v>
      </c>
      <c r="O13" s="150" t="e">
        <f>IF('(2) Input - Local Commitments'!#REF!="","",'(2) Input - Local Commitments'!#REF!)</f>
        <v>#REF!</v>
      </c>
      <c r="P13" s="150" t="e">
        <f>IF('(2) Input - Local Commitments'!#REF!="","",'(2) Input - Local Commitments'!#REF!)</f>
        <v>#REF!</v>
      </c>
      <c r="Q13" s="150" t="e">
        <f>IF('(2) Input - Local Commitments'!#REF!="","",'(2) Input - Local Commitments'!#REF!)</f>
        <v>#REF!</v>
      </c>
      <c r="R13" s="150" t="e">
        <f>IF('(2) Input - Local Commitments'!#REF!="","",'(2) Input - Local Commitments'!#REF!)</f>
        <v>#REF!</v>
      </c>
      <c r="S13" s="150" t="e">
        <f>IF('(2) Input - Local Commitments'!#REF!="","",'(2) Input - Local Commitments'!#REF!)</f>
        <v>#REF!</v>
      </c>
    </row>
    <row r="14" spans="1:19" x14ac:dyDescent="0.35">
      <c r="A14" s="147" t="e">
        <f>IF(D14="","",'(1) Input - Name - Cost'!#REF!)</f>
        <v>#REF!</v>
      </c>
      <c r="B14" s="147" t="e">
        <f>IF(D14="","",'(1) Input - Name - Cost'!$C$2)</f>
        <v>#REF!</v>
      </c>
      <c r="C14" s="147" t="e">
        <f>IF(D14="","",'(1) Input - Name - Cost'!#REF!)</f>
        <v>#REF!</v>
      </c>
      <c r="D14" s="150" t="e">
        <f>IF('(2) Input - Local Commitments'!#REF!="","",'(2) Input - Local Commitments'!#REF!)</f>
        <v>#REF!</v>
      </c>
      <c r="E14" s="150" t="e">
        <f>IF('(2) Input - Local Commitments'!#REF!="","",'(2) Input - Local Commitments'!#REF!)</f>
        <v>#REF!</v>
      </c>
      <c r="F14" s="150" t="e">
        <f>IF('(2) Input - Local Commitments'!#REF!="","",'(2) Input - Local Commitments'!#REF!)</f>
        <v>#REF!</v>
      </c>
      <c r="G14" s="150" t="e">
        <f>IF('(2) Input - Local Commitments'!#REF!="","",'(2) Input - Local Commitments'!#REF!)</f>
        <v>#REF!</v>
      </c>
      <c r="H14" s="150" t="e">
        <f>IF('(2) Input - Local Commitments'!#REF!="","",'(2) Input - Local Commitments'!#REF!)</f>
        <v>#REF!</v>
      </c>
      <c r="I14" s="150" t="e">
        <f>IF('(2) Input - Local Commitments'!#REF!="","",'(2) Input - Local Commitments'!#REF!)</f>
        <v>#REF!</v>
      </c>
      <c r="J14" s="150" t="e">
        <f>IF('(2) Input - Local Commitments'!#REF!="","",'(2) Input - Local Commitments'!#REF!)</f>
        <v>#REF!</v>
      </c>
      <c r="K14" s="150" t="e">
        <f>IF('(2) Input - Local Commitments'!#REF!="","",'(2) Input - Local Commitments'!#REF!)</f>
        <v>#REF!</v>
      </c>
      <c r="L14" s="150" t="e">
        <f>IF('(2) Input - Local Commitments'!#REF!="","",'(2) Input - Local Commitments'!#REF!)</f>
        <v>#REF!</v>
      </c>
      <c r="M14" s="150" t="e">
        <f>IF('(2) Input - Local Commitments'!#REF!="","",'(2) Input - Local Commitments'!#REF!)</f>
        <v>#REF!</v>
      </c>
      <c r="N14" s="150" t="e">
        <f>IF('(2) Input - Local Commitments'!#REF!="","",'(2) Input - Local Commitments'!#REF!)</f>
        <v>#REF!</v>
      </c>
      <c r="O14" s="150" t="e">
        <f>IF('(2) Input - Local Commitments'!#REF!="","",'(2) Input - Local Commitments'!#REF!)</f>
        <v>#REF!</v>
      </c>
      <c r="P14" s="150" t="e">
        <f>IF('(2) Input - Local Commitments'!#REF!="","",'(2) Input - Local Commitments'!#REF!)</f>
        <v>#REF!</v>
      </c>
      <c r="Q14" s="150" t="e">
        <f>IF('(2) Input - Local Commitments'!#REF!="","",'(2) Input - Local Commitments'!#REF!)</f>
        <v>#REF!</v>
      </c>
      <c r="R14" s="150" t="e">
        <f>IF('(2) Input - Local Commitments'!#REF!="","",'(2) Input - Local Commitments'!#REF!)</f>
        <v>#REF!</v>
      </c>
      <c r="S14" s="150" t="e">
        <f>IF('(2) Input - Local Commitments'!#REF!="","",'(2) Input - Local Commitments'!#REF!)</f>
        <v>#REF!</v>
      </c>
    </row>
    <row r="15" spans="1:19" x14ac:dyDescent="0.35">
      <c r="A15" s="147" t="e">
        <f>IF(D15="","",'(1) Input - Name - Cost'!#REF!)</f>
        <v>#REF!</v>
      </c>
      <c r="B15" s="147" t="e">
        <f>IF(D15="","",'(1) Input - Name - Cost'!$C$2)</f>
        <v>#REF!</v>
      </c>
      <c r="C15" s="147" t="e">
        <f>IF(D15="","",'(1) Input - Name - Cost'!#REF!)</f>
        <v>#REF!</v>
      </c>
      <c r="D15" s="150" t="e">
        <f>IF('(2) Input - Local Commitments'!#REF!="","",'(2) Input - Local Commitments'!#REF!)</f>
        <v>#REF!</v>
      </c>
      <c r="E15" s="150" t="e">
        <f>IF('(2) Input - Local Commitments'!#REF!="","",'(2) Input - Local Commitments'!#REF!)</f>
        <v>#REF!</v>
      </c>
      <c r="F15" s="150" t="e">
        <f>IF('(2) Input - Local Commitments'!#REF!="","",'(2) Input - Local Commitments'!#REF!)</f>
        <v>#REF!</v>
      </c>
      <c r="G15" s="150" t="e">
        <f>IF('(2) Input - Local Commitments'!#REF!="","",'(2) Input - Local Commitments'!#REF!)</f>
        <v>#REF!</v>
      </c>
      <c r="H15" s="150" t="e">
        <f>IF('(2) Input - Local Commitments'!#REF!="","",'(2) Input - Local Commitments'!#REF!)</f>
        <v>#REF!</v>
      </c>
      <c r="I15" s="150" t="e">
        <f>IF('(2) Input - Local Commitments'!#REF!="","",'(2) Input - Local Commitments'!#REF!)</f>
        <v>#REF!</v>
      </c>
      <c r="J15" s="150" t="e">
        <f>IF('(2) Input - Local Commitments'!#REF!="","",'(2) Input - Local Commitments'!#REF!)</f>
        <v>#REF!</v>
      </c>
      <c r="K15" s="150" t="e">
        <f>IF('(2) Input - Local Commitments'!#REF!="","",'(2) Input - Local Commitments'!#REF!)</f>
        <v>#REF!</v>
      </c>
      <c r="L15" s="150" t="e">
        <f>IF('(2) Input - Local Commitments'!#REF!="","",'(2) Input - Local Commitments'!#REF!)</f>
        <v>#REF!</v>
      </c>
      <c r="M15" s="150" t="e">
        <f>IF('(2) Input - Local Commitments'!#REF!="","",'(2) Input - Local Commitments'!#REF!)</f>
        <v>#REF!</v>
      </c>
      <c r="N15" s="150" t="e">
        <f>IF('(2) Input - Local Commitments'!#REF!="","",'(2) Input - Local Commitments'!#REF!)</f>
        <v>#REF!</v>
      </c>
      <c r="O15" s="150" t="e">
        <f>IF('(2) Input - Local Commitments'!#REF!="","",'(2) Input - Local Commitments'!#REF!)</f>
        <v>#REF!</v>
      </c>
      <c r="P15" s="150" t="e">
        <f>IF('(2) Input - Local Commitments'!#REF!="","",'(2) Input - Local Commitments'!#REF!)</f>
        <v>#REF!</v>
      </c>
      <c r="Q15" s="150" t="e">
        <f>IF('(2) Input - Local Commitments'!#REF!="","",'(2) Input - Local Commitments'!#REF!)</f>
        <v>#REF!</v>
      </c>
      <c r="R15" s="150" t="e">
        <f>IF('(2) Input - Local Commitments'!#REF!="","",'(2) Input - Local Commitments'!#REF!)</f>
        <v>#REF!</v>
      </c>
      <c r="S15" s="150" t="e">
        <f>IF('(2) Input - Local Commitments'!#REF!="","",'(2) Input - Local Commitments'!#REF!)</f>
        <v>#REF!</v>
      </c>
    </row>
    <row r="16" spans="1:19" x14ac:dyDescent="0.35">
      <c r="A16" s="147" t="e">
        <f>IF(D16="","",'(1) Input - Name - Cost'!#REF!)</f>
        <v>#REF!</v>
      </c>
      <c r="B16" s="147" t="e">
        <f>IF(D16="","",'(1) Input - Name - Cost'!$C$2)</f>
        <v>#REF!</v>
      </c>
      <c r="C16" s="147" t="e">
        <f>IF(D16="","",'(1) Input - Name - Cost'!#REF!)</f>
        <v>#REF!</v>
      </c>
      <c r="D16" s="150" t="e">
        <f>IF('(2) Input - Local Commitments'!#REF!="","",'(2) Input - Local Commitments'!#REF!)</f>
        <v>#REF!</v>
      </c>
      <c r="E16" s="150" t="e">
        <f>IF('(2) Input - Local Commitments'!#REF!="","",'(2) Input - Local Commitments'!#REF!)</f>
        <v>#REF!</v>
      </c>
      <c r="F16" s="150" t="e">
        <f>IF('(2) Input - Local Commitments'!#REF!="","",'(2) Input - Local Commitments'!#REF!)</f>
        <v>#REF!</v>
      </c>
      <c r="G16" s="150" t="e">
        <f>IF('(2) Input - Local Commitments'!#REF!="","",'(2) Input - Local Commitments'!#REF!)</f>
        <v>#REF!</v>
      </c>
      <c r="H16" s="150" t="e">
        <f>IF('(2) Input - Local Commitments'!#REF!="","",'(2) Input - Local Commitments'!#REF!)</f>
        <v>#REF!</v>
      </c>
      <c r="I16" s="150" t="e">
        <f>IF('(2) Input - Local Commitments'!#REF!="","",'(2) Input - Local Commitments'!#REF!)</f>
        <v>#REF!</v>
      </c>
      <c r="J16" s="150" t="e">
        <f>IF('(2) Input - Local Commitments'!#REF!="","",'(2) Input - Local Commitments'!#REF!)</f>
        <v>#REF!</v>
      </c>
      <c r="K16" s="150" t="e">
        <f>IF('(2) Input - Local Commitments'!#REF!="","",'(2) Input - Local Commitments'!#REF!)</f>
        <v>#REF!</v>
      </c>
      <c r="L16" s="150" t="e">
        <f>IF('(2) Input - Local Commitments'!#REF!="","",'(2) Input - Local Commitments'!#REF!)</f>
        <v>#REF!</v>
      </c>
      <c r="M16" s="150" t="e">
        <f>IF('(2) Input - Local Commitments'!#REF!="","",'(2) Input - Local Commitments'!#REF!)</f>
        <v>#REF!</v>
      </c>
      <c r="N16" s="150" t="e">
        <f>IF('(2) Input - Local Commitments'!#REF!="","",'(2) Input - Local Commitments'!#REF!)</f>
        <v>#REF!</v>
      </c>
      <c r="O16" s="150" t="e">
        <f>IF('(2) Input - Local Commitments'!#REF!="","",'(2) Input - Local Commitments'!#REF!)</f>
        <v>#REF!</v>
      </c>
      <c r="P16" s="150" t="e">
        <f>IF('(2) Input - Local Commitments'!#REF!="","",'(2) Input - Local Commitments'!#REF!)</f>
        <v>#REF!</v>
      </c>
      <c r="Q16" s="150" t="e">
        <f>IF('(2) Input - Local Commitments'!#REF!="","",'(2) Input - Local Commitments'!#REF!)</f>
        <v>#REF!</v>
      </c>
      <c r="R16" s="150" t="e">
        <f>IF('(2) Input - Local Commitments'!#REF!="","",'(2) Input - Local Commitments'!#REF!)</f>
        <v>#REF!</v>
      </c>
      <c r="S16" s="150" t="e">
        <f>IF('(2) Input - Local Commitments'!#REF!="","",'(2) Input - Local Commitments'!#REF!)</f>
        <v>#REF!</v>
      </c>
    </row>
    <row r="17" spans="1:19" x14ac:dyDescent="0.35">
      <c r="A17" s="147" t="e">
        <f>IF(D17="","",'(1) Input - Name - Cost'!#REF!)</f>
        <v>#REF!</v>
      </c>
      <c r="B17" s="147" t="e">
        <f>IF(D17="","",'(1) Input - Name - Cost'!$C$2)</f>
        <v>#REF!</v>
      </c>
      <c r="C17" s="147" t="e">
        <f>IF(D17="","",'(1) Input - Name - Cost'!#REF!)</f>
        <v>#REF!</v>
      </c>
      <c r="D17" s="150" t="e">
        <f>IF('(2) Input - Local Commitments'!#REF!="","",'(2) Input - Local Commitments'!#REF!)</f>
        <v>#REF!</v>
      </c>
      <c r="E17" s="150" t="e">
        <f>IF('(2) Input - Local Commitments'!#REF!="","",'(2) Input - Local Commitments'!#REF!)</f>
        <v>#REF!</v>
      </c>
      <c r="F17" s="150" t="e">
        <f>IF('(2) Input - Local Commitments'!#REF!="","",'(2) Input - Local Commitments'!#REF!)</f>
        <v>#REF!</v>
      </c>
      <c r="G17" s="150" t="e">
        <f>IF('(2) Input - Local Commitments'!#REF!="","",'(2) Input - Local Commitments'!#REF!)</f>
        <v>#REF!</v>
      </c>
      <c r="H17" s="150" t="e">
        <f>IF('(2) Input - Local Commitments'!#REF!="","",'(2) Input - Local Commitments'!#REF!)</f>
        <v>#REF!</v>
      </c>
      <c r="I17" s="150" t="e">
        <f>IF('(2) Input - Local Commitments'!#REF!="","",'(2) Input - Local Commitments'!#REF!)</f>
        <v>#REF!</v>
      </c>
      <c r="J17" s="150" t="e">
        <f>IF('(2) Input - Local Commitments'!#REF!="","",'(2) Input - Local Commitments'!#REF!)</f>
        <v>#REF!</v>
      </c>
      <c r="K17" s="150" t="e">
        <f>IF('(2) Input - Local Commitments'!#REF!="","",'(2) Input - Local Commitments'!#REF!)</f>
        <v>#REF!</v>
      </c>
      <c r="L17" s="150" t="e">
        <f>IF('(2) Input - Local Commitments'!#REF!="","",'(2) Input - Local Commitments'!#REF!)</f>
        <v>#REF!</v>
      </c>
      <c r="M17" s="150" t="e">
        <f>IF('(2) Input - Local Commitments'!#REF!="","",'(2) Input - Local Commitments'!#REF!)</f>
        <v>#REF!</v>
      </c>
      <c r="N17" s="150" t="e">
        <f>IF('(2) Input - Local Commitments'!#REF!="","",'(2) Input - Local Commitments'!#REF!)</f>
        <v>#REF!</v>
      </c>
      <c r="O17" s="150" t="e">
        <f>IF('(2) Input - Local Commitments'!#REF!="","",'(2) Input - Local Commitments'!#REF!)</f>
        <v>#REF!</v>
      </c>
      <c r="P17" s="150" t="e">
        <f>IF('(2) Input - Local Commitments'!#REF!="","",'(2) Input - Local Commitments'!#REF!)</f>
        <v>#REF!</v>
      </c>
      <c r="Q17" s="150" t="e">
        <f>IF('(2) Input - Local Commitments'!#REF!="","",'(2) Input - Local Commitments'!#REF!)</f>
        <v>#REF!</v>
      </c>
      <c r="R17" s="150" t="e">
        <f>IF('(2) Input - Local Commitments'!#REF!="","",'(2) Input - Local Commitments'!#REF!)</f>
        <v>#REF!</v>
      </c>
      <c r="S17" s="150" t="e">
        <f>IF('(2) Input - Local Commitments'!#REF!="","",'(2) Input - Local Commitments'!#REF!)</f>
        <v>#REF!</v>
      </c>
    </row>
    <row r="18" spans="1:19" x14ac:dyDescent="0.35">
      <c r="A18" s="147" t="e">
        <f>IF(D18="","",'(1) Input - Name - Cost'!#REF!)</f>
        <v>#REF!</v>
      </c>
      <c r="B18" s="147" t="e">
        <f>IF(D18="","",'(1) Input - Name - Cost'!$C$2)</f>
        <v>#REF!</v>
      </c>
      <c r="C18" s="147" t="e">
        <f>IF(D18="","",'(1) Input - Name - Cost'!#REF!)</f>
        <v>#REF!</v>
      </c>
      <c r="D18" s="150" t="e">
        <f>IF('(2) Input - Local Commitments'!#REF!="","",'(2) Input - Local Commitments'!#REF!)</f>
        <v>#REF!</v>
      </c>
      <c r="E18" s="150" t="e">
        <f>IF('(2) Input - Local Commitments'!#REF!="","",'(2) Input - Local Commitments'!#REF!)</f>
        <v>#REF!</v>
      </c>
      <c r="F18" s="150" t="e">
        <f>IF('(2) Input - Local Commitments'!#REF!="","",'(2) Input - Local Commitments'!#REF!)</f>
        <v>#REF!</v>
      </c>
      <c r="G18" s="150" t="e">
        <f>IF('(2) Input - Local Commitments'!#REF!="","",'(2) Input - Local Commitments'!#REF!)</f>
        <v>#REF!</v>
      </c>
      <c r="H18" s="150" t="e">
        <f>IF('(2) Input - Local Commitments'!#REF!="","",'(2) Input - Local Commitments'!#REF!)</f>
        <v>#REF!</v>
      </c>
      <c r="I18" s="150" t="e">
        <f>IF('(2) Input - Local Commitments'!#REF!="","",'(2) Input - Local Commitments'!#REF!)</f>
        <v>#REF!</v>
      </c>
      <c r="J18" s="150" t="e">
        <f>IF('(2) Input - Local Commitments'!#REF!="","",'(2) Input - Local Commitments'!#REF!)</f>
        <v>#REF!</v>
      </c>
      <c r="K18" s="150" t="e">
        <f>IF('(2) Input - Local Commitments'!#REF!="","",'(2) Input - Local Commitments'!#REF!)</f>
        <v>#REF!</v>
      </c>
      <c r="L18" s="150" t="e">
        <f>IF('(2) Input - Local Commitments'!#REF!="","",'(2) Input - Local Commitments'!#REF!)</f>
        <v>#REF!</v>
      </c>
      <c r="M18" s="150" t="e">
        <f>IF('(2) Input - Local Commitments'!#REF!="","",'(2) Input - Local Commitments'!#REF!)</f>
        <v>#REF!</v>
      </c>
      <c r="N18" s="150" t="e">
        <f>IF('(2) Input - Local Commitments'!#REF!="","",'(2) Input - Local Commitments'!#REF!)</f>
        <v>#REF!</v>
      </c>
      <c r="O18" s="150" t="e">
        <f>IF('(2) Input - Local Commitments'!#REF!="","",'(2) Input - Local Commitments'!#REF!)</f>
        <v>#REF!</v>
      </c>
      <c r="P18" s="150" t="e">
        <f>IF('(2) Input - Local Commitments'!#REF!="","",'(2) Input - Local Commitments'!#REF!)</f>
        <v>#REF!</v>
      </c>
      <c r="Q18" s="150" t="e">
        <f>IF('(2) Input - Local Commitments'!#REF!="","",'(2) Input - Local Commitments'!#REF!)</f>
        <v>#REF!</v>
      </c>
      <c r="R18" s="150" t="e">
        <f>IF('(2) Input - Local Commitments'!#REF!="","",'(2) Input - Local Commitments'!#REF!)</f>
        <v>#REF!</v>
      </c>
      <c r="S18" s="150" t="e">
        <f>IF('(2) Input - Local Commitments'!#REF!="","",'(2) Input - Local Commitments'!#REF!)</f>
        <v>#REF!</v>
      </c>
    </row>
    <row r="19" spans="1:19" x14ac:dyDescent="0.35">
      <c r="A19" s="147" t="e">
        <f>IF(D19="","",'(1) Input - Name - Cost'!#REF!)</f>
        <v>#REF!</v>
      </c>
      <c r="B19" s="147" t="e">
        <f>IF(D19="","",'(1) Input - Name - Cost'!$C$2)</f>
        <v>#REF!</v>
      </c>
      <c r="C19" s="147" t="e">
        <f>IF(D19="","",'(1) Input - Name - Cost'!#REF!)</f>
        <v>#REF!</v>
      </c>
      <c r="D19" s="150" t="e">
        <f>IF('(2) Input - Local Commitments'!#REF!="","",'(2) Input - Local Commitments'!#REF!)</f>
        <v>#REF!</v>
      </c>
      <c r="E19" s="150" t="e">
        <f>IF('(2) Input - Local Commitments'!#REF!="","",'(2) Input - Local Commitments'!#REF!)</f>
        <v>#REF!</v>
      </c>
      <c r="F19" s="150" t="e">
        <f>IF('(2) Input - Local Commitments'!#REF!="","",'(2) Input - Local Commitments'!#REF!)</f>
        <v>#REF!</v>
      </c>
      <c r="G19" s="150" t="e">
        <f>IF('(2) Input - Local Commitments'!#REF!="","",'(2) Input - Local Commitments'!#REF!)</f>
        <v>#REF!</v>
      </c>
      <c r="H19" s="150" t="e">
        <f>IF('(2) Input - Local Commitments'!#REF!="","",'(2) Input - Local Commitments'!#REF!)</f>
        <v>#REF!</v>
      </c>
      <c r="I19" s="150" t="e">
        <f>IF('(2) Input - Local Commitments'!#REF!="","",'(2) Input - Local Commitments'!#REF!)</f>
        <v>#REF!</v>
      </c>
      <c r="J19" s="150" t="e">
        <f>IF('(2) Input - Local Commitments'!#REF!="","",'(2) Input - Local Commitments'!#REF!)</f>
        <v>#REF!</v>
      </c>
      <c r="K19" s="150" t="e">
        <f>IF('(2) Input - Local Commitments'!#REF!="","",'(2) Input - Local Commitments'!#REF!)</f>
        <v>#REF!</v>
      </c>
      <c r="L19" s="150" t="e">
        <f>IF('(2) Input - Local Commitments'!#REF!="","",'(2) Input - Local Commitments'!#REF!)</f>
        <v>#REF!</v>
      </c>
      <c r="M19" s="150" t="e">
        <f>IF('(2) Input - Local Commitments'!#REF!="","",'(2) Input - Local Commitments'!#REF!)</f>
        <v>#REF!</v>
      </c>
      <c r="N19" s="150" t="e">
        <f>IF('(2) Input - Local Commitments'!#REF!="","",'(2) Input - Local Commitments'!#REF!)</f>
        <v>#REF!</v>
      </c>
      <c r="O19" s="150" t="e">
        <f>IF('(2) Input - Local Commitments'!#REF!="","",'(2) Input - Local Commitments'!#REF!)</f>
        <v>#REF!</v>
      </c>
      <c r="P19" s="150" t="e">
        <f>IF('(2) Input - Local Commitments'!#REF!="","",'(2) Input - Local Commitments'!#REF!)</f>
        <v>#REF!</v>
      </c>
      <c r="Q19" s="150" t="e">
        <f>IF('(2) Input - Local Commitments'!#REF!="","",'(2) Input - Local Commitments'!#REF!)</f>
        <v>#REF!</v>
      </c>
      <c r="R19" s="150" t="e">
        <f>IF('(2) Input - Local Commitments'!#REF!="","",'(2) Input - Local Commitments'!#REF!)</f>
        <v>#REF!</v>
      </c>
      <c r="S19" s="150" t="e">
        <f>IF('(2) Input - Local Commitments'!#REF!="","",'(2) Input - Local Commitments'!#REF!)</f>
        <v>#REF!</v>
      </c>
    </row>
    <row r="20" spans="1:19" x14ac:dyDescent="0.35">
      <c r="A20" s="147" t="e">
        <f>IF(D20="","",'(1) Input - Name - Cost'!#REF!)</f>
        <v>#REF!</v>
      </c>
      <c r="B20" s="147" t="e">
        <f>IF(D20="","",'(1) Input - Name - Cost'!$C$2)</f>
        <v>#REF!</v>
      </c>
      <c r="C20" s="147" t="e">
        <f>IF(D20="","",'(1) Input - Name - Cost'!#REF!)</f>
        <v>#REF!</v>
      </c>
      <c r="D20" s="150" t="e">
        <f>IF('(2) Input - Local Commitments'!#REF!="","",'(2) Input - Local Commitments'!#REF!)</f>
        <v>#REF!</v>
      </c>
      <c r="E20" s="150" t="e">
        <f>IF('(2) Input - Local Commitments'!#REF!="","",'(2) Input - Local Commitments'!#REF!)</f>
        <v>#REF!</v>
      </c>
      <c r="F20" s="150" t="e">
        <f>IF('(2) Input - Local Commitments'!#REF!="","",'(2) Input - Local Commitments'!#REF!)</f>
        <v>#REF!</v>
      </c>
      <c r="G20" s="150" t="e">
        <f>IF('(2) Input - Local Commitments'!#REF!="","",'(2) Input - Local Commitments'!#REF!)</f>
        <v>#REF!</v>
      </c>
      <c r="H20" s="150" t="e">
        <f>IF('(2) Input - Local Commitments'!#REF!="","",'(2) Input - Local Commitments'!#REF!)</f>
        <v>#REF!</v>
      </c>
      <c r="I20" s="150" t="e">
        <f>IF('(2) Input - Local Commitments'!#REF!="","",'(2) Input - Local Commitments'!#REF!)</f>
        <v>#REF!</v>
      </c>
      <c r="J20" s="150" t="e">
        <f>IF('(2) Input - Local Commitments'!#REF!="","",'(2) Input - Local Commitments'!#REF!)</f>
        <v>#REF!</v>
      </c>
      <c r="K20" s="150" t="e">
        <f>IF('(2) Input - Local Commitments'!#REF!="","",'(2) Input - Local Commitments'!#REF!)</f>
        <v>#REF!</v>
      </c>
      <c r="L20" s="150" t="e">
        <f>IF('(2) Input - Local Commitments'!#REF!="","",'(2) Input - Local Commitments'!#REF!)</f>
        <v>#REF!</v>
      </c>
      <c r="M20" s="150" t="e">
        <f>IF('(2) Input - Local Commitments'!#REF!="","",'(2) Input - Local Commitments'!#REF!)</f>
        <v>#REF!</v>
      </c>
      <c r="N20" s="150" t="e">
        <f>IF('(2) Input - Local Commitments'!#REF!="","",'(2) Input - Local Commitments'!#REF!)</f>
        <v>#REF!</v>
      </c>
      <c r="O20" s="150" t="e">
        <f>IF('(2) Input - Local Commitments'!#REF!="","",'(2) Input - Local Commitments'!#REF!)</f>
        <v>#REF!</v>
      </c>
      <c r="P20" s="150" t="e">
        <f>IF('(2) Input - Local Commitments'!#REF!="","",'(2) Input - Local Commitments'!#REF!)</f>
        <v>#REF!</v>
      </c>
      <c r="Q20" s="150" t="e">
        <f>IF('(2) Input - Local Commitments'!#REF!="","",'(2) Input - Local Commitments'!#REF!)</f>
        <v>#REF!</v>
      </c>
      <c r="R20" s="150" t="e">
        <f>IF('(2) Input - Local Commitments'!#REF!="","",'(2) Input - Local Commitments'!#REF!)</f>
        <v>#REF!</v>
      </c>
      <c r="S20" s="150" t="e">
        <f>IF('(2) Input - Local Commitments'!#REF!="","",'(2) Input - Local Commitments'!#REF!)</f>
        <v>#REF!</v>
      </c>
    </row>
    <row r="21" spans="1:19" x14ac:dyDescent="0.35">
      <c r="A21" s="147" t="e">
        <f>IF(D21="","",'(1) Input - Name - Cost'!#REF!)</f>
        <v>#REF!</v>
      </c>
      <c r="B21" s="147" t="e">
        <f>IF(D21="","",'(1) Input - Name - Cost'!$C$2)</f>
        <v>#REF!</v>
      </c>
      <c r="C21" s="147" t="e">
        <f>IF(D21="","",'(1) Input - Name - Cost'!#REF!)</f>
        <v>#REF!</v>
      </c>
      <c r="D21" s="150" t="e">
        <f>IF('(2) Input - Local Commitments'!#REF!="","",'(2) Input - Local Commitments'!#REF!)</f>
        <v>#REF!</v>
      </c>
      <c r="E21" s="150" t="e">
        <f>IF('(2) Input - Local Commitments'!#REF!="","",'(2) Input - Local Commitments'!#REF!)</f>
        <v>#REF!</v>
      </c>
      <c r="F21" s="150" t="e">
        <f>IF('(2) Input - Local Commitments'!#REF!="","",'(2) Input - Local Commitments'!#REF!)</f>
        <v>#REF!</v>
      </c>
      <c r="G21" s="150" t="e">
        <f>IF('(2) Input - Local Commitments'!#REF!="","",'(2) Input - Local Commitments'!#REF!)</f>
        <v>#REF!</v>
      </c>
      <c r="H21" s="150" t="e">
        <f>IF('(2) Input - Local Commitments'!#REF!="","",'(2) Input - Local Commitments'!#REF!)</f>
        <v>#REF!</v>
      </c>
      <c r="I21" s="150" t="e">
        <f>IF('(2) Input - Local Commitments'!#REF!="","",'(2) Input - Local Commitments'!#REF!)</f>
        <v>#REF!</v>
      </c>
      <c r="J21" s="150" t="e">
        <f>IF('(2) Input - Local Commitments'!#REF!="","",'(2) Input - Local Commitments'!#REF!)</f>
        <v>#REF!</v>
      </c>
      <c r="K21" s="150" t="e">
        <f>IF('(2) Input - Local Commitments'!#REF!="","",'(2) Input - Local Commitments'!#REF!)</f>
        <v>#REF!</v>
      </c>
      <c r="L21" s="150" t="e">
        <f>IF('(2) Input - Local Commitments'!#REF!="","",'(2) Input - Local Commitments'!#REF!)</f>
        <v>#REF!</v>
      </c>
      <c r="M21" s="150" t="e">
        <f>IF('(2) Input - Local Commitments'!#REF!="","",'(2) Input - Local Commitments'!#REF!)</f>
        <v>#REF!</v>
      </c>
      <c r="N21" s="150" t="e">
        <f>IF('(2) Input - Local Commitments'!#REF!="","",'(2) Input - Local Commitments'!#REF!)</f>
        <v>#REF!</v>
      </c>
      <c r="O21" s="150" t="e">
        <f>IF('(2) Input - Local Commitments'!#REF!="","",'(2) Input - Local Commitments'!#REF!)</f>
        <v>#REF!</v>
      </c>
      <c r="P21" s="150" t="e">
        <f>IF('(2) Input - Local Commitments'!#REF!="","",'(2) Input - Local Commitments'!#REF!)</f>
        <v>#REF!</v>
      </c>
      <c r="Q21" s="150" t="e">
        <f>IF('(2) Input - Local Commitments'!#REF!="","",'(2) Input - Local Commitments'!#REF!)</f>
        <v>#REF!</v>
      </c>
      <c r="R21" s="150" t="e">
        <f>IF('(2) Input - Local Commitments'!#REF!="","",'(2) Input - Local Commitments'!#REF!)</f>
        <v>#REF!</v>
      </c>
      <c r="S21" s="150" t="e">
        <f>IF('(2) Input - Local Commitments'!#REF!="","",'(2) Input - Local Commitments'!#REF!)</f>
        <v>#REF!</v>
      </c>
    </row>
    <row r="22" spans="1:19" x14ac:dyDescent="0.35">
      <c r="A22" s="147" t="e">
        <f>IF(D22="","",'(1) Input - Name - Cost'!#REF!)</f>
        <v>#REF!</v>
      </c>
      <c r="B22" s="147" t="e">
        <f>IF(D22="","",'(1) Input - Name - Cost'!$C$2)</f>
        <v>#REF!</v>
      </c>
      <c r="C22" s="147" t="e">
        <f>IF(D22="","",'(1) Input - Name - Cost'!#REF!)</f>
        <v>#REF!</v>
      </c>
      <c r="D22" s="150" t="e">
        <f>IF('(2) Input - Local Commitments'!#REF!="","",'(2) Input - Local Commitments'!#REF!)</f>
        <v>#REF!</v>
      </c>
      <c r="E22" s="150" t="e">
        <f>IF('(2) Input - Local Commitments'!#REF!="","",'(2) Input - Local Commitments'!#REF!)</f>
        <v>#REF!</v>
      </c>
      <c r="F22" s="150" t="e">
        <f>IF('(2) Input - Local Commitments'!#REF!="","",'(2) Input - Local Commitments'!#REF!)</f>
        <v>#REF!</v>
      </c>
      <c r="G22" s="150" t="e">
        <f>IF('(2) Input - Local Commitments'!#REF!="","",'(2) Input - Local Commitments'!#REF!)</f>
        <v>#REF!</v>
      </c>
      <c r="H22" s="150" t="e">
        <f>IF('(2) Input - Local Commitments'!#REF!="","",'(2) Input - Local Commitments'!#REF!)</f>
        <v>#REF!</v>
      </c>
      <c r="I22" s="150" t="e">
        <f>IF('(2) Input - Local Commitments'!#REF!="","",'(2) Input - Local Commitments'!#REF!)</f>
        <v>#REF!</v>
      </c>
      <c r="J22" s="150" t="e">
        <f>IF('(2) Input - Local Commitments'!#REF!="","",'(2) Input - Local Commitments'!#REF!)</f>
        <v>#REF!</v>
      </c>
      <c r="K22" s="150" t="e">
        <f>IF('(2) Input - Local Commitments'!#REF!="","",'(2) Input - Local Commitments'!#REF!)</f>
        <v>#REF!</v>
      </c>
      <c r="L22" s="150" t="e">
        <f>IF('(2) Input - Local Commitments'!#REF!="","",'(2) Input - Local Commitments'!#REF!)</f>
        <v>#REF!</v>
      </c>
      <c r="M22" s="150" t="e">
        <f>IF('(2) Input - Local Commitments'!#REF!="","",'(2) Input - Local Commitments'!#REF!)</f>
        <v>#REF!</v>
      </c>
      <c r="N22" s="150" t="e">
        <f>IF('(2) Input - Local Commitments'!#REF!="","",'(2) Input - Local Commitments'!#REF!)</f>
        <v>#REF!</v>
      </c>
      <c r="O22" s="150" t="e">
        <f>IF('(2) Input - Local Commitments'!#REF!="","",'(2) Input - Local Commitments'!#REF!)</f>
        <v>#REF!</v>
      </c>
      <c r="P22" s="150" t="e">
        <f>IF('(2) Input - Local Commitments'!#REF!="","",'(2) Input - Local Commitments'!#REF!)</f>
        <v>#REF!</v>
      </c>
      <c r="Q22" s="150" t="e">
        <f>IF('(2) Input - Local Commitments'!#REF!="","",'(2) Input - Local Commitments'!#REF!)</f>
        <v>#REF!</v>
      </c>
      <c r="R22" s="150" t="e">
        <f>IF('(2) Input - Local Commitments'!#REF!="","",'(2) Input - Local Commitments'!#REF!)</f>
        <v>#REF!</v>
      </c>
      <c r="S22" s="150" t="e">
        <f>IF('(2) Input - Local Commitments'!#REF!="","",'(2) Input - Local Commitments'!#REF!)</f>
        <v>#REF!</v>
      </c>
    </row>
    <row r="23" spans="1:19" x14ac:dyDescent="0.35">
      <c r="A23" s="147" t="e">
        <f>IF(D23="","",'(1) Input - Name - Cost'!#REF!)</f>
        <v>#REF!</v>
      </c>
      <c r="B23" s="147" t="e">
        <f>IF(D23="","",'(1) Input - Name - Cost'!$C$2)</f>
        <v>#REF!</v>
      </c>
      <c r="C23" s="147" t="e">
        <f>IF(D23="","",'(1) Input - Name - Cost'!#REF!)</f>
        <v>#REF!</v>
      </c>
      <c r="D23" s="150" t="e">
        <f>IF('(2) Input - Local Commitments'!#REF!="","",'(2) Input - Local Commitments'!#REF!)</f>
        <v>#REF!</v>
      </c>
      <c r="E23" s="150" t="e">
        <f>IF('(2) Input - Local Commitments'!#REF!="","",'(2) Input - Local Commitments'!#REF!)</f>
        <v>#REF!</v>
      </c>
      <c r="F23" s="150" t="e">
        <f>IF('(2) Input - Local Commitments'!#REF!="","",'(2) Input - Local Commitments'!#REF!)</f>
        <v>#REF!</v>
      </c>
      <c r="G23" s="150" t="e">
        <f>IF('(2) Input - Local Commitments'!#REF!="","",'(2) Input - Local Commitments'!#REF!)</f>
        <v>#REF!</v>
      </c>
      <c r="H23" s="150" t="e">
        <f>IF('(2) Input - Local Commitments'!#REF!="","",'(2) Input - Local Commitments'!#REF!)</f>
        <v>#REF!</v>
      </c>
      <c r="I23" s="150" t="e">
        <f>IF('(2) Input - Local Commitments'!#REF!="","",'(2) Input - Local Commitments'!#REF!)</f>
        <v>#REF!</v>
      </c>
      <c r="J23" s="150" t="e">
        <f>IF('(2) Input - Local Commitments'!#REF!="","",'(2) Input - Local Commitments'!#REF!)</f>
        <v>#REF!</v>
      </c>
      <c r="K23" s="150" t="e">
        <f>IF('(2) Input - Local Commitments'!#REF!="","",'(2) Input - Local Commitments'!#REF!)</f>
        <v>#REF!</v>
      </c>
      <c r="L23" s="150" t="e">
        <f>IF('(2) Input - Local Commitments'!#REF!="","",'(2) Input - Local Commitments'!#REF!)</f>
        <v>#REF!</v>
      </c>
      <c r="M23" s="150" t="e">
        <f>IF('(2) Input - Local Commitments'!#REF!="","",'(2) Input - Local Commitments'!#REF!)</f>
        <v>#REF!</v>
      </c>
      <c r="N23" s="150" t="e">
        <f>IF('(2) Input - Local Commitments'!#REF!="","",'(2) Input - Local Commitments'!#REF!)</f>
        <v>#REF!</v>
      </c>
      <c r="O23" s="150" t="e">
        <f>IF('(2) Input - Local Commitments'!#REF!="","",'(2) Input - Local Commitments'!#REF!)</f>
        <v>#REF!</v>
      </c>
      <c r="P23" s="150" t="e">
        <f>IF('(2) Input - Local Commitments'!#REF!="","",'(2) Input - Local Commitments'!#REF!)</f>
        <v>#REF!</v>
      </c>
      <c r="Q23" s="150" t="e">
        <f>IF('(2) Input - Local Commitments'!#REF!="","",'(2) Input - Local Commitments'!#REF!)</f>
        <v>#REF!</v>
      </c>
      <c r="R23" s="150" t="e">
        <f>IF('(2) Input - Local Commitments'!#REF!="","",'(2) Input - Local Commitments'!#REF!)</f>
        <v>#REF!</v>
      </c>
      <c r="S23" s="150" t="e">
        <f>IF('(2) Input - Local Commitments'!#REF!="","",'(2) Input - Local Commitments'!#REF!)</f>
        <v>#REF!</v>
      </c>
    </row>
    <row r="24" spans="1:19" x14ac:dyDescent="0.35">
      <c r="A24" s="147" t="e">
        <f>IF(D24="","",'(1) Input - Name - Cost'!#REF!)</f>
        <v>#REF!</v>
      </c>
      <c r="B24" s="147" t="e">
        <f>IF(D24="","",'(1) Input - Name - Cost'!$C$2)</f>
        <v>#REF!</v>
      </c>
      <c r="C24" s="147" t="e">
        <f>IF(D24="","",'(1) Input - Name - Cost'!#REF!)</f>
        <v>#REF!</v>
      </c>
      <c r="D24" s="150" t="e">
        <f>IF('(2) Input - Local Commitments'!#REF!="","",'(2) Input - Local Commitments'!#REF!)</f>
        <v>#REF!</v>
      </c>
      <c r="E24" s="150" t="e">
        <f>IF('(2) Input - Local Commitments'!#REF!="","",'(2) Input - Local Commitments'!#REF!)</f>
        <v>#REF!</v>
      </c>
      <c r="F24" s="150" t="e">
        <f>IF('(2) Input - Local Commitments'!#REF!="","",'(2) Input - Local Commitments'!#REF!)</f>
        <v>#REF!</v>
      </c>
      <c r="G24" s="150" t="e">
        <f>IF('(2) Input - Local Commitments'!#REF!="","",'(2) Input - Local Commitments'!#REF!)</f>
        <v>#REF!</v>
      </c>
      <c r="H24" s="150" t="e">
        <f>IF('(2) Input - Local Commitments'!#REF!="","",'(2) Input - Local Commitments'!#REF!)</f>
        <v>#REF!</v>
      </c>
      <c r="I24" s="150" t="e">
        <f>IF('(2) Input - Local Commitments'!#REF!="","",'(2) Input - Local Commitments'!#REF!)</f>
        <v>#REF!</v>
      </c>
      <c r="J24" s="150" t="e">
        <f>IF('(2) Input - Local Commitments'!#REF!="","",'(2) Input - Local Commitments'!#REF!)</f>
        <v>#REF!</v>
      </c>
      <c r="K24" s="150" t="e">
        <f>IF('(2) Input - Local Commitments'!#REF!="","",'(2) Input - Local Commitments'!#REF!)</f>
        <v>#REF!</v>
      </c>
      <c r="L24" s="150" t="e">
        <f>IF('(2) Input - Local Commitments'!#REF!="","",'(2) Input - Local Commitments'!#REF!)</f>
        <v>#REF!</v>
      </c>
      <c r="M24" s="150" t="e">
        <f>IF('(2) Input - Local Commitments'!#REF!="","",'(2) Input - Local Commitments'!#REF!)</f>
        <v>#REF!</v>
      </c>
      <c r="N24" s="150" t="e">
        <f>IF('(2) Input - Local Commitments'!#REF!="","",'(2) Input - Local Commitments'!#REF!)</f>
        <v>#REF!</v>
      </c>
      <c r="O24" s="150" t="e">
        <f>IF('(2) Input - Local Commitments'!#REF!="","",'(2) Input - Local Commitments'!#REF!)</f>
        <v>#REF!</v>
      </c>
      <c r="P24" s="150" t="e">
        <f>IF('(2) Input - Local Commitments'!#REF!="","",'(2) Input - Local Commitments'!#REF!)</f>
        <v>#REF!</v>
      </c>
      <c r="Q24" s="150" t="e">
        <f>IF('(2) Input - Local Commitments'!#REF!="","",'(2) Input - Local Commitments'!#REF!)</f>
        <v>#REF!</v>
      </c>
      <c r="R24" s="150" t="e">
        <f>IF('(2) Input - Local Commitments'!#REF!="","",'(2) Input - Local Commitments'!#REF!)</f>
        <v>#REF!</v>
      </c>
      <c r="S24" s="150" t="e">
        <f>IF('(2) Input - Local Commitments'!#REF!="","",'(2) Input - Local Commitments'!#REF!)</f>
        <v>#REF!</v>
      </c>
    </row>
    <row r="25" spans="1:19" x14ac:dyDescent="0.35">
      <c r="A25" s="147" t="e">
        <f>IF(D25="","",'(1) Input - Name - Cost'!#REF!)</f>
        <v>#REF!</v>
      </c>
      <c r="B25" s="147" t="e">
        <f>IF(D25="","",'(1) Input - Name - Cost'!$C$2)</f>
        <v>#REF!</v>
      </c>
      <c r="C25" s="147" t="e">
        <f>IF(D25="","",'(1) Input - Name - Cost'!#REF!)</f>
        <v>#REF!</v>
      </c>
      <c r="D25" s="150" t="e">
        <f>IF('(2) Input - Local Commitments'!#REF!="","",'(2) Input - Local Commitments'!#REF!)</f>
        <v>#REF!</v>
      </c>
      <c r="E25" s="150" t="e">
        <f>IF('(2) Input - Local Commitments'!#REF!="","",'(2) Input - Local Commitments'!#REF!)</f>
        <v>#REF!</v>
      </c>
      <c r="F25" s="150" t="e">
        <f>IF('(2) Input - Local Commitments'!#REF!="","",'(2) Input - Local Commitments'!#REF!)</f>
        <v>#REF!</v>
      </c>
      <c r="G25" s="150" t="e">
        <f>IF('(2) Input - Local Commitments'!#REF!="","",'(2) Input - Local Commitments'!#REF!)</f>
        <v>#REF!</v>
      </c>
      <c r="H25" s="150" t="e">
        <f>IF('(2) Input - Local Commitments'!#REF!="","",'(2) Input - Local Commitments'!#REF!)</f>
        <v>#REF!</v>
      </c>
      <c r="I25" s="150" t="e">
        <f>IF('(2) Input - Local Commitments'!#REF!="","",'(2) Input - Local Commitments'!#REF!)</f>
        <v>#REF!</v>
      </c>
      <c r="J25" s="150" t="e">
        <f>IF('(2) Input - Local Commitments'!#REF!="","",'(2) Input - Local Commitments'!#REF!)</f>
        <v>#REF!</v>
      </c>
      <c r="K25" s="150" t="e">
        <f>IF('(2) Input - Local Commitments'!#REF!="","",'(2) Input - Local Commitments'!#REF!)</f>
        <v>#REF!</v>
      </c>
      <c r="L25" s="150" t="e">
        <f>IF('(2) Input - Local Commitments'!#REF!="","",'(2) Input - Local Commitments'!#REF!)</f>
        <v>#REF!</v>
      </c>
      <c r="M25" s="150" t="e">
        <f>IF('(2) Input - Local Commitments'!#REF!="","",'(2) Input - Local Commitments'!#REF!)</f>
        <v>#REF!</v>
      </c>
      <c r="N25" s="150" t="e">
        <f>IF('(2) Input - Local Commitments'!#REF!="","",'(2) Input - Local Commitments'!#REF!)</f>
        <v>#REF!</v>
      </c>
      <c r="O25" s="150" t="e">
        <f>IF('(2) Input - Local Commitments'!#REF!="","",'(2) Input - Local Commitments'!#REF!)</f>
        <v>#REF!</v>
      </c>
      <c r="P25" s="150" t="e">
        <f>IF('(2) Input - Local Commitments'!#REF!="","",'(2) Input - Local Commitments'!#REF!)</f>
        <v>#REF!</v>
      </c>
      <c r="Q25" s="150" t="e">
        <f>IF('(2) Input - Local Commitments'!#REF!="","",'(2) Input - Local Commitments'!#REF!)</f>
        <v>#REF!</v>
      </c>
      <c r="R25" s="150" t="e">
        <f>IF('(2) Input - Local Commitments'!#REF!="","",'(2) Input - Local Commitments'!#REF!)</f>
        <v>#REF!</v>
      </c>
      <c r="S25" s="150" t="e">
        <f>IF('(2) Input - Local Commitments'!#REF!="","",'(2) Input - Local Commitments'!#REF!)</f>
        <v>#REF!</v>
      </c>
    </row>
    <row r="26" spans="1:19" x14ac:dyDescent="0.35">
      <c r="A26" s="147" t="e">
        <f>IF(D26="","",'(1) Input - Name - Cost'!#REF!)</f>
        <v>#REF!</v>
      </c>
      <c r="B26" s="147" t="e">
        <f>IF(D26="","",'(1) Input - Name - Cost'!$C$2)</f>
        <v>#REF!</v>
      </c>
      <c r="C26" s="147" t="e">
        <f>IF(D26="","",'(1) Input - Name - Cost'!#REF!)</f>
        <v>#REF!</v>
      </c>
      <c r="D26" s="150" t="e">
        <f>IF('(2) Input - Local Commitments'!#REF!="","",'(2) Input - Local Commitments'!#REF!)</f>
        <v>#REF!</v>
      </c>
      <c r="E26" s="150" t="e">
        <f>IF('(2) Input - Local Commitments'!#REF!="","",'(2) Input - Local Commitments'!#REF!)</f>
        <v>#REF!</v>
      </c>
      <c r="F26" s="150" t="e">
        <f>IF('(2) Input - Local Commitments'!#REF!="","",'(2) Input - Local Commitments'!#REF!)</f>
        <v>#REF!</v>
      </c>
      <c r="G26" s="150" t="e">
        <f>IF('(2) Input - Local Commitments'!#REF!="","",'(2) Input - Local Commitments'!#REF!)</f>
        <v>#REF!</v>
      </c>
      <c r="H26" s="150" t="e">
        <f>IF('(2) Input - Local Commitments'!#REF!="","",'(2) Input - Local Commitments'!#REF!)</f>
        <v>#REF!</v>
      </c>
      <c r="I26" s="150" t="e">
        <f>IF('(2) Input - Local Commitments'!#REF!="","",'(2) Input - Local Commitments'!#REF!)</f>
        <v>#REF!</v>
      </c>
      <c r="J26" s="150" t="e">
        <f>IF('(2) Input - Local Commitments'!#REF!="","",'(2) Input - Local Commitments'!#REF!)</f>
        <v>#REF!</v>
      </c>
      <c r="K26" s="150" t="e">
        <f>IF('(2) Input - Local Commitments'!#REF!="","",'(2) Input - Local Commitments'!#REF!)</f>
        <v>#REF!</v>
      </c>
      <c r="L26" s="150" t="e">
        <f>IF('(2) Input - Local Commitments'!#REF!="","",'(2) Input - Local Commitments'!#REF!)</f>
        <v>#REF!</v>
      </c>
      <c r="M26" s="150" t="e">
        <f>IF('(2) Input - Local Commitments'!#REF!="","",'(2) Input - Local Commitments'!#REF!)</f>
        <v>#REF!</v>
      </c>
      <c r="N26" s="150" t="e">
        <f>IF('(2) Input - Local Commitments'!#REF!="","",'(2) Input - Local Commitments'!#REF!)</f>
        <v>#REF!</v>
      </c>
      <c r="O26" s="150" t="e">
        <f>IF('(2) Input - Local Commitments'!#REF!="","",'(2) Input - Local Commitments'!#REF!)</f>
        <v>#REF!</v>
      </c>
      <c r="P26" s="150" t="e">
        <f>IF('(2) Input - Local Commitments'!#REF!="","",'(2) Input - Local Commitments'!#REF!)</f>
        <v>#REF!</v>
      </c>
      <c r="Q26" s="150" t="e">
        <f>IF('(2) Input - Local Commitments'!#REF!="","",'(2) Input - Local Commitments'!#REF!)</f>
        <v>#REF!</v>
      </c>
      <c r="R26" s="150" t="e">
        <f>IF('(2) Input - Local Commitments'!#REF!="","",'(2) Input - Local Commitments'!#REF!)</f>
        <v>#REF!</v>
      </c>
      <c r="S26" s="150" t="e">
        <f>IF('(2) Input - Local Commitments'!#REF!="","",'(2) Input - Local Commitments'!#REF!)</f>
        <v>#REF!</v>
      </c>
    </row>
    <row r="27" spans="1:19" x14ac:dyDescent="0.35">
      <c r="A27" s="147" t="e">
        <f>IF(D27="","",'(1) Input - Name - Cost'!#REF!)</f>
        <v>#REF!</v>
      </c>
      <c r="B27" s="147" t="e">
        <f>IF(D27="","",'(1) Input - Name - Cost'!$C$2)</f>
        <v>#REF!</v>
      </c>
      <c r="C27" s="147" t="e">
        <f>IF(D27="","",'(1) Input - Name - Cost'!#REF!)</f>
        <v>#REF!</v>
      </c>
      <c r="D27" s="150" t="e">
        <f>IF('(2) Input - Local Commitments'!#REF!="","",'(2) Input - Local Commitments'!#REF!)</f>
        <v>#REF!</v>
      </c>
      <c r="E27" s="150" t="e">
        <f>IF('(2) Input - Local Commitments'!#REF!="","",'(2) Input - Local Commitments'!#REF!)</f>
        <v>#REF!</v>
      </c>
      <c r="F27" s="150" t="e">
        <f>IF('(2) Input - Local Commitments'!#REF!="","",'(2) Input - Local Commitments'!#REF!)</f>
        <v>#REF!</v>
      </c>
      <c r="G27" s="150" t="e">
        <f>IF('(2) Input - Local Commitments'!#REF!="","",'(2) Input - Local Commitments'!#REF!)</f>
        <v>#REF!</v>
      </c>
      <c r="H27" s="150" t="e">
        <f>IF('(2) Input - Local Commitments'!#REF!="","",'(2) Input - Local Commitments'!#REF!)</f>
        <v>#REF!</v>
      </c>
      <c r="I27" s="150" t="e">
        <f>IF('(2) Input - Local Commitments'!#REF!="","",'(2) Input - Local Commitments'!#REF!)</f>
        <v>#REF!</v>
      </c>
      <c r="J27" s="150" t="e">
        <f>IF('(2) Input - Local Commitments'!#REF!="","",'(2) Input - Local Commitments'!#REF!)</f>
        <v>#REF!</v>
      </c>
      <c r="K27" s="150" t="e">
        <f>IF('(2) Input - Local Commitments'!#REF!="","",'(2) Input - Local Commitments'!#REF!)</f>
        <v>#REF!</v>
      </c>
      <c r="L27" s="150" t="e">
        <f>IF('(2) Input - Local Commitments'!#REF!="","",'(2) Input - Local Commitments'!#REF!)</f>
        <v>#REF!</v>
      </c>
      <c r="M27" s="150" t="e">
        <f>IF('(2) Input - Local Commitments'!#REF!="","",'(2) Input - Local Commitments'!#REF!)</f>
        <v>#REF!</v>
      </c>
      <c r="N27" s="150" t="e">
        <f>IF('(2) Input - Local Commitments'!#REF!="","",'(2) Input - Local Commitments'!#REF!)</f>
        <v>#REF!</v>
      </c>
      <c r="O27" s="150" t="e">
        <f>IF('(2) Input - Local Commitments'!#REF!="","",'(2) Input - Local Commitments'!#REF!)</f>
        <v>#REF!</v>
      </c>
      <c r="P27" s="150" t="e">
        <f>IF('(2) Input - Local Commitments'!#REF!="","",'(2) Input - Local Commitments'!#REF!)</f>
        <v>#REF!</v>
      </c>
      <c r="Q27" s="150" t="e">
        <f>IF('(2) Input - Local Commitments'!#REF!="","",'(2) Input - Local Commitments'!#REF!)</f>
        <v>#REF!</v>
      </c>
      <c r="R27" s="150" t="e">
        <f>IF('(2) Input - Local Commitments'!#REF!="","",'(2) Input - Local Commitments'!#REF!)</f>
        <v>#REF!</v>
      </c>
      <c r="S27" s="150" t="e">
        <f>IF('(2) Input - Local Commitments'!#REF!="","",'(2) Input - Local Commitments'!#REF!)</f>
        <v>#REF!</v>
      </c>
    </row>
  </sheetData>
  <sheetProtection algorithmName="SHA-512" hashValue="OuLshTlseT1Z8s9xsC8rIDUC8iuXzw+UBsWAYEeQP20xAnwx/ZNPY3UP9hY2ecXx1N66q9pt0ug6cYcqTBKV2g==" saltValue="ioNe2lGROPJ5Rx1CsOR0tQ==" spinCount="100000" sheet="1" objects="1" scenarios="1" selectLockedCells="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workbookViewId="0">
      <selection activeCell="K2" sqref="K2"/>
    </sheetView>
  </sheetViews>
  <sheetFormatPr defaultRowHeight="14.5" x14ac:dyDescent="0.35"/>
  <cols>
    <col min="1" max="1" width="11.1796875" customWidth="1"/>
    <col min="2" max="2" width="11.54296875" customWidth="1"/>
    <col min="3" max="3" width="51.453125" customWidth="1"/>
  </cols>
  <sheetData>
    <row r="1" spans="1:17" ht="58" x14ac:dyDescent="0.35">
      <c r="A1" s="149" t="s">
        <v>251</v>
      </c>
      <c r="B1" s="149" t="s">
        <v>252</v>
      </c>
      <c r="C1" s="149" t="s">
        <v>20</v>
      </c>
      <c r="D1" s="149" t="s">
        <v>21</v>
      </c>
      <c r="E1" s="149" t="s">
        <v>22</v>
      </c>
      <c r="F1" s="149" t="s">
        <v>271</v>
      </c>
      <c r="G1" s="149" t="s">
        <v>272</v>
      </c>
      <c r="H1" s="149" t="s">
        <v>273</v>
      </c>
      <c r="I1" s="149" t="s">
        <v>274</v>
      </c>
      <c r="J1" s="149" t="s">
        <v>275</v>
      </c>
      <c r="K1" s="149" t="s">
        <v>276</v>
      </c>
      <c r="L1" s="149" t="s">
        <v>277</v>
      </c>
      <c r="M1" s="149" t="s">
        <v>278</v>
      </c>
      <c r="N1" s="149" t="s">
        <v>279</v>
      </c>
      <c r="O1" s="149" t="s">
        <v>280</v>
      </c>
      <c r="P1" s="149" t="s">
        <v>281</v>
      </c>
      <c r="Q1" s="149" t="s">
        <v>282</v>
      </c>
    </row>
    <row r="2" spans="1:17" ht="23.25" customHeight="1" x14ac:dyDescent="0.35">
      <c r="A2" s="149" t="e">
        <f>'(1) Input - Name - Cost'!#REF!</f>
        <v>#REF!</v>
      </c>
      <c r="B2" s="149" t="e">
        <f>'(1) Input - Name - Cost'!#REF!</f>
        <v>#REF!</v>
      </c>
      <c r="C2" s="149" t="s">
        <v>24</v>
      </c>
      <c r="D2" s="149">
        <f>IF('(3) Input - Local Employment'!C5="","",'(3) Input - Local Employment'!C5)</f>
        <v>0</v>
      </c>
      <c r="E2" s="149">
        <f>IF('(3) Input - Local Employment'!D5="","",'(3) Input - Local Employment'!D5)</f>
        <v>0</v>
      </c>
      <c r="F2" s="149">
        <f>IF($D2="","",'(3) Input - Local Employment'!F5)</f>
        <v>0</v>
      </c>
      <c r="G2" s="149" t="e">
        <f>IF($D2="","",'(3) Input - Local Employment'!#REF!)</f>
        <v>#REF!</v>
      </c>
      <c r="H2" s="149" t="e">
        <f>IF($D2="","",'(3) Input - Local Employment'!#REF!)</f>
        <v>#REF!</v>
      </c>
      <c r="I2" s="149" t="e">
        <f>IF($D2="","",'(3) Input - Local Employment'!#REF!)</f>
        <v>#REF!</v>
      </c>
      <c r="J2" s="149" t="e">
        <f>IF($D2="","",'(3) Input - Local Employment'!#REF!)</f>
        <v>#REF!</v>
      </c>
      <c r="K2" s="149">
        <f>IF($D2="","",'(3) Input - Local Employment'!G5)</f>
        <v>0</v>
      </c>
      <c r="L2" s="149">
        <f>IF($D2="","",'(3) Input - Local Employment'!H5)</f>
        <v>0</v>
      </c>
      <c r="M2" s="149" t="e">
        <f>IF($D2="","",'(3) Input - Local Employment'!#REF!)</f>
        <v>#REF!</v>
      </c>
      <c r="N2" s="149" t="e">
        <f>IF($D2="","",'(3) Input - Local Employment'!#REF!)</f>
        <v>#REF!</v>
      </c>
      <c r="O2" s="149" t="e">
        <f>IF($D2="","",'(3) Input - Local Employment'!#REF!)</f>
        <v>#REF!</v>
      </c>
      <c r="P2" s="149" t="e">
        <f>IF($D2="","",'(3) Input - Local Employment'!#REF!)</f>
        <v>#REF!</v>
      </c>
      <c r="Q2" s="149">
        <f>IF($D2="","",'(3) Input - Local Employment'!I5)</f>
        <v>0</v>
      </c>
    </row>
    <row r="3" spans="1:17" ht="21.75" customHeight="1" x14ac:dyDescent="0.35">
      <c r="A3" s="149" t="e">
        <f>'(1) Input - Name - Cost'!#REF!</f>
        <v>#REF!</v>
      </c>
      <c r="B3" s="149" t="e">
        <f>'(1) Input - Name - Cost'!#REF!</f>
        <v>#REF!</v>
      </c>
      <c r="C3" s="149" t="s">
        <v>25</v>
      </c>
      <c r="D3" s="149">
        <f>IF('(3) Input - Local Employment'!C6="","",'(3) Input - Local Employment'!C6)</f>
        <v>0</v>
      </c>
      <c r="E3" s="149">
        <f>IF('(3) Input - Local Employment'!D6="","",'(3) Input - Local Employment'!D6)</f>
        <v>0</v>
      </c>
      <c r="F3" s="149">
        <f>IF($D3="","",'(3) Input - Local Employment'!F6)</f>
        <v>0</v>
      </c>
      <c r="G3" s="149" t="e">
        <f>IF($D3="","",'(3) Input - Local Employment'!#REF!)</f>
        <v>#REF!</v>
      </c>
      <c r="H3" s="149" t="e">
        <f>IF($D3="","",'(3) Input - Local Employment'!#REF!)</f>
        <v>#REF!</v>
      </c>
      <c r="I3" s="149" t="e">
        <f>IF($D3="","",'(3) Input - Local Employment'!#REF!)</f>
        <v>#REF!</v>
      </c>
      <c r="J3" s="149" t="e">
        <f>IF($D3="","",'(3) Input - Local Employment'!#REF!)</f>
        <v>#REF!</v>
      </c>
      <c r="K3" s="149">
        <f>IF($D3="","",'(3) Input - Local Employment'!G6)</f>
        <v>0</v>
      </c>
      <c r="L3" s="149">
        <f>IF($D3="","",'(3) Input - Local Employment'!H6)</f>
        <v>0</v>
      </c>
      <c r="M3" s="149" t="e">
        <f>IF($D3="","",'(3) Input - Local Employment'!#REF!)</f>
        <v>#REF!</v>
      </c>
      <c r="N3" s="149" t="e">
        <f>IF($D3="","",'(3) Input - Local Employment'!#REF!)</f>
        <v>#REF!</v>
      </c>
      <c r="O3" s="149" t="e">
        <f>IF($D3="","",'(3) Input - Local Employment'!#REF!)</f>
        <v>#REF!</v>
      </c>
      <c r="P3" s="149" t="e">
        <f>IF($D3="","",'(3) Input - Local Employment'!#REF!)</f>
        <v>#REF!</v>
      </c>
      <c r="Q3" s="149">
        <f>IF($D3="","",'(3) Input - Local Employment'!I6)</f>
        <v>0</v>
      </c>
    </row>
    <row r="4" spans="1:17" ht="28.5" customHeight="1" x14ac:dyDescent="0.35">
      <c r="A4" s="149" t="e">
        <f>'(1) Input - Name - Cost'!#REF!</f>
        <v>#REF!</v>
      </c>
      <c r="B4" s="149" t="e">
        <f>'(1) Input - Name - Cost'!#REF!</f>
        <v>#REF!</v>
      </c>
      <c r="C4" s="149" t="s">
        <v>225</v>
      </c>
      <c r="D4" s="149">
        <f>IF('(3) Input - Local Employment'!C7="","",'(3) Input - Local Employment'!C7)</f>
        <v>0</v>
      </c>
      <c r="E4" s="149">
        <f>IF('(3) Input - Local Employment'!D7="","",'(3) Input - Local Employment'!D7)</f>
        <v>0</v>
      </c>
      <c r="F4" s="149">
        <f>IF($D4="","",'(3) Input - Local Employment'!F7)</f>
        <v>0</v>
      </c>
      <c r="G4" s="149" t="e">
        <f>IF($D4="","",'(3) Input - Local Employment'!#REF!)</f>
        <v>#REF!</v>
      </c>
      <c r="H4" s="149" t="e">
        <f>IF($D4="","",'(3) Input - Local Employment'!#REF!)</f>
        <v>#REF!</v>
      </c>
      <c r="I4" s="149" t="e">
        <f>IF($D4="","",'(3) Input - Local Employment'!#REF!)</f>
        <v>#REF!</v>
      </c>
      <c r="J4" s="149" t="e">
        <f>IF($D4="","",'(3) Input - Local Employment'!#REF!)</f>
        <v>#REF!</v>
      </c>
      <c r="K4" s="149">
        <f>IF($D4="","",'(3) Input - Local Employment'!G7)</f>
        <v>0</v>
      </c>
      <c r="L4" s="149">
        <f>IF($D4="","",'(3) Input - Local Employment'!H7)</f>
        <v>0</v>
      </c>
      <c r="M4" s="149" t="e">
        <f>IF($D4="","",'(3) Input - Local Employment'!#REF!)</f>
        <v>#REF!</v>
      </c>
      <c r="N4" s="149" t="e">
        <f>IF($D4="","",'(3) Input - Local Employment'!#REF!)</f>
        <v>#REF!</v>
      </c>
      <c r="O4" s="149" t="e">
        <f>IF($D4="","",'(3) Input - Local Employment'!#REF!)</f>
        <v>#REF!</v>
      </c>
      <c r="P4" s="149" t="e">
        <f>IF($D4="","",'(3) Input - Local Employment'!#REF!)</f>
        <v>#REF!</v>
      </c>
      <c r="Q4" s="149">
        <f>IF($D4="","",'(3) Input - Local Employment'!I7)</f>
        <v>0</v>
      </c>
    </row>
  </sheetData>
  <sheetProtection algorithmName="SHA-512" hashValue="yU8Yhiy8G+ARSDNbJkDEzZcva5GdCFr3ul6LAodeeBgHiaOk2SsDjPtaTjmFSlDdkYC4scCMd2NRs0AH5GnEhw==" saltValue="aR/eGDDJdSxQ6t7zzUhjUA==" spinCount="100000" sheet="1" objects="1" scenarios="1" selectLockedCells="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workbookViewId="0">
      <selection activeCell="E2" sqref="E2:P3"/>
    </sheetView>
  </sheetViews>
  <sheetFormatPr defaultRowHeight="14.5" x14ac:dyDescent="0.35"/>
  <cols>
    <col min="1" max="1" width="11.54296875" customWidth="1"/>
    <col min="2" max="2" width="11.453125" customWidth="1"/>
    <col min="3" max="3" width="14.1796875" customWidth="1"/>
    <col min="4" max="4" width="42.81640625" bestFit="1" customWidth="1"/>
  </cols>
  <sheetData>
    <row r="1" spans="1:16" ht="29" x14ac:dyDescent="0.35">
      <c r="A1" s="149" t="s">
        <v>251</v>
      </c>
      <c r="B1" s="149" t="s">
        <v>252</v>
      </c>
      <c r="C1" s="149" t="s">
        <v>140</v>
      </c>
      <c r="D1" s="149" t="s">
        <v>28</v>
      </c>
      <c r="E1" s="149" t="s">
        <v>283</v>
      </c>
      <c r="F1" s="149" t="s">
        <v>284</v>
      </c>
      <c r="G1" s="149" t="s">
        <v>285</v>
      </c>
      <c r="H1" s="149" t="s">
        <v>286</v>
      </c>
      <c r="I1" s="149" t="s">
        <v>287</v>
      </c>
      <c r="J1" s="149" t="s">
        <v>288</v>
      </c>
      <c r="K1" s="149" t="s">
        <v>289</v>
      </c>
      <c r="L1" s="149" t="s">
        <v>290</v>
      </c>
      <c r="M1" s="149" t="s">
        <v>291</v>
      </c>
      <c r="N1" s="149" t="s">
        <v>292</v>
      </c>
      <c r="O1" s="149" t="s">
        <v>293</v>
      </c>
      <c r="P1" s="149" t="s">
        <v>294</v>
      </c>
    </row>
    <row r="2" spans="1:16" x14ac:dyDescent="0.35">
      <c r="A2" s="147" t="e">
        <f>'(1) Input - Name - Cost'!#REF!</f>
        <v>#REF!</v>
      </c>
      <c r="B2" s="147" t="e">
        <f>'(1) Input - Name - Cost'!#REF!</f>
        <v>#REF!</v>
      </c>
      <c r="C2" s="151">
        <f>IF('(4)  Input - Local Suppliers'!B4="","",'(4)  Input - Local Suppliers'!B4)</f>
        <v>0</v>
      </c>
      <c r="D2" s="147" t="s">
        <v>141</v>
      </c>
      <c r="E2" s="147">
        <f>IF($C2="","",'(4)  Input - Local Suppliers'!D4)</f>
        <v>0</v>
      </c>
      <c r="F2" s="147" t="e">
        <f>IF($C2="","",'(4)  Input - Local Suppliers'!#REF!)</f>
        <v>#REF!</v>
      </c>
      <c r="G2" s="147" t="e">
        <f>IF($C2="","",'(4)  Input - Local Suppliers'!#REF!)</f>
        <v>#REF!</v>
      </c>
      <c r="H2" s="147" t="e">
        <f>IF($C2="","",'(4)  Input - Local Suppliers'!#REF!)</f>
        <v>#REF!</v>
      </c>
      <c r="I2" s="147" t="e">
        <f>IF($C2="","",'(4)  Input - Local Suppliers'!#REF!)</f>
        <v>#REF!</v>
      </c>
      <c r="J2" s="147">
        <f>IF($C2="","",'(4)  Input - Local Suppliers'!E4)</f>
        <v>0</v>
      </c>
      <c r="K2" s="147">
        <f>IF($C2="","",'(4)  Input - Local Suppliers'!F4)</f>
        <v>0</v>
      </c>
      <c r="L2" s="147" t="e">
        <f>IF($C2="","",'(4)  Input - Local Suppliers'!#REF!)</f>
        <v>#REF!</v>
      </c>
      <c r="M2" s="147" t="e">
        <f>IF($C2="","",'(4)  Input - Local Suppliers'!#REF!)</f>
        <v>#REF!</v>
      </c>
      <c r="N2" s="147" t="e">
        <f>IF($C2="","",'(4)  Input - Local Suppliers'!#REF!)</f>
        <v>#REF!</v>
      </c>
      <c r="O2" s="147" t="e">
        <f>IF($C2="","",'(4)  Input - Local Suppliers'!#REF!)</f>
        <v>#REF!</v>
      </c>
      <c r="P2" s="147">
        <f>IF($C2="","",'(4)  Input - Local Suppliers'!G4)</f>
        <v>0</v>
      </c>
    </row>
    <row r="3" spans="1:16" x14ac:dyDescent="0.35">
      <c r="A3" s="147" t="e">
        <f>'(1) Input - Name - Cost'!#REF!</f>
        <v>#REF!</v>
      </c>
      <c r="B3" s="147" t="e">
        <f>'(1) Input - Name - Cost'!#REF!</f>
        <v>#REF!</v>
      </c>
      <c r="C3" s="151">
        <f>IF('(4)  Input - Local Suppliers'!B5="","",'(4)  Input - Local Suppliers'!B5)</f>
        <v>0</v>
      </c>
      <c r="D3" s="147" t="s">
        <v>30</v>
      </c>
      <c r="E3" s="147">
        <f>IF($C3="","",'(4)  Input - Local Suppliers'!D5)</f>
        <v>0</v>
      </c>
      <c r="F3" s="147" t="e">
        <f>IF($C3="","",'(4)  Input - Local Suppliers'!#REF!)</f>
        <v>#REF!</v>
      </c>
      <c r="G3" s="147" t="e">
        <f>IF($C3="","",'(4)  Input - Local Suppliers'!#REF!)</f>
        <v>#REF!</v>
      </c>
      <c r="H3" s="147" t="e">
        <f>IF($C3="","",'(4)  Input - Local Suppliers'!#REF!)</f>
        <v>#REF!</v>
      </c>
      <c r="I3" s="147" t="e">
        <f>IF($C3="","",'(4)  Input - Local Suppliers'!#REF!)</f>
        <v>#REF!</v>
      </c>
      <c r="J3" s="147">
        <f>IF($C3="","",'(4)  Input - Local Suppliers'!E5)</f>
        <v>0</v>
      </c>
      <c r="K3" s="147">
        <f>IF($C3="","",'(4)  Input - Local Suppliers'!F5)</f>
        <v>0</v>
      </c>
      <c r="L3" s="147" t="e">
        <f>IF($C3="","",'(4)  Input - Local Suppliers'!#REF!)</f>
        <v>#REF!</v>
      </c>
      <c r="M3" s="147" t="e">
        <f>IF($C3="","",'(4)  Input - Local Suppliers'!#REF!)</f>
        <v>#REF!</v>
      </c>
      <c r="N3" s="147" t="e">
        <f>IF($C3="","",'(4)  Input - Local Suppliers'!#REF!)</f>
        <v>#REF!</v>
      </c>
      <c r="O3" s="147" t="e">
        <f>IF($C3="","",'(4)  Input - Local Suppliers'!#REF!)</f>
        <v>#REF!</v>
      </c>
      <c r="P3" s="147">
        <f>IF($C3="","",'(4)  Input - Local Suppliers'!G5)</f>
        <v>0</v>
      </c>
    </row>
  </sheetData>
  <sheetProtection algorithmName="SHA-512" hashValue="kDUTZ66XWsNvFINNwf3/+yGHFUtefEXWMNoIQw6yZk5mz73uEBzM+qByzqvwWYbT1pLJqRPyRA8UR/Oc1lyWUQ==" saltValue="rYHbIoUL7ul+fVyiwHDnUg==" spinCount="100000" sheet="1" objects="1" scenarios="1" select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K21"/>
  <sheetViews>
    <sheetView zoomScale="110" zoomScaleNormal="110" workbookViewId="0">
      <selection activeCell="I21" sqref="I21"/>
    </sheetView>
  </sheetViews>
  <sheetFormatPr defaultRowHeight="14.5" x14ac:dyDescent="0.35"/>
  <cols>
    <col min="1" max="1" width="2.81640625" customWidth="1"/>
    <col min="2" max="2" width="40.1796875" customWidth="1"/>
    <col min="6" max="6" width="6.453125" customWidth="1"/>
    <col min="8" max="8" width="19.54296875" customWidth="1"/>
    <col min="9" max="9" width="85.7265625" customWidth="1"/>
    <col min="10" max="10" width="51.1796875" customWidth="1"/>
    <col min="11" max="11" width="149.453125" customWidth="1"/>
  </cols>
  <sheetData>
    <row r="1" spans="2:11" ht="15" thickBot="1" x14ac:dyDescent="0.4"/>
    <row r="2" spans="2:11" ht="14.9" customHeight="1" x14ac:dyDescent="0.35">
      <c r="B2" s="410" t="s">
        <v>339</v>
      </c>
      <c r="C2" s="411"/>
      <c r="D2" s="411"/>
      <c r="E2" s="411"/>
      <c r="F2" s="411"/>
      <c r="G2" s="411"/>
      <c r="H2" s="411"/>
      <c r="I2" s="412"/>
      <c r="J2" s="12"/>
    </row>
    <row r="3" spans="2:11" x14ac:dyDescent="0.35">
      <c r="B3" s="413" t="s">
        <v>333</v>
      </c>
      <c r="C3" s="416" t="str">
        <f>HYPERLINK("https://www.herefordshire.gov.uk/downloads/file/23577/social-value-tootlkit-a-bidder-s-guide-to-tendering","Social Value Toolkit - A Bidders guide")</f>
        <v>Social Value Toolkit - A Bidders guide</v>
      </c>
      <c r="D3" s="416"/>
      <c r="E3" s="414"/>
      <c r="F3" s="414"/>
      <c r="G3" s="414" t="s">
        <v>334</v>
      </c>
      <c r="H3" s="414"/>
      <c r="I3" s="415"/>
      <c r="J3" s="39"/>
    </row>
    <row r="4" spans="2:11" ht="29.5" customHeight="1" x14ac:dyDescent="0.35">
      <c r="B4" s="413" t="s">
        <v>337</v>
      </c>
      <c r="C4" s="414"/>
      <c r="D4" s="414"/>
      <c r="E4" s="414"/>
      <c r="F4" s="414"/>
      <c r="G4" s="414"/>
      <c r="H4" s="414"/>
      <c r="I4" s="415"/>
      <c r="J4" s="39"/>
    </row>
    <row r="5" spans="2:11" x14ac:dyDescent="0.35">
      <c r="B5" s="462" t="s">
        <v>231</v>
      </c>
      <c r="C5" s="463"/>
      <c r="D5" s="463"/>
      <c r="E5" s="463"/>
      <c r="F5" s="463"/>
      <c r="G5" s="463"/>
      <c r="H5" s="463"/>
      <c r="I5" s="117"/>
      <c r="J5" s="12"/>
    </row>
    <row r="6" spans="2:11" ht="15.65" customHeight="1" x14ac:dyDescent="0.35">
      <c r="B6" s="118" t="s">
        <v>340</v>
      </c>
      <c r="C6" s="119"/>
      <c r="D6" s="119"/>
      <c r="E6" s="119"/>
      <c r="F6" s="119"/>
      <c r="G6" s="119"/>
      <c r="H6" s="119"/>
      <c r="I6" s="117"/>
      <c r="J6" s="12"/>
      <c r="K6" s="39"/>
    </row>
    <row r="7" spans="2:11" x14ac:dyDescent="0.35">
      <c r="B7" s="120"/>
      <c r="C7" s="121"/>
      <c r="D7" s="121"/>
      <c r="E7" s="121"/>
      <c r="F7" s="121"/>
      <c r="G7" s="121"/>
      <c r="H7" s="121"/>
      <c r="I7" s="122"/>
    </row>
    <row r="8" spans="2:11" ht="14.9" customHeight="1" x14ac:dyDescent="0.35">
      <c r="B8" s="123" t="s">
        <v>341</v>
      </c>
      <c r="C8" s="77"/>
      <c r="D8" s="77"/>
      <c r="E8" s="77"/>
      <c r="F8" s="77"/>
      <c r="G8" s="77"/>
      <c r="H8" s="77"/>
      <c r="I8" s="78"/>
    </row>
    <row r="9" spans="2:11" ht="14.5" customHeight="1" x14ac:dyDescent="0.35">
      <c r="B9" s="432" t="s">
        <v>316</v>
      </c>
      <c r="C9" s="433"/>
      <c r="D9" s="433"/>
      <c r="E9" s="433"/>
      <c r="F9" s="433"/>
      <c r="G9" s="433"/>
      <c r="H9" s="433"/>
      <c r="I9" s="434"/>
    </row>
    <row r="10" spans="2:11" x14ac:dyDescent="0.35">
      <c r="B10" s="123" t="s">
        <v>158</v>
      </c>
      <c r="C10" s="77"/>
      <c r="D10" s="77"/>
      <c r="E10" s="77"/>
      <c r="F10" s="77"/>
      <c r="G10" s="419"/>
      <c r="H10" s="419"/>
      <c r="I10" s="124"/>
    </row>
    <row r="11" spans="2:11" x14ac:dyDescent="0.35">
      <c r="B11" s="123" t="s">
        <v>143</v>
      </c>
      <c r="C11" s="77"/>
      <c r="D11" s="77"/>
      <c r="E11" s="77"/>
      <c r="F11" s="77"/>
      <c r="G11" s="77"/>
      <c r="H11" s="77"/>
      <c r="I11" s="78"/>
    </row>
    <row r="12" spans="2:11" ht="14.9" customHeight="1" x14ac:dyDescent="0.35">
      <c r="B12" s="123" t="s">
        <v>236</v>
      </c>
      <c r="C12" s="77"/>
      <c r="D12" s="77"/>
      <c r="E12" s="77"/>
      <c r="F12" s="77"/>
      <c r="G12" s="419"/>
      <c r="H12" s="419"/>
      <c r="I12" s="124"/>
    </row>
    <row r="13" spans="2:11" ht="14.9" customHeight="1" x14ac:dyDescent="0.35">
      <c r="B13" s="123"/>
      <c r="C13" s="77"/>
      <c r="D13" s="77"/>
      <c r="E13" s="77"/>
      <c r="F13" s="77"/>
      <c r="G13" s="419"/>
      <c r="H13" s="419"/>
      <c r="I13" s="124"/>
    </row>
    <row r="14" spans="2:11" x14ac:dyDescent="0.35">
      <c r="B14" s="430" t="s">
        <v>354</v>
      </c>
      <c r="C14" s="77"/>
      <c r="D14" s="77"/>
      <c r="E14" s="77"/>
      <c r="F14" s="77"/>
      <c r="G14" s="77"/>
      <c r="H14" s="77"/>
      <c r="I14" s="78"/>
    </row>
    <row r="15" spans="2:11" x14ac:dyDescent="0.35">
      <c r="B15" s="430" t="s">
        <v>355</v>
      </c>
      <c r="C15" s="77"/>
      <c r="D15" s="77"/>
      <c r="E15" s="77"/>
      <c r="F15" s="77"/>
      <c r="G15" s="77"/>
      <c r="H15" s="77"/>
      <c r="I15" s="78"/>
    </row>
    <row r="16" spans="2:11" x14ac:dyDescent="0.35">
      <c r="B16" s="456" t="s">
        <v>342</v>
      </c>
      <c r="C16" s="457"/>
      <c r="D16" s="457"/>
      <c r="E16" s="457"/>
      <c r="F16" s="457"/>
      <c r="G16" s="457"/>
      <c r="H16" s="457"/>
      <c r="I16" s="458"/>
      <c r="J16" s="46"/>
    </row>
    <row r="17" spans="2:9" ht="46.4" customHeight="1" x14ac:dyDescent="0.35">
      <c r="B17" s="456"/>
      <c r="C17" s="457"/>
      <c r="D17" s="457"/>
      <c r="E17" s="457"/>
      <c r="F17" s="457"/>
      <c r="G17" s="457"/>
      <c r="H17" s="457"/>
      <c r="I17" s="458"/>
    </row>
    <row r="18" spans="2:9" ht="16.399999999999999" customHeight="1" x14ac:dyDescent="0.35">
      <c r="B18" s="456" t="s">
        <v>317</v>
      </c>
      <c r="C18" s="457"/>
      <c r="D18" s="457"/>
      <c r="E18" s="457"/>
      <c r="F18" s="457"/>
      <c r="G18" s="457"/>
      <c r="H18" s="457"/>
      <c r="I18" s="458"/>
    </row>
    <row r="19" spans="2:9" x14ac:dyDescent="0.35">
      <c r="B19" s="456"/>
      <c r="C19" s="457"/>
      <c r="D19" s="457"/>
      <c r="E19" s="457"/>
      <c r="F19" s="457"/>
      <c r="G19" s="457"/>
      <c r="H19" s="457"/>
      <c r="I19" s="458"/>
    </row>
    <row r="20" spans="2:9" ht="15" customHeight="1" thickBot="1" x14ac:dyDescent="0.4">
      <c r="B20" s="459" t="s">
        <v>338</v>
      </c>
      <c r="C20" s="460"/>
      <c r="D20" s="460"/>
      <c r="E20" s="460"/>
      <c r="F20" s="460"/>
      <c r="G20" s="460"/>
      <c r="H20" s="460"/>
      <c r="I20" s="461"/>
    </row>
    <row r="21" spans="2:9" x14ac:dyDescent="0.35">
      <c r="B21" s="40"/>
    </row>
  </sheetData>
  <mergeCells count="5">
    <mergeCell ref="B19:I19"/>
    <mergeCell ref="B20:I20"/>
    <mergeCell ref="B18:I18"/>
    <mergeCell ref="B5:H5"/>
    <mergeCell ref="B16:I1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2" tint="-0.89999084444715716"/>
  </sheetPr>
  <dimension ref="B1:N18"/>
  <sheetViews>
    <sheetView tabSelected="1" zoomScaleNormal="100" zoomScalePageLayoutView="65" workbookViewId="0">
      <selection activeCell="C2" sqref="C2"/>
    </sheetView>
  </sheetViews>
  <sheetFormatPr defaultColWidth="8.54296875" defaultRowHeight="12" x14ac:dyDescent="0.3"/>
  <cols>
    <col min="1" max="1" width="2.54296875" style="3" customWidth="1"/>
    <col min="2" max="2" width="14.453125" style="3" bestFit="1" customWidth="1"/>
    <col min="3" max="3" width="33.453125" style="26" customWidth="1"/>
    <col min="4" max="4" width="12.453125" style="3" bestFit="1" customWidth="1"/>
    <col min="5" max="5" width="11" style="3" customWidth="1"/>
    <col min="6" max="6" width="16" style="3" customWidth="1"/>
    <col min="7" max="7" width="8.54296875" style="3"/>
    <col min="8" max="8" width="10.1796875" style="3" customWidth="1"/>
    <col min="9" max="16384" width="8.54296875" style="3"/>
  </cols>
  <sheetData>
    <row r="1" spans="2:14" ht="12.5" thickBot="1" x14ac:dyDescent="0.35"/>
    <row r="2" spans="2:14" ht="63" customHeight="1" thickBot="1" x14ac:dyDescent="0.4">
      <c r="B2" s="116" t="s">
        <v>4</v>
      </c>
      <c r="C2" s="550" t="s">
        <v>374</v>
      </c>
      <c r="D2" s="116" t="s">
        <v>5</v>
      </c>
      <c r="E2" s="45"/>
      <c r="F2" s="116" t="s">
        <v>343</v>
      </c>
      <c r="G2" s="464"/>
      <c r="H2" s="465"/>
    </row>
    <row r="3" spans="2:14" ht="12.5" thickBot="1" x14ac:dyDescent="0.35">
      <c r="B3" s="6"/>
      <c r="C3" s="9"/>
      <c r="D3" s="6"/>
    </row>
    <row r="4" spans="2:14" ht="12.5" thickBot="1" x14ac:dyDescent="0.35">
      <c r="B4" s="4"/>
      <c r="C4" s="7"/>
      <c r="D4" s="4"/>
    </row>
    <row r="5" spans="2:14" ht="24.65" customHeight="1" thickBot="1" x14ac:dyDescent="0.35">
      <c r="B5" s="47" t="s">
        <v>344</v>
      </c>
      <c r="C5" s="48"/>
      <c r="D5" s="189"/>
    </row>
    <row r="6" spans="2:14" ht="12.5" thickBot="1" x14ac:dyDescent="0.35">
      <c r="B6" s="51"/>
      <c r="C6" s="214" t="s">
        <v>330</v>
      </c>
      <c r="D6" s="49" t="s">
        <v>6</v>
      </c>
    </row>
    <row r="7" spans="2:14" ht="12.5" thickBot="1" x14ac:dyDescent="0.35">
      <c r="B7" s="53" t="s">
        <v>7</v>
      </c>
      <c r="C7" s="435">
        <v>0</v>
      </c>
      <c r="D7" s="50">
        <f>SUM(C7:C7)</f>
        <v>0</v>
      </c>
    </row>
    <row r="8" spans="2:14" ht="12.5" thickBot="1" x14ac:dyDescent="0.35">
      <c r="B8" s="5"/>
      <c r="C8" s="8"/>
      <c r="D8" s="5"/>
    </row>
    <row r="9" spans="2:14" ht="14.5" x14ac:dyDescent="0.35">
      <c r="B9" s="228" t="s">
        <v>1</v>
      </c>
      <c r="C9" s="475"/>
      <c r="D9" s="475"/>
      <c r="E9" s="475"/>
      <c r="F9" s="475"/>
      <c r="G9" s="475"/>
      <c r="H9" s="475"/>
      <c r="I9" s="475"/>
      <c r="J9" s="475"/>
      <c r="K9" s="475"/>
      <c r="L9" s="475"/>
      <c r="M9" s="475"/>
      <c r="N9" s="476"/>
    </row>
    <row r="10" spans="2:14" ht="14.5" x14ac:dyDescent="0.35">
      <c r="B10" s="472" t="s">
        <v>157</v>
      </c>
      <c r="C10" s="473"/>
      <c r="D10" s="473"/>
      <c r="E10" s="473"/>
      <c r="F10" s="473"/>
      <c r="G10" s="473"/>
      <c r="H10" s="473"/>
      <c r="I10" s="473"/>
      <c r="J10" s="473"/>
      <c r="K10" s="473"/>
      <c r="L10" s="473"/>
      <c r="M10" s="473"/>
      <c r="N10" s="474"/>
    </row>
    <row r="11" spans="2:14" x14ac:dyDescent="0.3">
      <c r="B11" s="231"/>
      <c r="C11" s="232"/>
      <c r="D11" s="233"/>
      <c r="E11" s="233"/>
      <c r="F11" s="233"/>
      <c r="G11" s="233"/>
      <c r="H11" s="233"/>
      <c r="I11" s="233"/>
      <c r="J11" s="233"/>
      <c r="K11" s="233"/>
      <c r="L11" s="233"/>
      <c r="M11" s="233"/>
      <c r="N11" s="234"/>
    </row>
    <row r="12" spans="2:14" ht="15" customHeight="1" x14ac:dyDescent="0.3">
      <c r="B12" s="477" t="s">
        <v>8</v>
      </c>
      <c r="C12" s="478"/>
      <c r="D12" s="478"/>
      <c r="E12" s="478"/>
      <c r="F12" s="478"/>
      <c r="G12" s="478"/>
      <c r="H12" s="478"/>
      <c r="I12" s="478"/>
      <c r="J12" s="478"/>
      <c r="K12" s="478"/>
      <c r="L12" s="478"/>
      <c r="M12" s="478"/>
      <c r="N12" s="479"/>
    </row>
    <row r="13" spans="2:14" ht="15" customHeight="1" x14ac:dyDescent="0.3">
      <c r="B13" s="480" t="s">
        <v>356</v>
      </c>
      <c r="C13" s="481"/>
      <c r="D13" s="481"/>
      <c r="E13" s="481"/>
      <c r="F13" s="481"/>
      <c r="G13" s="481"/>
      <c r="H13" s="481"/>
      <c r="I13" s="481"/>
      <c r="J13" s="481"/>
      <c r="K13" s="481"/>
      <c r="L13" s="481"/>
      <c r="M13" s="481"/>
      <c r="N13" s="482"/>
    </row>
    <row r="14" spans="2:14" ht="15" customHeight="1" x14ac:dyDescent="0.3">
      <c r="B14" s="229" t="s">
        <v>234</v>
      </c>
      <c r="C14" s="227"/>
      <c r="D14" s="227"/>
      <c r="E14" s="227"/>
      <c r="F14" s="227"/>
      <c r="G14" s="227"/>
      <c r="H14" s="227"/>
      <c r="I14" s="227"/>
      <c r="J14" s="227"/>
      <c r="K14" s="227"/>
      <c r="L14" s="227"/>
      <c r="M14" s="227"/>
      <c r="N14" s="230"/>
    </row>
    <row r="15" spans="2:14" ht="12" customHeight="1" x14ac:dyDescent="0.3">
      <c r="B15" s="229"/>
      <c r="C15" s="227"/>
      <c r="D15" s="227"/>
      <c r="E15" s="227"/>
      <c r="F15" s="227"/>
      <c r="G15" s="227"/>
      <c r="H15" s="227"/>
      <c r="I15" s="227"/>
      <c r="J15" s="227"/>
      <c r="K15" s="227"/>
      <c r="L15" s="227"/>
      <c r="M15" s="227"/>
      <c r="N15" s="230"/>
    </row>
    <row r="16" spans="2:14" ht="14.5" x14ac:dyDescent="0.35">
      <c r="B16" s="466" t="s">
        <v>3</v>
      </c>
      <c r="C16" s="467"/>
      <c r="D16" s="467"/>
      <c r="E16" s="467"/>
      <c r="F16" s="467"/>
      <c r="G16" s="467"/>
      <c r="H16" s="467"/>
      <c r="I16" s="467"/>
      <c r="J16" s="467"/>
      <c r="K16" s="467"/>
      <c r="L16" s="467"/>
      <c r="M16" s="467"/>
      <c r="N16" s="468"/>
    </row>
    <row r="17" spans="2:14" ht="14.5" x14ac:dyDescent="0.35">
      <c r="B17" s="466" t="s">
        <v>318</v>
      </c>
      <c r="C17" s="467"/>
      <c r="D17" s="467"/>
      <c r="E17" s="467"/>
      <c r="F17" s="467"/>
      <c r="G17" s="467"/>
      <c r="H17" s="467"/>
      <c r="I17" s="467"/>
      <c r="J17" s="467"/>
      <c r="K17" s="467"/>
      <c r="L17" s="467"/>
      <c r="M17" s="467"/>
      <c r="N17" s="468"/>
    </row>
    <row r="18" spans="2:14" ht="15" thickBot="1" x14ac:dyDescent="0.4">
      <c r="B18" s="469" t="s">
        <v>370</v>
      </c>
      <c r="C18" s="470"/>
      <c r="D18" s="470"/>
      <c r="E18" s="470"/>
      <c r="F18" s="470"/>
      <c r="G18" s="470"/>
      <c r="H18" s="470"/>
      <c r="I18" s="470"/>
      <c r="J18" s="470"/>
      <c r="K18" s="470"/>
      <c r="L18" s="470"/>
      <c r="M18" s="470"/>
      <c r="N18" s="471"/>
    </row>
  </sheetData>
  <mergeCells count="8">
    <mergeCell ref="G2:H2"/>
    <mergeCell ref="B16:N16"/>
    <mergeCell ref="B17:N17"/>
    <mergeCell ref="B18:N18"/>
    <mergeCell ref="B10:N10"/>
    <mergeCell ref="C9:N9"/>
    <mergeCell ref="B12:N12"/>
    <mergeCell ref="B13:N1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FF0000"/>
  </sheetPr>
  <dimension ref="B1:XDY22"/>
  <sheetViews>
    <sheetView topLeftCell="A6" zoomScale="90" zoomScaleNormal="90" workbookViewId="0">
      <selection activeCell="A10" sqref="A10:XFD12"/>
    </sheetView>
  </sheetViews>
  <sheetFormatPr defaultColWidth="8.54296875" defaultRowHeight="12" x14ac:dyDescent="0.3"/>
  <cols>
    <col min="1" max="1" width="3" style="221" customWidth="1"/>
    <col min="2" max="2" width="4.453125" style="220" bestFit="1" customWidth="1"/>
    <col min="3" max="3" width="19.453125" style="220" customWidth="1"/>
    <col min="4" max="4" width="66.1796875" style="221" bestFit="1" customWidth="1"/>
    <col min="5" max="5" width="128.81640625" style="221" customWidth="1"/>
    <col min="6" max="6" width="30" style="221" bestFit="1" customWidth="1"/>
    <col min="7" max="7" width="21.54296875" style="404" customWidth="1"/>
    <col min="8" max="16384" width="8.54296875" style="221"/>
  </cols>
  <sheetData>
    <row r="1" spans="2:9 16353:16353" ht="12.5" thickBot="1" x14ac:dyDescent="0.35"/>
    <row r="2" spans="2:9 16353:16353" ht="12" customHeight="1" x14ac:dyDescent="0.3">
      <c r="B2" s="487" t="s">
        <v>345</v>
      </c>
      <c r="C2" s="488"/>
      <c r="D2" s="488"/>
      <c r="E2" s="485"/>
      <c r="F2" s="485"/>
      <c r="G2" s="405"/>
    </row>
    <row r="3" spans="2:9 16353:16353" ht="12.5" thickBot="1" x14ac:dyDescent="0.35">
      <c r="B3" s="489"/>
      <c r="C3" s="490"/>
      <c r="D3" s="490"/>
      <c r="E3" s="486"/>
      <c r="F3" s="486"/>
      <c r="G3" s="406"/>
    </row>
    <row r="4" spans="2:9 16353:16353" s="222" customFormat="1" ht="12.5" thickBot="1" x14ac:dyDescent="0.35">
      <c r="B4" s="211" t="s">
        <v>0</v>
      </c>
      <c r="C4" s="212" t="s">
        <v>9</v>
      </c>
      <c r="D4" s="213" t="s">
        <v>366</v>
      </c>
      <c r="E4" s="212" t="s">
        <v>11</v>
      </c>
      <c r="F4" s="214" t="s">
        <v>336</v>
      </c>
      <c r="G4" s="407" t="s">
        <v>12</v>
      </c>
    </row>
    <row r="5" spans="2:9 16353:16353" s="34" customFormat="1" ht="42.75" customHeight="1" thickBot="1" x14ac:dyDescent="0.4">
      <c r="B5" s="483" t="s">
        <v>13</v>
      </c>
      <c r="C5" s="400" t="s">
        <v>123</v>
      </c>
      <c r="D5" s="401" t="str">
        <f>IFERROR(VLOOKUP(C5,Table2[[Theme]:[Supplier Commitments ]],2,FALSE),"KVI")</f>
        <v>Encourage the supply chain to sign up to the living wage.  </v>
      </c>
      <c r="E5" s="402" t="str">
        <f>IFERROR(VLOOKUP(C5,Table2[[Theme]:[Supplier Commitments ]],3,FALSE),"Supplier commitment")</f>
        <v>Employment - We commit to promoting and encouraging your supply chain to sign up to be a living wage organisation (no financial value) (number of new organisations signing up to the living wage).</v>
      </c>
      <c r="F5" s="399">
        <v>1</v>
      </c>
      <c r="G5" s="403">
        <f>IF(F5="","",F5*VLOOKUP(C5,'Source Only - KVI Ref Master'!C3:P30,14,FALSE))</f>
        <v>0.67600000000000005</v>
      </c>
      <c r="H5" s="223"/>
      <c r="XDY5" s="224" t="s">
        <v>105</v>
      </c>
    </row>
    <row r="6" spans="2:9 16353:16353" s="34" customFormat="1" ht="43.5" customHeight="1" thickBot="1" x14ac:dyDescent="0.4">
      <c r="B6" s="483"/>
      <c r="C6" s="400" t="s">
        <v>114</v>
      </c>
      <c r="D6" s="401" t="str">
        <f>IFERROR(VLOOKUP(C6,Table2[[Theme]:[Supplier Commitments ]],2,FALSE),"KVI")</f>
        <v>Increase in numbers of contracts with SMEs by 10% by 2023  (currently 59.7%). </v>
      </c>
      <c r="E6" s="402" t="str">
        <f>IFERROR(VLOOKUP(C6,Table2[[Theme]:[Supplier Commitments ]],3,FALSE),"Supplier commitment")</f>
        <v>Education and Skills - We commit to a number of local SME organisations included within our supply chain (record the number of local SMEs within their proposed supply chain).</v>
      </c>
      <c r="F6" s="399">
        <v>1</v>
      </c>
      <c r="G6" s="403">
        <f>IF(F6="","",F6*VLOOKUP(C6,'Source Only - KVI Ref Master'!C3:P30,14,FALSE))</f>
        <v>2.2529999999999998E-2</v>
      </c>
      <c r="H6" s="223"/>
      <c r="XDY6" s="224" t="s">
        <v>106</v>
      </c>
    </row>
    <row r="7" spans="2:9 16353:16353" s="34" customFormat="1" ht="41.25" customHeight="1" thickBot="1" x14ac:dyDescent="0.4">
      <c r="B7" s="484"/>
      <c r="C7" s="400" t="s">
        <v>122</v>
      </c>
      <c r="D7" s="401" t="str">
        <f>IFERROR(VLOOKUP(C7,Table2[[Theme]:[Supplier Commitments ]],2,FALSE),"KVI")</f>
        <v>Stimulate wealth by creating new employment opportunities across the local supply chain for individuals who were previously unemployed.</v>
      </c>
      <c r="E7" s="402" t="str">
        <f>IFERROR(VLOOKUP(C7,Table2[[Theme]:[Supplier Commitments ]],3,FALSE),"Supplier commitment")</f>
        <v>Employment - We commit to create new F/T sustainable employment opportunity + 1 year (record the number of full time employment opportunities created).</v>
      </c>
      <c r="F7" s="399">
        <v>1</v>
      </c>
      <c r="G7" s="403">
        <f>IF(F7="","",F7*VLOOKUP(C7,'Source Only - KVI Ref Master'!C3:P30,14,FALSE))</f>
        <v>31504.744186046511</v>
      </c>
      <c r="H7" s="223"/>
      <c r="XDY7" s="224" t="s">
        <v>112</v>
      </c>
    </row>
    <row r="8" spans="2:9 16353:16353" ht="58.5" customHeight="1" thickBot="1" x14ac:dyDescent="0.35">
      <c r="B8" s="215">
        <v>1</v>
      </c>
      <c r="C8" s="216" t="s">
        <v>128</v>
      </c>
      <c r="D8" s="226" t="str">
        <f>IFERROR(VLOOKUP(C8,Table2[[Theme]:[Supplier Commitments ]],2,FALSE),"KVI")</f>
        <v>Deliver social value supply chain training to 500 suppliers across three years. Direct</v>
      </c>
      <c r="E8" s="397" t="str">
        <f>IFERROR(VLOOKUP(C8,Table2[[Theme]:[Supplier Commitments ]],3,FALSE),"Supplier commitment")</f>
        <v>Leadership - We commit to creating a social value charter which will be adopted across our supply chain. (Record the number of organisations that will adopt your charter).</v>
      </c>
      <c r="F8" s="398">
        <v>0</v>
      </c>
      <c r="G8" s="408">
        <f>IF(F8="","",F8*VLOOKUP(C8,'Source Only - KVI Ref Master'!C3:P30,14,FALSE))</f>
        <v>0</v>
      </c>
      <c r="H8" s="225"/>
      <c r="XDY8" s="224" t="s">
        <v>107</v>
      </c>
    </row>
    <row r="9" spans="2:9 16353:16353" ht="61.5" customHeight="1" thickBot="1" x14ac:dyDescent="0.35">
      <c r="B9" s="217">
        <v>2</v>
      </c>
      <c r="C9" s="216" t="s">
        <v>131</v>
      </c>
      <c r="D9" s="226" t="str">
        <f>IFERROR(VLOOKUP(C9,Table2[[Theme]:[Supplier Commitments ]],2,FALSE),"KVI")</f>
        <v xml:space="preserve">Offer a number of curriculum and career support activities with schools. </v>
      </c>
      <c r="E9" s="397" t="str">
        <f>IFERROR(VLOOKUP(C9,Table2[[Theme]:[Supplier Commitments ]],3,FALSE),"Supplier commitment")</f>
        <v>Social and Community - We commit to local school and college visits e.g. delivering careers talks, curriculum support, literacy support, or safety talks (no. hours includes preparation time). (Record number of hours).</v>
      </c>
      <c r="F9" s="398">
        <v>0</v>
      </c>
      <c r="G9" s="408">
        <f>IF(F9="","",F9*VLOOKUP(C9,'Source Only - KVI Ref Master'!C3:P30,14,FALSE))</f>
        <v>0</v>
      </c>
      <c r="H9" s="225"/>
      <c r="XDY9" s="224" t="s">
        <v>109</v>
      </c>
    </row>
    <row r="10" spans="2:9 16353:16353" ht="13.5" thickBot="1" x14ac:dyDescent="0.35">
      <c r="B10" s="218"/>
      <c r="C10" s="218"/>
      <c r="D10" s="219"/>
      <c r="E10" s="219"/>
      <c r="F10" s="219"/>
      <c r="G10" s="409">
        <f>SUM(G8:G9)</f>
        <v>0</v>
      </c>
      <c r="H10" s="225"/>
      <c r="XDY10" s="224" t="s">
        <v>118</v>
      </c>
    </row>
    <row r="11" spans="2:9 16353:16353" ht="12.5" thickBot="1" x14ac:dyDescent="0.35"/>
    <row r="12" spans="2:9 16353:16353" ht="14.5" customHeight="1" x14ac:dyDescent="0.3">
      <c r="B12" s="500" t="s">
        <v>357</v>
      </c>
      <c r="C12" s="501"/>
      <c r="D12" s="501"/>
      <c r="E12" s="502"/>
      <c r="I12" s="225"/>
    </row>
    <row r="13" spans="2:9 16353:16353" ht="24" customHeight="1" thickBot="1" x14ac:dyDescent="0.35">
      <c r="B13" s="503"/>
      <c r="C13" s="504"/>
      <c r="D13" s="504"/>
      <c r="E13" s="505"/>
    </row>
    <row r="14" spans="2:9 16353:16353" ht="14.5" customHeight="1" x14ac:dyDescent="0.3">
      <c r="B14" s="506" t="s">
        <v>2</v>
      </c>
      <c r="C14" s="507"/>
      <c r="D14" s="507"/>
      <c r="E14" s="508"/>
    </row>
    <row r="15" spans="2:9 16353:16353" ht="18.5" x14ac:dyDescent="0.3">
      <c r="B15" s="491" t="s">
        <v>364</v>
      </c>
      <c r="C15" s="492"/>
      <c r="D15" s="492"/>
      <c r="E15" s="493"/>
    </row>
    <row r="16" spans="2:9 16353:16353" ht="18.5" x14ac:dyDescent="0.3">
      <c r="B16" s="491" t="s">
        <v>363</v>
      </c>
      <c r="C16" s="492"/>
      <c r="D16" s="492"/>
      <c r="E16" s="493"/>
    </row>
    <row r="17" spans="2:5" ht="18.5" x14ac:dyDescent="0.3">
      <c r="B17" s="491" t="s">
        <v>224</v>
      </c>
      <c r="C17" s="492"/>
      <c r="D17" s="492"/>
      <c r="E17" s="493"/>
    </row>
    <row r="18" spans="2:5" ht="18.5" x14ac:dyDescent="0.3">
      <c r="B18" s="491" t="s">
        <v>362</v>
      </c>
      <c r="C18" s="492"/>
      <c r="D18" s="492"/>
      <c r="E18" s="493"/>
    </row>
    <row r="19" spans="2:5" ht="18.5" x14ac:dyDescent="0.3">
      <c r="B19" s="491" t="s">
        <v>358</v>
      </c>
      <c r="C19" s="492"/>
      <c r="D19" s="492"/>
      <c r="E19" s="493"/>
    </row>
    <row r="20" spans="2:5" ht="18.5" x14ac:dyDescent="0.3">
      <c r="B20" s="491" t="s">
        <v>359</v>
      </c>
      <c r="C20" s="492"/>
      <c r="D20" s="492"/>
      <c r="E20" s="493"/>
    </row>
    <row r="21" spans="2:5" ht="19" thickBot="1" x14ac:dyDescent="0.35">
      <c r="B21" s="497" t="s">
        <v>235</v>
      </c>
      <c r="C21" s="498"/>
      <c r="D21" s="498"/>
      <c r="E21" s="499"/>
    </row>
    <row r="22" spans="2:5" ht="82.5" customHeight="1" thickBot="1" x14ac:dyDescent="0.35">
      <c r="B22" s="494" t="s">
        <v>371</v>
      </c>
      <c r="C22" s="495"/>
      <c r="D22" s="495"/>
      <c r="E22" s="496"/>
    </row>
  </sheetData>
  <mergeCells count="13">
    <mergeCell ref="B22:E22"/>
    <mergeCell ref="B20:E20"/>
    <mergeCell ref="B21:E21"/>
    <mergeCell ref="B12:E13"/>
    <mergeCell ref="B14:E14"/>
    <mergeCell ref="B15:E15"/>
    <mergeCell ref="B16:E16"/>
    <mergeCell ref="B17:E17"/>
    <mergeCell ref="B5:B7"/>
    <mergeCell ref="E2:F3"/>
    <mergeCell ref="B2:D3"/>
    <mergeCell ref="B18:E18"/>
    <mergeCell ref="B19:E19"/>
  </mergeCells>
  <phoneticPr fontId="7"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'Source Only - KVI Ref Master'!$C$6:$C$30</xm:f>
          </x14:formula1>
          <xm:sqref>C5:C9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5" tint="-0.249977111117893"/>
  </sheetPr>
  <dimension ref="A1:I24"/>
  <sheetViews>
    <sheetView zoomScaleNormal="100" workbookViewId="0">
      <selection activeCell="B25" sqref="B25"/>
    </sheetView>
  </sheetViews>
  <sheetFormatPr defaultColWidth="8.54296875" defaultRowHeight="12" x14ac:dyDescent="0.3"/>
  <cols>
    <col min="1" max="1" width="2.54296875" style="3" customWidth="1"/>
    <col min="2" max="2" width="58.1796875" style="3" bestFit="1" customWidth="1"/>
    <col min="3" max="3" width="14.54296875" style="3" bestFit="1" customWidth="1"/>
    <col min="4" max="4" width="15" style="3" bestFit="1" customWidth="1"/>
    <col min="5" max="5" width="16" style="3" bestFit="1" customWidth="1"/>
    <col min="6" max="6" width="30.453125" style="3" customWidth="1"/>
    <col min="7" max="7" width="44.26953125" style="3" customWidth="1"/>
    <col min="8" max="8" width="11.54296875" style="3" bestFit="1" customWidth="1"/>
    <col min="9" max="9" width="12.81640625" style="3" bestFit="1" customWidth="1"/>
    <col min="10" max="16384" width="8.54296875" style="3"/>
  </cols>
  <sheetData>
    <row r="1" spans="1:9" ht="12.5" thickBot="1" x14ac:dyDescent="0.35">
      <c r="A1" s="41"/>
      <c r="B1" s="4"/>
      <c r="C1" s="4"/>
      <c r="D1" s="4"/>
      <c r="E1" s="4"/>
      <c r="F1" s="4"/>
      <c r="G1" s="4"/>
      <c r="H1" s="4"/>
      <c r="I1" s="4"/>
    </row>
    <row r="2" spans="1:9" ht="27.65" customHeight="1" thickBot="1" x14ac:dyDescent="0.35">
      <c r="A2" s="42"/>
      <c r="B2" s="55" t="s">
        <v>15</v>
      </c>
      <c r="C2" s="509">
        <f>'(1) Input - Name - Cost'!G2</f>
        <v>0</v>
      </c>
      <c r="D2" s="509"/>
      <c r="E2" s="509"/>
      <c r="F2" s="509"/>
      <c r="G2" s="56"/>
      <c r="H2" s="190" t="s">
        <v>16</v>
      </c>
      <c r="I2" s="125"/>
    </row>
    <row r="3" spans="1:9" ht="12.5" thickBot="1" x14ac:dyDescent="0.35">
      <c r="A3" s="42"/>
      <c r="B3" s="57"/>
      <c r="C3" s="58"/>
      <c r="D3" s="58"/>
      <c r="E3" s="58"/>
      <c r="F3" s="192" t="s">
        <v>144</v>
      </c>
      <c r="G3" s="49" t="s">
        <v>17</v>
      </c>
      <c r="H3" s="191" t="s">
        <v>18</v>
      </c>
      <c r="I3" s="510" t="s">
        <v>19</v>
      </c>
    </row>
    <row r="4" spans="1:9" ht="15" customHeight="1" thickBot="1" x14ac:dyDescent="0.35">
      <c r="A4" s="42"/>
      <c r="B4" s="51" t="s">
        <v>20</v>
      </c>
      <c r="C4" s="59" t="s">
        <v>21</v>
      </c>
      <c r="D4" s="54" t="s">
        <v>22</v>
      </c>
      <c r="E4" s="51" t="s">
        <v>142</v>
      </c>
      <c r="F4" s="52" t="s">
        <v>335</v>
      </c>
      <c r="G4" s="60" t="s">
        <v>23</v>
      </c>
      <c r="H4" s="52" t="s">
        <v>335</v>
      </c>
      <c r="I4" s="511"/>
    </row>
    <row r="5" spans="1:9" x14ac:dyDescent="0.3">
      <c r="A5" s="42"/>
      <c r="B5" s="65" t="s">
        <v>325</v>
      </c>
      <c r="C5" s="14">
        <v>0</v>
      </c>
      <c r="D5" s="14">
        <v>0</v>
      </c>
      <c r="E5" s="68">
        <f>IFERROR(D5/C5,0)</f>
        <v>0</v>
      </c>
      <c r="F5" s="15">
        <v>0</v>
      </c>
      <c r="G5" s="61">
        <f>SUM(F5:F5)</f>
        <v>0</v>
      </c>
      <c r="H5" s="126">
        <f>F5*'Source Only - KVI Ref Master'!$J$31</f>
        <v>0</v>
      </c>
      <c r="I5" s="127"/>
    </row>
    <row r="6" spans="1:9" x14ac:dyDescent="0.3">
      <c r="A6" s="42"/>
      <c r="B6" s="66" t="s">
        <v>324</v>
      </c>
      <c r="C6" s="16">
        <v>0</v>
      </c>
      <c r="D6" s="16">
        <v>0</v>
      </c>
      <c r="E6" s="69">
        <f t="shared" ref="E6:E7" si="0">IFERROR(D6/C6,0)</f>
        <v>0</v>
      </c>
      <c r="F6" s="17">
        <v>0</v>
      </c>
      <c r="G6" s="62">
        <f>SUM(F6:F6)</f>
        <v>0</v>
      </c>
      <c r="H6" s="128">
        <f>F6*'Source Only - KVI Ref Master'!$J$31</f>
        <v>0</v>
      </c>
      <c r="I6" s="127"/>
    </row>
    <row r="7" spans="1:9" ht="12.5" thickBot="1" x14ac:dyDescent="0.35">
      <c r="A7" s="42"/>
      <c r="B7" s="67" t="s">
        <v>326</v>
      </c>
      <c r="C7" s="18">
        <v>0</v>
      </c>
      <c r="D7" s="18">
        <v>0</v>
      </c>
      <c r="E7" s="70">
        <f t="shared" si="0"/>
        <v>0</v>
      </c>
      <c r="F7" s="19">
        <v>0</v>
      </c>
      <c r="G7" s="63">
        <f>SUM(F7:F7)</f>
        <v>0</v>
      </c>
      <c r="H7" s="129">
        <f>F7*'Source Only - KVI Ref Master'!$J$31</f>
        <v>0</v>
      </c>
      <c r="I7" s="127"/>
    </row>
    <row r="8" spans="1:9" ht="12.5" thickBot="1" x14ac:dyDescent="0.35">
      <c r="A8" s="42"/>
      <c r="B8" s="5"/>
      <c r="C8" s="20"/>
      <c r="D8" s="71">
        <f>SUM(D5:D7)</f>
        <v>0</v>
      </c>
      <c r="E8" s="20"/>
      <c r="F8" s="20"/>
      <c r="G8" s="64">
        <f>SUM(G5:G7)</f>
        <v>0</v>
      </c>
      <c r="H8" s="130">
        <f>SUM(H5:H7)</f>
        <v>0</v>
      </c>
      <c r="I8" s="131">
        <f>SUM(H8:H8)</f>
        <v>0</v>
      </c>
    </row>
    <row r="9" spans="1:9" ht="12.5" thickBot="1" x14ac:dyDescent="0.35">
      <c r="A9" s="42"/>
      <c r="B9" s="5"/>
      <c r="C9" s="5"/>
      <c r="D9" s="5"/>
      <c r="E9" s="5"/>
      <c r="F9" s="5"/>
      <c r="G9" s="5"/>
      <c r="H9" s="5"/>
      <c r="I9" s="5"/>
    </row>
    <row r="10" spans="1:9" ht="14.5" x14ac:dyDescent="0.35">
      <c r="A10" s="42"/>
      <c r="B10" s="152" t="s">
        <v>1</v>
      </c>
      <c r="C10" s="153"/>
      <c r="D10" s="153"/>
      <c r="E10" s="153"/>
      <c r="F10" s="153"/>
      <c r="G10" s="154"/>
      <c r="H10" s="5"/>
      <c r="I10" s="5"/>
    </row>
    <row r="11" spans="1:9" ht="27.65" customHeight="1" thickBot="1" x14ac:dyDescent="0.4">
      <c r="A11" s="42"/>
      <c r="B11" s="518" t="s">
        <v>327</v>
      </c>
      <c r="C11" s="519"/>
      <c r="D11" s="519"/>
      <c r="E11" s="519"/>
      <c r="F11" s="519"/>
      <c r="G11" s="520"/>
      <c r="H11" s="10"/>
      <c r="I11" s="10"/>
    </row>
    <row r="12" spans="1:9" ht="14.5" x14ac:dyDescent="0.35">
      <c r="A12" s="42"/>
      <c r="B12" s="155" t="s">
        <v>2</v>
      </c>
      <c r="C12" s="153"/>
      <c r="D12" s="153"/>
      <c r="E12" s="153"/>
      <c r="F12" s="153"/>
      <c r="G12" s="154"/>
      <c r="H12" s="5"/>
      <c r="I12" s="5"/>
    </row>
    <row r="13" spans="1:9" ht="14.5" x14ac:dyDescent="0.3">
      <c r="A13" s="42"/>
      <c r="B13" s="480" t="s">
        <v>159</v>
      </c>
      <c r="C13" s="481"/>
      <c r="D13" s="481"/>
      <c r="E13" s="481"/>
      <c r="F13" s="481"/>
      <c r="G13" s="482"/>
      <c r="H13" s="27"/>
      <c r="I13" s="27"/>
    </row>
    <row r="14" spans="1:9" ht="14.5" x14ac:dyDescent="0.3">
      <c r="A14" s="42"/>
      <c r="B14" s="480" t="s">
        <v>319</v>
      </c>
      <c r="C14" s="481"/>
      <c r="D14" s="481"/>
      <c r="E14" s="481"/>
      <c r="F14" s="481"/>
      <c r="G14" s="482"/>
      <c r="H14" s="27"/>
      <c r="I14" s="27"/>
    </row>
    <row r="15" spans="1:9" ht="14.5" x14ac:dyDescent="0.3">
      <c r="A15" s="42"/>
      <c r="B15" s="480" t="s">
        <v>226</v>
      </c>
      <c r="C15" s="481"/>
      <c r="D15" s="481"/>
      <c r="E15" s="481"/>
      <c r="F15" s="481"/>
      <c r="G15" s="482"/>
      <c r="H15" s="27"/>
      <c r="I15" s="27"/>
    </row>
    <row r="16" spans="1:9" ht="14.5" x14ac:dyDescent="0.3">
      <c r="A16" s="42"/>
      <c r="B16" s="480" t="s">
        <v>346</v>
      </c>
      <c r="C16" s="481"/>
      <c r="D16" s="481"/>
      <c r="E16" s="481"/>
      <c r="F16" s="481"/>
      <c r="G16" s="482"/>
      <c r="H16" s="27"/>
      <c r="I16" s="27"/>
    </row>
    <row r="17" spans="1:9" ht="14.5" x14ac:dyDescent="0.3">
      <c r="A17" s="42"/>
      <c r="B17" s="480" t="s">
        <v>367</v>
      </c>
      <c r="C17" s="481"/>
      <c r="D17" s="481"/>
      <c r="E17" s="481"/>
      <c r="F17" s="481"/>
      <c r="G17" s="482"/>
      <c r="H17" s="27"/>
      <c r="I17" s="27"/>
    </row>
    <row r="18" spans="1:9" ht="14.5" x14ac:dyDescent="0.3">
      <c r="A18" s="42"/>
      <c r="B18" s="480" t="s">
        <v>368</v>
      </c>
      <c r="C18" s="481"/>
      <c r="D18" s="481"/>
      <c r="E18" s="481"/>
      <c r="F18" s="481"/>
      <c r="G18" s="482"/>
      <c r="H18" s="27"/>
      <c r="I18" s="27"/>
    </row>
    <row r="19" spans="1:9" s="161" customFormat="1" ht="15" thickBot="1" x14ac:dyDescent="0.4">
      <c r="A19" s="156"/>
      <c r="B19" s="157" t="s">
        <v>369</v>
      </c>
      <c r="C19" s="158"/>
      <c r="D19" s="158"/>
      <c r="E19" s="158"/>
      <c r="F19" s="158"/>
      <c r="G19" s="159"/>
      <c r="H19" s="160"/>
      <c r="I19" s="20"/>
    </row>
    <row r="20" spans="1:9" ht="14.5" x14ac:dyDescent="0.3">
      <c r="A20" s="42"/>
      <c r="B20" s="423" t="s">
        <v>3</v>
      </c>
      <c r="C20" s="424"/>
      <c r="D20" s="424"/>
      <c r="E20" s="424"/>
      <c r="F20" s="424"/>
      <c r="G20" s="425"/>
      <c r="H20" s="11"/>
      <c r="I20" s="11"/>
    </row>
    <row r="21" spans="1:9" ht="14.5" customHeight="1" x14ac:dyDescent="0.3">
      <c r="A21" s="42"/>
      <c r="B21" s="515" t="s">
        <v>347</v>
      </c>
      <c r="C21" s="516"/>
      <c r="D21" s="516"/>
      <c r="E21" s="516"/>
      <c r="F21" s="516"/>
      <c r="G21" s="517"/>
      <c r="H21" s="27"/>
      <c r="I21" s="27"/>
    </row>
    <row r="22" spans="1:9" ht="14.5" customHeight="1" x14ac:dyDescent="0.3">
      <c r="A22" s="42"/>
      <c r="B22" s="515" t="s">
        <v>348</v>
      </c>
      <c r="C22" s="516"/>
      <c r="D22" s="516"/>
      <c r="E22" s="516"/>
      <c r="F22" s="516"/>
      <c r="G22" s="517"/>
      <c r="H22" s="27"/>
      <c r="I22" s="27"/>
    </row>
    <row r="23" spans="1:9" ht="15" thickBot="1" x14ac:dyDescent="0.35">
      <c r="A23" s="42"/>
      <c r="B23" s="512" t="s">
        <v>372</v>
      </c>
      <c r="C23" s="513"/>
      <c r="D23" s="513"/>
      <c r="E23" s="513"/>
      <c r="F23" s="513"/>
      <c r="G23" s="514"/>
      <c r="H23" s="27"/>
      <c r="I23" s="27"/>
    </row>
    <row r="24" spans="1:9" ht="14.9" customHeight="1" x14ac:dyDescent="0.3">
      <c r="A24" s="42"/>
      <c r="B24" s="5"/>
      <c r="C24" s="5"/>
      <c r="D24" s="5"/>
      <c r="E24" s="5"/>
      <c r="F24" s="5"/>
      <c r="G24" s="5"/>
      <c r="H24" s="5"/>
      <c r="I24" s="5"/>
    </row>
  </sheetData>
  <mergeCells count="12">
    <mergeCell ref="C2:F2"/>
    <mergeCell ref="B17:G17"/>
    <mergeCell ref="B18:G18"/>
    <mergeCell ref="I3:I4"/>
    <mergeCell ref="B23:G23"/>
    <mergeCell ref="B16:G16"/>
    <mergeCell ref="B13:G13"/>
    <mergeCell ref="B22:G22"/>
    <mergeCell ref="B21:G21"/>
    <mergeCell ref="B15:G15"/>
    <mergeCell ref="B14:G14"/>
    <mergeCell ref="B11:G11"/>
  </mergeCells>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249977111117893"/>
  </sheetPr>
  <dimension ref="A1:G19"/>
  <sheetViews>
    <sheetView topLeftCell="A2" zoomScaleNormal="100" workbookViewId="0">
      <selection activeCell="F19" sqref="F19"/>
    </sheetView>
  </sheetViews>
  <sheetFormatPr defaultColWidth="8.54296875" defaultRowHeight="14.5" x14ac:dyDescent="0.35"/>
  <cols>
    <col min="1" max="1" width="2.54296875" style="25" customWidth="1"/>
    <col min="2" max="2" width="20.54296875" style="25" customWidth="1"/>
    <col min="3" max="3" width="42.453125" style="25" customWidth="1"/>
    <col min="4" max="4" width="14.453125" style="25" bestFit="1" customWidth="1"/>
    <col min="5" max="5" width="78" style="25" customWidth="1"/>
    <col min="6" max="6" width="31.54296875" style="25" customWidth="1"/>
    <col min="7" max="7" width="12.453125" style="25" bestFit="1" customWidth="1"/>
    <col min="8" max="16384" width="8.54296875" style="25"/>
  </cols>
  <sheetData>
    <row r="1" spans="1:7" ht="15" thickBot="1" x14ac:dyDescent="0.4">
      <c r="A1" s="43"/>
      <c r="B1" s="1"/>
      <c r="C1" s="1"/>
      <c r="D1" s="1"/>
      <c r="E1" s="1"/>
      <c r="F1" s="1"/>
      <c r="G1" s="1"/>
    </row>
    <row r="2" spans="1:7" ht="28.5" customHeight="1" thickBot="1" x14ac:dyDescent="0.4">
      <c r="A2" s="44"/>
      <c r="B2" s="526" t="s">
        <v>26</v>
      </c>
      <c r="C2" s="527"/>
      <c r="D2" s="193">
        <f>'(1) Input - Name - Cost'!G2</f>
        <v>0</v>
      </c>
      <c r="E2" s="133"/>
      <c r="F2" s="524" t="s">
        <v>27</v>
      </c>
      <c r="G2" s="525"/>
    </row>
    <row r="3" spans="1:7" ht="15" thickBot="1" x14ac:dyDescent="0.4">
      <c r="A3" s="44"/>
      <c r="B3" s="72" t="s">
        <v>140</v>
      </c>
      <c r="C3" s="73" t="s">
        <v>28</v>
      </c>
      <c r="D3" s="417" t="s">
        <v>335</v>
      </c>
      <c r="E3" s="134" t="s">
        <v>6</v>
      </c>
      <c r="F3" s="418" t="s">
        <v>335</v>
      </c>
      <c r="G3" s="143" t="s">
        <v>29</v>
      </c>
    </row>
    <row r="4" spans="1:7" x14ac:dyDescent="0.35">
      <c r="A4" s="44"/>
      <c r="B4" s="21">
        <v>0</v>
      </c>
      <c r="C4" s="74" t="s">
        <v>141</v>
      </c>
      <c r="D4" s="35">
        <v>0</v>
      </c>
      <c r="E4" s="135">
        <f>SUM(D4:D4)</f>
        <v>0</v>
      </c>
      <c r="F4" s="141">
        <f>D4*'Source Only - KVI Ref Master'!J15</f>
        <v>0</v>
      </c>
      <c r="G4" s="142">
        <f>SUM(F4:F4)</f>
        <v>0</v>
      </c>
    </row>
    <row r="5" spans="1:7" ht="15" thickBot="1" x14ac:dyDescent="0.4">
      <c r="A5" s="44"/>
      <c r="B5" s="22">
        <v>0</v>
      </c>
      <c r="C5" s="75" t="s">
        <v>30</v>
      </c>
      <c r="D5" s="36">
        <v>0</v>
      </c>
      <c r="E5" s="136">
        <f>SUM(D5:D5)</f>
        <v>0</v>
      </c>
      <c r="F5" s="139">
        <f>D5*'Source Only - KVI Ref Master'!J16</f>
        <v>0</v>
      </c>
      <c r="G5" s="140">
        <f>SUM(F5:F5)</f>
        <v>0</v>
      </c>
    </row>
    <row r="6" spans="1:7" ht="15" thickBot="1" x14ac:dyDescent="0.4">
      <c r="A6" s="44"/>
      <c r="B6" s="2"/>
      <c r="C6" s="2"/>
      <c r="D6" s="2"/>
      <c r="E6" s="137">
        <f>SUM(E4:E5)</f>
        <v>0</v>
      </c>
      <c r="F6" s="138">
        <f>SUM(F4:F5)</f>
        <v>0</v>
      </c>
      <c r="G6" s="132">
        <f>SUM(F6:F6)</f>
        <v>0</v>
      </c>
    </row>
    <row r="7" spans="1:7" ht="15" thickBot="1" x14ac:dyDescent="0.4">
      <c r="A7" s="44"/>
      <c r="B7" s="2"/>
      <c r="C7" s="2"/>
      <c r="D7" s="2"/>
      <c r="E7" s="2"/>
      <c r="F7" s="2"/>
      <c r="G7" s="2"/>
    </row>
    <row r="8" spans="1:7" x14ac:dyDescent="0.35">
      <c r="A8" s="44"/>
      <c r="B8" s="72" t="s">
        <v>1</v>
      </c>
      <c r="C8" s="162"/>
      <c r="D8" s="162"/>
      <c r="E8" s="163"/>
      <c r="F8" s="2"/>
      <c r="G8" s="2"/>
    </row>
    <row r="9" spans="1:7" ht="29.9" customHeight="1" thickBot="1" x14ac:dyDescent="0.4">
      <c r="A9" s="44"/>
      <c r="B9" s="521" t="s">
        <v>320</v>
      </c>
      <c r="C9" s="522"/>
      <c r="D9" s="522"/>
      <c r="E9" s="523"/>
      <c r="F9" s="13"/>
      <c r="G9" s="13"/>
    </row>
    <row r="10" spans="1:7" x14ac:dyDescent="0.35">
      <c r="A10" s="44"/>
      <c r="B10" s="76" t="s">
        <v>8</v>
      </c>
      <c r="C10" s="164"/>
      <c r="D10" s="164"/>
      <c r="E10" s="165"/>
      <c r="F10" s="23"/>
      <c r="G10" s="23"/>
    </row>
    <row r="11" spans="1:7" x14ac:dyDescent="0.35">
      <c r="A11" s="44"/>
      <c r="B11" s="166" t="s">
        <v>145</v>
      </c>
      <c r="C11" s="167"/>
      <c r="D11" s="167"/>
      <c r="E11" s="168"/>
      <c r="F11" s="23"/>
      <c r="G11" s="23"/>
    </row>
    <row r="12" spans="1:7" x14ac:dyDescent="0.35">
      <c r="A12" s="44"/>
      <c r="B12" s="166" t="s">
        <v>321</v>
      </c>
      <c r="C12" s="167"/>
      <c r="D12" s="167"/>
      <c r="E12" s="168"/>
      <c r="F12" s="23"/>
      <c r="G12" s="23"/>
    </row>
    <row r="13" spans="1:7" x14ac:dyDescent="0.35">
      <c r="A13" s="44"/>
      <c r="B13" s="166" t="s">
        <v>227</v>
      </c>
      <c r="C13" s="167"/>
      <c r="D13" s="167"/>
      <c r="E13" s="168"/>
      <c r="F13" s="23"/>
      <c r="G13" s="23"/>
    </row>
    <row r="14" spans="1:7" ht="60" customHeight="1" x14ac:dyDescent="0.35">
      <c r="A14" s="44"/>
      <c r="B14" s="528" t="s">
        <v>329</v>
      </c>
      <c r="C14" s="529"/>
      <c r="D14" s="529"/>
      <c r="E14" s="530"/>
      <c r="F14" s="24"/>
      <c r="G14" s="24"/>
    </row>
    <row r="15" spans="1:7" s="176" customFormat="1" ht="15" thickBot="1" x14ac:dyDescent="0.4">
      <c r="A15" s="170"/>
      <c r="B15" s="171" t="s">
        <v>328</v>
      </c>
      <c r="C15" s="172"/>
      <c r="D15" s="172"/>
      <c r="E15" s="173"/>
      <c r="F15" s="174"/>
      <c r="G15" s="175"/>
    </row>
    <row r="16" spans="1:7" x14ac:dyDescent="0.35">
      <c r="A16" s="44"/>
      <c r="B16" s="427" t="s">
        <v>3</v>
      </c>
      <c r="C16" s="428"/>
      <c r="D16" s="428"/>
      <c r="E16" s="429"/>
      <c r="F16" s="2"/>
      <c r="G16" s="2"/>
    </row>
    <row r="17" spans="1:7" x14ac:dyDescent="0.35">
      <c r="A17" s="44"/>
      <c r="B17" s="430" t="s">
        <v>228</v>
      </c>
      <c r="C17" s="426"/>
      <c r="D17" s="426"/>
      <c r="E17" s="431"/>
      <c r="F17" s="2"/>
      <c r="G17" s="2"/>
    </row>
    <row r="18" spans="1:7" x14ac:dyDescent="0.35">
      <c r="A18" s="44"/>
      <c r="B18" s="430" t="s">
        <v>229</v>
      </c>
      <c r="C18" s="426"/>
      <c r="D18" s="426"/>
      <c r="E18" s="431"/>
      <c r="F18" s="2"/>
      <c r="G18" s="2"/>
    </row>
    <row r="19" spans="1:7" ht="32.25" customHeight="1" thickBot="1" x14ac:dyDescent="0.4">
      <c r="A19" s="44"/>
      <c r="B19" s="531" t="s">
        <v>373</v>
      </c>
      <c r="C19" s="532"/>
      <c r="D19" s="532"/>
      <c r="E19" s="533"/>
      <c r="F19" s="2"/>
      <c r="G19" s="2"/>
    </row>
  </sheetData>
  <mergeCells count="5">
    <mergeCell ref="B9:E9"/>
    <mergeCell ref="F2:G2"/>
    <mergeCell ref="B2:C2"/>
    <mergeCell ref="B14:E14"/>
    <mergeCell ref="B19:E19"/>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00B050"/>
  </sheetPr>
  <dimension ref="B1:H18"/>
  <sheetViews>
    <sheetView zoomScaleNormal="100" workbookViewId="0">
      <selection activeCell="E18" sqref="E18"/>
    </sheetView>
  </sheetViews>
  <sheetFormatPr defaultColWidth="8.54296875" defaultRowHeight="12" x14ac:dyDescent="0.3"/>
  <cols>
    <col min="1" max="1" width="3.1796875" style="3" customWidth="1"/>
    <col min="2" max="2" width="38.81640625" style="3" customWidth="1"/>
    <col min="3" max="3" width="13.453125" style="3" customWidth="1"/>
    <col min="4" max="4" width="56.54296875" style="3" customWidth="1"/>
    <col min="5" max="5" width="8.54296875" style="3"/>
    <col min="6" max="6" width="19.453125" style="3" customWidth="1"/>
    <col min="7" max="7" width="15.54296875" style="3" customWidth="1"/>
    <col min="8" max="8" width="16.54296875" style="3" customWidth="1"/>
    <col min="9" max="16384" width="8.54296875" style="3"/>
  </cols>
  <sheetData>
    <row r="1" spans="2:8" ht="12.5" thickBot="1" x14ac:dyDescent="0.35">
      <c r="E1" s="5"/>
      <c r="F1" s="5"/>
    </row>
    <row r="2" spans="2:8" ht="14.9" customHeight="1" thickBot="1" x14ac:dyDescent="0.35">
      <c r="B2" s="545" t="s">
        <v>31</v>
      </c>
      <c r="C2" s="546"/>
      <c r="D2" s="547"/>
      <c r="E2" s="5"/>
      <c r="F2" s="182"/>
      <c r="G2" s="540" t="s">
        <v>36</v>
      </c>
      <c r="H2" s="541"/>
    </row>
    <row r="3" spans="2:8" ht="26.5" thickBot="1" x14ac:dyDescent="0.35">
      <c r="B3" s="87"/>
      <c r="C3" s="88"/>
      <c r="D3" s="89"/>
      <c r="E3" s="5"/>
      <c r="F3" s="79" t="s">
        <v>233</v>
      </c>
      <c r="G3" s="181" t="s">
        <v>322</v>
      </c>
      <c r="H3" s="80" t="s">
        <v>37</v>
      </c>
    </row>
    <row r="4" spans="2:8" ht="13.5" thickBot="1" x14ac:dyDescent="0.35">
      <c r="B4" s="144" t="s">
        <v>32</v>
      </c>
      <c r="C4" s="52" t="s">
        <v>335</v>
      </c>
      <c r="D4" s="183" t="s">
        <v>6</v>
      </c>
      <c r="E4" s="5"/>
      <c r="F4" s="180" t="s">
        <v>237</v>
      </c>
      <c r="G4" s="107" t="s">
        <v>38</v>
      </c>
      <c r="H4" s="106">
        <v>0</v>
      </c>
    </row>
    <row r="5" spans="2:8" ht="13" x14ac:dyDescent="0.3">
      <c r="B5" s="145" t="s">
        <v>33</v>
      </c>
      <c r="C5" s="90">
        <f>'(1) Input - Name - Cost'!C7</f>
        <v>0</v>
      </c>
      <c r="D5" s="184">
        <f>SUM(C5:C5)</f>
        <v>0</v>
      </c>
      <c r="E5" s="5"/>
      <c r="F5" s="81" t="s">
        <v>44</v>
      </c>
      <c r="G5" s="98" t="s">
        <v>39</v>
      </c>
      <c r="H5" s="82">
        <v>1</v>
      </c>
    </row>
    <row r="6" spans="2:8" ht="13.5" thickBot="1" x14ac:dyDescent="0.35">
      <c r="B6" s="146" t="s">
        <v>34</v>
      </c>
      <c r="C6" s="91">
        <f>SUM('(2) Input - Local Commitments'!G10+'(3) Input - Local Employment'!H8+'(4)  Input - Local Suppliers'!F6)</f>
        <v>0</v>
      </c>
      <c r="D6" s="185">
        <f>SUM(C6:C6)</f>
        <v>0</v>
      </c>
      <c r="E6" s="5"/>
      <c r="F6" s="81" t="s">
        <v>45</v>
      </c>
      <c r="G6" s="102" t="s">
        <v>40</v>
      </c>
      <c r="H6" s="83">
        <v>2</v>
      </c>
    </row>
    <row r="7" spans="2:8" ht="13.5" thickBot="1" x14ac:dyDescent="0.35">
      <c r="B7" s="186" t="s">
        <v>146</v>
      </c>
      <c r="C7" s="187" t="e">
        <f>C6/C5</f>
        <v>#DIV/0!</v>
      </c>
      <c r="D7" s="188" t="e">
        <f>D6/D5</f>
        <v>#DIV/0!</v>
      </c>
      <c r="E7" s="5"/>
      <c r="F7" s="81" t="s">
        <v>46</v>
      </c>
      <c r="G7" s="102" t="s">
        <v>41</v>
      </c>
      <c r="H7" s="83">
        <v>4</v>
      </c>
    </row>
    <row r="8" spans="2:8" s="5" customFormat="1" ht="13.5" thickBot="1" x14ac:dyDescent="0.35">
      <c r="F8" s="84" t="s">
        <v>47</v>
      </c>
      <c r="G8" s="102" t="s">
        <v>42</v>
      </c>
      <c r="H8" s="83">
        <v>7</v>
      </c>
    </row>
    <row r="9" spans="2:8" ht="12" customHeight="1" thickBot="1" x14ac:dyDescent="0.4">
      <c r="B9" s="72" t="s">
        <v>1</v>
      </c>
      <c r="C9" s="177"/>
      <c r="D9" s="178"/>
      <c r="E9" s="5"/>
      <c r="F9" s="85" t="s">
        <v>238</v>
      </c>
      <c r="G9" s="179" t="s">
        <v>43</v>
      </c>
      <c r="H9" s="86">
        <v>10</v>
      </c>
    </row>
    <row r="10" spans="2:8" ht="14.9" customHeight="1" x14ac:dyDescent="0.3">
      <c r="B10" s="534" t="s">
        <v>230</v>
      </c>
      <c r="C10" s="535"/>
      <c r="D10" s="536"/>
      <c r="E10" s="5"/>
      <c r="F10" s="5"/>
      <c r="G10" s="5"/>
      <c r="H10" s="5"/>
    </row>
    <row r="11" spans="2:8" ht="14.9" customHeight="1" thickBot="1" x14ac:dyDescent="0.35">
      <c r="B11" s="537"/>
      <c r="C11" s="538"/>
      <c r="D11" s="539"/>
      <c r="E11" s="5"/>
      <c r="F11" s="5"/>
      <c r="G11" s="5"/>
      <c r="H11" s="5"/>
    </row>
    <row r="12" spans="2:8" ht="14.5" x14ac:dyDescent="0.3">
      <c r="B12" s="542" t="s">
        <v>35</v>
      </c>
      <c r="C12" s="543"/>
      <c r="D12" s="544"/>
      <c r="E12" s="5"/>
      <c r="F12" s="5"/>
      <c r="G12" s="5"/>
      <c r="H12" s="5"/>
    </row>
    <row r="13" spans="2:8" ht="14.5" x14ac:dyDescent="0.3">
      <c r="B13" s="528" t="s">
        <v>349</v>
      </c>
      <c r="C13" s="529"/>
      <c r="D13" s="530"/>
      <c r="E13" s="5"/>
      <c r="F13" s="5"/>
      <c r="G13" s="5"/>
      <c r="H13" s="5"/>
    </row>
    <row r="14" spans="2:8" ht="14.5" x14ac:dyDescent="0.3">
      <c r="B14" s="420" t="s">
        <v>350</v>
      </c>
      <c r="C14" s="421"/>
      <c r="D14" s="422"/>
      <c r="E14" s="5"/>
      <c r="F14" s="5"/>
      <c r="G14" s="5"/>
      <c r="H14" s="5"/>
    </row>
    <row r="15" spans="2:8" ht="14.5" x14ac:dyDescent="0.3">
      <c r="B15" s="528" t="s">
        <v>351</v>
      </c>
      <c r="C15" s="529"/>
      <c r="D15" s="530"/>
      <c r="E15" s="5"/>
      <c r="F15" s="5"/>
      <c r="G15" s="5"/>
      <c r="H15" s="5"/>
    </row>
    <row r="16" spans="2:8" ht="14.5" x14ac:dyDescent="0.3">
      <c r="B16" s="420" t="s">
        <v>352</v>
      </c>
      <c r="C16" s="421"/>
      <c r="D16" s="422"/>
      <c r="E16" s="5"/>
      <c r="F16" s="5"/>
      <c r="G16" s="5"/>
      <c r="H16" s="5"/>
    </row>
    <row r="17" spans="2:8" ht="14.5" x14ac:dyDescent="0.3">
      <c r="B17" s="528" t="s">
        <v>353</v>
      </c>
      <c r="C17" s="529"/>
      <c r="D17" s="530"/>
      <c r="E17" s="5"/>
      <c r="F17" s="5"/>
      <c r="G17" s="5"/>
      <c r="H17" s="5"/>
    </row>
    <row r="18" spans="2:8" ht="15" thickBot="1" x14ac:dyDescent="0.4">
      <c r="B18" s="436" t="s">
        <v>323</v>
      </c>
      <c r="C18" s="169"/>
      <c r="D18" s="437"/>
      <c r="E18" s="5"/>
      <c r="F18" s="5"/>
      <c r="G18" s="5"/>
      <c r="H18" s="5"/>
    </row>
  </sheetData>
  <mergeCells count="7">
    <mergeCell ref="B17:D17"/>
    <mergeCell ref="B10:D11"/>
    <mergeCell ref="G2:H2"/>
    <mergeCell ref="B12:D12"/>
    <mergeCell ref="B13:D13"/>
    <mergeCell ref="B15:D15"/>
    <mergeCell ref="B2:D2"/>
  </mergeCells>
  <phoneticPr fontId="7" type="noConversion"/>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0" tint="-0.499984740745262"/>
  </sheetPr>
  <dimension ref="A1:V45"/>
  <sheetViews>
    <sheetView topLeftCell="A28" zoomScaleNormal="100" workbookViewId="0">
      <selection activeCell="C29" sqref="C29"/>
    </sheetView>
  </sheetViews>
  <sheetFormatPr defaultColWidth="8.54296875" defaultRowHeight="14.5" x14ac:dyDescent="0.35"/>
  <cols>
    <col min="1" max="1" width="3.453125" style="266" customWidth="1"/>
    <col min="2" max="2" width="17.453125" style="266" customWidth="1"/>
    <col min="3" max="3" width="14" style="262" bestFit="1" customWidth="1"/>
    <col min="4" max="4" width="40.54296875" style="266" customWidth="1"/>
    <col min="5" max="5" width="48.453125" style="266" customWidth="1"/>
    <col min="6" max="6" width="47.453125" style="284" customWidth="1"/>
    <col min="7" max="7" width="27.54296875" style="284" customWidth="1"/>
    <col min="8" max="8" width="33.453125" style="284" customWidth="1"/>
    <col min="9" max="9" width="33.54296875" style="266" bestFit="1" customWidth="1"/>
    <col min="10" max="10" width="18.453125" style="284" customWidth="1"/>
    <col min="11" max="11" width="36.453125" style="285" customWidth="1"/>
    <col min="12" max="12" width="30.54296875" style="286" bestFit="1" customWidth="1"/>
    <col min="13" max="13" width="15.453125" style="285" bestFit="1" customWidth="1"/>
    <col min="14" max="14" width="12.453125" style="266" bestFit="1" customWidth="1"/>
    <col min="15" max="15" width="3.54296875" style="266" customWidth="1"/>
    <col min="16" max="16" width="13.54296875" style="266" bestFit="1" customWidth="1"/>
    <col min="17" max="19" width="8.54296875" style="266"/>
    <col min="20" max="20" width="11.453125" style="266" bestFit="1" customWidth="1"/>
    <col min="21" max="16384" width="8.54296875" style="266"/>
  </cols>
  <sheetData>
    <row r="1" spans="1:17" x14ac:dyDescent="0.35">
      <c r="A1" s="261"/>
      <c r="B1" s="261"/>
      <c r="D1" s="261"/>
      <c r="E1" s="263"/>
      <c r="F1" s="263"/>
      <c r="G1" s="263"/>
      <c r="H1" s="261"/>
      <c r="I1" s="263"/>
      <c r="J1" s="264"/>
      <c r="K1" s="265"/>
      <c r="L1" s="264"/>
      <c r="M1" s="261"/>
      <c r="N1" s="261"/>
    </row>
    <row r="2" spans="1:17" s="269" customFormat="1" ht="26" x14ac:dyDescent="0.35">
      <c r="A2" s="267"/>
      <c r="B2" s="268" t="s">
        <v>48</v>
      </c>
      <c r="C2" s="206"/>
      <c r="D2" s="92"/>
      <c r="E2" s="268"/>
      <c r="F2" s="268"/>
      <c r="G2" s="268"/>
      <c r="H2" s="268"/>
      <c r="I2" s="268"/>
      <c r="J2" s="268"/>
      <c r="K2" s="268"/>
      <c r="L2" s="268"/>
      <c r="M2" s="268"/>
      <c r="N2" s="268"/>
    </row>
    <row r="3" spans="1:17" s="271" customFormat="1" ht="26" x14ac:dyDescent="0.35">
      <c r="A3" s="270"/>
      <c r="B3" s="268"/>
      <c r="C3" s="206"/>
      <c r="D3" s="92"/>
      <c r="E3" s="268"/>
      <c r="F3" s="268"/>
      <c r="G3" s="268"/>
      <c r="H3" s="268"/>
      <c r="I3" s="268"/>
      <c r="J3" s="268"/>
      <c r="K3" s="268"/>
      <c r="L3" s="268"/>
      <c r="M3" s="268"/>
      <c r="N3" s="268"/>
      <c r="P3" s="298" t="s">
        <v>331</v>
      </c>
    </row>
    <row r="4" spans="1:17" s="271" customFormat="1" ht="26" x14ac:dyDescent="0.35">
      <c r="A4" s="270"/>
      <c r="B4" s="92"/>
      <c r="C4" s="206"/>
      <c r="D4" s="92"/>
      <c r="E4" s="92"/>
      <c r="F4" s="92"/>
      <c r="G4" s="92"/>
      <c r="H4" s="92"/>
      <c r="I4" s="92"/>
      <c r="J4" s="92"/>
      <c r="K4" s="92"/>
      <c r="L4" s="92"/>
      <c r="M4" s="92"/>
      <c r="N4" s="92"/>
      <c r="P4" s="298"/>
    </row>
    <row r="5" spans="1:17" s="269" customFormat="1" ht="13.5" thickBot="1" x14ac:dyDescent="0.4">
      <c r="A5" s="267"/>
      <c r="B5" s="287" t="s">
        <v>49</v>
      </c>
      <c r="C5" s="301" t="s">
        <v>9</v>
      </c>
      <c r="D5" s="302" t="s">
        <v>161</v>
      </c>
      <c r="E5" s="303" t="s">
        <v>162</v>
      </c>
      <c r="F5" s="303" t="s">
        <v>51</v>
      </c>
      <c r="G5" s="303" t="s">
        <v>52</v>
      </c>
      <c r="H5" s="302" t="s">
        <v>148</v>
      </c>
      <c r="I5" s="304" t="s">
        <v>50</v>
      </c>
      <c r="J5" s="305" t="s">
        <v>53</v>
      </c>
      <c r="K5" s="305" t="s">
        <v>54</v>
      </c>
      <c r="L5" s="306" t="s">
        <v>55</v>
      </c>
      <c r="M5" s="302" t="s">
        <v>56</v>
      </c>
      <c r="N5" s="307" t="s">
        <v>57</v>
      </c>
      <c r="P5" s="94"/>
    </row>
    <row r="6" spans="1:17" s="269" customFormat="1" ht="52" x14ac:dyDescent="0.35">
      <c r="A6" s="267"/>
      <c r="B6" s="300"/>
      <c r="C6" s="207" t="s">
        <v>130</v>
      </c>
      <c r="D6" s="235" t="s">
        <v>163</v>
      </c>
      <c r="E6" s="317" t="s">
        <v>239</v>
      </c>
      <c r="F6" s="321" t="s">
        <v>59</v>
      </c>
      <c r="G6" s="194" t="s">
        <v>164</v>
      </c>
      <c r="H6" s="238" t="s">
        <v>60</v>
      </c>
      <c r="I6" s="198" t="s">
        <v>58</v>
      </c>
      <c r="J6" s="328">
        <v>16.239999999999998</v>
      </c>
      <c r="K6" s="325" t="s">
        <v>165</v>
      </c>
      <c r="L6" s="93">
        <v>0.33300000000000002</v>
      </c>
      <c r="M6" s="93">
        <v>0.33300000000000002</v>
      </c>
      <c r="N6" s="314">
        <v>0.01</v>
      </c>
      <c r="P6" s="94">
        <f t="shared" ref="P6:P30" si="0">SUM(L6+M6+N6)*J6</f>
        <v>10.97824</v>
      </c>
    </row>
    <row r="7" spans="1:17" s="269" customFormat="1" ht="52" x14ac:dyDescent="0.35">
      <c r="A7" s="267"/>
      <c r="B7" s="300"/>
      <c r="C7" s="208" t="s">
        <v>131</v>
      </c>
      <c r="D7" s="236" t="s">
        <v>61</v>
      </c>
      <c r="E7" s="318" t="s">
        <v>240</v>
      </c>
      <c r="F7" s="322" t="s">
        <v>147</v>
      </c>
      <c r="G7" s="323" t="s">
        <v>62</v>
      </c>
      <c r="H7" s="322" t="s">
        <v>149</v>
      </c>
      <c r="I7" s="323" t="s">
        <v>58</v>
      </c>
      <c r="J7" s="259">
        <v>14.8</v>
      </c>
      <c r="K7" s="326" t="s">
        <v>166</v>
      </c>
      <c r="L7" s="95">
        <v>0.33300000000000002</v>
      </c>
      <c r="M7" s="95">
        <v>0.33300000000000002</v>
      </c>
      <c r="N7" s="315">
        <v>0.01</v>
      </c>
      <c r="P7" s="94">
        <f t="shared" si="0"/>
        <v>10.004800000000001</v>
      </c>
    </row>
    <row r="8" spans="1:17" s="269" customFormat="1" ht="65" x14ac:dyDescent="0.35">
      <c r="A8" s="267"/>
      <c r="B8" s="300"/>
      <c r="C8" s="208" t="s">
        <v>132</v>
      </c>
      <c r="D8" s="236" t="s">
        <v>167</v>
      </c>
      <c r="E8" s="319" t="s">
        <v>241</v>
      </c>
      <c r="F8" s="239" t="s">
        <v>168</v>
      </c>
      <c r="G8" s="323" t="s">
        <v>169</v>
      </c>
      <c r="H8" s="239" t="s">
        <v>170</v>
      </c>
      <c r="I8" s="323" t="s">
        <v>58</v>
      </c>
      <c r="J8" s="259">
        <v>850</v>
      </c>
      <c r="K8" s="326" t="s">
        <v>171</v>
      </c>
      <c r="L8" s="95">
        <v>0.33300000000000002</v>
      </c>
      <c r="M8" s="95">
        <v>0.33300000000000002</v>
      </c>
      <c r="N8" s="315">
        <v>0.01</v>
      </c>
      <c r="P8" s="94">
        <f t="shared" si="0"/>
        <v>574.6</v>
      </c>
    </row>
    <row r="9" spans="1:17" s="269" customFormat="1" ht="39.5" thickBot="1" x14ac:dyDescent="0.4">
      <c r="A9" s="267"/>
      <c r="B9" s="300"/>
      <c r="C9" s="209" t="s">
        <v>133</v>
      </c>
      <c r="D9" s="237" t="s">
        <v>63</v>
      </c>
      <c r="E9" s="320" t="s">
        <v>242</v>
      </c>
      <c r="F9" s="241" t="s">
        <v>64</v>
      </c>
      <c r="G9" s="324" t="s">
        <v>65</v>
      </c>
      <c r="H9" s="241" t="s">
        <v>66</v>
      </c>
      <c r="I9" s="324" t="s">
        <v>58</v>
      </c>
      <c r="J9" s="260">
        <f>27470.7/52/35</f>
        <v>15.093791208791208</v>
      </c>
      <c r="K9" s="327" t="s">
        <v>67</v>
      </c>
      <c r="L9" s="100">
        <v>0.33300000000000002</v>
      </c>
      <c r="M9" s="100">
        <v>0.33300000000000002</v>
      </c>
      <c r="N9" s="316">
        <v>0.01</v>
      </c>
      <c r="P9" s="94">
        <f t="shared" si="0"/>
        <v>10.203402857142857</v>
      </c>
    </row>
    <row r="10" spans="1:17" s="269" customFormat="1" ht="39" x14ac:dyDescent="0.35">
      <c r="A10" s="267"/>
      <c r="B10" s="288"/>
      <c r="C10" s="308" t="s">
        <v>109</v>
      </c>
      <c r="D10" s="309" t="s">
        <v>173</v>
      </c>
      <c r="E10" s="310" t="s">
        <v>243</v>
      </c>
      <c r="F10" s="311" t="s">
        <v>68</v>
      </c>
      <c r="G10" s="312" t="s">
        <v>69</v>
      </c>
      <c r="H10" s="312" t="s">
        <v>70</v>
      </c>
      <c r="I10" s="311" t="s">
        <v>172</v>
      </c>
      <c r="J10" s="109">
        <v>300</v>
      </c>
      <c r="K10" s="313" t="s">
        <v>71</v>
      </c>
      <c r="L10" s="110">
        <v>0.33300000000000002</v>
      </c>
      <c r="M10" s="110">
        <v>0.33300000000000002</v>
      </c>
      <c r="N10" s="205">
        <v>0.01</v>
      </c>
      <c r="P10" s="94">
        <f t="shared" si="0"/>
        <v>202.8</v>
      </c>
    </row>
    <row r="11" spans="1:17" s="269" customFormat="1" ht="78" x14ac:dyDescent="0.35">
      <c r="A11" s="267"/>
      <c r="B11" s="288"/>
      <c r="C11" s="289" t="s">
        <v>110</v>
      </c>
      <c r="D11" s="104" t="s">
        <v>174</v>
      </c>
      <c r="E11" s="290" t="s">
        <v>244</v>
      </c>
      <c r="F11" s="111" t="s">
        <v>175</v>
      </c>
      <c r="G11" s="195" t="s">
        <v>176</v>
      </c>
      <c r="H11" s="195" t="s">
        <v>72</v>
      </c>
      <c r="I11" s="111" t="s">
        <v>172</v>
      </c>
      <c r="J11" s="99">
        <v>300</v>
      </c>
      <c r="K11" s="99" t="s">
        <v>73</v>
      </c>
      <c r="L11" s="95">
        <v>0.33300000000000002</v>
      </c>
      <c r="M11" s="95">
        <v>0.33300000000000002</v>
      </c>
      <c r="N11" s="202">
        <v>0.01</v>
      </c>
      <c r="P11" s="94">
        <f t="shared" si="0"/>
        <v>202.8</v>
      </c>
    </row>
    <row r="12" spans="1:17" s="269" customFormat="1" ht="52.5" thickBot="1" x14ac:dyDescent="0.4">
      <c r="A12" s="267"/>
      <c r="B12" s="288"/>
      <c r="C12" s="329" t="s">
        <v>111</v>
      </c>
      <c r="D12" s="297" t="s">
        <v>177</v>
      </c>
      <c r="E12" s="330" t="s">
        <v>245</v>
      </c>
      <c r="F12" s="331" t="s">
        <v>74</v>
      </c>
      <c r="G12" s="297" t="s">
        <v>75</v>
      </c>
      <c r="H12" s="331" t="s">
        <v>178</v>
      </c>
      <c r="I12" s="297" t="s">
        <v>172</v>
      </c>
      <c r="J12" s="332">
        <f>22.5*26+225</f>
        <v>810</v>
      </c>
      <c r="K12" s="332" t="s">
        <v>179</v>
      </c>
      <c r="L12" s="97">
        <v>0.33300000000000002</v>
      </c>
      <c r="M12" s="97">
        <v>0.33300000000000002</v>
      </c>
      <c r="N12" s="203">
        <v>0.01</v>
      </c>
      <c r="P12" s="94">
        <f t="shared" si="0"/>
        <v>547.56000000000006</v>
      </c>
    </row>
    <row r="13" spans="1:17" s="269" customFormat="1" ht="52" x14ac:dyDescent="0.35">
      <c r="A13" s="267"/>
      <c r="B13" s="300"/>
      <c r="C13" s="337" t="s">
        <v>108</v>
      </c>
      <c r="D13" s="235" t="s">
        <v>315</v>
      </c>
      <c r="E13" s="339" t="s">
        <v>246</v>
      </c>
      <c r="F13" s="321" t="s">
        <v>181</v>
      </c>
      <c r="G13" s="341" t="s">
        <v>182</v>
      </c>
      <c r="H13" s="235" t="s">
        <v>232</v>
      </c>
      <c r="I13" s="194" t="s">
        <v>180</v>
      </c>
      <c r="J13" s="328">
        <v>500</v>
      </c>
      <c r="K13" s="345" t="s">
        <v>183</v>
      </c>
      <c r="L13" s="347">
        <v>0.33300000000000002</v>
      </c>
      <c r="M13" s="349">
        <v>0.33300000000000002</v>
      </c>
      <c r="N13" s="347">
        <v>0.01</v>
      </c>
      <c r="O13" s="272"/>
      <c r="P13" s="94">
        <f t="shared" si="0"/>
        <v>338</v>
      </c>
    </row>
    <row r="14" spans="1:17" s="269" customFormat="1" ht="39" customHeight="1" thickBot="1" x14ac:dyDescent="0.35">
      <c r="A14" s="267"/>
      <c r="B14" s="300"/>
      <c r="C14" s="338" t="s">
        <v>113</v>
      </c>
      <c r="D14" s="240" t="s">
        <v>184</v>
      </c>
      <c r="E14" s="340" t="s">
        <v>247</v>
      </c>
      <c r="F14" s="241" t="s">
        <v>76</v>
      </c>
      <c r="G14" s="342" t="s">
        <v>185</v>
      </c>
      <c r="H14" s="241" t="s">
        <v>77</v>
      </c>
      <c r="I14" s="343" t="s">
        <v>104</v>
      </c>
      <c r="J14" s="344">
        <v>4</v>
      </c>
      <c r="K14" s="346" t="s">
        <v>78</v>
      </c>
      <c r="L14" s="348">
        <v>0.33</v>
      </c>
      <c r="M14" s="350">
        <v>0.33</v>
      </c>
      <c r="N14" s="348">
        <v>0.01</v>
      </c>
      <c r="O14" s="273"/>
      <c r="P14" s="94">
        <f t="shared" si="0"/>
        <v>2.68</v>
      </c>
      <c r="Q14" s="273"/>
    </row>
    <row r="15" spans="1:17" s="269" customFormat="1" ht="39" x14ac:dyDescent="0.35">
      <c r="A15" s="267"/>
      <c r="B15" s="292"/>
      <c r="C15" s="308" t="s">
        <v>114</v>
      </c>
      <c r="D15" s="311" t="s">
        <v>186</v>
      </c>
      <c r="E15" s="310" t="s">
        <v>297</v>
      </c>
      <c r="F15" s="311" t="s">
        <v>295</v>
      </c>
      <c r="G15" s="312" t="s">
        <v>187</v>
      </c>
      <c r="H15" s="333" t="s">
        <v>188</v>
      </c>
      <c r="I15" s="334" t="s">
        <v>79</v>
      </c>
      <c r="J15" s="335">
        <v>0.751</v>
      </c>
      <c r="K15" s="336" t="s">
        <v>189</v>
      </c>
      <c r="L15" s="110">
        <v>0.01</v>
      </c>
      <c r="M15" s="110">
        <v>0.01</v>
      </c>
      <c r="N15" s="205">
        <v>0.01</v>
      </c>
      <c r="P15" s="94">
        <f t="shared" si="0"/>
        <v>2.2529999999999998E-2</v>
      </c>
    </row>
    <row r="16" spans="1:17" s="269" customFormat="1" ht="65" x14ac:dyDescent="0.35">
      <c r="A16" s="267"/>
      <c r="B16" s="292"/>
      <c r="C16" s="289" t="s">
        <v>115</v>
      </c>
      <c r="D16" s="111" t="s">
        <v>190</v>
      </c>
      <c r="E16" s="290" t="s">
        <v>296</v>
      </c>
      <c r="F16" s="111" t="s">
        <v>80</v>
      </c>
      <c r="G16" s="195" t="s">
        <v>187</v>
      </c>
      <c r="H16" s="200"/>
      <c r="I16" s="291"/>
      <c r="J16" s="101">
        <v>0.751</v>
      </c>
      <c r="K16" s="99" t="s">
        <v>191</v>
      </c>
      <c r="L16" s="95">
        <v>0.01</v>
      </c>
      <c r="M16" s="95">
        <v>0.01</v>
      </c>
      <c r="N16" s="202">
        <v>0.01</v>
      </c>
      <c r="P16" s="94">
        <f t="shared" si="0"/>
        <v>2.2529999999999998E-2</v>
      </c>
    </row>
    <row r="17" spans="1:22" s="275" customFormat="1" ht="65" x14ac:dyDescent="0.35">
      <c r="A17" s="274"/>
      <c r="B17" s="292"/>
      <c r="C17" s="289" t="s">
        <v>116</v>
      </c>
      <c r="D17" s="111" t="s">
        <v>314</v>
      </c>
      <c r="E17" s="290" t="s">
        <v>298</v>
      </c>
      <c r="F17" s="195" t="s">
        <v>81</v>
      </c>
      <c r="G17" s="111" t="s">
        <v>192</v>
      </c>
      <c r="H17" s="195" t="s">
        <v>82</v>
      </c>
      <c r="I17" s="291" t="s">
        <v>14</v>
      </c>
      <c r="J17" s="103">
        <v>207.4</v>
      </c>
      <c r="K17" s="99" t="s">
        <v>193</v>
      </c>
      <c r="L17" s="95">
        <v>0.33300000000000002</v>
      </c>
      <c r="M17" s="95">
        <v>0.33300000000000002</v>
      </c>
      <c r="N17" s="202">
        <v>0.01</v>
      </c>
      <c r="P17" s="299">
        <f t="shared" si="0"/>
        <v>140.20240000000001</v>
      </c>
    </row>
    <row r="18" spans="1:22" s="275" customFormat="1" ht="52" x14ac:dyDescent="0.35">
      <c r="A18" s="274"/>
      <c r="B18" s="292"/>
      <c r="C18" s="289" t="s">
        <v>117</v>
      </c>
      <c r="D18" s="104" t="s">
        <v>194</v>
      </c>
      <c r="E18" s="290" t="s">
        <v>299</v>
      </c>
      <c r="F18" s="104" t="s">
        <v>81</v>
      </c>
      <c r="G18" s="104" t="s">
        <v>195</v>
      </c>
      <c r="H18" s="104" t="s">
        <v>83</v>
      </c>
      <c r="I18" s="291"/>
      <c r="J18" s="99">
        <v>158.22999999999999</v>
      </c>
      <c r="K18" s="99" t="s">
        <v>196</v>
      </c>
      <c r="L18" s="105">
        <v>0.33300000000000002</v>
      </c>
      <c r="M18" s="105">
        <v>0.33300000000000002</v>
      </c>
      <c r="N18" s="204">
        <v>0.01</v>
      </c>
      <c r="P18" s="299">
        <f t="shared" si="0"/>
        <v>106.96348</v>
      </c>
    </row>
    <row r="19" spans="1:22" s="275" customFormat="1" ht="39.5" thickBot="1" x14ac:dyDescent="0.35">
      <c r="A19" s="274"/>
      <c r="B19" s="292"/>
      <c r="C19" s="329" t="s">
        <v>118</v>
      </c>
      <c r="D19" s="331" t="s">
        <v>197</v>
      </c>
      <c r="E19" s="351" t="s">
        <v>300</v>
      </c>
      <c r="F19" s="331" t="s">
        <v>81</v>
      </c>
      <c r="G19" s="331" t="s">
        <v>195</v>
      </c>
      <c r="H19" s="331" t="s">
        <v>83</v>
      </c>
      <c r="I19" s="296"/>
      <c r="J19" s="332">
        <v>158.22999999999999</v>
      </c>
      <c r="K19" s="332" t="s">
        <v>196</v>
      </c>
      <c r="L19" s="352">
        <v>0.33</v>
      </c>
      <c r="M19" s="352">
        <v>0.33</v>
      </c>
      <c r="N19" s="353">
        <v>0.01</v>
      </c>
      <c r="P19" s="299">
        <f t="shared" si="0"/>
        <v>106.0141</v>
      </c>
      <c r="Q19" s="276"/>
      <c r="R19" s="276"/>
      <c r="S19" s="276"/>
      <c r="T19" s="276"/>
      <c r="U19" s="276"/>
      <c r="V19" s="276"/>
    </row>
    <row r="20" spans="1:22" s="275" customFormat="1" ht="39" x14ac:dyDescent="0.3">
      <c r="A20" s="274"/>
      <c r="B20" s="201" t="s">
        <v>84</v>
      </c>
      <c r="C20" s="207" t="s">
        <v>119</v>
      </c>
      <c r="D20" s="356" t="s">
        <v>198</v>
      </c>
      <c r="E20" s="317" t="s">
        <v>301</v>
      </c>
      <c r="F20" s="356" t="s">
        <v>81</v>
      </c>
      <c r="G20" s="235" t="s">
        <v>200</v>
      </c>
      <c r="H20" s="361" t="s">
        <v>86</v>
      </c>
      <c r="I20" s="364"/>
      <c r="J20" s="367">
        <f>'[2]Input - Output Achieved'!Q60/'[2]Input - Output Achieved'!J60/2</f>
        <v>23302.325581395347</v>
      </c>
      <c r="K20" s="371" t="s">
        <v>199</v>
      </c>
      <c r="L20" s="375">
        <v>0.33300000000000002</v>
      </c>
      <c r="M20" s="378">
        <v>0.33300000000000002</v>
      </c>
      <c r="N20" s="382">
        <v>0.01</v>
      </c>
      <c r="P20" s="299">
        <f t="shared" si="0"/>
        <v>15752.372093023256</v>
      </c>
      <c r="Q20" s="276"/>
      <c r="R20" s="276"/>
      <c r="S20" s="276"/>
      <c r="T20" s="276"/>
      <c r="U20" s="276"/>
      <c r="V20" s="276"/>
    </row>
    <row r="21" spans="1:22" s="275" customFormat="1" ht="39" x14ac:dyDescent="0.3">
      <c r="A21" s="274"/>
      <c r="B21" s="201"/>
      <c r="C21" s="208" t="s">
        <v>120</v>
      </c>
      <c r="D21" s="357" t="s">
        <v>85</v>
      </c>
      <c r="E21" s="319" t="s">
        <v>302</v>
      </c>
      <c r="F21" s="357" t="s">
        <v>81</v>
      </c>
      <c r="G21" s="236" t="s">
        <v>200</v>
      </c>
      <c r="H21" s="362" t="s">
        <v>86</v>
      </c>
      <c r="I21" s="365"/>
      <c r="J21" s="368">
        <f>'[2]Input - Output Achieved'!Q60/'[2]Input - Output Achieved'!J60</f>
        <v>46604.651162790695</v>
      </c>
      <c r="K21" s="372" t="s">
        <v>199</v>
      </c>
      <c r="L21" s="376">
        <v>0.33</v>
      </c>
      <c r="M21" s="379">
        <v>0.33</v>
      </c>
      <c r="N21" s="383">
        <v>0.01</v>
      </c>
      <c r="P21" s="299">
        <f t="shared" si="0"/>
        <v>31225.116279069767</v>
      </c>
      <c r="Q21" s="276"/>
      <c r="R21" s="276"/>
      <c r="S21" s="276"/>
      <c r="T21" s="276"/>
      <c r="U21" s="276"/>
      <c r="V21" s="276"/>
    </row>
    <row r="22" spans="1:22" s="275" customFormat="1" ht="39" x14ac:dyDescent="0.3">
      <c r="A22" s="274"/>
      <c r="B22" s="201"/>
      <c r="C22" s="208" t="s">
        <v>121</v>
      </c>
      <c r="D22" s="357" t="s">
        <v>313</v>
      </c>
      <c r="E22" s="319" t="s">
        <v>303</v>
      </c>
      <c r="F22" s="357" t="s">
        <v>81</v>
      </c>
      <c r="G22" s="236" t="s">
        <v>87</v>
      </c>
      <c r="H22" s="362" t="s">
        <v>86</v>
      </c>
      <c r="I22" s="365"/>
      <c r="J22" s="368">
        <f>'[2]Input - Output Achieved'!Q60/'[2]Input - Output Achieved'!J60/2</f>
        <v>23302.325581395347</v>
      </c>
      <c r="K22" s="372" t="s">
        <v>199</v>
      </c>
      <c r="L22" s="376">
        <v>0.33</v>
      </c>
      <c r="M22" s="379">
        <v>0.33</v>
      </c>
      <c r="N22" s="383">
        <v>0.01</v>
      </c>
      <c r="P22" s="299">
        <f t="shared" si="0"/>
        <v>15612.558139534884</v>
      </c>
      <c r="Q22" s="276"/>
      <c r="R22" s="276"/>
      <c r="S22" s="276"/>
      <c r="T22" s="276"/>
      <c r="U22" s="276"/>
      <c r="V22" s="276"/>
    </row>
    <row r="23" spans="1:22" s="269" customFormat="1" ht="39" x14ac:dyDescent="0.3">
      <c r="A23" s="267"/>
      <c r="B23" s="201"/>
      <c r="C23" s="208" t="s">
        <v>122</v>
      </c>
      <c r="D23" s="357" t="s">
        <v>313</v>
      </c>
      <c r="E23" s="319" t="s">
        <v>304</v>
      </c>
      <c r="F23" s="357" t="s">
        <v>81</v>
      </c>
      <c r="G23" s="236" t="s">
        <v>87</v>
      </c>
      <c r="H23" s="362" t="s">
        <v>86</v>
      </c>
      <c r="I23" s="365"/>
      <c r="J23" s="368">
        <f>'[2]Input - Output Achieved'!Q60/'[2]Input - Output Achieved'!J60</f>
        <v>46604.651162790695</v>
      </c>
      <c r="K23" s="372" t="s">
        <v>199</v>
      </c>
      <c r="L23" s="376">
        <v>0.33300000000000002</v>
      </c>
      <c r="M23" s="379">
        <v>0.33300000000000002</v>
      </c>
      <c r="N23" s="383">
        <v>0.01</v>
      </c>
      <c r="P23" s="94">
        <f t="shared" si="0"/>
        <v>31504.744186046511</v>
      </c>
      <c r="Q23" s="277"/>
      <c r="R23" s="277"/>
      <c r="S23" s="277"/>
      <c r="T23" s="277"/>
      <c r="U23" s="277"/>
      <c r="V23" s="277"/>
    </row>
    <row r="24" spans="1:22" s="269" customFormat="1" ht="52" x14ac:dyDescent="0.3">
      <c r="A24" s="267"/>
      <c r="B24" s="201"/>
      <c r="C24" s="208" t="s">
        <v>123</v>
      </c>
      <c r="D24" s="323" t="s">
        <v>88</v>
      </c>
      <c r="E24" s="358" t="s">
        <v>305</v>
      </c>
      <c r="F24" s="323" t="s">
        <v>202</v>
      </c>
      <c r="G24" s="360" t="s">
        <v>89</v>
      </c>
      <c r="H24" s="363" t="s">
        <v>86</v>
      </c>
      <c r="I24" s="365" t="s">
        <v>201</v>
      </c>
      <c r="J24" s="369">
        <v>1</v>
      </c>
      <c r="K24" s="373" t="s">
        <v>203</v>
      </c>
      <c r="L24" s="377">
        <v>0.33300000000000002</v>
      </c>
      <c r="M24" s="380">
        <v>0.33300000000000002</v>
      </c>
      <c r="N24" s="384">
        <v>0.01</v>
      </c>
      <c r="P24" s="94">
        <f>SUM(L24+M24+N24)*J24</f>
        <v>0.67600000000000005</v>
      </c>
      <c r="Q24" s="277"/>
      <c r="R24" s="277"/>
      <c r="S24" s="277"/>
      <c r="T24" s="277"/>
      <c r="U24" s="277"/>
      <c r="V24" s="277"/>
    </row>
    <row r="25" spans="1:22" s="269" customFormat="1" ht="26.5" thickBot="1" x14ac:dyDescent="0.4">
      <c r="A25" s="267"/>
      <c r="B25" s="201"/>
      <c r="C25" s="209" t="s">
        <v>124</v>
      </c>
      <c r="D25" s="342" t="s">
        <v>312</v>
      </c>
      <c r="E25" s="359" t="s">
        <v>306</v>
      </c>
      <c r="F25" s="324" t="s">
        <v>81</v>
      </c>
      <c r="G25" s="237" t="s">
        <v>195</v>
      </c>
      <c r="H25" s="324" t="s">
        <v>90</v>
      </c>
      <c r="I25" s="366"/>
      <c r="J25" s="370">
        <v>125.62</v>
      </c>
      <c r="K25" s="374" t="s">
        <v>204</v>
      </c>
      <c r="L25" s="350">
        <v>0.33300000000000002</v>
      </c>
      <c r="M25" s="381">
        <v>0.33300000000000002</v>
      </c>
      <c r="N25" s="348">
        <v>0.01</v>
      </c>
      <c r="P25" s="94">
        <f t="shared" si="0"/>
        <v>84.919120000000007</v>
      </c>
    </row>
    <row r="26" spans="1:22" s="269" customFormat="1" ht="104" x14ac:dyDescent="0.35">
      <c r="A26" s="267"/>
      <c r="B26" s="293" t="s">
        <v>91</v>
      </c>
      <c r="C26" s="354" t="s">
        <v>125</v>
      </c>
      <c r="D26" s="355" t="s">
        <v>92</v>
      </c>
      <c r="E26" s="310" t="s">
        <v>307</v>
      </c>
      <c r="F26" s="311" t="s">
        <v>206</v>
      </c>
      <c r="G26" s="311" t="s">
        <v>207</v>
      </c>
      <c r="H26" s="108" t="s">
        <v>93</v>
      </c>
      <c r="I26" s="333" t="s">
        <v>205</v>
      </c>
      <c r="J26" s="109">
        <v>69.349999999999994</v>
      </c>
      <c r="K26" s="336" t="s">
        <v>208</v>
      </c>
      <c r="L26" s="110">
        <v>0.33300000000000002</v>
      </c>
      <c r="M26" s="110">
        <v>0.33300000000000002</v>
      </c>
      <c r="N26" s="205">
        <v>0.01</v>
      </c>
      <c r="P26" s="94">
        <f t="shared" si="0"/>
        <v>46.880600000000001</v>
      </c>
    </row>
    <row r="27" spans="1:22" s="269" customFormat="1" ht="65" x14ac:dyDescent="0.35">
      <c r="A27" s="267"/>
      <c r="B27" s="293"/>
      <c r="C27" s="294" t="s">
        <v>126</v>
      </c>
      <c r="D27" s="295" t="s">
        <v>311</v>
      </c>
      <c r="E27" s="290" t="s">
        <v>308</v>
      </c>
      <c r="F27" s="111" t="s">
        <v>209</v>
      </c>
      <c r="G27" s="111" t="s">
        <v>210</v>
      </c>
      <c r="H27" s="111" t="s">
        <v>211</v>
      </c>
      <c r="I27" s="200"/>
      <c r="J27" s="94">
        <v>94.15</v>
      </c>
      <c r="K27" s="99" t="s">
        <v>94</v>
      </c>
      <c r="L27" s="95">
        <v>0.33300000000000002</v>
      </c>
      <c r="M27" s="95">
        <v>0.33300000000000002</v>
      </c>
      <c r="N27" s="202">
        <v>0.01</v>
      </c>
      <c r="P27" s="94">
        <f>SUM(L27+M27+N27)*J27</f>
        <v>63.645400000000009</v>
      </c>
    </row>
    <row r="28" spans="1:22" s="269" customFormat="1" ht="65.5" thickBot="1" x14ac:dyDescent="0.4">
      <c r="A28" s="267"/>
      <c r="B28" s="293"/>
      <c r="C28" s="385" t="s">
        <v>127</v>
      </c>
      <c r="D28" s="386" t="s">
        <v>310</v>
      </c>
      <c r="E28" s="387" t="s">
        <v>360</v>
      </c>
      <c r="F28" s="297" t="s">
        <v>212</v>
      </c>
      <c r="G28" s="297" t="s">
        <v>95</v>
      </c>
      <c r="H28" s="115" t="s">
        <v>361</v>
      </c>
      <c r="I28" s="388"/>
      <c r="J28" s="96">
        <v>4800</v>
      </c>
      <c r="K28" s="331" t="s">
        <v>96</v>
      </c>
      <c r="L28" s="97">
        <v>0.33300000000000002</v>
      </c>
      <c r="M28" s="97">
        <v>0.33300000000000002</v>
      </c>
      <c r="N28" s="203">
        <v>0.01</v>
      </c>
      <c r="P28" s="94">
        <f t="shared" si="0"/>
        <v>3244.8</v>
      </c>
    </row>
    <row r="29" spans="1:22" s="269" customFormat="1" ht="117" x14ac:dyDescent="0.35">
      <c r="A29" s="267"/>
      <c r="B29" s="201" t="s">
        <v>97</v>
      </c>
      <c r="C29" s="210" t="s">
        <v>128</v>
      </c>
      <c r="D29" s="194" t="s">
        <v>98</v>
      </c>
      <c r="E29" s="317" t="s">
        <v>248</v>
      </c>
      <c r="F29" s="194" t="s">
        <v>99</v>
      </c>
      <c r="G29" s="238" t="s">
        <v>214</v>
      </c>
      <c r="H29" s="390" t="s">
        <v>86</v>
      </c>
      <c r="I29" s="392" t="s">
        <v>213</v>
      </c>
      <c r="J29" s="394">
        <v>1</v>
      </c>
      <c r="K29" s="371" t="s">
        <v>203</v>
      </c>
      <c r="L29" s="349">
        <v>0.33300000000000002</v>
      </c>
      <c r="M29" s="396">
        <v>0.33300000000000002</v>
      </c>
      <c r="N29" s="347">
        <v>0.01</v>
      </c>
      <c r="P29" s="94">
        <f t="shared" si="0"/>
        <v>0.67600000000000005</v>
      </c>
    </row>
    <row r="30" spans="1:22" s="269" customFormat="1" ht="52.5" thickBot="1" x14ac:dyDescent="0.4">
      <c r="A30" s="267"/>
      <c r="B30" s="201"/>
      <c r="C30" s="389" t="s">
        <v>129</v>
      </c>
      <c r="D30" s="324" t="s">
        <v>249</v>
      </c>
      <c r="E30" s="320" t="s">
        <v>309</v>
      </c>
      <c r="F30" s="324" t="s">
        <v>215</v>
      </c>
      <c r="G30" s="237" t="s">
        <v>214</v>
      </c>
      <c r="H30" s="391" t="s">
        <v>86</v>
      </c>
      <c r="I30" s="393"/>
      <c r="J30" s="395">
        <v>96.11</v>
      </c>
      <c r="K30" s="374" t="s">
        <v>216</v>
      </c>
      <c r="L30" s="350">
        <v>0.33300000000000002</v>
      </c>
      <c r="M30" s="381">
        <v>0.33300000000000002</v>
      </c>
      <c r="N30" s="348">
        <v>0.01</v>
      </c>
      <c r="P30" s="94">
        <f t="shared" si="0"/>
        <v>64.970359999999999</v>
      </c>
    </row>
    <row r="31" spans="1:22" s="438" customFormat="1" ht="91" x14ac:dyDescent="0.35">
      <c r="B31" s="439" t="s">
        <v>217</v>
      </c>
      <c r="C31" s="440" t="s">
        <v>86</v>
      </c>
      <c r="D31" s="441" t="s">
        <v>365</v>
      </c>
      <c r="E31" s="442" t="s">
        <v>250</v>
      </c>
      <c r="F31" s="441" t="s">
        <v>150</v>
      </c>
      <c r="G31" s="441" t="s">
        <v>100</v>
      </c>
      <c r="H31" s="443" t="s">
        <v>160</v>
      </c>
      <c r="I31" s="444" t="s">
        <v>365</v>
      </c>
      <c r="J31" s="445">
        <v>0.52</v>
      </c>
      <c r="K31" s="446" t="s">
        <v>101</v>
      </c>
      <c r="L31" s="447"/>
      <c r="M31" s="447"/>
      <c r="N31" s="448"/>
      <c r="P31" s="449"/>
    </row>
    <row r="32" spans="1:22" s="244" customFormat="1" ht="13" x14ac:dyDescent="0.35">
      <c r="B32" s="242"/>
      <c r="C32" s="243"/>
      <c r="E32" s="245"/>
      <c r="F32" s="246"/>
      <c r="G32" s="246"/>
      <c r="I32" s="242"/>
      <c r="J32" s="247"/>
      <c r="K32" s="248"/>
      <c r="L32" s="249"/>
      <c r="M32" s="249"/>
      <c r="N32" s="249"/>
    </row>
    <row r="33" spans="1:14" s="244" customFormat="1" ht="13" x14ac:dyDescent="0.35">
      <c r="B33" s="242"/>
      <c r="C33" s="243"/>
      <c r="E33" s="245"/>
      <c r="F33" s="246"/>
      <c r="G33" s="246"/>
      <c r="I33" s="242"/>
      <c r="J33" s="247"/>
      <c r="K33" s="248"/>
      <c r="L33" s="249"/>
      <c r="M33" s="249"/>
      <c r="N33" s="249"/>
    </row>
    <row r="34" spans="1:14" s="269" customFormat="1" ht="13" x14ac:dyDescent="0.35">
      <c r="A34" s="267"/>
      <c r="B34" s="280" t="s">
        <v>1</v>
      </c>
      <c r="C34" s="197"/>
      <c r="D34" s="114"/>
      <c r="E34" s="196"/>
      <c r="F34" s="196"/>
      <c r="G34" s="197"/>
      <c r="H34" s="196"/>
      <c r="I34" s="196"/>
      <c r="J34" s="196"/>
      <c r="K34" s="112"/>
      <c r="L34" s="113"/>
      <c r="M34" s="112"/>
      <c r="N34" s="114"/>
    </row>
    <row r="35" spans="1:14" s="269" customFormat="1" ht="13" x14ac:dyDescent="0.35">
      <c r="A35" s="267"/>
      <c r="B35" s="279" t="s">
        <v>218</v>
      </c>
      <c r="C35" s="281"/>
      <c r="D35" s="114"/>
      <c r="E35" s="279"/>
      <c r="F35" s="279"/>
      <c r="G35" s="279"/>
      <c r="H35" s="279"/>
      <c r="I35" s="196"/>
      <c r="J35" s="199"/>
      <c r="K35" s="112"/>
      <c r="L35" s="113"/>
      <c r="M35" s="112"/>
      <c r="N35" s="114"/>
    </row>
    <row r="36" spans="1:14" s="269" customFormat="1" ht="13" x14ac:dyDescent="0.35">
      <c r="A36" s="267"/>
      <c r="B36" s="281"/>
      <c r="C36" s="197"/>
      <c r="D36" s="114"/>
      <c r="E36" s="196"/>
      <c r="F36" s="196"/>
      <c r="G36" s="197"/>
      <c r="H36" s="196"/>
      <c r="I36" s="196"/>
      <c r="J36" s="196"/>
      <c r="K36" s="112"/>
      <c r="L36" s="113"/>
      <c r="M36" s="112"/>
      <c r="N36" s="114"/>
    </row>
    <row r="37" spans="1:14" s="269" customFormat="1" ht="13" x14ac:dyDescent="0.35">
      <c r="A37" s="267"/>
      <c r="B37" s="548" t="s">
        <v>35</v>
      </c>
      <c r="C37" s="548"/>
      <c r="D37" s="548"/>
      <c r="E37" s="548"/>
      <c r="F37" s="548"/>
      <c r="G37" s="548"/>
      <c r="H37" s="548"/>
      <c r="I37" s="278"/>
      <c r="J37" s="282"/>
      <c r="K37" s="112"/>
      <c r="L37" s="113"/>
      <c r="M37" s="112"/>
      <c r="N37" s="114"/>
    </row>
    <row r="38" spans="1:14" s="269" customFormat="1" ht="13" x14ac:dyDescent="0.35">
      <c r="A38" s="267"/>
      <c r="B38" s="549" t="s">
        <v>102</v>
      </c>
      <c r="C38" s="549"/>
      <c r="D38" s="549"/>
      <c r="E38" s="549"/>
      <c r="F38" s="549"/>
      <c r="G38" s="549"/>
      <c r="H38" s="549"/>
      <c r="I38" s="196"/>
      <c r="J38" s="199"/>
      <c r="K38" s="112"/>
      <c r="L38" s="113"/>
      <c r="M38" s="112"/>
      <c r="N38" s="114"/>
    </row>
    <row r="39" spans="1:14" s="269" customFormat="1" ht="13" x14ac:dyDescent="0.35">
      <c r="A39" s="267"/>
      <c r="B39" s="549" t="s">
        <v>219</v>
      </c>
      <c r="C39" s="549"/>
      <c r="D39" s="549"/>
      <c r="E39" s="549"/>
      <c r="F39" s="549"/>
      <c r="G39" s="549"/>
      <c r="H39" s="549"/>
      <c r="I39" s="196"/>
      <c r="J39" s="199"/>
      <c r="K39" s="112"/>
      <c r="L39" s="113"/>
      <c r="M39" s="112"/>
      <c r="N39" s="114"/>
    </row>
    <row r="40" spans="1:14" s="269" customFormat="1" ht="13" x14ac:dyDescent="0.35">
      <c r="A40" s="267"/>
      <c r="B40" s="549" t="s">
        <v>220</v>
      </c>
      <c r="C40" s="549"/>
      <c r="D40" s="549"/>
      <c r="E40" s="549"/>
      <c r="F40" s="549"/>
      <c r="G40" s="549"/>
      <c r="H40" s="549"/>
      <c r="I40" s="196"/>
      <c r="J40" s="199"/>
      <c r="K40" s="112"/>
      <c r="L40" s="113"/>
      <c r="M40" s="112"/>
      <c r="N40" s="114"/>
    </row>
    <row r="41" spans="1:14" s="269" customFormat="1" ht="13" x14ac:dyDescent="0.35">
      <c r="A41" s="267"/>
      <c r="B41" s="549" t="s">
        <v>221</v>
      </c>
      <c r="C41" s="549"/>
      <c r="D41" s="549"/>
      <c r="E41" s="196"/>
      <c r="F41" s="196"/>
      <c r="G41" s="197"/>
      <c r="H41" s="196"/>
      <c r="I41" s="196"/>
      <c r="J41" s="199"/>
      <c r="K41" s="112"/>
      <c r="L41" s="113"/>
      <c r="M41" s="112"/>
      <c r="N41" s="114"/>
    </row>
    <row r="42" spans="1:14" s="269" customFormat="1" ht="13" x14ac:dyDescent="0.35">
      <c r="A42" s="267"/>
      <c r="B42" s="549" t="s">
        <v>103</v>
      </c>
      <c r="C42" s="549"/>
      <c r="D42" s="549"/>
      <c r="E42" s="549"/>
      <c r="F42" s="196"/>
      <c r="G42" s="197"/>
      <c r="H42" s="196"/>
      <c r="I42" s="196"/>
      <c r="J42" s="199"/>
      <c r="K42" s="112"/>
      <c r="L42" s="113"/>
      <c r="M42" s="112"/>
      <c r="N42" s="114"/>
    </row>
    <row r="43" spans="1:14" x14ac:dyDescent="0.35">
      <c r="B43" s="549" t="s">
        <v>222</v>
      </c>
      <c r="C43" s="549"/>
      <c r="D43" s="549"/>
      <c r="E43" s="549"/>
      <c r="F43" s="549"/>
      <c r="G43" s="549"/>
      <c r="H43" s="549"/>
      <c r="I43" s="196"/>
      <c r="J43" s="199"/>
      <c r="K43" s="112"/>
      <c r="L43" s="113"/>
      <c r="M43" s="112"/>
      <c r="N43" s="114"/>
    </row>
    <row r="45" spans="1:14" x14ac:dyDescent="0.35">
      <c r="B45" s="283" t="s">
        <v>223</v>
      </c>
    </row>
  </sheetData>
  <mergeCells count="7">
    <mergeCell ref="B37:H37"/>
    <mergeCell ref="B41:D41"/>
    <mergeCell ref="B42:E42"/>
    <mergeCell ref="B43:H43"/>
    <mergeCell ref="B38:H38"/>
    <mergeCell ref="B39:H39"/>
    <mergeCell ref="B40:H40"/>
  </mergeCells>
  <phoneticPr fontId="7" type="noConversion"/>
  <conditionalFormatting sqref="C44:C1048576 C1:C3 C6:C30 C32:C36">
    <cfRule type="duplicateValues" dxfId="1" priority="3"/>
  </conditionalFormatting>
  <conditionalFormatting sqref="C37:C43">
    <cfRule type="duplicateValues" dxfId="0" priority="1"/>
  </conditionalFormatting>
  <dataValidations count="1">
    <dataValidation type="list" allowBlank="1" showInputMessage="1" showErrorMessage="1" sqref="D9:D16 D6">
      <formula1>$D$6:$D$29</formula1>
    </dataValidation>
  </dataValidations>
  <hyperlinks>
    <hyperlink ref="K10" r:id="rId1"/>
    <hyperlink ref="K9" r:id="rId2"/>
    <hyperlink ref="K31" r:id="rId3" location=":~:text=and%20Food%20Survey-,Notes%3A,across%20all%20deciles%20are%20shown."/>
  </hyperlinks>
  <pageMargins left="0.7" right="0.7" top="0.75" bottom="0.75" header="0.3" footer="0.3"/>
  <pageSetup paperSize="9" orientation="portrait" r:id="rId4"/>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M22" sqref="L22:M22"/>
    </sheetView>
  </sheetViews>
  <sheetFormatPr defaultRowHeight="14.5" x14ac:dyDescent="0.35"/>
  <cols>
    <col min="3" max="3" width="16.453125" bestFit="1" customWidth="1"/>
    <col min="4" max="4" width="11.54296875" bestFit="1" customWidth="1"/>
    <col min="5" max="5" width="10.54296875" bestFit="1" customWidth="1"/>
    <col min="6" max="6" width="11.54296875" bestFit="1" customWidth="1"/>
    <col min="7" max="7" width="10.54296875" bestFit="1" customWidth="1"/>
    <col min="8" max="9" width="11.54296875" bestFit="1" customWidth="1"/>
  </cols>
  <sheetData>
    <row r="1" spans="1:9" x14ac:dyDescent="0.35">
      <c r="A1" s="147" t="s">
        <v>251</v>
      </c>
      <c r="B1" s="147" t="s">
        <v>252</v>
      </c>
      <c r="C1" s="147" t="s">
        <v>253</v>
      </c>
      <c r="D1" s="147" t="s">
        <v>151</v>
      </c>
      <c r="E1" s="147" t="s">
        <v>152</v>
      </c>
      <c r="F1" s="147" t="s">
        <v>155</v>
      </c>
      <c r="G1" s="147" t="s">
        <v>154</v>
      </c>
      <c r="H1" s="147" t="s">
        <v>153</v>
      </c>
      <c r="I1" s="147" t="s">
        <v>254</v>
      </c>
    </row>
    <row r="2" spans="1:9" x14ac:dyDescent="0.35">
      <c r="A2" s="147" t="e">
        <f>'(1) Input - Name - Cost'!#REF!</f>
        <v>#REF!</v>
      </c>
      <c r="B2" s="147" t="e">
        <f>'(1) Input - Name - Cost'!#REF!</f>
        <v>#REF!</v>
      </c>
      <c r="C2" s="147" t="s">
        <v>33</v>
      </c>
      <c r="D2" s="148">
        <f>'(5) Information - Value Ratio '!C5</f>
        <v>0</v>
      </c>
      <c r="E2" s="148" t="e">
        <f>'(5) Information - Value Ratio '!#REF!</f>
        <v>#REF!</v>
      </c>
      <c r="F2" s="148" t="e">
        <f>'(5) Information - Value Ratio '!#REF!</f>
        <v>#REF!</v>
      </c>
      <c r="G2" s="148" t="e">
        <f>'(5) Information - Value Ratio '!#REF!</f>
        <v>#REF!</v>
      </c>
      <c r="H2" s="148" t="e">
        <f>'(5) Information - Value Ratio '!#REF!</f>
        <v>#REF!</v>
      </c>
      <c r="I2" s="148">
        <f>'(5) Information - Value Ratio '!D5</f>
        <v>0</v>
      </c>
    </row>
    <row r="3" spans="1:9" x14ac:dyDescent="0.35">
      <c r="A3" s="147" t="e">
        <f>'(1) Input - Name - Cost'!#REF!</f>
        <v>#REF!</v>
      </c>
      <c r="B3" s="147" t="e">
        <f>'(1) Input - Name - Cost'!#REF!</f>
        <v>#REF!</v>
      </c>
      <c r="C3" s="147" t="s">
        <v>34</v>
      </c>
      <c r="D3" s="148">
        <f>'(5) Information - Value Ratio '!C6</f>
        <v>0</v>
      </c>
      <c r="E3" s="148" t="e">
        <f>'(5) Information - Value Ratio '!#REF!</f>
        <v>#REF!</v>
      </c>
      <c r="F3" s="148" t="e">
        <f>'(5) Information - Value Ratio '!#REF!</f>
        <v>#REF!</v>
      </c>
      <c r="G3" s="148" t="e">
        <f>'(5) Information - Value Ratio '!#REF!</f>
        <v>#REF!</v>
      </c>
      <c r="H3" s="148" t="e">
        <f>'(5) Information - Value Ratio '!#REF!</f>
        <v>#REF!</v>
      </c>
      <c r="I3" s="148">
        <f>'(5) Information - Value Ratio '!D6</f>
        <v>0</v>
      </c>
    </row>
    <row r="4" spans="1:9" x14ac:dyDescent="0.35">
      <c r="A4" s="147" t="e">
        <f>'(1) Input - Name - Cost'!#REF!</f>
        <v>#REF!</v>
      </c>
      <c r="B4" s="147" t="e">
        <f>'(1) Input - Name - Cost'!#REF!</f>
        <v>#REF!</v>
      </c>
      <c r="C4" s="147" t="s">
        <v>255</v>
      </c>
      <c r="D4" s="148" t="e">
        <f>'(5) Information - Value Ratio '!C7</f>
        <v>#DIV/0!</v>
      </c>
      <c r="E4" s="148" t="e">
        <f>'(5) Information - Value Ratio '!#REF!</f>
        <v>#REF!</v>
      </c>
      <c r="F4" s="148" t="e">
        <f>'(5) Information - Value Ratio '!#REF!</f>
        <v>#REF!</v>
      </c>
      <c r="G4" s="148" t="e">
        <f>'(5) Information - Value Ratio '!#REF!</f>
        <v>#REF!</v>
      </c>
      <c r="H4" s="148" t="e">
        <f>'(5) Information - Value Ratio '!#REF!</f>
        <v>#REF!</v>
      </c>
      <c r="I4" s="148" t="e">
        <f>'(5) Information - Value Ratio '!D7</f>
        <v>#DIV/0!</v>
      </c>
    </row>
  </sheetData>
  <sheetProtection algorithmName="SHA-512" hashValue="F3ETtM+RbpPzq8xkv+AZOISA0yC2xOBpxYI9+SzjZlQgIiSP3jZRrLB0xHvmXY6uplFK/C5vlOvZWZ5wH8kvcA==" saltValue="nyXz2rTU3daohXB0CJpxmg==" spinCount="100000" sheet="1" objects="1" scenarios="1" selectLockedCell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75BD05280B45341BD56CF54C75015B5" ma:contentTypeVersion="5" ma:contentTypeDescription="Create a new document." ma:contentTypeScope="" ma:versionID="a576747792fab5f4304e7d4dedc1b3f3">
  <xsd:schema xmlns:xsd="http://www.w3.org/2001/XMLSchema" xmlns:xs="http://www.w3.org/2001/XMLSchema" xmlns:p="http://schemas.microsoft.com/office/2006/metadata/properties" xmlns:ns2="58222f46-cdd5-49dc-9cc8-a6db721e7e08" targetNamespace="http://schemas.microsoft.com/office/2006/metadata/properties" ma:root="true" ma:fieldsID="2c2ec13e8dfc777f8b80af6df05f5caf" ns2:_="">
    <xsd:import namespace="58222f46-cdd5-49dc-9cc8-a6db721e7e0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222f46-cdd5-49dc-9cc8-a6db721e7e0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667AE3E-2C8D-4754-9EDF-8C6782F9203E}">
  <ds:schemaRefs>
    <ds:schemaRef ds:uri="http://schemas.microsoft.com/sharepoint/v3/contenttype/forms"/>
  </ds:schemaRefs>
</ds:datastoreItem>
</file>

<file path=customXml/itemProps2.xml><?xml version="1.0" encoding="utf-8"?>
<ds:datastoreItem xmlns:ds="http://schemas.openxmlformats.org/officeDocument/2006/customXml" ds:itemID="{3CD1C320-868B-4387-B82E-0D3133BE0F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222f46-cdd5-49dc-9cc8-a6db721e7e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E562AF7-05ED-408E-A267-FB1A5FB33E5D}">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58222f46-cdd5-49dc-9cc8-a6db721e7e08"/>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DashBoard</vt:lpstr>
      <vt:lpstr>Notes</vt:lpstr>
      <vt:lpstr>(1) Input - Name - Cost</vt:lpstr>
      <vt:lpstr>(2) Input - Local Commitments</vt:lpstr>
      <vt:lpstr>(3) Input - Local Employment</vt:lpstr>
      <vt:lpstr>(4)  Input - Local Suppliers</vt:lpstr>
      <vt:lpstr>(5) Information - Value Ratio </vt:lpstr>
      <vt:lpstr>Source Only - KVI Ref Master</vt:lpstr>
      <vt:lpstr>Input - Cost Ratio</vt:lpstr>
      <vt:lpstr>Input - Commitment</vt:lpstr>
      <vt:lpstr>Input - Employment</vt:lpstr>
      <vt:lpstr>Input - Supplier</vt:lpstr>
      <vt:lpstr>'(5) Information - Value Ratio '!_Hlk54777849</vt:lpstr>
      <vt:lpstr>'Source Only - KVI Ref Master'!OLE_LINK1</vt:lpstr>
      <vt:lpstr>'Source Only - KVI Ref Master'!OLE_LINK2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Dickins</dc:creator>
  <cp:keywords/>
  <dc:description/>
  <cp:lastModifiedBy>Hironak, Aksana</cp:lastModifiedBy>
  <cp:revision/>
  <dcterms:created xsi:type="dcterms:W3CDTF">2018-11-02T14:37:47Z</dcterms:created>
  <dcterms:modified xsi:type="dcterms:W3CDTF">2023-12-18T14:19:12Z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0x010100475BD05280B45341BD56CF54C75015B5</vt:lpwstr>
  </property>
</Properties>
</file>