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oud Drive/Backup - 22 July/Uk Shared Drive/Alok/Documents/Boozeshare/Boozeshare-main/Office/"/>
    </mc:Choice>
  </mc:AlternateContent>
  <xr:revisionPtr revIDLastSave="0" documentId="8_{87001961-190B-9141-8CA1-40FB47F1EBC8}" xr6:coauthVersionLast="47" xr6:coauthVersionMax="47" xr10:uidLastSave="{00000000-0000-0000-0000-000000000000}"/>
  <bookViews>
    <workbookView xWindow="0" yWindow="500" windowWidth="33600" windowHeight="18680" activeTab="2" xr2:uid="{FD330A2A-01C4-0341-8CFD-28BAF4833DC0}"/>
  </bookViews>
  <sheets>
    <sheet name="CC Interview" sheetId="1" r:id="rId1"/>
    <sheet name="Subvensions" sheetId="2" r:id="rId2"/>
    <sheet name="LP Forecas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18" i="3" s="1"/>
  <c r="G19" i="3" s="1"/>
  <c r="G20" i="3" s="1"/>
  <c r="G22" i="3" s="1"/>
  <c r="F15" i="3"/>
  <c r="F18" i="3" s="1"/>
  <c r="F19" i="3" s="1"/>
  <c r="F20" i="3" s="1"/>
  <c r="F22" i="3" s="1"/>
  <c r="E15" i="3"/>
  <c r="E18" i="3" s="1"/>
  <c r="E19" i="3" s="1"/>
  <c r="E20" i="3" s="1"/>
  <c r="E22" i="3" s="1"/>
  <c r="D15" i="3"/>
  <c r="D18" i="3" s="1"/>
  <c r="D19" i="3" s="1"/>
  <c r="D20" i="3" s="1"/>
  <c r="D22" i="3" s="1"/>
  <c r="C15" i="3"/>
  <c r="C18" i="3" s="1"/>
  <c r="C19" i="3" s="1"/>
  <c r="C20" i="3" s="1"/>
  <c r="C22" i="3" s="1"/>
  <c r="B15" i="3"/>
  <c r="B18" i="3" s="1"/>
  <c r="B19" i="3" s="1"/>
  <c r="B20" i="3" s="1"/>
  <c r="B22" i="3" s="1"/>
  <c r="G4" i="3"/>
  <c r="G7" i="3" s="1"/>
  <c r="G8" i="3" s="1"/>
  <c r="G9" i="3" s="1"/>
  <c r="G11" i="3" s="1"/>
  <c r="F4" i="3"/>
  <c r="F7" i="3" s="1"/>
  <c r="F8" i="3" s="1"/>
  <c r="F9" i="3" s="1"/>
  <c r="F11" i="3" s="1"/>
  <c r="E4" i="3"/>
  <c r="E7" i="3" s="1"/>
  <c r="E8" i="3" s="1"/>
  <c r="E9" i="3" s="1"/>
  <c r="E11" i="3" s="1"/>
  <c r="D4" i="3"/>
  <c r="D7" i="3" s="1"/>
  <c r="D8" i="3" s="1"/>
  <c r="D9" i="3" s="1"/>
  <c r="D11" i="3" s="1"/>
  <c r="C4" i="3"/>
  <c r="C7" i="3" s="1"/>
  <c r="C8" i="3" s="1"/>
  <c r="C9" i="3" s="1"/>
  <c r="C11" i="3" s="1"/>
  <c r="B4" i="3"/>
  <c r="B7" i="3" s="1"/>
  <c r="B8" i="3" s="1"/>
  <c r="B9" i="3" s="1"/>
  <c r="B11" i="3" s="1"/>
  <c r="B6" i="2"/>
  <c r="B7" i="2" s="1"/>
  <c r="D7" i="2"/>
  <c r="C7" i="2"/>
  <c r="D13" i="2"/>
  <c r="C13" i="2"/>
  <c r="B13" i="2"/>
  <c r="B10" i="2"/>
  <c r="D10" i="2"/>
  <c r="C10" i="2"/>
  <c r="D4" i="2"/>
  <c r="C4" i="2"/>
  <c r="B4" i="2"/>
  <c r="E4" i="2" l="1"/>
  <c r="E3" i="2" s="1"/>
  <c r="E7" i="2"/>
  <c r="E6" i="2" s="1"/>
  <c r="E13" i="2"/>
  <c r="E12" i="2" s="1"/>
  <c r="E10" i="2"/>
  <c r="E9" i="2" s="1"/>
</calcChain>
</file>

<file path=xl/sharedStrings.xml><?xml version="1.0" encoding="utf-8"?>
<sst xmlns="http://schemas.openxmlformats.org/spreadsheetml/2006/main" count="171" uniqueCount="130">
  <si>
    <t>S. No</t>
  </si>
  <si>
    <t>Query</t>
  </si>
  <si>
    <t>Name</t>
  </si>
  <si>
    <t>Bio</t>
  </si>
  <si>
    <t>Introduction</t>
  </si>
  <si>
    <t>Where does he live</t>
  </si>
  <si>
    <t>Own conveyance?</t>
  </si>
  <si>
    <t>Ok to come to Office in Baner?</t>
  </si>
  <si>
    <t>Previous experience</t>
  </si>
  <si>
    <t>Why leaving current org</t>
  </si>
  <si>
    <t>Languages known</t>
  </si>
  <si>
    <t>Exposure with media</t>
  </si>
  <si>
    <t>Salary expectation</t>
  </si>
  <si>
    <t>Call tracking</t>
  </si>
  <si>
    <t>AHT</t>
  </si>
  <si>
    <t>Customer survey response</t>
  </si>
  <si>
    <t>Negative surveys</t>
  </si>
  <si>
    <t>Timing flexibility 11 to 11</t>
  </si>
  <si>
    <t>What quality aspects were checked and how was your performance</t>
  </si>
  <si>
    <t>Script</t>
  </si>
  <si>
    <t>Laptop, headphone available?</t>
  </si>
  <si>
    <t>Tejas</t>
  </si>
  <si>
    <t>Insurance</t>
  </si>
  <si>
    <t>Nigdi</t>
  </si>
  <si>
    <t>No</t>
  </si>
  <si>
    <t>Eng, Hin, Marathi</t>
  </si>
  <si>
    <t>Denmark</t>
  </si>
  <si>
    <t>Waiter</t>
  </si>
  <si>
    <t>Team leader</t>
  </si>
  <si>
    <t>??</t>
  </si>
  <si>
    <t>dunno</t>
  </si>
  <si>
    <t>ok</t>
  </si>
  <si>
    <t>no</t>
  </si>
  <si>
    <t>Pranjal</t>
  </si>
  <si>
    <t>Hospitality mgmt, grad BA</t>
  </si>
  <si>
    <t>Same &amp; little more</t>
  </si>
  <si>
    <t>Nashik</t>
  </si>
  <si>
    <t>Yes</t>
  </si>
  <si>
    <t>24x7</t>
  </si>
  <si>
    <t>Family</t>
  </si>
  <si>
    <t>Aviation + hospitality mgmt, grammar etc, cust service etc</t>
  </si>
  <si>
    <t>Influencer stuff</t>
  </si>
  <si>
    <t>13k in past job</t>
  </si>
  <si>
    <t>Notes</t>
  </si>
  <si>
    <t>Quite junior</t>
  </si>
  <si>
    <t>Meeting</t>
  </si>
  <si>
    <t>Monday</t>
  </si>
  <si>
    <t>Madhulika</t>
  </si>
  <si>
    <t>Didn’t pick, doesn’t know marathi</t>
  </si>
  <si>
    <t>Merchant</t>
  </si>
  <si>
    <t>Lender</t>
  </si>
  <si>
    <t>Payment Gateway</t>
  </si>
  <si>
    <t>Bill Value</t>
  </si>
  <si>
    <t>Early Salary</t>
  </si>
  <si>
    <t>Zestmoney</t>
  </si>
  <si>
    <t>Loantap</t>
  </si>
  <si>
    <t>Lazypay</t>
  </si>
  <si>
    <t>WAIU</t>
  </si>
  <si>
    <t>Paytm</t>
  </si>
  <si>
    <t>Aditi Shinde</t>
  </si>
  <si>
    <t>Need WFH</t>
  </si>
  <si>
    <t>Sakshi Gorkha</t>
  </si>
  <si>
    <t>Trishala Deepak Gaikwad</t>
  </si>
  <si>
    <t>Unavailable until 23rd march</t>
  </si>
  <si>
    <t>Available after 22 March 12 noon</t>
  </si>
  <si>
    <t>Aman khore</t>
  </si>
  <si>
    <t>Not looking for job</t>
  </si>
  <si>
    <t>Prathamesh Ahire</t>
  </si>
  <si>
    <t>Cannot travel to Baner, will speak to her parents first about working from home</t>
  </si>
  <si>
    <t>Need WFH only</t>
  </si>
  <si>
    <t>Dnyaneshwari Jaybhaye</t>
  </si>
  <si>
    <t>Hayadan Das</t>
  </si>
  <si>
    <t>Shubham Gupta</t>
  </si>
  <si>
    <t>2021 BBA pass. 1.5 year sales experience
BDM had 5-10 team - Fresco varieties, works on BPO</t>
  </si>
  <si>
    <t>Tie up with 50 hotels for fresco for dairy products e.g. paneer, mushroom, mils, dahi from Amul and govardhan</t>
  </si>
  <si>
    <t>Baner hyderabad biryani house, schezwan shack etc</t>
  </si>
  <si>
    <t>Left due covid and now a contractor</t>
  </si>
  <si>
    <t>1.6 in fresco and 6 months in BPO for flipkart handling escalation of L1</t>
  </si>
  <si>
    <t>Ok, in pimpri</t>
  </si>
  <si>
    <t>pimpri</t>
  </si>
  <si>
    <t>English is ok ok, is</t>
  </si>
  <si>
    <t>6L</t>
  </si>
  <si>
    <t>Want BDM role</t>
  </si>
  <si>
    <t>Rajnandini Das</t>
  </si>
  <si>
    <t>Saurabh Patole</t>
  </si>
  <si>
    <t>Has done voice process</t>
  </si>
  <si>
    <t>Language control</t>
  </si>
  <si>
    <t>ok ok, not very clear</t>
  </si>
  <si>
    <t>Camp</t>
  </si>
  <si>
    <t>Exposure in hospitality /FMCG / restaurant business?</t>
  </si>
  <si>
    <t>Ok</t>
  </si>
  <si>
    <t>No PF etc</t>
  </si>
  <si>
    <t>Company told to make their own scripts</t>
  </si>
  <si>
    <t>No feedback process was there</t>
  </si>
  <si>
    <t>20-25k pm</t>
  </si>
  <si>
    <t>2 y</t>
  </si>
  <si>
    <t>Rajel Chavan</t>
  </si>
  <si>
    <t>free at 6 pm</t>
  </si>
  <si>
    <t>She will call back when free</t>
  </si>
  <si>
    <t>15k</t>
  </si>
  <si>
    <t>switched off</t>
  </si>
  <si>
    <t>will call back</t>
  </si>
  <si>
    <t>Month 1</t>
  </si>
  <si>
    <t>Stat</t>
  </si>
  <si>
    <t>M2</t>
  </si>
  <si>
    <t>M3</t>
  </si>
  <si>
    <t>M6</t>
  </si>
  <si>
    <t>M9</t>
  </si>
  <si>
    <t>M12</t>
  </si>
  <si>
    <t>Restaurants</t>
  </si>
  <si>
    <t>Restaurant customers</t>
  </si>
  <si>
    <t>Bank Customers</t>
  </si>
  <si>
    <t>Captive Customers</t>
  </si>
  <si>
    <t>Total Customers</t>
  </si>
  <si>
    <t>Average ticket size</t>
  </si>
  <si>
    <t>Total Business Volume</t>
  </si>
  <si>
    <t>Conversion ( @ 1% )</t>
  </si>
  <si>
    <t>Dedup &amp; Overlap @50%</t>
  </si>
  <si>
    <t>Pune</t>
  </si>
  <si>
    <t>Kolhapur</t>
  </si>
  <si>
    <t>Total partner restaurant by month of operation</t>
  </si>
  <si>
    <t>Total customers the app will be promoted to</t>
  </si>
  <si>
    <t>Total partner bank deposit customers the app will be promoted to</t>
  </si>
  <si>
    <t>Total customers aimed to be acquired directly by WAIU promotions</t>
  </si>
  <si>
    <t>Total consumer base (excluding those of lender)</t>
  </si>
  <si>
    <t>Deduplication assuming a high rate of 50% overlap</t>
  </si>
  <si>
    <t>Assumes very conservative conversion rate of 1% only</t>
  </si>
  <si>
    <t>Assuming low ticket size; normally this averages around 4000</t>
  </si>
  <si>
    <t>Total transactional volume expected</t>
  </si>
  <si>
    <t>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</si>
</sst>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3"/>
      <color theme="1"/>
      <name val="Helvetica"/>
      <family val="2"/>
    </font>
    <font>
      <sz val="13"/>
      <color rgb="FF000000"/>
      <name val="Inherit"/>
    </font>
    <font>
      <b/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1" fillId="7" borderId="1" xfId="0" applyFont="1" applyFill="1" applyBorder="1" applyAlignment="1">
      <alignment horizontal="center"/>
    </xf>
    <xf numFmtId="0" fontId="0" fillId="0" borderId="0" xfId="0" applyFill="1" applyBorder="1"/>
    <xf numFmtId="0" fontId="0" fillId="8" borderId="1" xfId="0" applyFill="1" applyBorder="1"/>
    <xf numFmtId="0" fontId="0" fillId="9" borderId="1" xfId="0" applyFill="1" applyBorder="1"/>
    <xf numFmtId="0" fontId="5" fillId="4" borderId="1" xfId="0" applyFont="1" applyFill="1" applyBorder="1"/>
    <xf numFmtId="0" fontId="4" fillId="8" borderId="1" xfId="0" applyFont="1" applyFill="1" applyBorder="1"/>
    <xf numFmtId="0" fontId="3" fillId="8" borderId="1" xfId="0" applyFont="1" applyFill="1" applyBorder="1"/>
    <xf numFmtId="0" fontId="0" fillId="10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2" xfId="0" applyBorder="1"/>
    <xf numFmtId="0" fontId="0" fillId="11" borderId="13" xfId="0" applyFill="1" applyBorder="1"/>
    <xf numFmtId="0" fontId="0" fillId="11" borderId="15" xfId="0" applyFill="1" applyBorder="1"/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/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/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6" xfId="0" applyNumberFormat="1" applyFill="1" applyBorder="1"/>
    <xf numFmtId="0" fontId="0" fillId="3" borderId="7" xfId="0" applyFill="1" applyBorder="1"/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9" xfId="0" applyNumberFormat="1" applyFill="1" applyBorder="1"/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5E38-D501-F845-94D1-B79BA9A54A54}">
  <dimension ref="A1:R24"/>
  <sheetViews>
    <sheetView topLeftCell="D1" zoomScale="170" zoomScaleNormal="170" workbookViewId="0">
      <pane ySplit="1" topLeftCell="A2" activePane="bottomLeft" state="frozen"/>
      <selection activeCell="E1" sqref="E1"/>
      <selection pane="bottomLeft" activeCell="G2" sqref="G2"/>
    </sheetView>
  </sheetViews>
  <sheetFormatPr baseColWidth="10" defaultRowHeight="16"/>
  <cols>
    <col min="1" max="1" width="5.5" style="1" bestFit="1" customWidth="1"/>
    <col min="2" max="2" width="6.1640625" style="1" bestFit="1" customWidth="1"/>
    <col min="3" max="3" width="3.83203125" style="1" bestFit="1" customWidth="1"/>
    <col min="4" max="4" width="57.83203125" style="1" bestFit="1" customWidth="1"/>
    <col min="5" max="5" width="11.6640625" style="1" bestFit="1" customWidth="1"/>
    <col min="6" max="6" width="13.5" style="1" bestFit="1" customWidth="1"/>
    <col min="7" max="7" width="18.6640625" style="1" customWidth="1"/>
    <col min="8" max="8" width="17.83203125" style="1" customWidth="1"/>
    <col min="9" max="9" width="12" style="1" customWidth="1"/>
    <col min="10" max="10" width="10.83203125" style="1" customWidth="1"/>
    <col min="11" max="11" width="10.1640625" style="1" customWidth="1"/>
    <col min="12" max="12" width="26.1640625" style="1" bestFit="1" customWidth="1"/>
    <col min="13" max="13" width="17.33203125" style="1" customWidth="1"/>
    <col min="14" max="14" width="17.5" style="1" customWidth="1"/>
    <col min="15" max="15" width="26.33203125" style="1" customWidth="1"/>
    <col min="16" max="16" width="15.33203125" style="1" bestFit="1" customWidth="1"/>
    <col min="17" max="17" width="30.83203125" style="1" customWidth="1"/>
    <col min="18" max="18" width="29.1640625" style="1" bestFit="1" customWidth="1"/>
    <col min="19" max="19" width="20.83203125" style="1" bestFit="1" customWidth="1"/>
    <col min="20" max="16384" width="10.83203125" style="1"/>
  </cols>
  <sheetData>
    <row r="1" spans="1:18" ht="17">
      <c r="A1" s="1" t="s">
        <v>0</v>
      </c>
      <c r="B1" s="1" t="s">
        <v>2</v>
      </c>
      <c r="C1" s="1" t="s">
        <v>3</v>
      </c>
      <c r="D1" s="1" t="s">
        <v>1</v>
      </c>
      <c r="E1" s="1" t="s">
        <v>96</v>
      </c>
      <c r="F1" s="10" t="s">
        <v>84</v>
      </c>
      <c r="G1" s="10" t="s">
        <v>83</v>
      </c>
      <c r="H1" s="11" t="s">
        <v>72</v>
      </c>
      <c r="I1" s="4" t="s">
        <v>70</v>
      </c>
      <c r="J1" s="12" t="s">
        <v>71</v>
      </c>
      <c r="K1" s="4" t="s">
        <v>65</v>
      </c>
      <c r="L1" s="13" t="s">
        <v>62</v>
      </c>
      <c r="M1" s="14" t="s">
        <v>67</v>
      </c>
      <c r="N1" s="10" t="s">
        <v>61</v>
      </c>
      <c r="O1" s="10" t="s">
        <v>59</v>
      </c>
      <c r="P1" s="15" t="s">
        <v>21</v>
      </c>
      <c r="Q1" s="4" t="s">
        <v>33</v>
      </c>
      <c r="R1" s="4" t="s">
        <v>47</v>
      </c>
    </row>
    <row r="2" spans="1:18" s="16" customFormat="1" ht="102">
      <c r="D2" s="16" t="s">
        <v>4</v>
      </c>
      <c r="E2" s="16" t="s">
        <v>97</v>
      </c>
      <c r="F2" s="17" t="s">
        <v>85</v>
      </c>
      <c r="G2" s="17" t="s">
        <v>98</v>
      </c>
      <c r="H2" s="17" t="s">
        <v>73</v>
      </c>
      <c r="I2" s="17" t="s">
        <v>66</v>
      </c>
      <c r="J2" s="17" t="s">
        <v>66</v>
      </c>
      <c r="K2" s="17" t="s">
        <v>66</v>
      </c>
      <c r="L2" s="18" t="s">
        <v>68</v>
      </c>
      <c r="M2" s="17" t="s">
        <v>63</v>
      </c>
      <c r="N2" s="17" t="s">
        <v>64</v>
      </c>
      <c r="O2" s="16" t="s">
        <v>69</v>
      </c>
      <c r="P2" s="16" t="s">
        <v>22</v>
      </c>
      <c r="Q2" s="16" t="s">
        <v>34</v>
      </c>
      <c r="R2" s="16" t="s">
        <v>48</v>
      </c>
    </row>
    <row r="3" spans="1:18">
      <c r="D3" s="1" t="s">
        <v>5</v>
      </c>
      <c r="F3" s="1" t="s">
        <v>88</v>
      </c>
      <c r="H3" s="1" t="s">
        <v>79</v>
      </c>
      <c r="L3" s="1" t="s">
        <v>101</v>
      </c>
      <c r="M3" s="1" t="s">
        <v>100</v>
      </c>
      <c r="N3" s="1" t="s">
        <v>101</v>
      </c>
      <c r="P3" s="1" t="s">
        <v>23</v>
      </c>
      <c r="Q3" s="1" t="s">
        <v>36</v>
      </c>
    </row>
    <row r="4" spans="1:18">
      <c r="D4" s="1" t="s">
        <v>20</v>
      </c>
      <c r="F4" s="1" t="s">
        <v>37</v>
      </c>
      <c r="H4" s="1" t="s">
        <v>80</v>
      </c>
      <c r="P4" s="1" t="s">
        <v>24</v>
      </c>
      <c r="Q4" s="1" t="s">
        <v>37</v>
      </c>
    </row>
    <row r="5" spans="1:18" ht="119">
      <c r="D5" s="1" t="s">
        <v>6</v>
      </c>
      <c r="F5" s="1" t="s">
        <v>37</v>
      </c>
      <c r="H5" s="19" t="s">
        <v>74</v>
      </c>
    </row>
    <row r="6" spans="1:18">
      <c r="D6" s="1" t="s">
        <v>7</v>
      </c>
      <c r="F6" s="1" t="s">
        <v>90</v>
      </c>
      <c r="H6" s="1" t="s">
        <v>78</v>
      </c>
      <c r="Q6" s="1" t="s">
        <v>37</v>
      </c>
    </row>
    <row r="7" spans="1:18">
      <c r="D7" s="1" t="s">
        <v>8</v>
      </c>
      <c r="F7" s="1" t="s">
        <v>95</v>
      </c>
      <c r="H7" s="1" t="s">
        <v>77</v>
      </c>
      <c r="Q7" s="1" t="s">
        <v>38</v>
      </c>
    </row>
    <row r="8" spans="1:18">
      <c r="D8" s="1" t="s">
        <v>9</v>
      </c>
      <c r="F8" s="1" t="s">
        <v>91</v>
      </c>
      <c r="H8" s="1" t="s">
        <v>76</v>
      </c>
      <c r="O8" s="4" t="s">
        <v>60</v>
      </c>
      <c r="P8" s="1" t="s">
        <v>26</v>
      </c>
      <c r="Q8" s="1" t="s">
        <v>39</v>
      </c>
    </row>
    <row r="9" spans="1:18">
      <c r="D9" s="1" t="s">
        <v>10</v>
      </c>
      <c r="F9" s="20" t="s">
        <v>25</v>
      </c>
      <c r="H9" s="1" t="s">
        <v>75</v>
      </c>
      <c r="P9" s="1" t="s">
        <v>25</v>
      </c>
      <c r="Q9" s="1" t="s">
        <v>35</v>
      </c>
    </row>
    <row r="10" spans="1:18">
      <c r="D10" s="1" t="s">
        <v>86</v>
      </c>
      <c r="F10" s="1" t="s">
        <v>87</v>
      </c>
      <c r="H10" s="20" t="s">
        <v>25</v>
      </c>
    </row>
    <row r="11" spans="1:18">
      <c r="H11" s="20"/>
    </row>
    <row r="12" spans="1:18">
      <c r="D12" s="1" t="s">
        <v>89</v>
      </c>
      <c r="F12" s="20" t="s">
        <v>24</v>
      </c>
      <c r="H12" s="1" t="s">
        <v>82</v>
      </c>
      <c r="P12" s="1" t="s">
        <v>27</v>
      </c>
      <c r="Q12" s="1" t="s">
        <v>40</v>
      </c>
    </row>
    <row r="13" spans="1:18">
      <c r="D13" s="1" t="s">
        <v>11</v>
      </c>
      <c r="F13" s="1" t="s">
        <v>24</v>
      </c>
      <c r="P13" s="1" t="s">
        <v>32</v>
      </c>
      <c r="Q13" s="1" t="s">
        <v>41</v>
      </c>
    </row>
    <row r="14" spans="1:18">
      <c r="D14" s="1" t="s">
        <v>12</v>
      </c>
      <c r="F14" s="1" t="s">
        <v>94</v>
      </c>
      <c r="H14" s="1" t="s">
        <v>81</v>
      </c>
      <c r="L14" s="1" t="s">
        <v>99</v>
      </c>
      <c r="P14" s="1" t="s">
        <v>29</v>
      </c>
      <c r="Q14" s="1" t="s">
        <v>42</v>
      </c>
    </row>
    <row r="15" spans="1:18">
      <c r="D15" s="1" t="s">
        <v>13</v>
      </c>
      <c r="P15" s="1" t="s">
        <v>30</v>
      </c>
    </row>
    <row r="16" spans="1:18">
      <c r="D16" s="1" t="s">
        <v>14</v>
      </c>
      <c r="P16" s="1" t="s">
        <v>30</v>
      </c>
    </row>
    <row r="17" spans="4:17">
      <c r="D17" s="1" t="s">
        <v>15</v>
      </c>
      <c r="P17" s="1" t="s">
        <v>30</v>
      </c>
    </row>
    <row r="18" spans="4:17">
      <c r="D18" s="1" t="s">
        <v>16</v>
      </c>
      <c r="F18" s="1" t="s">
        <v>93</v>
      </c>
      <c r="P18" s="1" t="s">
        <v>30</v>
      </c>
    </row>
    <row r="19" spans="4:17">
      <c r="D19" s="1" t="s">
        <v>17</v>
      </c>
      <c r="P19" s="1" t="s">
        <v>31</v>
      </c>
    </row>
    <row r="20" spans="4:17">
      <c r="D20" s="1" t="s">
        <v>28</v>
      </c>
      <c r="P20" s="1" t="s">
        <v>24</v>
      </c>
    </row>
    <row r="21" spans="4:17">
      <c r="D21" s="1" t="s">
        <v>18</v>
      </c>
      <c r="P21" s="1" t="s">
        <v>30</v>
      </c>
    </row>
    <row r="22" spans="4:17">
      <c r="D22" s="1" t="s">
        <v>19</v>
      </c>
      <c r="F22" s="1" t="s">
        <v>92</v>
      </c>
      <c r="P22" s="1" t="s">
        <v>32</v>
      </c>
    </row>
    <row r="23" spans="4:17">
      <c r="D23" s="1" t="s">
        <v>43</v>
      </c>
      <c r="Q23" s="1" t="s">
        <v>44</v>
      </c>
    </row>
    <row r="24" spans="4:17">
      <c r="D24" s="1" t="s">
        <v>45</v>
      </c>
      <c r="Q24" s="1" t="s">
        <v>46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9343-4277-514E-BD9E-A1BAAA5249C7}">
  <dimension ref="A1:E14"/>
  <sheetViews>
    <sheetView zoomScale="180" zoomScaleNormal="180" workbookViewId="0">
      <selection activeCell="D15" sqref="D15"/>
    </sheetView>
  </sheetViews>
  <sheetFormatPr baseColWidth="10" defaultRowHeight="16"/>
  <cols>
    <col min="2" max="2" width="10.6640625" bestFit="1" customWidth="1"/>
    <col min="3" max="3" width="16.33203125" bestFit="1" customWidth="1"/>
  </cols>
  <sheetData>
    <row r="1" spans="1:5">
      <c r="A1" s="8" t="s">
        <v>52</v>
      </c>
      <c r="B1" s="8" t="s">
        <v>50</v>
      </c>
      <c r="C1" s="8" t="s">
        <v>51</v>
      </c>
      <c r="D1" s="8" t="s">
        <v>49</v>
      </c>
      <c r="E1" s="8" t="s">
        <v>57</v>
      </c>
    </row>
    <row r="2" spans="1:5">
      <c r="A2" s="44" t="s">
        <v>54</v>
      </c>
      <c r="B2" s="44"/>
      <c r="C2" s="44"/>
      <c r="D2" s="44"/>
      <c r="E2" s="44"/>
    </row>
    <row r="3" spans="1:5">
      <c r="A3" s="1">
        <v>1000</v>
      </c>
      <c r="B3" s="2">
        <v>1.18E-2</v>
      </c>
      <c r="C3" s="2">
        <v>2.3599999999999999E-2</v>
      </c>
      <c r="D3" s="3">
        <v>0.85</v>
      </c>
      <c r="E3" s="4">
        <f>E4/A3%</f>
        <v>11.46</v>
      </c>
    </row>
    <row r="4" spans="1:5">
      <c r="A4" s="1"/>
      <c r="B4" s="1">
        <f>B3*A3</f>
        <v>11.799999999999999</v>
      </c>
      <c r="C4" s="1">
        <f>C3*A3</f>
        <v>23.599999999999998</v>
      </c>
      <c r="D4" s="1">
        <f>D3*A3</f>
        <v>850</v>
      </c>
      <c r="E4" s="1">
        <f>A3-D4-C4-B4</f>
        <v>114.60000000000001</v>
      </c>
    </row>
    <row r="5" spans="1:5">
      <c r="A5" s="44" t="s">
        <v>53</v>
      </c>
      <c r="B5" s="44"/>
      <c r="C5" s="44"/>
      <c r="D5" s="44"/>
      <c r="E5" s="44"/>
    </row>
    <row r="6" spans="1:5">
      <c r="A6" s="1">
        <v>1000</v>
      </c>
      <c r="B6" s="2">
        <f>2.38*1.18%</f>
        <v>2.8083999999999998E-2</v>
      </c>
      <c r="C6" s="2">
        <v>0</v>
      </c>
      <c r="D6" s="3">
        <v>0.85</v>
      </c>
      <c r="E6" s="5">
        <f>E7/A6%</f>
        <v>12.191599999999999</v>
      </c>
    </row>
    <row r="7" spans="1:5">
      <c r="A7" s="1"/>
      <c r="B7" s="1">
        <f>B6*A6</f>
        <v>28.083999999999996</v>
      </c>
      <c r="C7" s="1">
        <f>C6*A6</f>
        <v>0</v>
      </c>
      <c r="D7" s="1">
        <f>D6*A6</f>
        <v>850</v>
      </c>
      <c r="E7" s="1">
        <f>A6-D7-C7-B7</f>
        <v>121.916</v>
      </c>
    </row>
    <row r="8" spans="1:5">
      <c r="A8" s="44" t="s">
        <v>55</v>
      </c>
      <c r="B8" s="44"/>
      <c r="C8" s="44"/>
      <c r="D8" s="44"/>
      <c r="E8" s="44"/>
    </row>
    <row r="9" spans="1:5">
      <c r="A9" s="1">
        <v>1000</v>
      </c>
      <c r="B9" s="2">
        <v>2.3599999999999999E-2</v>
      </c>
      <c r="C9" s="2">
        <v>0</v>
      </c>
      <c r="D9" s="3">
        <v>0.85</v>
      </c>
      <c r="E9" s="6">
        <f>E10/A9%</f>
        <v>12.64</v>
      </c>
    </row>
    <row r="10" spans="1:5">
      <c r="A10" s="1"/>
      <c r="B10" s="1">
        <f>B9*A9</f>
        <v>23.599999999999998</v>
      </c>
      <c r="C10" s="1">
        <f>C9*A9</f>
        <v>0</v>
      </c>
      <c r="D10" s="1">
        <f>D9*A9</f>
        <v>850</v>
      </c>
      <c r="E10" s="1">
        <f>A9-D10-C10-B10</f>
        <v>126.4</v>
      </c>
    </row>
    <row r="11" spans="1:5">
      <c r="A11" s="44" t="s">
        <v>56</v>
      </c>
      <c r="B11" s="44"/>
      <c r="C11" s="44"/>
      <c r="D11" s="44"/>
      <c r="E11" s="44"/>
    </row>
    <row r="12" spans="1:5">
      <c r="A12" s="1">
        <v>1000</v>
      </c>
      <c r="B12" s="2">
        <v>1.7999999999999999E-2</v>
      </c>
      <c r="C12" s="2">
        <v>0</v>
      </c>
      <c r="D12" s="3">
        <v>0.85</v>
      </c>
      <c r="E12" s="7">
        <f>E13/A12%</f>
        <v>13.2</v>
      </c>
    </row>
    <row r="13" spans="1:5">
      <c r="A13" s="1"/>
      <c r="B13" s="1">
        <f>B12*A12</f>
        <v>18</v>
      </c>
      <c r="C13" s="1">
        <f>C12*A12</f>
        <v>0</v>
      </c>
      <c r="D13" s="1">
        <f>D12*A12</f>
        <v>850</v>
      </c>
      <c r="E13" s="1">
        <f>A12-D13-C13-B13</f>
        <v>132</v>
      </c>
    </row>
    <row r="14" spans="1:5">
      <c r="A14" s="45" t="s">
        <v>58</v>
      </c>
      <c r="B14" s="45"/>
      <c r="C14" s="45"/>
      <c r="D14" s="45"/>
      <c r="E14" s="45"/>
    </row>
  </sheetData>
  <mergeCells count="5">
    <mergeCell ref="A5:E5"/>
    <mergeCell ref="A11:E11"/>
    <mergeCell ref="A8:E8"/>
    <mergeCell ref="A2:E2"/>
    <mergeCell ref="A14:E1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FAFD-DF54-3842-8835-F5831034D7BF}">
  <dimension ref="A1:H23"/>
  <sheetViews>
    <sheetView tabSelected="1" zoomScale="150" zoomScaleNormal="150" workbookViewId="0"/>
  </sheetViews>
  <sheetFormatPr baseColWidth="10" defaultRowHeight="16"/>
  <cols>
    <col min="1" max="1" width="21" bestFit="1" customWidth="1"/>
    <col min="2" max="2" width="12.83203125" style="21" bestFit="1" customWidth="1"/>
    <col min="3" max="7" width="11.83203125" style="21" bestFit="1" customWidth="1"/>
    <col min="8" max="8" width="56.33203125" bestFit="1" customWidth="1"/>
  </cols>
  <sheetData>
    <row r="1" spans="1:8" ht="17" thickBot="1">
      <c r="A1" s="26" t="s">
        <v>129</v>
      </c>
      <c r="B1" s="30" t="s">
        <v>102</v>
      </c>
      <c r="C1" s="30" t="s">
        <v>104</v>
      </c>
      <c r="D1" s="30" t="s">
        <v>105</v>
      </c>
      <c r="E1" s="30" t="s">
        <v>106</v>
      </c>
      <c r="F1" s="30" t="s">
        <v>107</v>
      </c>
      <c r="G1" s="31" t="s">
        <v>108</v>
      </c>
      <c r="H1" s="27" t="s">
        <v>43</v>
      </c>
    </row>
    <row r="2" spans="1:8" ht="30" thickBot="1">
      <c r="A2" s="46" t="s">
        <v>119</v>
      </c>
      <c r="B2" s="47"/>
      <c r="C2" s="47"/>
      <c r="D2" s="47"/>
      <c r="E2" s="47"/>
      <c r="F2" s="47"/>
      <c r="G2" s="47"/>
      <c r="H2" s="48"/>
    </row>
    <row r="3" spans="1:8">
      <c r="A3" s="24" t="s">
        <v>109</v>
      </c>
      <c r="B3" s="32">
        <v>25</v>
      </c>
      <c r="C3" s="32">
        <v>35</v>
      </c>
      <c r="D3" s="32">
        <v>50</v>
      </c>
      <c r="E3" s="32">
        <v>80</v>
      </c>
      <c r="F3" s="32">
        <v>120</v>
      </c>
      <c r="G3" s="33">
        <v>180</v>
      </c>
      <c r="H3" s="25" t="s">
        <v>120</v>
      </c>
    </row>
    <row r="4" spans="1:8">
      <c r="A4" s="22" t="s">
        <v>110</v>
      </c>
      <c r="B4" s="34">
        <f>B3*5000</f>
        <v>125000</v>
      </c>
      <c r="C4" s="34">
        <f t="shared" ref="C4:G4" si="0">C3*5000</f>
        <v>175000</v>
      </c>
      <c r="D4" s="34">
        <f t="shared" si="0"/>
        <v>250000</v>
      </c>
      <c r="E4" s="34">
        <f t="shared" si="0"/>
        <v>400000</v>
      </c>
      <c r="F4" s="34">
        <f t="shared" si="0"/>
        <v>600000</v>
      </c>
      <c r="G4" s="35">
        <f t="shared" si="0"/>
        <v>900000</v>
      </c>
      <c r="H4" s="23" t="s">
        <v>121</v>
      </c>
    </row>
    <row r="5" spans="1:8">
      <c r="A5" s="22" t="s">
        <v>111</v>
      </c>
      <c r="B5" s="34">
        <v>200000</v>
      </c>
      <c r="C5" s="34">
        <v>200000</v>
      </c>
      <c r="D5" s="34">
        <v>200000</v>
      </c>
      <c r="E5" s="34">
        <v>200000</v>
      </c>
      <c r="F5" s="34">
        <v>200000</v>
      </c>
      <c r="G5" s="35">
        <v>200000</v>
      </c>
      <c r="H5" s="23" t="s">
        <v>122</v>
      </c>
    </row>
    <row r="6" spans="1:8">
      <c r="A6" s="22" t="s">
        <v>112</v>
      </c>
      <c r="B6" s="34">
        <v>7000</v>
      </c>
      <c r="C6" s="34">
        <v>10000</v>
      </c>
      <c r="D6" s="34">
        <v>25000</v>
      </c>
      <c r="E6" s="34">
        <v>50000</v>
      </c>
      <c r="F6" s="34">
        <v>80000</v>
      </c>
      <c r="G6" s="35">
        <v>100000</v>
      </c>
      <c r="H6" s="23" t="s">
        <v>123</v>
      </c>
    </row>
    <row r="7" spans="1:8">
      <c r="A7" s="22" t="s">
        <v>113</v>
      </c>
      <c r="B7" s="34">
        <f>SUM(B4:B6)</f>
        <v>332000</v>
      </c>
      <c r="C7" s="34">
        <f t="shared" ref="C7:G7" si="1">SUM(C4:C6)</f>
        <v>385000</v>
      </c>
      <c r="D7" s="34">
        <f t="shared" si="1"/>
        <v>475000</v>
      </c>
      <c r="E7" s="34">
        <f t="shared" si="1"/>
        <v>650000</v>
      </c>
      <c r="F7" s="34">
        <f t="shared" si="1"/>
        <v>880000</v>
      </c>
      <c r="G7" s="35">
        <f t="shared" si="1"/>
        <v>1200000</v>
      </c>
      <c r="H7" s="23" t="s">
        <v>124</v>
      </c>
    </row>
    <row r="8" spans="1:8">
      <c r="A8" s="22" t="s">
        <v>117</v>
      </c>
      <c r="B8" s="34">
        <f>50/100*B7</f>
        <v>166000</v>
      </c>
      <c r="C8" s="34">
        <f t="shared" ref="C8:G8" si="2">50/100*C7</f>
        <v>192500</v>
      </c>
      <c r="D8" s="34">
        <f t="shared" si="2"/>
        <v>237500</v>
      </c>
      <c r="E8" s="34">
        <f t="shared" si="2"/>
        <v>325000</v>
      </c>
      <c r="F8" s="34">
        <f t="shared" si="2"/>
        <v>440000</v>
      </c>
      <c r="G8" s="35">
        <f t="shared" si="2"/>
        <v>600000</v>
      </c>
      <c r="H8" s="23" t="s">
        <v>125</v>
      </c>
    </row>
    <row r="9" spans="1:8">
      <c r="A9" s="22" t="s">
        <v>116</v>
      </c>
      <c r="B9" s="34">
        <f>1/100*B8</f>
        <v>1660</v>
      </c>
      <c r="C9" s="34">
        <f t="shared" ref="C9:G9" si="3">1/100*C8</f>
        <v>1925</v>
      </c>
      <c r="D9" s="34">
        <f t="shared" si="3"/>
        <v>2375</v>
      </c>
      <c r="E9" s="34">
        <f t="shared" si="3"/>
        <v>3250</v>
      </c>
      <c r="F9" s="34">
        <f t="shared" si="3"/>
        <v>4400</v>
      </c>
      <c r="G9" s="35">
        <f t="shared" si="3"/>
        <v>6000</v>
      </c>
      <c r="H9" s="23" t="s">
        <v>126</v>
      </c>
    </row>
    <row r="10" spans="1:8">
      <c r="A10" s="22" t="s">
        <v>114</v>
      </c>
      <c r="B10" s="28">
        <v>2500</v>
      </c>
      <c r="C10" s="28">
        <v>2500</v>
      </c>
      <c r="D10" s="28">
        <v>2500</v>
      </c>
      <c r="E10" s="28">
        <v>2500</v>
      </c>
      <c r="F10" s="28">
        <v>2500</v>
      </c>
      <c r="G10" s="28">
        <v>2500</v>
      </c>
      <c r="H10" s="29" t="s">
        <v>127</v>
      </c>
    </row>
    <row r="11" spans="1:8" ht="17" thickBot="1">
      <c r="A11" s="40" t="s">
        <v>115</v>
      </c>
      <c r="B11" s="41">
        <f>B9*B10</f>
        <v>4150000</v>
      </c>
      <c r="C11" s="41">
        <f>C9*B10</f>
        <v>4812500</v>
      </c>
      <c r="D11" s="41">
        <f>D9*B10</f>
        <v>5937500</v>
      </c>
      <c r="E11" s="41">
        <f>E9*B10</f>
        <v>8125000</v>
      </c>
      <c r="F11" s="41">
        <f>F9*B10</f>
        <v>11000000</v>
      </c>
      <c r="G11" s="42">
        <f>G9*B10</f>
        <v>15000000</v>
      </c>
      <c r="H11" s="43" t="s">
        <v>128</v>
      </c>
    </row>
    <row r="12" spans="1:8" ht="30" thickBot="1">
      <c r="A12" s="49" t="s">
        <v>118</v>
      </c>
      <c r="B12" s="50"/>
      <c r="C12" s="50"/>
      <c r="D12" s="50"/>
      <c r="E12" s="50"/>
      <c r="F12" s="50"/>
      <c r="G12" s="50"/>
      <c r="H12" s="51"/>
    </row>
    <row r="13" spans="1:8">
      <c r="A13" s="24" t="s">
        <v>103</v>
      </c>
      <c r="B13" s="32" t="s">
        <v>102</v>
      </c>
      <c r="C13" s="32" t="s">
        <v>104</v>
      </c>
      <c r="D13" s="32" t="s">
        <v>105</v>
      </c>
      <c r="E13" s="32" t="s">
        <v>106</v>
      </c>
      <c r="F13" s="32" t="s">
        <v>107</v>
      </c>
      <c r="G13" s="33" t="s">
        <v>108</v>
      </c>
      <c r="H13" s="25"/>
    </row>
    <row r="14" spans="1:8">
      <c r="A14" s="22" t="s">
        <v>109</v>
      </c>
      <c r="B14" s="34">
        <v>150</v>
      </c>
      <c r="C14" s="34">
        <v>200</v>
      </c>
      <c r="D14" s="34">
        <v>250</v>
      </c>
      <c r="E14" s="34">
        <v>400</v>
      </c>
      <c r="F14" s="34">
        <v>600</v>
      </c>
      <c r="G14" s="35">
        <v>1000</v>
      </c>
      <c r="H14" s="25" t="s">
        <v>120</v>
      </c>
    </row>
    <row r="15" spans="1:8">
      <c r="A15" s="22" t="s">
        <v>110</v>
      </c>
      <c r="B15" s="34">
        <f t="shared" ref="B15:G15" si="4">B14*5000</f>
        <v>750000</v>
      </c>
      <c r="C15" s="34">
        <f t="shared" si="4"/>
        <v>1000000</v>
      </c>
      <c r="D15" s="34">
        <f t="shared" si="4"/>
        <v>1250000</v>
      </c>
      <c r="E15" s="34">
        <f t="shared" si="4"/>
        <v>2000000</v>
      </c>
      <c r="F15" s="34">
        <f t="shared" si="4"/>
        <v>3000000</v>
      </c>
      <c r="G15" s="35">
        <f t="shared" si="4"/>
        <v>5000000</v>
      </c>
      <c r="H15" s="23" t="s">
        <v>121</v>
      </c>
    </row>
    <row r="16" spans="1:8">
      <c r="A16" s="22" t="s">
        <v>111</v>
      </c>
      <c r="B16" s="34">
        <v>900000</v>
      </c>
      <c r="C16" s="34">
        <v>900000</v>
      </c>
      <c r="D16" s="34">
        <v>900000</v>
      </c>
      <c r="E16" s="34">
        <v>900000</v>
      </c>
      <c r="F16" s="34">
        <v>900000</v>
      </c>
      <c r="G16" s="35">
        <v>900000</v>
      </c>
      <c r="H16" s="23" t="s">
        <v>122</v>
      </c>
    </row>
    <row r="17" spans="1:8">
      <c r="A17" s="22" t="s">
        <v>112</v>
      </c>
      <c r="B17" s="34">
        <v>7000</v>
      </c>
      <c r="C17" s="34">
        <v>10000</v>
      </c>
      <c r="D17" s="34">
        <v>25000</v>
      </c>
      <c r="E17" s="34">
        <v>50000</v>
      </c>
      <c r="F17" s="34">
        <v>80000</v>
      </c>
      <c r="G17" s="35">
        <v>100000</v>
      </c>
      <c r="H17" s="23" t="s">
        <v>123</v>
      </c>
    </row>
    <row r="18" spans="1:8">
      <c r="A18" s="22" t="s">
        <v>113</v>
      </c>
      <c r="B18" s="34">
        <f t="shared" ref="B18:G18" si="5">SUM(B15:B17)</f>
        <v>1657000</v>
      </c>
      <c r="C18" s="34">
        <f t="shared" si="5"/>
        <v>1910000</v>
      </c>
      <c r="D18" s="34">
        <f t="shared" si="5"/>
        <v>2175000</v>
      </c>
      <c r="E18" s="34">
        <f t="shared" si="5"/>
        <v>2950000</v>
      </c>
      <c r="F18" s="34">
        <f t="shared" si="5"/>
        <v>3980000</v>
      </c>
      <c r="G18" s="35">
        <f t="shared" si="5"/>
        <v>6000000</v>
      </c>
      <c r="H18" s="23" t="s">
        <v>124</v>
      </c>
    </row>
    <row r="19" spans="1:8">
      <c r="A19" s="22" t="s">
        <v>117</v>
      </c>
      <c r="B19" s="34">
        <f t="shared" ref="B19:G19" si="6">50/100*B18</f>
        <v>828500</v>
      </c>
      <c r="C19" s="34">
        <f t="shared" si="6"/>
        <v>955000</v>
      </c>
      <c r="D19" s="34">
        <f t="shared" si="6"/>
        <v>1087500</v>
      </c>
      <c r="E19" s="34">
        <f t="shared" si="6"/>
        <v>1475000</v>
      </c>
      <c r="F19" s="34">
        <f t="shared" si="6"/>
        <v>1990000</v>
      </c>
      <c r="G19" s="35">
        <f t="shared" si="6"/>
        <v>3000000</v>
      </c>
      <c r="H19" s="23" t="s">
        <v>125</v>
      </c>
    </row>
    <row r="20" spans="1:8">
      <c r="A20" s="22" t="s">
        <v>116</v>
      </c>
      <c r="B20" s="34">
        <f t="shared" ref="B20:G20" si="7">1/100*B19</f>
        <v>8285</v>
      </c>
      <c r="C20" s="34">
        <f t="shared" si="7"/>
        <v>9550</v>
      </c>
      <c r="D20" s="34">
        <f t="shared" si="7"/>
        <v>10875</v>
      </c>
      <c r="E20" s="34">
        <f t="shared" si="7"/>
        <v>14750</v>
      </c>
      <c r="F20" s="34">
        <f t="shared" si="7"/>
        <v>19900</v>
      </c>
      <c r="G20" s="35">
        <f t="shared" si="7"/>
        <v>30000</v>
      </c>
      <c r="H20" s="23" t="s">
        <v>126</v>
      </c>
    </row>
    <row r="21" spans="1:8">
      <c r="A21" s="22" t="s">
        <v>114</v>
      </c>
      <c r="B21" s="28">
        <v>2500</v>
      </c>
      <c r="C21" s="28">
        <v>2500</v>
      </c>
      <c r="D21" s="28">
        <v>2500</v>
      </c>
      <c r="E21" s="28">
        <v>2500</v>
      </c>
      <c r="F21" s="28">
        <v>2500</v>
      </c>
      <c r="G21" s="28">
        <v>2500</v>
      </c>
      <c r="H21" s="29" t="s">
        <v>127</v>
      </c>
    </row>
    <row r="22" spans="1:8" ht="17" thickBot="1">
      <c r="A22" s="36" t="s">
        <v>115</v>
      </c>
      <c r="B22" s="37">
        <f>B20*B21</f>
        <v>20712500</v>
      </c>
      <c r="C22" s="37">
        <f>C20*B21</f>
        <v>23875000</v>
      </c>
      <c r="D22" s="37">
        <f>D20*B21</f>
        <v>27187500</v>
      </c>
      <c r="E22" s="37">
        <f>E20*B21</f>
        <v>36875000</v>
      </c>
      <c r="F22" s="37">
        <f>F20*B21</f>
        <v>49750000</v>
      </c>
      <c r="G22" s="38">
        <f>G20*B21</f>
        <v>75000000</v>
      </c>
      <c r="H22" s="39" t="s">
        <v>128</v>
      </c>
    </row>
    <row r="23" spans="1:8">
      <c r="H23" s="9"/>
    </row>
  </sheetData>
  <mergeCells count="2">
    <mergeCell ref="A2:H2"/>
    <mergeCell ref="A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 Interview</vt:lpstr>
      <vt:lpstr>Subvensions</vt:lpstr>
      <vt:lpstr>LP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2022-03-11T06:14:21Z</dcterms:created>
  <dcterms:modified xsi:type="dcterms:W3CDTF">2022-04-07T05:28:56Z</dcterms:modified>
</cp:coreProperties>
</file>