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Cloud Drive/Backup - 22 July/Uk Shared Drive/Alok/Documents/Boozeshare/Kolhapur/Sakal/FI/ES/"/>
    </mc:Choice>
  </mc:AlternateContent>
  <xr:revisionPtr revIDLastSave="0" documentId="8_{F39CB5BF-DC2B-4245-87FD-BE761CE77782}" xr6:coauthVersionLast="47" xr6:coauthVersionMax="47" xr10:uidLastSave="{00000000-0000-0000-0000-000000000000}"/>
  <bookViews>
    <workbookView xWindow="0" yWindow="0" windowWidth="38400" windowHeight="21600" xr2:uid="{016D26AD-5822-4170-8271-591F99B4182A}"/>
  </bookViews>
  <sheets>
    <sheet name="EMI Calculato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C10" i="2"/>
  <c r="D20" i="2"/>
  <c r="D19" i="2"/>
  <c r="D18" i="2"/>
  <c r="J16" i="2"/>
  <c r="L16" i="2" s="1"/>
  <c r="E16" i="2"/>
  <c r="J15" i="2"/>
  <c r="L15" i="2" s="1"/>
  <c r="E15" i="2"/>
  <c r="F15" i="2" s="1"/>
  <c r="G15" i="2" s="1"/>
  <c r="J14" i="2"/>
  <c r="L14" i="2" s="1"/>
  <c r="E14" i="2"/>
  <c r="F14" i="2" s="1"/>
  <c r="J13" i="2"/>
  <c r="L13" i="2" s="1"/>
  <c r="M13" i="2" s="1"/>
  <c r="E13" i="2"/>
  <c r="J9" i="2"/>
  <c r="L9" i="2" s="1"/>
  <c r="E9" i="2"/>
  <c r="J8" i="2"/>
  <c r="L8" i="2" s="1"/>
  <c r="E8" i="2"/>
  <c r="F8" i="2" s="1"/>
  <c r="J6" i="2"/>
  <c r="L6" i="2" s="1"/>
  <c r="E6" i="2"/>
  <c r="M14" i="2" l="1"/>
  <c r="I14" i="2"/>
  <c r="I15" i="2"/>
  <c r="M15" i="2"/>
  <c r="M16" i="2"/>
  <c r="I16" i="2"/>
  <c r="F16" i="2"/>
  <c r="G16" i="2" s="1"/>
  <c r="G14" i="2"/>
  <c r="I13" i="2"/>
  <c r="F13" i="2"/>
  <c r="G13" i="2" s="1"/>
  <c r="I9" i="2"/>
  <c r="M9" i="2"/>
  <c r="F9" i="2"/>
  <c r="G9" i="2" s="1"/>
  <c r="I8" i="2"/>
  <c r="M8" i="2"/>
  <c r="G8" i="2"/>
  <c r="M6" i="2"/>
  <c r="I6" i="2"/>
  <c r="F6" i="2"/>
  <c r="G6" i="2" s="1"/>
  <c r="J7" i="2"/>
  <c r="E7" i="2"/>
  <c r="F7" i="2" s="1"/>
  <c r="L7" i="2" l="1"/>
  <c r="M7" i="2" s="1"/>
  <c r="G7" i="2"/>
  <c r="I7" i="2" l="1"/>
</calcChain>
</file>

<file path=xl/sharedStrings.xml><?xml version="1.0" encoding="utf-8"?>
<sst xmlns="http://schemas.openxmlformats.org/spreadsheetml/2006/main" count="23" uniqueCount="20">
  <si>
    <t>Loan Amount</t>
  </si>
  <si>
    <t>Tenure</t>
  </si>
  <si>
    <t>Min. 
 Ticket Size</t>
  </si>
  <si>
    <t>Subvention %age
 (taxes extra)</t>
  </si>
  <si>
    <t>Processing Fees
(%)</t>
  </si>
  <si>
    <t>Subvention 
(without taxes)</t>
  </si>
  <si>
    <t>GST @18%
on Subvention</t>
  </si>
  <si>
    <t>Total cost 
for Merchant</t>
  </si>
  <si>
    <t>Interest Rates
(Reducing bal.)</t>
  </si>
  <si>
    <t>Interest Impact
(Flat)</t>
  </si>
  <si>
    <t>Processing 
Fees</t>
  </si>
  <si>
    <t>Stamp 
Duty</t>
  </si>
  <si>
    <t>EMI 
for Customers</t>
  </si>
  <si>
    <t>Total Cost for a customer</t>
  </si>
  <si>
    <t>12k</t>
  </si>
  <si>
    <t xml:space="preserve">8k </t>
  </si>
  <si>
    <t>Full Subvention</t>
  </si>
  <si>
    <t>5k</t>
  </si>
  <si>
    <t>NA</t>
  </si>
  <si>
    <t>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</si>
</sst>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₹]#,##0"/>
    <numFmt numFmtId="165" formatCode="_ [$₹-4009]\ * #,##0_ ;_ [$₹-4009]\ * \-#,##0_ ;_ [$₹-4009]\ * &quot;-&quot;??_ ;_ @_ 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D2F1DA"/>
      </patternFill>
    </fill>
    <fill>
      <patternFill patternType="solid">
        <fgColor theme="0"/>
        <bgColor rgb="FFDAF1F3"/>
      </patternFill>
    </fill>
    <fill>
      <patternFill patternType="solid">
        <fgColor theme="0"/>
        <bgColor rgb="FF00FFFF"/>
      </patternFill>
    </fill>
    <fill>
      <patternFill patternType="solid">
        <fgColor rgb="FF00B0F0"/>
        <bgColor rgb="FFBDBDBD"/>
      </patternFill>
    </fill>
    <fill>
      <patternFill patternType="solid">
        <fgColor theme="9" tint="0.59999389629810485"/>
        <bgColor rgb="FF00FFFF"/>
      </patternFill>
    </fill>
    <fill>
      <patternFill patternType="solid">
        <fgColor theme="9" tint="0.59999389629810485"/>
        <bgColor rgb="FFD2F1DA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/>
    </xf>
    <xf numFmtId="10" fontId="4" fillId="4" borderId="2" xfId="0" applyNumberFormat="1" applyFont="1" applyFill="1" applyBorder="1" applyAlignment="1">
      <alignment vertical="center" wrapText="1"/>
    </xf>
    <xf numFmtId="9" fontId="2" fillId="6" borderId="1" xfId="0" applyNumberFormat="1" applyFont="1" applyFill="1" applyBorder="1" applyAlignment="1">
      <alignment horizontal="right"/>
    </xf>
    <xf numFmtId="165" fontId="2" fillId="6" borderId="1" xfId="0" applyNumberFormat="1" applyFont="1" applyFill="1" applyBorder="1" applyAlignment="1">
      <alignment horizontal="right"/>
    </xf>
    <xf numFmtId="10" fontId="1" fillId="5" borderId="1" xfId="0" applyNumberFormat="1" applyFont="1" applyFill="1" applyBorder="1" applyAlignment="1">
      <alignment horizontal="center"/>
    </xf>
    <xf numFmtId="166" fontId="2" fillId="6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3" borderId="0" xfId="0" applyFont="1" applyFill="1" applyBorder="1"/>
    <xf numFmtId="10" fontId="0" fillId="0" borderId="0" xfId="0" applyNumberFormat="1"/>
    <xf numFmtId="0" fontId="2" fillId="8" borderId="1" xfId="0" applyFont="1" applyFill="1" applyBorder="1" applyAlignment="1">
      <alignment horizontal="center"/>
    </xf>
    <xf numFmtId="10" fontId="4" fillId="9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F21B-8A84-424C-AE77-3D6572321BF1}">
  <dimension ref="A1:M20"/>
  <sheetViews>
    <sheetView tabSelected="1" zoomScale="160" zoomScaleNormal="160" workbookViewId="0">
      <selection activeCell="E10" sqref="E10"/>
    </sheetView>
  </sheetViews>
  <sheetFormatPr baseColWidth="10" defaultColWidth="8.83203125" defaultRowHeight="15" x14ac:dyDescent="0.2"/>
  <cols>
    <col min="1" max="1" width="18.5" customWidth="1"/>
    <col min="2" max="2" width="13.1640625" customWidth="1"/>
    <col min="3" max="3" width="14" customWidth="1"/>
    <col min="4" max="4" width="16.5" customWidth="1"/>
    <col min="5" max="5" width="18" customWidth="1"/>
    <col min="6" max="7" width="14.6640625" customWidth="1"/>
    <col min="8" max="8" width="13.5" customWidth="1"/>
    <col min="9" max="9" width="13.1640625" customWidth="1"/>
    <col min="10" max="10" width="13.5" customWidth="1"/>
    <col min="11" max="11" width="12.6640625" customWidth="1"/>
    <col min="12" max="12" width="14.6640625" customWidth="1"/>
    <col min="13" max="13" width="16.83203125" customWidth="1"/>
  </cols>
  <sheetData>
    <row r="1" spans="1:13" x14ac:dyDescent="0.2">
      <c r="A1" s="1" t="s">
        <v>0</v>
      </c>
      <c r="B1" s="2">
        <v>5000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x14ac:dyDescent="0.2">
      <c r="A4" s="4" t="s">
        <v>16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32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</row>
    <row r="6" spans="1:13" x14ac:dyDescent="0.2">
      <c r="A6" s="5">
        <v>4</v>
      </c>
      <c r="B6" s="5" t="s">
        <v>14</v>
      </c>
      <c r="C6" s="6">
        <v>5.9499999999999997E-2</v>
      </c>
      <c r="D6" s="7">
        <v>0</v>
      </c>
      <c r="E6" s="8">
        <f t="shared" ref="E6" si="0">C6*$B$1</f>
        <v>297.5</v>
      </c>
      <c r="F6" s="8">
        <f t="shared" ref="F6" si="1">E6*0.18</f>
        <v>53.55</v>
      </c>
      <c r="G6" s="8">
        <f t="shared" ref="G6" si="2">E6+F6</f>
        <v>351.05</v>
      </c>
      <c r="H6" s="9">
        <v>0</v>
      </c>
      <c r="I6" s="10">
        <f t="shared" ref="I6" si="3">(L6*A6-($B$1+J6+K6))/$B$1</f>
        <v>0</v>
      </c>
      <c r="J6" s="8">
        <f t="shared" ref="J6" si="4">D6*$B$1*1.18</f>
        <v>0</v>
      </c>
      <c r="K6" s="8">
        <v>0</v>
      </c>
      <c r="L6" s="8">
        <f t="shared" ref="L6" si="5">PMT(H6/12,A6,-($B$1+J6+K6),,0)</f>
        <v>1250</v>
      </c>
      <c r="M6" s="8">
        <f t="shared" ref="M6" si="6">L6*A6-$B$1</f>
        <v>0</v>
      </c>
    </row>
    <row r="7" spans="1:13" x14ac:dyDescent="0.2">
      <c r="A7" s="5">
        <v>3</v>
      </c>
      <c r="B7" s="5" t="s">
        <v>15</v>
      </c>
      <c r="C7" s="6">
        <v>4.8099999999999997E-2</v>
      </c>
      <c r="D7" s="7">
        <v>0</v>
      </c>
      <c r="E7" s="8">
        <f t="shared" ref="E7" si="7">C7*$B$1</f>
        <v>240.49999999999997</v>
      </c>
      <c r="F7" s="8">
        <f t="shared" ref="F7" si="8">E7*0.18</f>
        <v>43.289999999999992</v>
      </c>
      <c r="G7" s="8">
        <f t="shared" ref="G7" si="9">E7+F7</f>
        <v>283.78999999999996</v>
      </c>
      <c r="H7" s="9">
        <v>0</v>
      </c>
      <c r="I7" s="10">
        <f t="shared" ref="I7" si="10">(L7*A7-($B$1+J7+K7))/$B$1</f>
        <v>0</v>
      </c>
      <c r="J7" s="8">
        <f t="shared" ref="J7" si="11">D7*$B$1*1.18</f>
        <v>0</v>
      </c>
      <c r="K7" s="8">
        <v>0</v>
      </c>
      <c r="L7" s="8">
        <f t="shared" ref="L7" si="12">PMT(H7/12,A7,-($B$1+J7+K7),,0)</f>
        <v>1666.6666666666667</v>
      </c>
      <c r="M7" s="8">
        <f t="shared" ref="M7" si="13">L7*A7-$B$1</f>
        <v>0</v>
      </c>
    </row>
    <row r="8" spans="1:13" x14ac:dyDescent="0.2">
      <c r="A8" s="5">
        <v>2</v>
      </c>
      <c r="B8" s="5" t="s">
        <v>17</v>
      </c>
      <c r="C8" s="6">
        <v>3.6299999999999999E-2</v>
      </c>
      <c r="D8" s="7">
        <v>0</v>
      </c>
      <c r="E8" s="8">
        <f t="shared" ref="E8" si="14">C8*$B$1</f>
        <v>181.5</v>
      </c>
      <c r="F8" s="8">
        <f t="shared" ref="F8" si="15">E8*0.18</f>
        <v>32.67</v>
      </c>
      <c r="G8" s="8">
        <f t="shared" ref="G8" si="16">E8+F8</f>
        <v>214.17000000000002</v>
      </c>
      <c r="H8" s="9">
        <v>0</v>
      </c>
      <c r="I8" s="10">
        <f t="shared" ref="I8" si="17">(L8*A8-($B$1+J8+K8))/$B$1</f>
        <v>0</v>
      </c>
      <c r="J8" s="8">
        <f t="shared" ref="J8" si="18">D8*$B$1*1.18</f>
        <v>0</v>
      </c>
      <c r="K8" s="8">
        <v>0</v>
      </c>
      <c r="L8" s="8">
        <f t="shared" ref="L8" si="19">PMT(H8/12,A8,-($B$1+J8+K8),,0)</f>
        <v>2500</v>
      </c>
      <c r="M8" s="8">
        <f t="shared" ref="M8" si="20">L8*A8-$B$1</f>
        <v>0</v>
      </c>
    </row>
    <row r="9" spans="1:13" x14ac:dyDescent="0.2">
      <c r="A9" s="5">
        <v>1</v>
      </c>
      <c r="B9" s="5" t="s">
        <v>17</v>
      </c>
      <c r="C9" s="6">
        <v>2.4500000000000001E-2</v>
      </c>
      <c r="D9" s="7">
        <v>0</v>
      </c>
      <c r="E9" s="8">
        <f t="shared" ref="E9" si="21">C9*$B$1</f>
        <v>122.5</v>
      </c>
      <c r="F9" s="8">
        <f t="shared" ref="F9:F10" si="22">E9*0.18</f>
        <v>22.05</v>
      </c>
      <c r="G9" s="8">
        <f t="shared" ref="G9:G10" si="23">E9+F9</f>
        <v>144.55000000000001</v>
      </c>
      <c r="H9" s="9">
        <v>0</v>
      </c>
      <c r="I9" s="10">
        <f t="shared" ref="I9" si="24">(L9*A9-($B$1+J9+K9))/$B$1</f>
        <v>0</v>
      </c>
      <c r="J9" s="8">
        <f t="shared" ref="J9" si="25">D9*$B$1*1.18</f>
        <v>0</v>
      </c>
      <c r="K9" s="8">
        <v>0</v>
      </c>
      <c r="L9" s="8">
        <f t="shared" ref="L9" si="26">PMT(H9/12,A9,-($B$1+J9+K9),,0)</f>
        <v>5000</v>
      </c>
      <c r="M9" s="8">
        <f t="shared" ref="M9" si="27">L9*A9-$B$1</f>
        <v>0</v>
      </c>
    </row>
    <row r="10" spans="1:13" x14ac:dyDescent="0.2">
      <c r="C10">
        <f>C9*12</f>
        <v>0.29400000000000004</v>
      </c>
      <c r="D10">
        <f>C8*6</f>
        <v>0.21779999999999999</v>
      </c>
    </row>
    <row r="13" spans="1:13" x14ac:dyDescent="0.2">
      <c r="A13" s="5">
        <v>4</v>
      </c>
      <c r="B13" s="5" t="s">
        <v>18</v>
      </c>
      <c r="C13" s="6">
        <v>5.1999999999999998E-2</v>
      </c>
      <c r="D13" s="7">
        <v>0</v>
      </c>
      <c r="E13" s="8">
        <f t="shared" ref="E13:E16" si="28">C13*$B$1</f>
        <v>260</v>
      </c>
      <c r="F13" s="8">
        <f t="shared" ref="F13:F16" si="29">E13*0.18</f>
        <v>46.8</v>
      </c>
      <c r="G13" s="8">
        <f t="shared" ref="G13:G16" si="30">E13+F13</f>
        <v>306.8</v>
      </c>
      <c r="H13" s="9">
        <v>0</v>
      </c>
      <c r="I13" s="10">
        <f t="shared" ref="I13:I16" si="31">(L13*A13-($B$1+J13+K13))/$B$1</f>
        <v>0</v>
      </c>
      <c r="J13" s="8">
        <f t="shared" ref="J13:J16" si="32">D13*$B$1*1.18</f>
        <v>0</v>
      </c>
      <c r="K13" s="8">
        <v>0</v>
      </c>
      <c r="L13" s="8">
        <f t="shared" ref="L13:L16" si="33">PMT(H13/12,A13,-($B$1+J13+K13),,0)</f>
        <v>1250</v>
      </c>
      <c r="M13" s="8">
        <f t="shared" ref="M13:M16" si="34">L13*A13-$B$1</f>
        <v>0</v>
      </c>
    </row>
    <row r="14" spans="1:13" x14ac:dyDescent="0.2">
      <c r="A14" s="14">
        <v>3</v>
      </c>
      <c r="B14" s="14" t="s">
        <v>19</v>
      </c>
      <c r="C14" s="15">
        <v>4.1500000000000002E-2</v>
      </c>
      <c r="D14" s="7">
        <v>0</v>
      </c>
      <c r="E14" s="8">
        <f t="shared" si="28"/>
        <v>207.5</v>
      </c>
      <c r="F14" s="8">
        <f t="shared" si="29"/>
        <v>37.35</v>
      </c>
      <c r="G14" s="8">
        <f t="shared" si="30"/>
        <v>244.85</v>
      </c>
      <c r="H14" s="9">
        <v>0</v>
      </c>
      <c r="I14" s="10">
        <f t="shared" si="31"/>
        <v>0</v>
      </c>
      <c r="J14" s="8">
        <f t="shared" si="32"/>
        <v>0</v>
      </c>
      <c r="K14" s="8">
        <v>0</v>
      </c>
      <c r="L14" s="8">
        <f t="shared" si="33"/>
        <v>1666.6666666666667</v>
      </c>
      <c r="M14" s="8">
        <f t="shared" si="34"/>
        <v>0</v>
      </c>
    </row>
    <row r="15" spans="1:13" x14ac:dyDescent="0.2">
      <c r="A15" s="14">
        <v>2</v>
      </c>
      <c r="B15" s="14" t="s">
        <v>19</v>
      </c>
      <c r="C15" s="15">
        <v>3.1E-2</v>
      </c>
      <c r="D15" s="7">
        <v>0</v>
      </c>
      <c r="E15" s="8">
        <f t="shared" si="28"/>
        <v>155</v>
      </c>
      <c r="F15" s="8">
        <f t="shared" si="29"/>
        <v>27.9</v>
      </c>
      <c r="G15" s="8">
        <f t="shared" si="30"/>
        <v>182.9</v>
      </c>
      <c r="H15" s="9">
        <v>0</v>
      </c>
      <c r="I15" s="10">
        <f t="shared" si="31"/>
        <v>0</v>
      </c>
      <c r="J15" s="8">
        <f t="shared" si="32"/>
        <v>0</v>
      </c>
      <c r="K15" s="8">
        <v>0</v>
      </c>
      <c r="L15" s="8">
        <f t="shared" si="33"/>
        <v>2500</v>
      </c>
      <c r="M15" s="8">
        <f t="shared" si="34"/>
        <v>0</v>
      </c>
    </row>
    <row r="16" spans="1:13" x14ac:dyDescent="0.2">
      <c r="A16" s="14">
        <v>1</v>
      </c>
      <c r="B16" s="14" t="s">
        <v>19</v>
      </c>
      <c r="C16" s="15">
        <v>2.0500000000000001E-2</v>
      </c>
      <c r="D16" s="7">
        <v>0</v>
      </c>
      <c r="E16" s="8">
        <f t="shared" si="28"/>
        <v>102.5</v>
      </c>
      <c r="F16" s="8">
        <f t="shared" si="29"/>
        <v>18.45</v>
      </c>
      <c r="G16" s="8">
        <f t="shared" si="30"/>
        <v>120.95</v>
      </c>
      <c r="H16" s="9">
        <v>0</v>
      </c>
      <c r="I16" s="10">
        <f t="shared" si="31"/>
        <v>0</v>
      </c>
      <c r="J16" s="8">
        <f t="shared" si="32"/>
        <v>0</v>
      </c>
      <c r="K16" s="8">
        <v>0</v>
      </c>
      <c r="L16" s="8">
        <f t="shared" si="33"/>
        <v>5000</v>
      </c>
      <c r="M16" s="8">
        <f t="shared" si="34"/>
        <v>0</v>
      </c>
    </row>
    <row r="18" spans="4:4" x14ac:dyDescent="0.2">
      <c r="D18" s="13">
        <f>C9-C8</f>
        <v>-1.1799999999999998E-2</v>
      </c>
    </row>
    <row r="19" spans="4:4" x14ac:dyDescent="0.2">
      <c r="D19" s="13">
        <f>C8-C7</f>
        <v>-1.1799999999999998E-2</v>
      </c>
    </row>
    <row r="20" spans="4:4" x14ac:dyDescent="0.2">
      <c r="D20" s="13">
        <f>C7-C6</f>
        <v>-1.14E-2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Pawar</dc:creator>
  <cp:lastModifiedBy>Microsoft Office User</cp:lastModifiedBy>
  <dcterms:created xsi:type="dcterms:W3CDTF">2021-03-02T10:09:53Z</dcterms:created>
  <dcterms:modified xsi:type="dcterms:W3CDTF">2022-01-11T03:17:06Z</dcterms:modified>
</cp:coreProperties>
</file>