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10 SE\Results\Results\"/>
    </mc:Choice>
  </mc:AlternateContent>
  <bookViews>
    <workbookView xWindow="0" yWindow="0" windowWidth="23040" windowHeight="9528" activeTab="1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D13" i="4"/>
  <c r="D12" i="4"/>
  <c r="D11" i="4"/>
  <c r="D10" i="4"/>
  <c r="D9" i="4"/>
  <c r="D8" i="4"/>
  <c r="D7" i="4"/>
  <c r="D6" i="4"/>
  <c r="C11" i="4"/>
  <c r="C10" i="4"/>
  <c r="C9" i="4"/>
  <c r="C8" i="4"/>
  <c r="C7" i="4"/>
  <c r="C6" i="4"/>
  <c r="E7" i="2"/>
  <c r="D7" i="2"/>
  <c r="C7" i="2"/>
</calcChain>
</file>

<file path=xl/sharedStrings.xml><?xml version="1.0" encoding="utf-8"?>
<sst xmlns="http://schemas.openxmlformats.org/spreadsheetml/2006/main" count="68" uniqueCount="45">
  <si>
    <t>Poor Communication</t>
  </si>
  <si>
    <t>Group 1</t>
  </si>
  <si>
    <t>Group 2</t>
  </si>
  <si>
    <t>Group 3</t>
  </si>
  <si>
    <t>Empty Issues</t>
  </si>
  <si>
    <t>Comments per issue</t>
  </si>
  <si>
    <t>Comments per user</t>
  </si>
  <si>
    <t>Absent Members</t>
  </si>
  <si>
    <t>Comments</t>
  </si>
  <si>
    <t>Issues</t>
  </si>
  <si>
    <t>Commits</t>
  </si>
  <si>
    <t>Overall</t>
  </si>
  <si>
    <t>Unassigned</t>
  </si>
  <si>
    <t>Poor Planning</t>
  </si>
  <si>
    <t>Pending</t>
  </si>
  <si>
    <t>Long Open issues</t>
  </si>
  <si>
    <t>Orphan Issues</t>
  </si>
  <si>
    <t>#Comments/issue</t>
  </si>
  <si>
    <t>Pending Issues</t>
  </si>
  <si>
    <t>Unassigned Issues</t>
  </si>
  <si>
    <t>Commits per user</t>
  </si>
  <si>
    <t>Issues closed per user</t>
  </si>
  <si>
    <t>User Vs Group</t>
  </si>
  <si>
    <t>Commit graph</t>
  </si>
  <si>
    <t>Commit lines</t>
  </si>
  <si>
    <t>Commit msg</t>
  </si>
  <si>
    <t>CLOSE - DUE</t>
  </si>
  <si>
    <t>DUE - CREATED</t>
  </si>
  <si>
    <t>Issues per milestone</t>
  </si>
  <si>
    <t>Commits per milestone</t>
  </si>
  <si>
    <t>Orphan</t>
  </si>
  <si>
    <t>Long open</t>
  </si>
  <si>
    <t>Poor Standards</t>
  </si>
  <si>
    <t>Label Usage</t>
  </si>
  <si>
    <t>Commit Lines</t>
  </si>
  <si>
    <t>Poor Milestone usage</t>
  </si>
  <si>
    <t>C-D</t>
  </si>
  <si>
    <t>D-C</t>
  </si>
  <si>
    <t>Total</t>
  </si>
  <si>
    <t>Activity/m</t>
  </si>
  <si>
    <t>Communication</t>
  </si>
  <si>
    <t>Milestones</t>
  </si>
  <si>
    <t>Standards</t>
  </si>
  <si>
    <t>Planning</t>
  </si>
  <si>
    <t>Team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</si>
</sst>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Freshness Score for Various</a:t>
            </a:r>
            <a:r>
              <a:rPr lang="en-US" baseline="0"/>
              <a:t> Smells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Communication</c:v>
                </c:pt>
                <c:pt idx="1">
                  <c:v>Team Contribution</c:v>
                </c:pt>
                <c:pt idx="2">
                  <c:v>Planning</c:v>
                </c:pt>
                <c:pt idx="3">
                  <c:v>Standards</c:v>
                </c:pt>
                <c:pt idx="4">
                  <c:v>Milestones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Communication</c:v>
                </c:pt>
                <c:pt idx="1">
                  <c:v>Team Contribution</c:v>
                </c:pt>
                <c:pt idx="2">
                  <c:v>Planning</c:v>
                </c:pt>
                <c:pt idx="3">
                  <c:v>Standards</c:v>
                </c:pt>
                <c:pt idx="4">
                  <c:v>Milestones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1.5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Communication</c:v>
                </c:pt>
                <c:pt idx="1">
                  <c:v>Team Contribution</c:v>
                </c:pt>
                <c:pt idx="2">
                  <c:v>Planning</c:v>
                </c:pt>
                <c:pt idx="3">
                  <c:v>Standards</c:v>
                </c:pt>
                <c:pt idx="4">
                  <c:v>Milestones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48584"/>
        <c:axId val="208849368"/>
      </c:barChart>
      <c:catAx>
        <c:axId val="208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9368"/>
        <c:crosses val="autoZero"/>
        <c:auto val="1"/>
        <c:lblAlgn val="ctr"/>
        <c:lblOffset val="100"/>
        <c:noMultiLvlLbl val="0"/>
      </c:catAx>
      <c:valAx>
        <c:axId val="2088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Freshness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by Milestone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Group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Sheet4!$C$5:$C$13</c:f>
              <c:numCache>
                <c:formatCode>General</c:formatCode>
                <c:ptCount val="9"/>
                <c:pt idx="0">
                  <c:v>26</c:v>
                </c:pt>
                <c:pt idx="1">
                  <c:v>73</c:v>
                </c:pt>
                <c:pt idx="2">
                  <c:v>149</c:v>
                </c:pt>
                <c:pt idx="3">
                  <c:v>165</c:v>
                </c:pt>
                <c:pt idx="4">
                  <c:v>389</c:v>
                </c:pt>
                <c:pt idx="5">
                  <c:v>431</c:v>
                </c:pt>
                <c:pt idx="6">
                  <c:v>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Sheet4!$D$4</c:f>
              <c:strCache>
                <c:ptCount val="1"/>
                <c:pt idx="0">
                  <c:v>Group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Sheet4!$D$5:$D$13</c:f>
              <c:numCache>
                <c:formatCode>General</c:formatCode>
                <c:ptCount val="9"/>
                <c:pt idx="0">
                  <c:v>29</c:v>
                </c:pt>
                <c:pt idx="1">
                  <c:v>56</c:v>
                </c:pt>
                <c:pt idx="2">
                  <c:v>82</c:v>
                </c:pt>
                <c:pt idx="3">
                  <c:v>105</c:v>
                </c:pt>
                <c:pt idx="4">
                  <c:v>193</c:v>
                </c:pt>
                <c:pt idx="5">
                  <c:v>219</c:v>
                </c:pt>
                <c:pt idx="6">
                  <c:v>238</c:v>
                </c:pt>
                <c:pt idx="7">
                  <c:v>254</c:v>
                </c:pt>
                <c:pt idx="8">
                  <c:v>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Sheet4!$E$4</c:f>
              <c:strCache>
                <c:ptCount val="1"/>
                <c:pt idx="0">
                  <c:v>Group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Sheet4!$E$5:$E$13</c:f>
              <c:numCache>
                <c:formatCode>General</c:formatCode>
                <c:ptCount val="9"/>
                <c:pt idx="0">
                  <c:v>95</c:v>
                </c:pt>
                <c:pt idx="1">
                  <c:v>201</c:v>
                </c:pt>
                <c:pt idx="2">
                  <c:v>291</c:v>
                </c:pt>
                <c:pt idx="3">
                  <c:v>322</c:v>
                </c:pt>
                <c:pt idx="4">
                  <c:v>355</c:v>
                </c:pt>
                <c:pt idx="5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02168"/>
        <c:axId val="452803344"/>
      </c:lineChart>
      <c:catAx>
        <c:axId val="45280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Milestones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3344"/>
        <c:crosses val="autoZero"/>
        <c:auto val="1"/>
        <c:lblAlgn val="ctr"/>
        <c:lblOffset val="100"/>
        <c:noMultiLvlLbl val="0"/>
      </c:catAx>
      <c:valAx>
        <c:axId val="4528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91440</xdr:rowOff>
    </xdr:from>
    <xdr:to>
      <xdr:col>17</xdr:col>
      <xdr:colOff>228600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175260</xdr:rowOff>
    </xdr:from>
    <xdr:to>
      <xdr:col>18</xdr:col>
      <xdr:colOff>335280</xdr:colOff>
      <xdr:row>25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29" sqref="E29"/>
    </sheetView>
  </sheetViews>
  <sheetFormatPr defaultRowHeight="14.4" x14ac:dyDescent="0.3"/>
  <cols>
    <col min="1" max="1" width="18.44140625" bestFit="1" customWidth="1"/>
    <col min="2" max="2" width="11.44140625" bestFit="1" customWidth="1"/>
    <col min="3" max="3" width="17.5546875" bestFit="1" customWidth="1"/>
    <col min="4" max="4" width="16.88671875" bestFit="1" customWidth="1"/>
    <col min="5" max="5" width="10.2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E1" t="s">
        <v>12</v>
      </c>
    </row>
    <row r="2" spans="1:10" x14ac:dyDescent="0.3">
      <c r="A2" t="s">
        <v>1</v>
      </c>
      <c r="B2">
        <v>0</v>
      </c>
      <c r="C2">
        <v>0</v>
      </c>
      <c r="D2">
        <v>1</v>
      </c>
      <c r="E2">
        <v>0</v>
      </c>
      <c r="F2">
        <v>1</v>
      </c>
      <c r="J2" s="1" t="s">
        <v>15</v>
      </c>
    </row>
    <row r="3" spans="1:10" x14ac:dyDescent="0.3">
      <c r="A3" t="s">
        <v>2</v>
      </c>
      <c r="B3">
        <v>0</v>
      </c>
      <c r="C3">
        <v>1</v>
      </c>
      <c r="D3">
        <v>0</v>
      </c>
      <c r="E3">
        <v>0.5</v>
      </c>
      <c r="F3">
        <v>1.5</v>
      </c>
      <c r="J3" s="1" t="s">
        <v>16</v>
      </c>
    </row>
    <row r="4" spans="1:10" x14ac:dyDescent="0.3">
      <c r="A4" t="s">
        <v>3</v>
      </c>
      <c r="B4">
        <v>0</v>
      </c>
      <c r="C4">
        <v>0</v>
      </c>
      <c r="D4">
        <v>0</v>
      </c>
      <c r="E4">
        <v>1</v>
      </c>
      <c r="F4">
        <v>1</v>
      </c>
      <c r="J4" s="1" t="s">
        <v>4</v>
      </c>
    </row>
    <row r="5" spans="1:10" x14ac:dyDescent="0.3">
      <c r="J5" s="1" t="s">
        <v>17</v>
      </c>
    </row>
    <row r="6" spans="1:10" x14ac:dyDescent="0.3">
      <c r="J6" s="1" t="s">
        <v>18</v>
      </c>
    </row>
    <row r="7" spans="1:10" x14ac:dyDescent="0.3">
      <c r="J7" s="1" t="s">
        <v>19</v>
      </c>
    </row>
    <row r="8" spans="1:10" x14ac:dyDescent="0.3">
      <c r="A8" t="s">
        <v>7</v>
      </c>
      <c r="B8" t="s">
        <v>8</v>
      </c>
      <c r="C8" t="s">
        <v>9</v>
      </c>
      <c r="D8" t="s">
        <v>10</v>
      </c>
      <c r="E8" t="s">
        <v>11</v>
      </c>
      <c r="J8" s="1" t="s">
        <v>33</v>
      </c>
    </row>
    <row r="9" spans="1:10" x14ac:dyDescent="0.3">
      <c r="A9" t="s">
        <v>1</v>
      </c>
      <c r="B9">
        <v>1</v>
      </c>
      <c r="C9">
        <v>1</v>
      </c>
      <c r="D9">
        <v>1</v>
      </c>
      <c r="E9">
        <v>3</v>
      </c>
      <c r="F9">
        <v>3</v>
      </c>
    </row>
    <row r="10" spans="1:10" x14ac:dyDescent="0.3">
      <c r="A10" t="s">
        <v>2</v>
      </c>
      <c r="B10">
        <v>0</v>
      </c>
      <c r="C10">
        <v>0</v>
      </c>
      <c r="D10">
        <v>0.5</v>
      </c>
      <c r="E10">
        <v>0</v>
      </c>
      <c r="F10">
        <v>0.5</v>
      </c>
      <c r="J10" s="1" t="s">
        <v>20</v>
      </c>
    </row>
    <row r="11" spans="1:10" x14ac:dyDescent="0.3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J11" s="1" t="s">
        <v>21</v>
      </c>
    </row>
    <row r="12" spans="1:10" x14ac:dyDescent="0.3">
      <c r="J12" s="1" t="s">
        <v>6</v>
      </c>
    </row>
    <row r="13" spans="1:10" x14ac:dyDescent="0.3">
      <c r="A13" t="s">
        <v>13</v>
      </c>
      <c r="B13" t="s">
        <v>31</v>
      </c>
      <c r="C13" t="s">
        <v>23</v>
      </c>
      <c r="D13" t="s">
        <v>14</v>
      </c>
      <c r="E13" t="s">
        <v>30</v>
      </c>
      <c r="J13" s="1" t="s">
        <v>22</v>
      </c>
    </row>
    <row r="14" spans="1:10" x14ac:dyDescent="0.3">
      <c r="A14" t="s">
        <v>1</v>
      </c>
      <c r="B14">
        <v>0</v>
      </c>
      <c r="C14">
        <v>0.5</v>
      </c>
      <c r="D14">
        <v>1</v>
      </c>
      <c r="E14">
        <v>0</v>
      </c>
      <c r="F14">
        <v>1.5</v>
      </c>
      <c r="J14" s="2"/>
    </row>
    <row r="15" spans="1:10" x14ac:dyDescent="0.3">
      <c r="A15" t="s">
        <v>2</v>
      </c>
      <c r="B15">
        <v>0.5</v>
      </c>
      <c r="C15">
        <v>1</v>
      </c>
      <c r="D15">
        <v>0</v>
      </c>
      <c r="E15">
        <v>0</v>
      </c>
      <c r="F15">
        <v>1.5</v>
      </c>
      <c r="J15" s="1" t="s">
        <v>23</v>
      </c>
    </row>
    <row r="16" spans="1:10" x14ac:dyDescent="0.3">
      <c r="A16" t="s">
        <v>3</v>
      </c>
      <c r="B16">
        <v>0</v>
      </c>
      <c r="C16">
        <v>1</v>
      </c>
      <c r="D16">
        <v>0</v>
      </c>
      <c r="E16">
        <v>1</v>
      </c>
      <c r="F16">
        <v>2</v>
      </c>
      <c r="J16" s="1" t="s">
        <v>24</v>
      </c>
    </row>
    <row r="17" spans="1:10" x14ac:dyDescent="0.3">
      <c r="J17" s="1" t="s">
        <v>25</v>
      </c>
    </row>
    <row r="19" spans="1:10" x14ac:dyDescent="0.3">
      <c r="J19" s="1" t="s">
        <v>26</v>
      </c>
    </row>
    <row r="20" spans="1:10" x14ac:dyDescent="0.3">
      <c r="A20" t="s">
        <v>32</v>
      </c>
      <c r="B20" t="s">
        <v>25</v>
      </c>
      <c r="C20" t="s">
        <v>33</v>
      </c>
      <c r="D20" t="s">
        <v>34</v>
      </c>
      <c r="J20" s="1" t="s">
        <v>27</v>
      </c>
    </row>
    <row r="21" spans="1:10" x14ac:dyDescent="0.3">
      <c r="A21" t="s">
        <v>1</v>
      </c>
      <c r="B21">
        <v>0</v>
      </c>
      <c r="C21">
        <v>0</v>
      </c>
      <c r="D21">
        <v>1</v>
      </c>
      <c r="E21">
        <v>1</v>
      </c>
      <c r="F21">
        <v>1</v>
      </c>
      <c r="J21" t="s">
        <v>28</v>
      </c>
    </row>
    <row r="22" spans="1:10" x14ac:dyDescent="0.3">
      <c r="A22" t="s">
        <v>2</v>
      </c>
      <c r="B22">
        <v>0</v>
      </c>
      <c r="C22">
        <v>1</v>
      </c>
      <c r="D22">
        <v>1</v>
      </c>
      <c r="E22">
        <v>2</v>
      </c>
      <c r="F22">
        <v>2</v>
      </c>
      <c r="J22" t="s">
        <v>29</v>
      </c>
    </row>
    <row r="23" spans="1:10" x14ac:dyDescent="0.3">
      <c r="A23" t="s">
        <v>3</v>
      </c>
      <c r="B23">
        <v>1</v>
      </c>
      <c r="C23">
        <v>0</v>
      </c>
      <c r="D23">
        <v>0</v>
      </c>
      <c r="E23">
        <v>1</v>
      </c>
      <c r="F23">
        <v>1</v>
      </c>
    </row>
    <row r="25" spans="1:10" x14ac:dyDescent="0.3">
      <c r="A25" t="s">
        <v>35</v>
      </c>
      <c r="B25" t="s">
        <v>36</v>
      </c>
      <c r="C25" t="s">
        <v>37</v>
      </c>
      <c r="D25" t="s">
        <v>39</v>
      </c>
    </row>
    <row r="26" spans="1:10" x14ac:dyDescent="0.3">
      <c r="A26" t="s">
        <v>1</v>
      </c>
      <c r="B26">
        <v>0.5</v>
      </c>
      <c r="C26">
        <v>0</v>
      </c>
      <c r="D26">
        <v>1</v>
      </c>
      <c r="E26">
        <v>1.5</v>
      </c>
    </row>
    <row r="27" spans="1:10" x14ac:dyDescent="0.3">
      <c r="A27" t="s">
        <v>2</v>
      </c>
      <c r="B27">
        <v>1</v>
      </c>
      <c r="C27">
        <v>1</v>
      </c>
      <c r="D27">
        <v>1</v>
      </c>
      <c r="E27">
        <v>3</v>
      </c>
    </row>
    <row r="28" spans="1:10" x14ac:dyDescent="0.3">
      <c r="A28" t="s">
        <v>3</v>
      </c>
      <c r="B28">
        <v>0</v>
      </c>
      <c r="C28">
        <v>0</v>
      </c>
      <c r="D28">
        <v>1</v>
      </c>
      <c r="E2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/>
  </sheetViews>
  <sheetFormatPr defaultRowHeight="14.4" x14ac:dyDescent="0.3"/>
  <sheetData>
    <row r="1" spans="2:5" x14ac:dyDescent="0.3">
      <c r="C1" t="s">
        <v>1</v>
      </c>
      <c r="D1" t="s">
        <v>2</v>
      </c>
      <c r="E1" t="s">
        <v>3</v>
      </c>
    </row>
    <row r="2" spans="2:5" x14ac:dyDescent="0.3">
      <c r="B2" t="s">
        <v>40</v>
      </c>
      <c r="C2">
        <v>1</v>
      </c>
      <c r="D2">
        <v>1.5</v>
      </c>
      <c r="E2">
        <v>1</v>
      </c>
    </row>
    <row r="3" spans="2:5" x14ac:dyDescent="0.3">
      <c r="B3" t="s">
        <v>44</v>
      </c>
      <c r="C3">
        <v>3</v>
      </c>
      <c r="D3">
        <v>0.5</v>
      </c>
      <c r="E3">
        <v>0</v>
      </c>
    </row>
    <row r="4" spans="2:5" x14ac:dyDescent="0.3">
      <c r="B4" t="s">
        <v>43</v>
      </c>
      <c r="C4">
        <v>1.5</v>
      </c>
      <c r="D4">
        <v>1.5</v>
      </c>
      <c r="E4">
        <v>2</v>
      </c>
    </row>
    <row r="5" spans="2:5" x14ac:dyDescent="0.3">
      <c r="B5" t="s">
        <v>42</v>
      </c>
      <c r="C5">
        <v>1</v>
      </c>
      <c r="D5">
        <v>2</v>
      </c>
      <c r="E5">
        <v>1</v>
      </c>
    </row>
    <row r="6" spans="2:5" x14ac:dyDescent="0.3">
      <c r="B6" t="s">
        <v>41</v>
      </c>
      <c r="C6">
        <v>1.5</v>
      </c>
      <c r="D6">
        <v>3</v>
      </c>
      <c r="E6">
        <v>1</v>
      </c>
    </row>
    <row r="7" spans="2:5" x14ac:dyDescent="0.3">
      <c r="B7" t="s">
        <v>38</v>
      </c>
      <c r="C7">
        <f>SUM(C2:C6)</f>
        <v>8</v>
      </c>
      <c r="D7">
        <f t="shared" ref="D7:E7" si="0">SUM(D2:D6)</f>
        <v>8.5</v>
      </c>
      <c r="E7">
        <f t="shared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3"/>
  <sheetViews>
    <sheetView workbookViewId="0">
      <selection activeCell="D16" sqref="D16"/>
    </sheetView>
  </sheetViews>
  <sheetFormatPr defaultRowHeight="14.4" x14ac:dyDescent="0.3"/>
  <sheetData>
    <row r="4" spans="3:5" x14ac:dyDescent="0.3">
      <c r="C4" t="s">
        <v>1</v>
      </c>
      <c r="D4" t="s">
        <v>2</v>
      </c>
      <c r="E4" t="s">
        <v>3</v>
      </c>
    </row>
    <row r="5" spans="3:5" x14ac:dyDescent="0.3">
      <c r="C5">
        <v>26</v>
      </c>
      <c r="D5">
        <v>29</v>
      </c>
      <c r="E5">
        <v>95</v>
      </c>
    </row>
    <row r="6" spans="3:5" x14ac:dyDescent="0.3">
      <c r="C6">
        <f>26+47</f>
        <v>73</v>
      </c>
      <c r="D6">
        <f>29+27</f>
        <v>56</v>
      </c>
      <c r="E6">
        <f>106+95</f>
        <v>201</v>
      </c>
    </row>
    <row r="7" spans="3:5" x14ac:dyDescent="0.3">
      <c r="C7">
        <f>73+76</f>
        <v>149</v>
      </c>
      <c r="D7">
        <f>56+26</f>
        <v>82</v>
      </c>
      <c r="E7">
        <f>90+201</f>
        <v>291</v>
      </c>
    </row>
    <row r="8" spans="3:5" x14ac:dyDescent="0.3">
      <c r="C8">
        <f>16+149</f>
        <v>165</v>
      </c>
      <c r="D8">
        <f>23+82</f>
        <v>105</v>
      </c>
      <c r="E8">
        <f>31+291</f>
        <v>322</v>
      </c>
    </row>
    <row r="9" spans="3:5" x14ac:dyDescent="0.3">
      <c r="C9">
        <f>224+165</f>
        <v>389</v>
      </c>
      <c r="D9">
        <f>88+105</f>
        <v>193</v>
      </c>
      <c r="E9">
        <f>33+322</f>
        <v>355</v>
      </c>
    </row>
    <row r="10" spans="3:5" x14ac:dyDescent="0.3">
      <c r="C10">
        <f>389+42</f>
        <v>431</v>
      </c>
      <c r="D10">
        <f>26+193</f>
        <v>219</v>
      </c>
      <c r="E10">
        <f>41+355</f>
        <v>396</v>
      </c>
    </row>
    <row r="11" spans="3:5" x14ac:dyDescent="0.3">
      <c r="C11">
        <f>431+39</f>
        <v>470</v>
      </c>
      <c r="D11">
        <f>19+219</f>
        <v>238</v>
      </c>
    </row>
    <row r="12" spans="3:5" x14ac:dyDescent="0.3">
      <c r="D12">
        <f>16+238</f>
        <v>254</v>
      </c>
    </row>
    <row r="13" spans="3:5" x14ac:dyDescent="0.3">
      <c r="D13">
        <f>25+254</f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2016-05-02T00:16:19Z</dcterms:created>
  <dcterms:modified xsi:type="dcterms:W3CDTF">2016-05-02T02:52:02Z</dcterms:modified>
</cp:coreProperties>
</file>