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uliah\Semester 6\Rekayasa Perangkat Lunak\Project Akhir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24" i="1"/>
  <c r="J23" i="1"/>
  <c r="J19" i="1"/>
  <c r="J18" i="1"/>
  <c r="J17" i="1"/>
  <c r="J16" i="1"/>
  <c r="J12" i="1"/>
  <c r="J13" i="1"/>
  <c r="J14" i="1"/>
  <c r="J15" i="1"/>
  <c r="J11" i="1"/>
  <c r="J7" i="1"/>
  <c r="J6" i="1"/>
  <c r="J5" i="1"/>
  <c r="J4" i="1"/>
  <c r="J3" i="1"/>
  <c r="J8" i="1" l="1"/>
  <c r="R15" i="1"/>
  <c r="R11" i="1"/>
  <c r="R7" i="1"/>
  <c r="R3" i="1"/>
  <c r="Q15" i="1"/>
  <c r="Q11" i="1"/>
  <c r="Q7" i="1"/>
  <c r="Q3" i="1"/>
  <c r="N15" i="1" l="1"/>
  <c r="N11" i="1"/>
  <c r="N7" i="1"/>
  <c r="N3" i="1"/>
  <c r="J26" i="1"/>
  <c r="S15" i="1" l="1"/>
  <c r="S11" i="1"/>
  <c r="S7" i="1"/>
  <c r="S3" i="1"/>
  <c r="J20" i="1"/>
  <c r="S17" i="1" l="1"/>
  <c r="C14" i="1" s="1"/>
  <c r="J28" i="1"/>
  <c r="C13" i="1" s="1"/>
  <c r="C16" i="1" l="1"/>
  <c r="C17" i="1" s="1"/>
</calcChain>
</file>

<file path=xl/sharedStrings.xml><?xml version="1.0" encoding="utf-8"?>
<sst xmlns="http://schemas.openxmlformats.org/spreadsheetml/2006/main" count="101" uniqueCount="40">
  <si>
    <t>Man</t>
  </si>
  <si>
    <t>Day</t>
  </si>
  <si>
    <t>Effort</t>
  </si>
  <si>
    <t>No.</t>
  </si>
  <si>
    <t>Resource</t>
  </si>
  <si>
    <t>Gathering Requirements</t>
  </si>
  <si>
    <t>Development</t>
  </si>
  <si>
    <t>Deployment - UAT &amp; Training</t>
  </si>
  <si>
    <t>TOTAL</t>
  </si>
  <si>
    <t>Total</t>
  </si>
  <si>
    <t>Software Implementation Cost</t>
  </si>
  <si>
    <t>Days</t>
  </si>
  <si>
    <t>Plane</t>
  </si>
  <si>
    <t>Hotel Room</t>
  </si>
  <si>
    <t>Allowance</t>
  </si>
  <si>
    <t>Overhead - Gathering 1st Week</t>
  </si>
  <si>
    <t>Overhead - Gathering 2nd Week</t>
  </si>
  <si>
    <t>Overhead - UAT</t>
  </si>
  <si>
    <t>Overhead Cost</t>
  </si>
  <si>
    <t>Project Manager</t>
  </si>
  <si>
    <t>System Analyst</t>
  </si>
  <si>
    <t>Web Designer</t>
  </si>
  <si>
    <t>Database Designer</t>
  </si>
  <si>
    <t>Web Developer 1</t>
  </si>
  <si>
    <t>Web Developer 2</t>
  </si>
  <si>
    <t>Man Day</t>
  </si>
  <si>
    <t>Quality Control</t>
  </si>
  <si>
    <t>Hotel</t>
  </si>
  <si>
    <t>Man Day for Each Resource</t>
  </si>
  <si>
    <t>Web Developer</t>
  </si>
  <si>
    <t>Total Costs</t>
  </si>
  <si>
    <t>Post Go Live Support (1 month)</t>
  </si>
  <si>
    <t>GRAND TOTAL</t>
  </si>
  <si>
    <t>Total Cost</t>
  </si>
  <si>
    <t>Cost</t>
  </si>
  <si>
    <t>PP Client - Hotel</t>
  </si>
  <si>
    <t>Overhead - User Training</t>
  </si>
  <si>
    <t>Mobile Developer</t>
  </si>
  <si>
    <t>Mobile Developer 1</t>
  </si>
  <si>
    <t>Movile Developer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</si>
</sst>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p&quot;* #,##0.00_-;\-&quot;Rp&quot;* #,##0.00_-;_-&quot;Rp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0" fillId="0" borderId="0" xfId="0" applyNumberFormat="1" applyBorder="1" applyAlignment="1">
      <alignment horizontal="center" vertical="center"/>
    </xf>
    <xf numFmtId="44" fontId="0" fillId="3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4" fontId="0" fillId="2" borderId="1" xfId="0" applyNumberForma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topLeftCell="A3" workbookViewId="0">
      <selection activeCell="F13" sqref="F13"/>
    </sheetView>
  </sheetViews>
  <sheetFormatPr defaultRowHeight="15" x14ac:dyDescent="0.25"/>
  <cols>
    <col min="1" max="1" width="6.7109375" style="17" customWidth="1"/>
    <col min="2" max="2" width="28.85546875" style="17" bestFit="1" customWidth="1"/>
    <col min="3" max="3" width="18.28515625" style="17" customWidth="1"/>
    <col min="4" max="4" width="4.7109375" style="17" customWidth="1"/>
    <col min="5" max="5" width="6.7109375" style="1" customWidth="1"/>
    <col min="6" max="6" width="30.7109375" style="3" customWidth="1"/>
    <col min="7" max="8" width="6.7109375" style="1" customWidth="1"/>
    <col min="9" max="9" width="6.7109375" style="15" customWidth="1"/>
    <col min="10" max="10" width="18.28515625" style="11" customWidth="1"/>
    <col min="11" max="11" width="3.7109375" style="1" customWidth="1"/>
    <col min="12" max="13" width="6.7109375" style="1" customWidth="1"/>
    <col min="14" max="14" width="15.7109375" style="11" customWidth="1"/>
    <col min="15" max="15" width="18.28515625" style="11" customWidth="1"/>
    <col min="16" max="16" width="12.7109375" style="1" customWidth="1"/>
    <col min="17" max="18" width="18.28515625" style="11" customWidth="1"/>
    <col min="19" max="19" width="18.5703125" style="11" customWidth="1"/>
    <col min="20" max="16384" width="9.140625" style="1"/>
  </cols>
  <sheetData>
    <row r="1" spans="1:19" x14ac:dyDescent="0.25">
      <c r="B1" s="34" t="s">
        <v>28</v>
      </c>
      <c r="C1" s="34"/>
      <c r="E1" s="34" t="s">
        <v>5</v>
      </c>
      <c r="F1" s="34"/>
      <c r="G1" s="34"/>
      <c r="H1" s="34"/>
      <c r="I1" s="34"/>
      <c r="J1" s="34"/>
      <c r="L1" s="34" t="s">
        <v>15</v>
      </c>
      <c r="M1" s="34"/>
      <c r="N1" s="34"/>
      <c r="O1" s="34"/>
      <c r="P1" s="34"/>
      <c r="Q1" s="34"/>
      <c r="R1" s="34"/>
      <c r="S1" s="34"/>
    </row>
    <row r="2" spans="1:19" s="2" customFormat="1" x14ac:dyDescent="0.25">
      <c r="A2" s="4" t="s">
        <v>3</v>
      </c>
      <c r="B2" s="4" t="s">
        <v>4</v>
      </c>
      <c r="C2" s="4" t="s">
        <v>25</v>
      </c>
      <c r="D2" s="17"/>
      <c r="E2" s="16" t="s">
        <v>3</v>
      </c>
      <c r="F2" s="16" t="s">
        <v>4</v>
      </c>
      <c r="G2" s="16" t="s">
        <v>0</v>
      </c>
      <c r="H2" s="16" t="s">
        <v>1</v>
      </c>
      <c r="I2" s="14" t="s">
        <v>2</v>
      </c>
      <c r="J2" s="10" t="s">
        <v>25</v>
      </c>
      <c r="L2" s="16" t="s">
        <v>0</v>
      </c>
      <c r="M2" s="16" t="s">
        <v>11</v>
      </c>
      <c r="N2" s="10" t="s">
        <v>12</v>
      </c>
      <c r="O2" s="10" t="s">
        <v>35</v>
      </c>
      <c r="P2" s="16" t="s">
        <v>13</v>
      </c>
      <c r="Q2" s="10" t="s">
        <v>27</v>
      </c>
      <c r="R2" s="10" t="s">
        <v>14</v>
      </c>
      <c r="S2" s="10" t="s">
        <v>9</v>
      </c>
    </row>
    <row r="3" spans="1:19" x14ac:dyDescent="0.25">
      <c r="A3" s="18">
        <v>1</v>
      </c>
      <c r="B3" s="6" t="s">
        <v>19</v>
      </c>
      <c r="C3" s="9">
        <v>1000000</v>
      </c>
      <c r="E3" s="5">
        <v>1</v>
      </c>
      <c r="F3" s="6" t="s">
        <v>19</v>
      </c>
      <c r="G3" s="5">
        <v>1</v>
      </c>
      <c r="H3" s="5">
        <v>10</v>
      </c>
      <c r="I3" s="13">
        <v>1</v>
      </c>
      <c r="J3" s="9">
        <f>H3*C3*I3</f>
        <v>10000000</v>
      </c>
      <c r="L3" s="5">
        <v>4</v>
      </c>
      <c r="M3" s="5">
        <v>5</v>
      </c>
      <c r="N3" s="9">
        <f>L3*465000</f>
        <v>1860000</v>
      </c>
      <c r="O3" s="9">
        <v>600000</v>
      </c>
      <c r="P3" s="5">
        <v>1</v>
      </c>
      <c r="Q3" s="9">
        <f>P3*400000*M3</f>
        <v>2000000</v>
      </c>
      <c r="R3" s="9">
        <f>300000*L3*M3</f>
        <v>6000000</v>
      </c>
      <c r="S3" s="9">
        <f>N3+O3+Q3+R3</f>
        <v>10460000</v>
      </c>
    </row>
    <row r="4" spans="1:19" x14ac:dyDescent="0.25">
      <c r="A4" s="18">
        <v>2</v>
      </c>
      <c r="B4" s="6" t="s">
        <v>20</v>
      </c>
      <c r="C4" s="9">
        <v>900000</v>
      </c>
      <c r="E4" s="5">
        <v>2</v>
      </c>
      <c r="F4" s="6" t="s">
        <v>20</v>
      </c>
      <c r="G4" s="5">
        <v>1</v>
      </c>
      <c r="H4" s="5">
        <v>10</v>
      </c>
      <c r="I4" s="13">
        <v>1</v>
      </c>
      <c r="J4" s="9">
        <f>C4*H4*I4</f>
        <v>9000000</v>
      </c>
    </row>
    <row r="5" spans="1:19" x14ac:dyDescent="0.25">
      <c r="A5" s="18">
        <v>3</v>
      </c>
      <c r="B5" s="6" t="s">
        <v>21</v>
      </c>
      <c r="C5" s="9">
        <v>800000</v>
      </c>
      <c r="E5" s="7">
        <v>3</v>
      </c>
      <c r="F5" s="6" t="s">
        <v>21</v>
      </c>
      <c r="G5" s="7">
        <v>1</v>
      </c>
      <c r="H5" s="7">
        <v>10</v>
      </c>
      <c r="I5" s="13">
        <v>1</v>
      </c>
      <c r="J5" s="9">
        <f>C5*H5*I5</f>
        <v>8000000</v>
      </c>
      <c r="L5" s="34" t="s">
        <v>16</v>
      </c>
      <c r="M5" s="34"/>
      <c r="N5" s="34"/>
      <c r="O5" s="34"/>
      <c r="P5" s="34"/>
      <c r="Q5" s="34"/>
      <c r="R5" s="34"/>
      <c r="S5" s="34"/>
    </row>
    <row r="6" spans="1:19" x14ac:dyDescent="0.25">
      <c r="A6" s="18">
        <v>4</v>
      </c>
      <c r="B6" s="6" t="s">
        <v>22</v>
      </c>
      <c r="C6" s="9">
        <v>700000</v>
      </c>
      <c r="E6" s="5">
        <v>4</v>
      </c>
      <c r="F6" s="6" t="s">
        <v>23</v>
      </c>
      <c r="G6" s="5">
        <v>1</v>
      </c>
      <c r="H6" s="5">
        <v>10</v>
      </c>
      <c r="I6" s="13">
        <v>1</v>
      </c>
      <c r="J6" s="9">
        <f>C7*H6*I6</f>
        <v>6000000</v>
      </c>
      <c r="L6" s="16" t="s">
        <v>0</v>
      </c>
      <c r="M6" s="16" t="s">
        <v>11</v>
      </c>
      <c r="N6" s="10" t="s">
        <v>12</v>
      </c>
      <c r="O6" s="10" t="s">
        <v>35</v>
      </c>
      <c r="P6" s="16" t="s">
        <v>13</v>
      </c>
      <c r="Q6" s="10" t="s">
        <v>27</v>
      </c>
      <c r="R6" s="10" t="s">
        <v>14</v>
      </c>
      <c r="S6" s="10" t="s">
        <v>9</v>
      </c>
    </row>
    <row r="7" spans="1:19" x14ac:dyDescent="0.25">
      <c r="A7" s="18">
        <v>5</v>
      </c>
      <c r="B7" s="6" t="s">
        <v>29</v>
      </c>
      <c r="C7" s="9">
        <v>600000</v>
      </c>
      <c r="E7" s="19">
        <v>5</v>
      </c>
      <c r="F7" s="6" t="s">
        <v>38</v>
      </c>
      <c r="G7" s="19">
        <v>1</v>
      </c>
      <c r="H7" s="19">
        <v>10</v>
      </c>
      <c r="I7" s="13">
        <v>1</v>
      </c>
      <c r="J7" s="9">
        <f>H7*C8*I7</f>
        <v>6500000</v>
      </c>
      <c r="L7" s="5">
        <v>4</v>
      </c>
      <c r="M7" s="5">
        <v>5</v>
      </c>
      <c r="N7" s="9">
        <f>L7*465000</f>
        <v>1860000</v>
      </c>
      <c r="O7" s="9">
        <v>600000</v>
      </c>
      <c r="P7" s="5">
        <v>1</v>
      </c>
      <c r="Q7" s="9">
        <f>P7*400000*M7</f>
        <v>2000000</v>
      </c>
      <c r="R7" s="9">
        <f>300000*L7*M7</f>
        <v>6000000</v>
      </c>
      <c r="S7" s="9">
        <f>N7+O7+Q7+R7</f>
        <v>10460000</v>
      </c>
    </row>
    <row r="8" spans="1:19" s="2" customFormat="1" x14ac:dyDescent="0.25">
      <c r="A8" s="19">
        <v>6</v>
      </c>
      <c r="B8" s="6" t="s">
        <v>37</v>
      </c>
      <c r="C8" s="9">
        <v>650000</v>
      </c>
      <c r="D8" s="17"/>
      <c r="E8" s="36" t="s">
        <v>8</v>
      </c>
      <c r="F8" s="36"/>
      <c r="G8" s="36"/>
      <c r="H8" s="36"/>
      <c r="I8" s="36"/>
      <c r="J8" s="10">
        <f>SUM(J3:J7)</f>
        <v>39500000</v>
      </c>
      <c r="N8" s="11"/>
      <c r="O8" s="11"/>
      <c r="Q8" s="11"/>
      <c r="R8" s="11"/>
      <c r="S8" s="11"/>
    </row>
    <row r="9" spans="1:19" x14ac:dyDescent="0.25">
      <c r="A9" s="18">
        <v>7</v>
      </c>
      <c r="B9" s="6" t="s">
        <v>26</v>
      </c>
      <c r="C9" s="9">
        <v>800000</v>
      </c>
      <c r="E9" s="34" t="s">
        <v>6</v>
      </c>
      <c r="F9" s="34"/>
      <c r="G9" s="34"/>
      <c r="H9" s="34"/>
      <c r="I9" s="34"/>
      <c r="J9" s="34"/>
      <c r="L9" s="34" t="s">
        <v>17</v>
      </c>
      <c r="M9" s="34"/>
      <c r="N9" s="34"/>
      <c r="O9" s="34"/>
      <c r="P9" s="34"/>
      <c r="Q9" s="34"/>
      <c r="R9" s="34"/>
      <c r="S9" s="34"/>
    </row>
    <row r="10" spans="1:19" x14ac:dyDescent="0.25">
      <c r="E10" s="16" t="s">
        <v>3</v>
      </c>
      <c r="F10" s="16" t="s">
        <v>4</v>
      </c>
      <c r="G10" s="16" t="s">
        <v>0</v>
      </c>
      <c r="H10" s="16" t="s">
        <v>1</v>
      </c>
      <c r="I10" s="14" t="s">
        <v>2</v>
      </c>
      <c r="J10" s="10" t="s">
        <v>25</v>
      </c>
      <c r="L10" s="16" t="s">
        <v>0</v>
      </c>
      <c r="M10" s="16" t="s">
        <v>11</v>
      </c>
      <c r="N10" s="10" t="s">
        <v>12</v>
      </c>
      <c r="O10" s="10" t="s">
        <v>35</v>
      </c>
      <c r="P10" s="16" t="s">
        <v>13</v>
      </c>
      <c r="Q10" s="10" t="s">
        <v>27</v>
      </c>
      <c r="R10" s="10" t="s">
        <v>14</v>
      </c>
      <c r="S10" s="10" t="s">
        <v>9</v>
      </c>
    </row>
    <row r="11" spans="1:19" x14ac:dyDescent="0.25">
      <c r="A11" s="34" t="s">
        <v>30</v>
      </c>
      <c r="B11" s="34"/>
      <c r="C11" s="34"/>
      <c r="E11" s="5">
        <v>1</v>
      </c>
      <c r="F11" s="6" t="s">
        <v>19</v>
      </c>
      <c r="G11" s="5">
        <v>1</v>
      </c>
      <c r="H11" s="5">
        <v>55</v>
      </c>
      <c r="I11" s="13">
        <v>1</v>
      </c>
      <c r="J11" s="9">
        <f>H11*C3*I11</f>
        <v>55000000</v>
      </c>
      <c r="L11" s="5">
        <v>2</v>
      </c>
      <c r="M11" s="5">
        <v>6</v>
      </c>
      <c r="N11" s="9">
        <f>L11*465000</f>
        <v>930000</v>
      </c>
      <c r="O11" s="9">
        <v>600000</v>
      </c>
      <c r="P11" s="5">
        <v>1</v>
      </c>
      <c r="Q11" s="9">
        <f>P11*400000*M11</f>
        <v>2400000</v>
      </c>
      <c r="R11" s="9">
        <f>300000*L11*M11</f>
        <v>3600000</v>
      </c>
      <c r="S11" s="9">
        <f>N11+O11+Q11+R11</f>
        <v>7530000</v>
      </c>
    </row>
    <row r="12" spans="1:19" x14ac:dyDescent="0.25">
      <c r="A12" s="4" t="s">
        <v>3</v>
      </c>
      <c r="B12" s="4" t="s">
        <v>34</v>
      </c>
      <c r="C12" s="4" t="s">
        <v>33</v>
      </c>
      <c r="E12" s="5">
        <v>2</v>
      </c>
      <c r="F12" s="6" t="s">
        <v>20</v>
      </c>
      <c r="G12" s="5">
        <v>1</v>
      </c>
      <c r="H12" s="5">
        <v>20</v>
      </c>
      <c r="I12" s="13">
        <v>1</v>
      </c>
      <c r="J12" s="9">
        <f t="shared" ref="J12:J14" si="0">H12*C4*I12</f>
        <v>18000000</v>
      </c>
      <c r="L12" s="20"/>
      <c r="M12" s="20"/>
      <c r="N12" s="21"/>
      <c r="O12" s="21"/>
      <c r="P12" s="20"/>
      <c r="Q12" s="21"/>
      <c r="R12" s="21"/>
      <c r="S12" s="21"/>
    </row>
    <row r="13" spans="1:19" x14ac:dyDescent="0.25">
      <c r="A13" s="18">
        <v>1</v>
      </c>
      <c r="B13" s="6" t="s">
        <v>10</v>
      </c>
      <c r="C13" s="9">
        <f>J28</f>
        <v>269450000</v>
      </c>
      <c r="E13" s="7">
        <v>3</v>
      </c>
      <c r="F13" s="6" t="s">
        <v>21</v>
      </c>
      <c r="G13" s="7">
        <v>1</v>
      </c>
      <c r="H13" s="7">
        <v>11</v>
      </c>
      <c r="I13" s="13">
        <v>1</v>
      </c>
      <c r="J13" s="9">
        <f t="shared" si="0"/>
        <v>8800000</v>
      </c>
      <c r="L13" s="34" t="s">
        <v>36</v>
      </c>
      <c r="M13" s="34"/>
      <c r="N13" s="34"/>
      <c r="O13" s="34"/>
      <c r="P13" s="34"/>
      <c r="Q13" s="34"/>
      <c r="R13" s="34"/>
      <c r="S13" s="34"/>
    </row>
    <row r="14" spans="1:19" s="2" customFormat="1" x14ac:dyDescent="0.25">
      <c r="A14" s="18">
        <v>2</v>
      </c>
      <c r="B14" s="6" t="s">
        <v>18</v>
      </c>
      <c r="C14" s="9">
        <f>S17</f>
        <v>34980000</v>
      </c>
      <c r="D14" s="17"/>
      <c r="E14" s="7">
        <v>4</v>
      </c>
      <c r="F14" s="6" t="s">
        <v>22</v>
      </c>
      <c r="G14" s="7">
        <v>1</v>
      </c>
      <c r="H14" s="7">
        <v>6</v>
      </c>
      <c r="I14" s="13">
        <v>1</v>
      </c>
      <c r="J14" s="9">
        <f t="shared" si="0"/>
        <v>4200000</v>
      </c>
      <c r="L14" s="16" t="s">
        <v>0</v>
      </c>
      <c r="M14" s="16" t="s">
        <v>11</v>
      </c>
      <c r="N14" s="10" t="s">
        <v>12</v>
      </c>
      <c r="O14" s="10" t="s">
        <v>35</v>
      </c>
      <c r="P14" s="16" t="s">
        <v>13</v>
      </c>
      <c r="Q14" s="10" t="s">
        <v>27</v>
      </c>
      <c r="R14" s="10" t="s">
        <v>14</v>
      </c>
      <c r="S14" s="10" t="s">
        <v>9</v>
      </c>
    </row>
    <row r="15" spans="1:19" x14ac:dyDescent="0.25">
      <c r="A15" s="18">
        <v>3</v>
      </c>
      <c r="B15" s="6" t="s">
        <v>31</v>
      </c>
      <c r="C15" s="18"/>
      <c r="E15" s="7">
        <v>5</v>
      </c>
      <c r="F15" s="6" t="s">
        <v>23</v>
      </c>
      <c r="G15" s="7">
        <v>1</v>
      </c>
      <c r="H15" s="7">
        <v>44</v>
      </c>
      <c r="I15" s="13">
        <v>1</v>
      </c>
      <c r="J15" s="9">
        <f>$C$7*H15*I15</f>
        <v>26400000</v>
      </c>
      <c r="L15" s="18">
        <v>2</v>
      </c>
      <c r="M15" s="18">
        <v>5</v>
      </c>
      <c r="N15" s="9">
        <f>L15*465000</f>
        <v>930000</v>
      </c>
      <c r="O15" s="9">
        <v>600000</v>
      </c>
      <c r="P15" s="18">
        <v>1</v>
      </c>
      <c r="Q15" s="9">
        <f>P15*400000*M15</f>
        <v>2000000</v>
      </c>
      <c r="R15" s="9">
        <f>300000*L15*M15</f>
        <v>3000000</v>
      </c>
      <c r="S15" s="9">
        <f>N15+O15+Q15+R15</f>
        <v>6530000</v>
      </c>
    </row>
    <row r="16" spans="1:19" x14ac:dyDescent="0.25">
      <c r="A16" s="31" t="s">
        <v>8</v>
      </c>
      <c r="B16" s="33"/>
      <c r="C16" s="10">
        <f>SUM(C13:C15)</f>
        <v>304430000</v>
      </c>
      <c r="E16" s="7">
        <v>6</v>
      </c>
      <c r="F16" s="6" t="s">
        <v>24</v>
      </c>
      <c r="G16" s="7">
        <v>1</v>
      </c>
      <c r="H16" s="7">
        <v>44</v>
      </c>
      <c r="I16" s="13">
        <v>1</v>
      </c>
      <c r="J16" s="9">
        <f>$C$7*H16*I16</f>
        <v>26400000</v>
      </c>
      <c r="L16" s="17"/>
      <c r="M16" s="17"/>
      <c r="P16" s="17"/>
    </row>
    <row r="17" spans="1:19" x14ac:dyDescent="0.25">
      <c r="A17" s="31" t="s">
        <v>32</v>
      </c>
      <c r="B17" s="33"/>
      <c r="C17" s="10">
        <f>C16*1.1</f>
        <v>334873000</v>
      </c>
      <c r="E17" s="7">
        <v>7</v>
      </c>
      <c r="F17" s="6" t="s">
        <v>38</v>
      </c>
      <c r="G17" s="7">
        <v>1</v>
      </c>
      <c r="H17" s="7">
        <v>24</v>
      </c>
      <c r="I17" s="13">
        <v>1</v>
      </c>
      <c r="J17" s="9">
        <f>$C$8*H17*I17</f>
        <v>15600000</v>
      </c>
      <c r="L17" s="28" t="s">
        <v>18</v>
      </c>
      <c r="M17" s="29"/>
      <c r="N17" s="29"/>
      <c r="O17" s="29"/>
      <c r="P17" s="29"/>
      <c r="Q17" s="30"/>
      <c r="R17" s="8" t="s">
        <v>9</v>
      </c>
      <c r="S17" s="27">
        <f>S3+S7+S11+S15</f>
        <v>34980000</v>
      </c>
    </row>
    <row r="18" spans="1:19" x14ac:dyDescent="0.25">
      <c r="E18" s="7">
        <v>8</v>
      </c>
      <c r="F18" s="6" t="s">
        <v>39</v>
      </c>
      <c r="G18" s="7">
        <v>1</v>
      </c>
      <c r="H18" s="7">
        <v>24</v>
      </c>
      <c r="I18" s="13">
        <v>1</v>
      </c>
      <c r="J18" s="9">
        <f>$C$8*H18*I18</f>
        <v>15600000</v>
      </c>
      <c r="L18" s="17"/>
      <c r="M18" s="17"/>
      <c r="P18" s="17"/>
    </row>
    <row r="19" spans="1:19" x14ac:dyDescent="0.25">
      <c r="E19" s="7">
        <v>9</v>
      </c>
      <c r="F19" s="6" t="s">
        <v>26</v>
      </c>
      <c r="G19" s="7">
        <v>1</v>
      </c>
      <c r="H19" s="7">
        <v>44</v>
      </c>
      <c r="I19" s="13">
        <v>1</v>
      </c>
      <c r="J19" s="9">
        <f>C9*H19*I19</f>
        <v>35200000</v>
      </c>
    </row>
    <row r="20" spans="1:19" x14ac:dyDescent="0.25">
      <c r="E20" s="37" t="s">
        <v>8</v>
      </c>
      <c r="F20" s="37"/>
      <c r="G20" s="37"/>
      <c r="H20" s="37"/>
      <c r="I20" s="37"/>
      <c r="J20" s="22">
        <f>SUM(J11:J19)</f>
        <v>205200000</v>
      </c>
    </row>
    <row r="21" spans="1:19" x14ac:dyDescent="0.25">
      <c r="E21" s="35" t="s">
        <v>7</v>
      </c>
      <c r="F21" s="35"/>
      <c r="G21" s="35"/>
      <c r="H21" s="35"/>
      <c r="I21" s="35"/>
      <c r="J21" s="35"/>
    </row>
    <row r="22" spans="1:19" x14ac:dyDescent="0.25">
      <c r="E22" s="16" t="s">
        <v>3</v>
      </c>
      <c r="F22" s="16" t="s">
        <v>4</v>
      </c>
      <c r="G22" s="16" t="s">
        <v>0</v>
      </c>
      <c r="H22" s="16" t="s">
        <v>1</v>
      </c>
      <c r="I22" s="14" t="s">
        <v>2</v>
      </c>
      <c r="J22" s="10" t="s">
        <v>25</v>
      </c>
    </row>
    <row r="23" spans="1:19" x14ac:dyDescent="0.25">
      <c r="E23" s="7">
        <v>1</v>
      </c>
      <c r="F23" s="6" t="s">
        <v>19</v>
      </c>
      <c r="G23" s="7">
        <v>1</v>
      </c>
      <c r="H23" s="7">
        <v>11</v>
      </c>
      <c r="I23" s="13">
        <v>1</v>
      </c>
      <c r="J23" s="9">
        <f>H23*C3*I23</f>
        <v>11000000</v>
      </c>
    </row>
    <row r="24" spans="1:19" x14ac:dyDescent="0.25">
      <c r="E24" s="7">
        <v>2</v>
      </c>
      <c r="F24" s="6" t="s">
        <v>23</v>
      </c>
      <c r="G24" s="7">
        <v>1</v>
      </c>
      <c r="H24" s="18">
        <v>11</v>
      </c>
      <c r="I24" s="13">
        <v>1</v>
      </c>
      <c r="J24" s="9">
        <f>$C$7*H24*I24</f>
        <v>6600000</v>
      </c>
    </row>
    <row r="25" spans="1:19" x14ac:dyDescent="0.25">
      <c r="E25" s="19">
        <v>3</v>
      </c>
      <c r="F25" s="6" t="s">
        <v>38</v>
      </c>
      <c r="G25" s="19">
        <v>1</v>
      </c>
      <c r="H25" s="19">
        <v>11</v>
      </c>
      <c r="I25" s="13">
        <v>1</v>
      </c>
      <c r="J25" s="9">
        <f>H25*C8</f>
        <v>7150000</v>
      </c>
    </row>
    <row r="26" spans="1:19" x14ac:dyDescent="0.25">
      <c r="E26" s="31" t="s">
        <v>8</v>
      </c>
      <c r="F26" s="32"/>
      <c r="G26" s="32"/>
      <c r="H26" s="32"/>
      <c r="I26" s="33"/>
      <c r="J26" s="10">
        <f>SUM(J23:J25)</f>
        <v>24750000</v>
      </c>
    </row>
    <row r="27" spans="1:19" x14ac:dyDescent="0.25">
      <c r="E27" s="26"/>
      <c r="F27" s="23"/>
      <c r="G27" s="23"/>
      <c r="H27" s="23"/>
      <c r="I27" s="24"/>
      <c r="J27" s="25"/>
    </row>
    <row r="28" spans="1:19" x14ac:dyDescent="0.25">
      <c r="E28" s="28" t="s">
        <v>10</v>
      </c>
      <c r="F28" s="29"/>
      <c r="G28" s="29"/>
      <c r="H28" s="30"/>
      <c r="I28" s="12" t="s">
        <v>9</v>
      </c>
      <c r="J28" s="8">
        <f>J8+J20+J26</f>
        <v>269450000</v>
      </c>
    </row>
  </sheetData>
  <mergeCells count="16">
    <mergeCell ref="B1:C1"/>
    <mergeCell ref="A11:C11"/>
    <mergeCell ref="A16:B16"/>
    <mergeCell ref="A17:B17"/>
    <mergeCell ref="L17:Q17"/>
    <mergeCell ref="E28:H28"/>
    <mergeCell ref="E26:I26"/>
    <mergeCell ref="L1:S1"/>
    <mergeCell ref="L5:S5"/>
    <mergeCell ref="L9:S9"/>
    <mergeCell ref="E1:J1"/>
    <mergeCell ref="E9:J9"/>
    <mergeCell ref="E21:J21"/>
    <mergeCell ref="E8:I8"/>
    <mergeCell ref="E20:I20"/>
    <mergeCell ref="L13:S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2018-07-05T06:13:46Z</dcterms:created>
  <dcterms:modified xsi:type="dcterms:W3CDTF">2018-07-14T07:57:09Z</dcterms:modified>
</cp:coreProperties>
</file>