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lonshepon/Dropbox/omega n-3/writing/paper 1/RCR/second submission/"/>
    </mc:Choice>
  </mc:AlternateContent>
  <xr:revisionPtr revIDLastSave="0" documentId="13_ncr:1_{3EBAA563-6D41-6146-B196-BA25FE2ABC31}" xr6:coauthVersionLast="47" xr6:coauthVersionMax="47" xr10:uidLastSave="{00000000-0000-0000-0000-000000000000}"/>
  <bookViews>
    <workbookView xWindow="0" yWindow="500" windowWidth="24040" windowHeight="15760" xr2:uid="{00000000-000D-0000-FFFF-FFFF00000000}"/>
  </bookViews>
  <sheets>
    <sheet name="table of contents" sheetId="9" r:id="rId1"/>
    <sheet name="matrix" sheetId="2" r:id="rId2"/>
    <sheet name="results" sheetId="3" r:id="rId3"/>
    <sheet name="flux variability" sheetId="6" r:id="rId4"/>
    <sheet name="knockouts" sheetId="5" r:id="rId5"/>
    <sheet name="population" sheetId="7" r:id="rId6"/>
    <sheet name="omega 3" sheetId="8" r:id="rId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6" i="8" l="1"/>
  <c r="Z46" i="8"/>
  <c r="A46" i="8"/>
  <c r="X2" i="8"/>
  <c r="V46" i="8"/>
  <c r="A47" i="8"/>
  <c r="V47" i="8"/>
  <c r="A48" i="8"/>
  <c r="V48" i="8"/>
  <c r="A49" i="8"/>
  <c r="V49" i="8"/>
  <c r="A50" i="8"/>
  <c r="V50" i="8"/>
  <c r="A51" i="8"/>
  <c r="V51" i="8"/>
  <c r="A52" i="8"/>
  <c r="V52" i="8"/>
  <c r="A53" i="8"/>
  <c r="V53" i="8"/>
  <c r="A54" i="8"/>
  <c r="V54" i="8"/>
  <c r="A55" i="8"/>
  <c r="V55" i="8"/>
  <c r="A56" i="8"/>
  <c r="V56" i="8"/>
  <c r="A57" i="8"/>
  <c r="V57" i="8"/>
  <c r="A58" i="8"/>
  <c r="V58" i="8"/>
  <c r="A59" i="8"/>
  <c r="V59" i="8"/>
  <c r="A60" i="8"/>
  <c r="V60" i="8"/>
  <c r="A61" i="8"/>
  <c r="V61" i="8"/>
  <c r="A62" i="8"/>
  <c r="V62" i="8"/>
  <c r="A63" i="8"/>
  <c r="V63" i="8"/>
  <c r="A64" i="8"/>
  <c r="V64" i="8"/>
  <c r="A65" i="8"/>
  <c r="V65" i="8"/>
  <c r="A66" i="8"/>
  <c r="V66" i="8"/>
  <c r="AN46" i="8"/>
  <c r="F46" i="8"/>
  <c r="F47" i="8"/>
  <c r="F48" i="8"/>
  <c r="F49" i="8"/>
  <c r="F50" i="8"/>
  <c r="F51" i="8"/>
  <c r="F52" i="8"/>
  <c r="F53" i="8"/>
  <c r="F54" i="8"/>
  <c r="F55" i="8"/>
  <c r="F56" i="8"/>
  <c r="F57" i="8"/>
  <c r="F58" i="8"/>
  <c r="F59" i="8"/>
  <c r="F60" i="8"/>
  <c r="F61" i="8"/>
  <c r="F62" i="8"/>
  <c r="F63" i="8"/>
  <c r="F64" i="8"/>
  <c r="F65" i="8"/>
  <c r="F66" i="8"/>
  <c r="X46" i="8"/>
  <c r="AO46" i="8"/>
  <c r="W45" i="7"/>
  <c r="A25" i="8"/>
  <c r="V25" i="8"/>
  <c r="A26" i="8"/>
  <c r="V26" i="8"/>
  <c r="A27" i="8"/>
  <c r="V27" i="8"/>
  <c r="A28" i="8"/>
  <c r="V28" i="8"/>
  <c r="A29" i="8"/>
  <c r="V29" i="8"/>
  <c r="A30" i="8"/>
  <c r="V30" i="8"/>
  <c r="A31" i="8"/>
  <c r="V31" i="8"/>
  <c r="A32" i="8"/>
  <c r="V32" i="8"/>
  <c r="A33" i="8"/>
  <c r="V33" i="8"/>
  <c r="A34" i="8"/>
  <c r="V34" i="8"/>
  <c r="A35" i="8"/>
  <c r="V35" i="8"/>
  <c r="A36" i="8"/>
  <c r="V36" i="8"/>
  <c r="A37" i="8"/>
  <c r="V37" i="8"/>
  <c r="A38" i="8"/>
  <c r="V38" i="8"/>
  <c r="A39" i="8"/>
  <c r="V39" i="8"/>
  <c r="A40" i="8"/>
  <c r="V40" i="8"/>
  <c r="A41" i="8"/>
  <c r="V41" i="8"/>
  <c r="A42" i="8"/>
  <c r="V42" i="8"/>
  <c r="A43" i="8"/>
  <c r="V43" i="8"/>
  <c r="A44" i="8"/>
  <c r="V44" i="8"/>
  <c r="A45" i="8"/>
  <c r="V45" i="8"/>
  <c r="AN25" i="8"/>
  <c r="F25" i="8"/>
  <c r="F26" i="8"/>
  <c r="F27" i="8"/>
  <c r="F28" i="8"/>
  <c r="F29" i="8"/>
  <c r="F30" i="8"/>
  <c r="F31" i="8"/>
  <c r="F32" i="8"/>
  <c r="F33" i="8"/>
  <c r="F34" i="8"/>
  <c r="F35" i="8"/>
  <c r="F36" i="8"/>
  <c r="F37" i="8"/>
  <c r="F38" i="8"/>
  <c r="F39" i="8"/>
  <c r="F40" i="8"/>
  <c r="F41" i="8"/>
  <c r="F42" i="8"/>
  <c r="F43" i="8"/>
  <c r="F44" i="8"/>
  <c r="F45" i="8"/>
  <c r="X25" i="8"/>
  <c r="AO25" i="8"/>
  <c r="AM46" i="7"/>
  <c r="X46" i="7"/>
  <c r="AO46" i="7"/>
  <c r="L34" i="3"/>
  <c r="K47" i="3"/>
  <c r="J34" i="3"/>
  <c r="I47" i="3"/>
  <c r="E34" i="3"/>
  <c r="B47" i="3"/>
  <c r="K45" i="3"/>
  <c r="L27" i="3"/>
  <c r="J27" i="3"/>
  <c r="E27" i="3"/>
  <c r="I45" i="3"/>
  <c r="B45" i="3"/>
  <c r="A150" i="8"/>
  <c r="V150" i="8"/>
  <c r="U150" i="8"/>
  <c r="T150" i="8"/>
  <c r="S150" i="8"/>
  <c r="R150" i="8"/>
  <c r="Q150" i="8"/>
  <c r="P150" i="8"/>
  <c r="O150" i="8"/>
  <c r="N150" i="8"/>
  <c r="M150" i="8"/>
  <c r="L150" i="8"/>
  <c r="K150" i="8"/>
  <c r="J150" i="8"/>
  <c r="I150" i="8"/>
  <c r="H150" i="8"/>
  <c r="G150" i="8"/>
  <c r="F150" i="8"/>
  <c r="A149" i="8"/>
  <c r="V149" i="8"/>
  <c r="U149" i="8"/>
  <c r="T149" i="8"/>
  <c r="S149" i="8"/>
  <c r="R149" i="8"/>
  <c r="Q149" i="8"/>
  <c r="P149" i="8"/>
  <c r="O149" i="8"/>
  <c r="N149" i="8"/>
  <c r="M149" i="8"/>
  <c r="L149" i="8"/>
  <c r="K149" i="8"/>
  <c r="J149" i="8"/>
  <c r="I149" i="8"/>
  <c r="H149" i="8"/>
  <c r="G149" i="8"/>
  <c r="F149" i="8"/>
  <c r="A148" i="8"/>
  <c r="V148" i="8"/>
  <c r="U148" i="8"/>
  <c r="T148" i="8"/>
  <c r="S148" i="8"/>
  <c r="R148" i="8"/>
  <c r="Q148" i="8"/>
  <c r="P148" i="8"/>
  <c r="O148" i="8"/>
  <c r="N148" i="8"/>
  <c r="M148" i="8"/>
  <c r="L148" i="8"/>
  <c r="K148" i="8"/>
  <c r="J148" i="8"/>
  <c r="I148" i="8"/>
  <c r="H148" i="8"/>
  <c r="G148" i="8"/>
  <c r="F148" i="8"/>
  <c r="A147" i="8"/>
  <c r="V147" i="8"/>
  <c r="U147" i="8"/>
  <c r="T147" i="8"/>
  <c r="S147" i="8"/>
  <c r="R147" i="8"/>
  <c r="Q147" i="8"/>
  <c r="P147" i="8"/>
  <c r="O147" i="8"/>
  <c r="N147" i="8"/>
  <c r="M147" i="8"/>
  <c r="L147" i="8"/>
  <c r="K147" i="8"/>
  <c r="J147" i="8"/>
  <c r="I147" i="8"/>
  <c r="H147" i="8"/>
  <c r="G147" i="8"/>
  <c r="F147" i="8"/>
  <c r="A146" i="8"/>
  <c r="V146" i="8"/>
  <c r="U146" i="8"/>
  <c r="T146" i="8"/>
  <c r="S146" i="8"/>
  <c r="R146" i="8"/>
  <c r="Q146" i="8"/>
  <c r="P146" i="8"/>
  <c r="O146" i="8"/>
  <c r="N146" i="8"/>
  <c r="M146" i="8"/>
  <c r="L146" i="8"/>
  <c r="K146" i="8"/>
  <c r="J146" i="8"/>
  <c r="I146" i="8"/>
  <c r="H146" i="8"/>
  <c r="G146" i="8"/>
  <c r="F146" i="8"/>
  <c r="A145" i="8"/>
  <c r="V145" i="8"/>
  <c r="U145" i="8"/>
  <c r="T145" i="8"/>
  <c r="S145" i="8"/>
  <c r="R145" i="8"/>
  <c r="Q145" i="8"/>
  <c r="P145" i="8"/>
  <c r="O145" i="8"/>
  <c r="N145" i="8"/>
  <c r="M145" i="8"/>
  <c r="L145" i="8"/>
  <c r="K145" i="8"/>
  <c r="J145" i="8"/>
  <c r="I145" i="8"/>
  <c r="H145" i="8"/>
  <c r="G145" i="8"/>
  <c r="F145" i="8"/>
  <c r="A144" i="8"/>
  <c r="V144" i="8"/>
  <c r="U144" i="8"/>
  <c r="T144" i="8"/>
  <c r="S144" i="8"/>
  <c r="R144" i="8"/>
  <c r="Q144" i="8"/>
  <c r="P144" i="8"/>
  <c r="O144" i="8"/>
  <c r="N144" i="8"/>
  <c r="M144" i="8"/>
  <c r="L144" i="8"/>
  <c r="K144" i="8"/>
  <c r="J144" i="8"/>
  <c r="I144" i="8"/>
  <c r="H144" i="8"/>
  <c r="G144" i="8"/>
  <c r="F144" i="8"/>
  <c r="A143" i="8"/>
  <c r="V143" i="8"/>
  <c r="U143" i="8"/>
  <c r="T143" i="8"/>
  <c r="S143" i="8"/>
  <c r="R143" i="8"/>
  <c r="Q143" i="8"/>
  <c r="P143" i="8"/>
  <c r="O143" i="8"/>
  <c r="N143" i="8"/>
  <c r="M143" i="8"/>
  <c r="L143" i="8"/>
  <c r="K143" i="8"/>
  <c r="J143" i="8"/>
  <c r="I143" i="8"/>
  <c r="H143" i="8"/>
  <c r="G143" i="8"/>
  <c r="F143" i="8"/>
  <c r="A142" i="8"/>
  <c r="V142" i="8"/>
  <c r="U142" i="8"/>
  <c r="T142" i="8"/>
  <c r="S142" i="8"/>
  <c r="R142" i="8"/>
  <c r="Q142" i="8"/>
  <c r="P142" i="8"/>
  <c r="O142" i="8"/>
  <c r="N142" i="8"/>
  <c r="M142" i="8"/>
  <c r="L142" i="8"/>
  <c r="K142" i="8"/>
  <c r="J142" i="8"/>
  <c r="I142" i="8"/>
  <c r="H142" i="8"/>
  <c r="G142" i="8"/>
  <c r="F142" i="8"/>
  <c r="A141" i="8"/>
  <c r="V141" i="8"/>
  <c r="U141" i="8"/>
  <c r="T141" i="8"/>
  <c r="S141" i="8"/>
  <c r="R141" i="8"/>
  <c r="Q141" i="8"/>
  <c r="P141" i="8"/>
  <c r="O141" i="8"/>
  <c r="N141" i="8"/>
  <c r="M141" i="8"/>
  <c r="L141" i="8"/>
  <c r="K141" i="8"/>
  <c r="J141" i="8"/>
  <c r="I141" i="8"/>
  <c r="H141" i="8"/>
  <c r="G141" i="8"/>
  <c r="F141" i="8"/>
  <c r="A140" i="8"/>
  <c r="V140" i="8"/>
  <c r="U140" i="8"/>
  <c r="T140" i="8"/>
  <c r="S140" i="8"/>
  <c r="R140" i="8"/>
  <c r="Q140" i="8"/>
  <c r="P140" i="8"/>
  <c r="O140" i="8"/>
  <c r="N140" i="8"/>
  <c r="M140" i="8"/>
  <c r="L140" i="8"/>
  <c r="K140" i="8"/>
  <c r="J140" i="8"/>
  <c r="I140" i="8"/>
  <c r="H140" i="8"/>
  <c r="G140" i="8"/>
  <c r="F140" i="8"/>
  <c r="A139" i="8"/>
  <c r="V139" i="8"/>
  <c r="U139" i="8"/>
  <c r="T139" i="8"/>
  <c r="S139" i="8"/>
  <c r="R139" i="8"/>
  <c r="Q139" i="8"/>
  <c r="P139" i="8"/>
  <c r="O139" i="8"/>
  <c r="N139" i="8"/>
  <c r="M139" i="8"/>
  <c r="L139" i="8"/>
  <c r="K139" i="8"/>
  <c r="J139" i="8"/>
  <c r="I139" i="8"/>
  <c r="H139" i="8"/>
  <c r="G139" i="8"/>
  <c r="F139" i="8"/>
  <c r="A138" i="8"/>
  <c r="V138" i="8"/>
  <c r="U138" i="8"/>
  <c r="T138" i="8"/>
  <c r="S138" i="8"/>
  <c r="R138" i="8"/>
  <c r="Q138" i="8"/>
  <c r="P138" i="8"/>
  <c r="O138" i="8"/>
  <c r="N138" i="8"/>
  <c r="M138" i="8"/>
  <c r="L138" i="8"/>
  <c r="K138" i="8"/>
  <c r="J138" i="8"/>
  <c r="I138" i="8"/>
  <c r="H138" i="8"/>
  <c r="G138" i="8"/>
  <c r="F138" i="8"/>
  <c r="A137" i="8"/>
  <c r="V137" i="8"/>
  <c r="U137" i="8"/>
  <c r="T137" i="8"/>
  <c r="S137" i="8"/>
  <c r="R137" i="8"/>
  <c r="Q137" i="8"/>
  <c r="P137" i="8"/>
  <c r="O137" i="8"/>
  <c r="N137" i="8"/>
  <c r="M137" i="8"/>
  <c r="L137" i="8"/>
  <c r="K137" i="8"/>
  <c r="J137" i="8"/>
  <c r="I137" i="8"/>
  <c r="H137" i="8"/>
  <c r="G137" i="8"/>
  <c r="F137" i="8"/>
  <c r="A136" i="8"/>
  <c r="V136" i="8"/>
  <c r="U136" i="8"/>
  <c r="T136" i="8"/>
  <c r="S136" i="8"/>
  <c r="R136" i="8"/>
  <c r="Q136" i="8"/>
  <c r="P136" i="8"/>
  <c r="O136" i="8"/>
  <c r="N136" i="8"/>
  <c r="M136" i="8"/>
  <c r="L136" i="8"/>
  <c r="K136" i="8"/>
  <c r="J136" i="8"/>
  <c r="I136" i="8"/>
  <c r="H136" i="8"/>
  <c r="G136" i="8"/>
  <c r="F136" i="8"/>
  <c r="A135" i="8"/>
  <c r="V135" i="8"/>
  <c r="U135" i="8"/>
  <c r="T135" i="8"/>
  <c r="S135" i="8"/>
  <c r="R135" i="8"/>
  <c r="Q135" i="8"/>
  <c r="P135" i="8"/>
  <c r="O135" i="8"/>
  <c r="N135" i="8"/>
  <c r="M135" i="8"/>
  <c r="L135" i="8"/>
  <c r="K135" i="8"/>
  <c r="J135" i="8"/>
  <c r="I135" i="8"/>
  <c r="H135" i="8"/>
  <c r="G135" i="8"/>
  <c r="F135" i="8"/>
  <c r="A134" i="8"/>
  <c r="V134" i="8"/>
  <c r="U134" i="8"/>
  <c r="T134" i="8"/>
  <c r="S134" i="8"/>
  <c r="R134" i="8"/>
  <c r="Q134" i="8"/>
  <c r="P134" i="8"/>
  <c r="O134" i="8"/>
  <c r="N134" i="8"/>
  <c r="M134" i="8"/>
  <c r="L134" i="8"/>
  <c r="K134" i="8"/>
  <c r="J134" i="8"/>
  <c r="I134" i="8"/>
  <c r="H134" i="8"/>
  <c r="G134" i="8"/>
  <c r="F134" i="8"/>
  <c r="A133" i="8"/>
  <c r="V133" i="8"/>
  <c r="U133" i="8"/>
  <c r="T133" i="8"/>
  <c r="S133" i="8"/>
  <c r="R133" i="8"/>
  <c r="Q133" i="8"/>
  <c r="P133" i="8"/>
  <c r="O133" i="8"/>
  <c r="N133" i="8"/>
  <c r="M133" i="8"/>
  <c r="L133" i="8"/>
  <c r="K133" i="8"/>
  <c r="J133" i="8"/>
  <c r="I133" i="8"/>
  <c r="H133" i="8"/>
  <c r="G133" i="8"/>
  <c r="F133" i="8"/>
  <c r="A132" i="8"/>
  <c r="V132" i="8"/>
  <c r="U132" i="8"/>
  <c r="T132" i="8"/>
  <c r="S132" i="8"/>
  <c r="R132" i="8"/>
  <c r="Q132" i="8"/>
  <c r="P132" i="8"/>
  <c r="O132" i="8"/>
  <c r="N132" i="8"/>
  <c r="M132" i="8"/>
  <c r="L132" i="8"/>
  <c r="K132" i="8"/>
  <c r="J132" i="8"/>
  <c r="I132" i="8"/>
  <c r="H132" i="8"/>
  <c r="G132" i="8"/>
  <c r="F132" i="8"/>
  <c r="A131" i="8"/>
  <c r="V131" i="8"/>
  <c r="U131" i="8"/>
  <c r="T131" i="8"/>
  <c r="S131" i="8"/>
  <c r="R131" i="8"/>
  <c r="Q131" i="8"/>
  <c r="P131" i="8"/>
  <c r="O131" i="8"/>
  <c r="N131" i="8"/>
  <c r="M131" i="8"/>
  <c r="L131" i="8"/>
  <c r="K131" i="8"/>
  <c r="J131" i="8"/>
  <c r="I131" i="8"/>
  <c r="H131" i="8"/>
  <c r="G131" i="8"/>
  <c r="F131" i="8"/>
  <c r="A130" i="8"/>
  <c r="V130" i="8"/>
  <c r="U130" i="8"/>
  <c r="T130" i="8"/>
  <c r="S130" i="8"/>
  <c r="R130" i="8"/>
  <c r="Q130" i="8"/>
  <c r="P130" i="8"/>
  <c r="O130" i="8"/>
  <c r="N130" i="8"/>
  <c r="M130" i="8"/>
  <c r="L130" i="8"/>
  <c r="K130" i="8"/>
  <c r="J130" i="8"/>
  <c r="I130" i="8"/>
  <c r="H130" i="8"/>
  <c r="G130" i="8"/>
  <c r="F130" i="8"/>
  <c r="A129" i="8"/>
  <c r="V129" i="8"/>
  <c r="U129" i="8"/>
  <c r="T129" i="8"/>
  <c r="S129" i="8"/>
  <c r="R129" i="8"/>
  <c r="Q129" i="8"/>
  <c r="P129" i="8"/>
  <c r="O129" i="8"/>
  <c r="N129" i="8"/>
  <c r="M129" i="8"/>
  <c r="L129" i="8"/>
  <c r="K129" i="8"/>
  <c r="J129" i="8"/>
  <c r="I129" i="8"/>
  <c r="H129" i="8"/>
  <c r="G129" i="8"/>
  <c r="F129" i="8"/>
  <c r="A128" i="8"/>
  <c r="V128" i="8"/>
  <c r="U128" i="8"/>
  <c r="T128" i="8"/>
  <c r="S128" i="8"/>
  <c r="R128" i="8"/>
  <c r="Q128" i="8"/>
  <c r="P128" i="8"/>
  <c r="O128" i="8"/>
  <c r="N128" i="8"/>
  <c r="M128" i="8"/>
  <c r="L128" i="8"/>
  <c r="K128" i="8"/>
  <c r="J128" i="8"/>
  <c r="I128" i="8"/>
  <c r="H128" i="8"/>
  <c r="G128" i="8"/>
  <c r="F128" i="8"/>
  <c r="A127" i="8"/>
  <c r="V127" i="8"/>
  <c r="U127" i="8"/>
  <c r="T127" i="8"/>
  <c r="S127" i="8"/>
  <c r="R127" i="8"/>
  <c r="Q127" i="8"/>
  <c r="P127" i="8"/>
  <c r="O127" i="8"/>
  <c r="N127" i="8"/>
  <c r="M127" i="8"/>
  <c r="L127" i="8"/>
  <c r="K127" i="8"/>
  <c r="J127" i="8"/>
  <c r="I127" i="8"/>
  <c r="H127" i="8"/>
  <c r="G127" i="8"/>
  <c r="F127" i="8"/>
  <c r="A126" i="8"/>
  <c r="V126" i="8"/>
  <c r="U126" i="8"/>
  <c r="T126" i="8"/>
  <c r="S126" i="8"/>
  <c r="R126" i="8"/>
  <c r="Q126" i="8"/>
  <c r="P126" i="8"/>
  <c r="O126" i="8"/>
  <c r="N126" i="8"/>
  <c r="M126" i="8"/>
  <c r="L126" i="8"/>
  <c r="K126" i="8"/>
  <c r="J126" i="8"/>
  <c r="I126" i="8"/>
  <c r="H126" i="8"/>
  <c r="G126" i="8"/>
  <c r="F126" i="8"/>
  <c r="A125" i="8"/>
  <c r="V125" i="8"/>
  <c r="U125" i="8"/>
  <c r="T125" i="8"/>
  <c r="S125" i="8"/>
  <c r="R125" i="8"/>
  <c r="Q125" i="8"/>
  <c r="P125" i="8"/>
  <c r="O125" i="8"/>
  <c r="N125" i="8"/>
  <c r="M125" i="8"/>
  <c r="L125" i="8"/>
  <c r="K125" i="8"/>
  <c r="J125" i="8"/>
  <c r="I125" i="8"/>
  <c r="H125" i="8"/>
  <c r="G125" i="8"/>
  <c r="F125" i="8"/>
  <c r="A124" i="8"/>
  <c r="V124" i="8"/>
  <c r="U124" i="8"/>
  <c r="T124" i="8"/>
  <c r="S124" i="8"/>
  <c r="R124" i="8"/>
  <c r="Q124" i="8"/>
  <c r="P124" i="8"/>
  <c r="O124" i="8"/>
  <c r="N124" i="8"/>
  <c r="M124" i="8"/>
  <c r="L124" i="8"/>
  <c r="K124" i="8"/>
  <c r="J124" i="8"/>
  <c r="I124" i="8"/>
  <c r="H124" i="8"/>
  <c r="G124" i="8"/>
  <c r="F124" i="8"/>
  <c r="A123" i="8"/>
  <c r="V123" i="8"/>
  <c r="U123" i="8"/>
  <c r="T123" i="8"/>
  <c r="S123" i="8"/>
  <c r="R123" i="8"/>
  <c r="Q123" i="8"/>
  <c r="P123" i="8"/>
  <c r="O123" i="8"/>
  <c r="N123" i="8"/>
  <c r="M123" i="8"/>
  <c r="L123" i="8"/>
  <c r="K123" i="8"/>
  <c r="J123" i="8"/>
  <c r="I123" i="8"/>
  <c r="H123" i="8"/>
  <c r="G123" i="8"/>
  <c r="F123" i="8"/>
  <c r="A122" i="8"/>
  <c r="V122" i="8"/>
  <c r="U122" i="8"/>
  <c r="T122" i="8"/>
  <c r="S122" i="8"/>
  <c r="R122" i="8"/>
  <c r="Q122" i="8"/>
  <c r="P122" i="8"/>
  <c r="O122" i="8"/>
  <c r="N122" i="8"/>
  <c r="M122" i="8"/>
  <c r="L122" i="8"/>
  <c r="K122" i="8"/>
  <c r="J122" i="8"/>
  <c r="I122" i="8"/>
  <c r="H122" i="8"/>
  <c r="G122" i="8"/>
  <c r="F122" i="8"/>
  <c r="A121" i="8"/>
  <c r="V121" i="8"/>
  <c r="U121" i="8"/>
  <c r="T121" i="8"/>
  <c r="S121" i="8"/>
  <c r="R121" i="8"/>
  <c r="Q121" i="8"/>
  <c r="P121" i="8"/>
  <c r="O121" i="8"/>
  <c r="N121" i="8"/>
  <c r="M121" i="8"/>
  <c r="L121" i="8"/>
  <c r="K121" i="8"/>
  <c r="J121" i="8"/>
  <c r="I121" i="8"/>
  <c r="H121" i="8"/>
  <c r="G121" i="8"/>
  <c r="F121" i="8"/>
  <c r="A120" i="8"/>
  <c r="V120" i="8"/>
  <c r="U120" i="8"/>
  <c r="T120" i="8"/>
  <c r="S120" i="8"/>
  <c r="R120" i="8"/>
  <c r="Q120" i="8"/>
  <c r="P120" i="8"/>
  <c r="O120" i="8"/>
  <c r="N120" i="8"/>
  <c r="M120" i="8"/>
  <c r="L120" i="8"/>
  <c r="K120" i="8"/>
  <c r="J120" i="8"/>
  <c r="I120" i="8"/>
  <c r="H120" i="8"/>
  <c r="G120" i="8"/>
  <c r="F120" i="8"/>
  <c r="A119" i="8"/>
  <c r="V119" i="8"/>
  <c r="U119" i="8"/>
  <c r="T119" i="8"/>
  <c r="S119" i="8"/>
  <c r="R119" i="8"/>
  <c r="Q119" i="8"/>
  <c r="P119" i="8"/>
  <c r="O119" i="8"/>
  <c r="N119" i="8"/>
  <c r="M119" i="8"/>
  <c r="L119" i="8"/>
  <c r="K119" i="8"/>
  <c r="J119" i="8"/>
  <c r="I119" i="8"/>
  <c r="H119" i="8"/>
  <c r="G119" i="8"/>
  <c r="F119" i="8"/>
  <c r="A118" i="8"/>
  <c r="V118" i="8"/>
  <c r="U118" i="8"/>
  <c r="T118" i="8"/>
  <c r="S118" i="8"/>
  <c r="R118" i="8"/>
  <c r="Q118" i="8"/>
  <c r="P118" i="8"/>
  <c r="O118" i="8"/>
  <c r="N118" i="8"/>
  <c r="M118" i="8"/>
  <c r="L118" i="8"/>
  <c r="K118" i="8"/>
  <c r="J118" i="8"/>
  <c r="I118" i="8"/>
  <c r="H118" i="8"/>
  <c r="G118" i="8"/>
  <c r="F118" i="8"/>
  <c r="A117" i="8"/>
  <c r="V117" i="8"/>
  <c r="U117" i="8"/>
  <c r="T117" i="8"/>
  <c r="S117" i="8"/>
  <c r="R117" i="8"/>
  <c r="Q117" i="8"/>
  <c r="P117" i="8"/>
  <c r="O117" i="8"/>
  <c r="N117" i="8"/>
  <c r="M117" i="8"/>
  <c r="L117" i="8"/>
  <c r="K117" i="8"/>
  <c r="J117" i="8"/>
  <c r="I117" i="8"/>
  <c r="H117" i="8"/>
  <c r="G117" i="8"/>
  <c r="F117" i="8"/>
  <c r="A116" i="8"/>
  <c r="V116" i="8"/>
  <c r="U116" i="8"/>
  <c r="T116" i="8"/>
  <c r="S116" i="8"/>
  <c r="R116" i="8"/>
  <c r="Q116" i="8"/>
  <c r="P116" i="8"/>
  <c r="O116" i="8"/>
  <c r="N116" i="8"/>
  <c r="M116" i="8"/>
  <c r="L116" i="8"/>
  <c r="K116" i="8"/>
  <c r="J116" i="8"/>
  <c r="I116" i="8"/>
  <c r="H116" i="8"/>
  <c r="G116" i="8"/>
  <c r="F116" i="8"/>
  <c r="A115" i="8"/>
  <c r="V115" i="8"/>
  <c r="U115" i="8"/>
  <c r="T115" i="8"/>
  <c r="S115" i="8"/>
  <c r="R115" i="8"/>
  <c r="Q115" i="8"/>
  <c r="P115" i="8"/>
  <c r="O115" i="8"/>
  <c r="N115" i="8"/>
  <c r="M115" i="8"/>
  <c r="L115" i="8"/>
  <c r="K115" i="8"/>
  <c r="J115" i="8"/>
  <c r="I115" i="8"/>
  <c r="H115" i="8"/>
  <c r="G115" i="8"/>
  <c r="F115" i="8"/>
  <c r="A114" i="8"/>
  <c r="V114" i="8"/>
  <c r="U114" i="8"/>
  <c r="T114" i="8"/>
  <c r="S114" i="8"/>
  <c r="R114" i="8"/>
  <c r="Q114" i="8"/>
  <c r="P114" i="8"/>
  <c r="O114" i="8"/>
  <c r="N114" i="8"/>
  <c r="M114" i="8"/>
  <c r="L114" i="8"/>
  <c r="K114" i="8"/>
  <c r="J114" i="8"/>
  <c r="I114" i="8"/>
  <c r="H114" i="8"/>
  <c r="G114" i="8"/>
  <c r="F114" i="8"/>
  <c r="A113" i="8"/>
  <c r="V113" i="8"/>
  <c r="U113" i="8"/>
  <c r="T113" i="8"/>
  <c r="S113" i="8"/>
  <c r="R113" i="8"/>
  <c r="Q113" i="8"/>
  <c r="P113" i="8"/>
  <c r="O113" i="8"/>
  <c r="N113" i="8"/>
  <c r="M113" i="8"/>
  <c r="L113" i="8"/>
  <c r="K113" i="8"/>
  <c r="J113" i="8"/>
  <c r="I113" i="8"/>
  <c r="H113" i="8"/>
  <c r="G113" i="8"/>
  <c r="F113" i="8"/>
  <c r="A112" i="8"/>
  <c r="V112" i="8"/>
  <c r="U112" i="8"/>
  <c r="T112" i="8"/>
  <c r="S112" i="8"/>
  <c r="R112" i="8"/>
  <c r="Q112" i="8"/>
  <c r="P112" i="8"/>
  <c r="O112" i="8"/>
  <c r="N112" i="8"/>
  <c r="M112" i="8"/>
  <c r="L112" i="8"/>
  <c r="K112" i="8"/>
  <c r="J112" i="8"/>
  <c r="I112" i="8"/>
  <c r="H112" i="8"/>
  <c r="G112" i="8"/>
  <c r="F112" i="8"/>
  <c r="A111" i="8"/>
  <c r="V111" i="8"/>
  <c r="U111" i="8"/>
  <c r="T111" i="8"/>
  <c r="S111" i="8"/>
  <c r="R111" i="8"/>
  <c r="Q111" i="8"/>
  <c r="P111" i="8"/>
  <c r="O111" i="8"/>
  <c r="N111" i="8"/>
  <c r="M111" i="8"/>
  <c r="L111" i="8"/>
  <c r="K111" i="8"/>
  <c r="J111" i="8"/>
  <c r="I111" i="8"/>
  <c r="H111" i="8"/>
  <c r="G111" i="8"/>
  <c r="F111" i="8"/>
  <c r="A110" i="8"/>
  <c r="V110" i="8"/>
  <c r="U110" i="8"/>
  <c r="T110" i="8"/>
  <c r="S110" i="8"/>
  <c r="R110" i="8"/>
  <c r="Q110" i="8"/>
  <c r="P110" i="8"/>
  <c r="O110" i="8"/>
  <c r="N110" i="8"/>
  <c r="M110" i="8"/>
  <c r="L110" i="8"/>
  <c r="K110" i="8"/>
  <c r="J110" i="8"/>
  <c r="I110" i="8"/>
  <c r="H110" i="8"/>
  <c r="G110" i="8"/>
  <c r="F110" i="8"/>
  <c r="A109" i="8"/>
  <c r="V109" i="8"/>
  <c r="U109" i="8"/>
  <c r="T109" i="8"/>
  <c r="S109" i="8"/>
  <c r="R109" i="8"/>
  <c r="Q109" i="8"/>
  <c r="P109" i="8"/>
  <c r="O109" i="8"/>
  <c r="N109" i="8"/>
  <c r="M109" i="8"/>
  <c r="L109" i="8"/>
  <c r="K109" i="8"/>
  <c r="J109" i="8"/>
  <c r="I109" i="8"/>
  <c r="H109" i="8"/>
  <c r="G109" i="8"/>
  <c r="F109" i="8"/>
  <c r="A108" i="8"/>
  <c r="V108" i="8"/>
  <c r="U108" i="8"/>
  <c r="T108" i="8"/>
  <c r="S108" i="8"/>
  <c r="R108" i="8"/>
  <c r="Q108" i="8"/>
  <c r="P108" i="8"/>
  <c r="O108" i="8"/>
  <c r="N108" i="8"/>
  <c r="M108" i="8"/>
  <c r="L108" i="8"/>
  <c r="K108" i="8"/>
  <c r="J108" i="8"/>
  <c r="I108" i="8"/>
  <c r="H108" i="8"/>
  <c r="G108" i="8"/>
  <c r="F108" i="8"/>
  <c r="A107" i="8"/>
  <c r="V107" i="8"/>
  <c r="U107" i="8"/>
  <c r="T107" i="8"/>
  <c r="S107" i="8"/>
  <c r="R107" i="8"/>
  <c r="Q107" i="8"/>
  <c r="P107" i="8"/>
  <c r="O107" i="8"/>
  <c r="N107" i="8"/>
  <c r="M107" i="8"/>
  <c r="L107" i="8"/>
  <c r="K107" i="8"/>
  <c r="J107" i="8"/>
  <c r="I107" i="8"/>
  <c r="H107" i="8"/>
  <c r="G107" i="8"/>
  <c r="F107" i="8"/>
  <c r="A106" i="8"/>
  <c r="V106" i="8"/>
  <c r="U106" i="8"/>
  <c r="T106" i="8"/>
  <c r="S106" i="8"/>
  <c r="R106" i="8"/>
  <c r="Q106" i="8"/>
  <c r="P106" i="8"/>
  <c r="O106" i="8"/>
  <c r="N106" i="8"/>
  <c r="M106" i="8"/>
  <c r="L106" i="8"/>
  <c r="K106" i="8"/>
  <c r="J106" i="8"/>
  <c r="I106" i="8"/>
  <c r="H106" i="8"/>
  <c r="G106" i="8"/>
  <c r="F106" i="8"/>
  <c r="A105" i="8"/>
  <c r="V105" i="8"/>
  <c r="U105" i="8"/>
  <c r="T105" i="8"/>
  <c r="S105" i="8"/>
  <c r="R105" i="8"/>
  <c r="Q105" i="8"/>
  <c r="P105" i="8"/>
  <c r="O105" i="8"/>
  <c r="N105" i="8"/>
  <c r="M105" i="8"/>
  <c r="L105" i="8"/>
  <c r="K105" i="8"/>
  <c r="J105" i="8"/>
  <c r="I105" i="8"/>
  <c r="H105" i="8"/>
  <c r="G105" i="8"/>
  <c r="F105" i="8"/>
  <c r="A104" i="8"/>
  <c r="V104" i="8"/>
  <c r="U104" i="8"/>
  <c r="T104" i="8"/>
  <c r="S104" i="8"/>
  <c r="R104" i="8"/>
  <c r="Q104" i="8"/>
  <c r="P104" i="8"/>
  <c r="O104" i="8"/>
  <c r="N104" i="8"/>
  <c r="M104" i="8"/>
  <c r="L104" i="8"/>
  <c r="K104" i="8"/>
  <c r="J104" i="8"/>
  <c r="I104" i="8"/>
  <c r="H104" i="8"/>
  <c r="G104" i="8"/>
  <c r="F104" i="8"/>
  <c r="A103" i="8"/>
  <c r="V103" i="8"/>
  <c r="U103" i="8"/>
  <c r="T103" i="8"/>
  <c r="S103" i="8"/>
  <c r="R103" i="8"/>
  <c r="Q103" i="8"/>
  <c r="P103" i="8"/>
  <c r="O103" i="8"/>
  <c r="N103" i="8"/>
  <c r="M103" i="8"/>
  <c r="L103" i="8"/>
  <c r="K103" i="8"/>
  <c r="J103" i="8"/>
  <c r="I103" i="8"/>
  <c r="H103" i="8"/>
  <c r="G103" i="8"/>
  <c r="F103" i="8"/>
  <c r="A102" i="8"/>
  <c r="V102" i="8"/>
  <c r="U102" i="8"/>
  <c r="T102" i="8"/>
  <c r="S102" i="8"/>
  <c r="R102" i="8"/>
  <c r="Q102" i="8"/>
  <c r="P102" i="8"/>
  <c r="O102" i="8"/>
  <c r="N102" i="8"/>
  <c r="M102" i="8"/>
  <c r="L102" i="8"/>
  <c r="K102" i="8"/>
  <c r="J102" i="8"/>
  <c r="I102" i="8"/>
  <c r="H102" i="8"/>
  <c r="G102" i="8"/>
  <c r="F102" i="8"/>
  <c r="A101" i="8"/>
  <c r="V101" i="8"/>
  <c r="U101" i="8"/>
  <c r="T101" i="8"/>
  <c r="S101" i="8"/>
  <c r="R101" i="8"/>
  <c r="Q101" i="8"/>
  <c r="P101" i="8"/>
  <c r="O101" i="8"/>
  <c r="N101" i="8"/>
  <c r="M101" i="8"/>
  <c r="L101" i="8"/>
  <c r="K101" i="8"/>
  <c r="J101" i="8"/>
  <c r="I101" i="8"/>
  <c r="H101" i="8"/>
  <c r="G101" i="8"/>
  <c r="F101" i="8"/>
  <c r="A100" i="8"/>
  <c r="V100" i="8"/>
  <c r="U100" i="8"/>
  <c r="T100" i="8"/>
  <c r="S100" i="8"/>
  <c r="R100" i="8"/>
  <c r="Q100" i="8"/>
  <c r="P100" i="8"/>
  <c r="O100" i="8"/>
  <c r="N100" i="8"/>
  <c r="M100" i="8"/>
  <c r="L100" i="8"/>
  <c r="K100" i="8"/>
  <c r="J100" i="8"/>
  <c r="I100" i="8"/>
  <c r="H100" i="8"/>
  <c r="G100" i="8"/>
  <c r="F100" i="8"/>
  <c r="A99" i="8"/>
  <c r="V99" i="8"/>
  <c r="U99" i="8"/>
  <c r="T99" i="8"/>
  <c r="S99" i="8"/>
  <c r="R99" i="8"/>
  <c r="Q99" i="8"/>
  <c r="P99" i="8"/>
  <c r="O99" i="8"/>
  <c r="N99" i="8"/>
  <c r="M99" i="8"/>
  <c r="L99" i="8"/>
  <c r="K99" i="8"/>
  <c r="J99" i="8"/>
  <c r="I99" i="8"/>
  <c r="H99" i="8"/>
  <c r="G99" i="8"/>
  <c r="F99" i="8"/>
  <c r="A98" i="8"/>
  <c r="V98" i="8"/>
  <c r="U98" i="8"/>
  <c r="T98" i="8"/>
  <c r="S98" i="8"/>
  <c r="R98" i="8"/>
  <c r="Q98" i="8"/>
  <c r="P98" i="8"/>
  <c r="O98" i="8"/>
  <c r="N98" i="8"/>
  <c r="M98" i="8"/>
  <c r="L98" i="8"/>
  <c r="K98" i="8"/>
  <c r="J98" i="8"/>
  <c r="I98" i="8"/>
  <c r="H98" i="8"/>
  <c r="G98" i="8"/>
  <c r="F98" i="8"/>
  <c r="A97" i="8"/>
  <c r="V97" i="8"/>
  <c r="U97" i="8"/>
  <c r="T97" i="8"/>
  <c r="S97" i="8"/>
  <c r="R97" i="8"/>
  <c r="Q97" i="8"/>
  <c r="P97" i="8"/>
  <c r="O97" i="8"/>
  <c r="N97" i="8"/>
  <c r="M97" i="8"/>
  <c r="L97" i="8"/>
  <c r="K97" i="8"/>
  <c r="J97" i="8"/>
  <c r="I97" i="8"/>
  <c r="H97" i="8"/>
  <c r="G97" i="8"/>
  <c r="F97" i="8"/>
  <c r="A96" i="8"/>
  <c r="V96" i="8"/>
  <c r="U96" i="8"/>
  <c r="T96" i="8"/>
  <c r="S96" i="8"/>
  <c r="R96" i="8"/>
  <c r="Q96" i="8"/>
  <c r="P96" i="8"/>
  <c r="O96" i="8"/>
  <c r="N96" i="8"/>
  <c r="M96" i="8"/>
  <c r="L96" i="8"/>
  <c r="K96" i="8"/>
  <c r="J96" i="8"/>
  <c r="I96" i="8"/>
  <c r="H96" i="8"/>
  <c r="G96" i="8"/>
  <c r="F96" i="8"/>
  <c r="A95" i="8"/>
  <c r="V95" i="8"/>
  <c r="U95" i="8"/>
  <c r="T95" i="8"/>
  <c r="S95" i="8"/>
  <c r="R95" i="8"/>
  <c r="Q95" i="8"/>
  <c r="P95" i="8"/>
  <c r="O95" i="8"/>
  <c r="N95" i="8"/>
  <c r="M95" i="8"/>
  <c r="L95" i="8"/>
  <c r="K95" i="8"/>
  <c r="J95" i="8"/>
  <c r="I95" i="8"/>
  <c r="H95" i="8"/>
  <c r="G95" i="8"/>
  <c r="F95" i="8"/>
  <c r="A94" i="8"/>
  <c r="V94" i="8"/>
  <c r="U94" i="8"/>
  <c r="T94" i="8"/>
  <c r="S94" i="8"/>
  <c r="R94" i="8"/>
  <c r="Q94" i="8"/>
  <c r="P94" i="8"/>
  <c r="O94" i="8"/>
  <c r="N94" i="8"/>
  <c r="M94" i="8"/>
  <c r="L94" i="8"/>
  <c r="K94" i="8"/>
  <c r="J94" i="8"/>
  <c r="I94" i="8"/>
  <c r="H94" i="8"/>
  <c r="G94" i="8"/>
  <c r="F94" i="8"/>
  <c r="A93" i="8"/>
  <c r="V93" i="8"/>
  <c r="U93" i="8"/>
  <c r="T93" i="8"/>
  <c r="S93" i="8"/>
  <c r="R93" i="8"/>
  <c r="Q93" i="8"/>
  <c r="P93" i="8"/>
  <c r="O93" i="8"/>
  <c r="N93" i="8"/>
  <c r="M93" i="8"/>
  <c r="L93" i="8"/>
  <c r="K93" i="8"/>
  <c r="J93" i="8"/>
  <c r="I93" i="8"/>
  <c r="H93" i="8"/>
  <c r="G93" i="8"/>
  <c r="F93" i="8"/>
  <c r="A92" i="8"/>
  <c r="V92" i="8"/>
  <c r="U92" i="8"/>
  <c r="T92" i="8"/>
  <c r="S92" i="8"/>
  <c r="R92" i="8"/>
  <c r="Q92" i="8"/>
  <c r="P92" i="8"/>
  <c r="O92" i="8"/>
  <c r="N92" i="8"/>
  <c r="M92" i="8"/>
  <c r="L92" i="8"/>
  <c r="K92" i="8"/>
  <c r="J92" i="8"/>
  <c r="I92" i="8"/>
  <c r="H92" i="8"/>
  <c r="G92" i="8"/>
  <c r="F92" i="8"/>
  <c r="A91" i="8"/>
  <c r="V91" i="8"/>
  <c r="U91" i="8"/>
  <c r="T91" i="8"/>
  <c r="S91" i="8"/>
  <c r="R91" i="8"/>
  <c r="Q91" i="8"/>
  <c r="P91" i="8"/>
  <c r="O91" i="8"/>
  <c r="N91" i="8"/>
  <c r="M91" i="8"/>
  <c r="L91" i="8"/>
  <c r="K91" i="8"/>
  <c r="J91" i="8"/>
  <c r="I91" i="8"/>
  <c r="H91" i="8"/>
  <c r="G91" i="8"/>
  <c r="F91" i="8"/>
  <c r="A90" i="8"/>
  <c r="V90" i="8"/>
  <c r="U90" i="8"/>
  <c r="T90" i="8"/>
  <c r="S90" i="8"/>
  <c r="R90" i="8"/>
  <c r="Q90" i="8"/>
  <c r="P90" i="8"/>
  <c r="O90" i="8"/>
  <c r="N90" i="8"/>
  <c r="M90" i="8"/>
  <c r="L90" i="8"/>
  <c r="K90" i="8"/>
  <c r="J90" i="8"/>
  <c r="I90" i="8"/>
  <c r="H90" i="8"/>
  <c r="G90" i="8"/>
  <c r="F90" i="8"/>
  <c r="A89" i="8"/>
  <c r="V89" i="8"/>
  <c r="U89" i="8"/>
  <c r="T89" i="8"/>
  <c r="S89" i="8"/>
  <c r="R89" i="8"/>
  <c r="Q89" i="8"/>
  <c r="P89" i="8"/>
  <c r="O89" i="8"/>
  <c r="N89" i="8"/>
  <c r="M89" i="8"/>
  <c r="L89" i="8"/>
  <c r="K89" i="8"/>
  <c r="J89" i="8"/>
  <c r="I89" i="8"/>
  <c r="H89" i="8"/>
  <c r="G89" i="8"/>
  <c r="F89" i="8"/>
  <c r="A88" i="8"/>
  <c r="V88" i="8"/>
  <c r="U88" i="8"/>
  <c r="T88" i="8"/>
  <c r="S88" i="8"/>
  <c r="R88" i="8"/>
  <c r="Q88" i="8"/>
  <c r="P88" i="8"/>
  <c r="O88" i="8"/>
  <c r="N88" i="8"/>
  <c r="M88" i="8"/>
  <c r="L88" i="8"/>
  <c r="K88" i="8"/>
  <c r="J88" i="8"/>
  <c r="I88" i="8"/>
  <c r="H88" i="8"/>
  <c r="G88" i="8"/>
  <c r="F88" i="8"/>
  <c r="A87" i="8"/>
  <c r="V87" i="8"/>
  <c r="U87" i="8"/>
  <c r="T87" i="8"/>
  <c r="S87" i="8"/>
  <c r="R87" i="8"/>
  <c r="Q87" i="8"/>
  <c r="P87" i="8"/>
  <c r="O87" i="8"/>
  <c r="N87" i="8"/>
  <c r="M87" i="8"/>
  <c r="L87" i="8"/>
  <c r="K87" i="8"/>
  <c r="J87" i="8"/>
  <c r="I87" i="8"/>
  <c r="H87" i="8"/>
  <c r="G87" i="8"/>
  <c r="F87" i="8"/>
  <c r="A86" i="8"/>
  <c r="V86" i="8"/>
  <c r="U86" i="8"/>
  <c r="T86" i="8"/>
  <c r="S86" i="8"/>
  <c r="R86" i="8"/>
  <c r="Q86" i="8"/>
  <c r="P86" i="8"/>
  <c r="O86" i="8"/>
  <c r="N86" i="8"/>
  <c r="M86" i="8"/>
  <c r="L86" i="8"/>
  <c r="K86" i="8"/>
  <c r="J86" i="8"/>
  <c r="I86" i="8"/>
  <c r="H86" i="8"/>
  <c r="G86" i="8"/>
  <c r="F86" i="8"/>
  <c r="A85" i="8"/>
  <c r="V85" i="8"/>
  <c r="U85" i="8"/>
  <c r="T85" i="8"/>
  <c r="S85" i="8"/>
  <c r="R85" i="8"/>
  <c r="Q85" i="8"/>
  <c r="P85" i="8"/>
  <c r="O85" i="8"/>
  <c r="N85" i="8"/>
  <c r="M85" i="8"/>
  <c r="L85" i="8"/>
  <c r="K85" i="8"/>
  <c r="J85" i="8"/>
  <c r="I85" i="8"/>
  <c r="H85" i="8"/>
  <c r="G85" i="8"/>
  <c r="F85" i="8"/>
  <c r="A84" i="8"/>
  <c r="V84" i="8"/>
  <c r="U84" i="8"/>
  <c r="T84" i="8"/>
  <c r="S84" i="8"/>
  <c r="R84" i="8"/>
  <c r="Q84" i="8"/>
  <c r="P84" i="8"/>
  <c r="O84" i="8"/>
  <c r="N84" i="8"/>
  <c r="M84" i="8"/>
  <c r="L84" i="8"/>
  <c r="K84" i="8"/>
  <c r="J84" i="8"/>
  <c r="I84" i="8"/>
  <c r="H84" i="8"/>
  <c r="G84" i="8"/>
  <c r="F84" i="8"/>
  <c r="A83" i="8"/>
  <c r="V83" i="8"/>
  <c r="U83" i="8"/>
  <c r="T83" i="8"/>
  <c r="S83" i="8"/>
  <c r="R83" i="8"/>
  <c r="Q83" i="8"/>
  <c r="P83" i="8"/>
  <c r="O83" i="8"/>
  <c r="N83" i="8"/>
  <c r="M83" i="8"/>
  <c r="L83" i="8"/>
  <c r="K83" i="8"/>
  <c r="J83" i="8"/>
  <c r="I83" i="8"/>
  <c r="H83" i="8"/>
  <c r="G83" i="8"/>
  <c r="F83" i="8"/>
  <c r="A82" i="8"/>
  <c r="V82" i="8"/>
  <c r="U82" i="8"/>
  <c r="T82" i="8"/>
  <c r="S82" i="8"/>
  <c r="R82" i="8"/>
  <c r="Q82" i="8"/>
  <c r="P82" i="8"/>
  <c r="O82" i="8"/>
  <c r="N82" i="8"/>
  <c r="M82" i="8"/>
  <c r="L82" i="8"/>
  <c r="K82" i="8"/>
  <c r="J82" i="8"/>
  <c r="I82" i="8"/>
  <c r="H82" i="8"/>
  <c r="G82" i="8"/>
  <c r="F82" i="8"/>
  <c r="A81" i="8"/>
  <c r="V81" i="8"/>
  <c r="U81" i="8"/>
  <c r="T81" i="8"/>
  <c r="S81" i="8"/>
  <c r="R81" i="8"/>
  <c r="Q81" i="8"/>
  <c r="P81" i="8"/>
  <c r="O81" i="8"/>
  <c r="N81" i="8"/>
  <c r="M81" i="8"/>
  <c r="L81" i="8"/>
  <c r="K81" i="8"/>
  <c r="J81" i="8"/>
  <c r="I81" i="8"/>
  <c r="H81" i="8"/>
  <c r="G81" i="8"/>
  <c r="F81" i="8"/>
  <c r="A80" i="8"/>
  <c r="V80" i="8"/>
  <c r="U80" i="8"/>
  <c r="T80" i="8"/>
  <c r="S80" i="8"/>
  <c r="R80" i="8"/>
  <c r="Q80" i="8"/>
  <c r="P80" i="8"/>
  <c r="O80" i="8"/>
  <c r="N80" i="8"/>
  <c r="M80" i="8"/>
  <c r="L80" i="8"/>
  <c r="K80" i="8"/>
  <c r="J80" i="8"/>
  <c r="I80" i="8"/>
  <c r="H80" i="8"/>
  <c r="G80" i="8"/>
  <c r="F80" i="8"/>
  <c r="A79" i="8"/>
  <c r="V79" i="8"/>
  <c r="U79" i="8"/>
  <c r="T79" i="8"/>
  <c r="S79" i="8"/>
  <c r="R79" i="8"/>
  <c r="Q79" i="8"/>
  <c r="P79" i="8"/>
  <c r="O79" i="8"/>
  <c r="N79" i="8"/>
  <c r="M79" i="8"/>
  <c r="L79" i="8"/>
  <c r="K79" i="8"/>
  <c r="J79" i="8"/>
  <c r="I79" i="8"/>
  <c r="H79" i="8"/>
  <c r="G79" i="8"/>
  <c r="F79" i="8"/>
  <c r="A78" i="8"/>
  <c r="V78" i="8"/>
  <c r="U78" i="8"/>
  <c r="T78" i="8"/>
  <c r="S78" i="8"/>
  <c r="R78" i="8"/>
  <c r="Q78" i="8"/>
  <c r="P78" i="8"/>
  <c r="O78" i="8"/>
  <c r="N78" i="8"/>
  <c r="M78" i="8"/>
  <c r="L78" i="8"/>
  <c r="K78" i="8"/>
  <c r="J78" i="8"/>
  <c r="I78" i="8"/>
  <c r="H78" i="8"/>
  <c r="G78" i="8"/>
  <c r="F78" i="8"/>
  <c r="A77" i="8"/>
  <c r="V77" i="8"/>
  <c r="U77" i="8"/>
  <c r="T77" i="8"/>
  <c r="S77" i="8"/>
  <c r="R77" i="8"/>
  <c r="Q77" i="8"/>
  <c r="P77" i="8"/>
  <c r="O77" i="8"/>
  <c r="N77" i="8"/>
  <c r="M77" i="8"/>
  <c r="L77" i="8"/>
  <c r="K77" i="8"/>
  <c r="J77" i="8"/>
  <c r="I77" i="8"/>
  <c r="H77" i="8"/>
  <c r="G77" i="8"/>
  <c r="F77" i="8"/>
  <c r="A76" i="8"/>
  <c r="V76" i="8"/>
  <c r="U76" i="8"/>
  <c r="T76" i="8"/>
  <c r="S76" i="8"/>
  <c r="R76" i="8"/>
  <c r="Q76" i="8"/>
  <c r="P76" i="8"/>
  <c r="O76" i="8"/>
  <c r="N76" i="8"/>
  <c r="M76" i="8"/>
  <c r="L76" i="8"/>
  <c r="K76" i="8"/>
  <c r="J76" i="8"/>
  <c r="I76" i="8"/>
  <c r="H76" i="8"/>
  <c r="G76" i="8"/>
  <c r="F76" i="8"/>
  <c r="A75" i="8"/>
  <c r="V75" i="8"/>
  <c r="U75" i="8"/>
  <c r="T75" i="8"/>
  <c r="S75" i="8"/>
  <c r="R75" i="8"/>
  <c r="Q75" i="8"/>
  <c r="P75" i="8"/>
  <c r="O75" i="8"/>
  <c r="N75" i="8"/>
  <c r="M75" i="8"/>
  <c r="L75" i="8"/>
  <c r="K75" i="8"/>
  <c r="J75" i="8"/>
  <c r="I75" i="8"/>
  <c r="H75" i="8"/>
  <c r="G75" i="8"/>
  <c r="F75" i="8"/>
  <c r="A74" i="8"/>
  <c r="V74" i="8"/>
  <c r="U74" i="8"/>
  <c r="T74" i="8"/>
  <c r="S74" i="8"/>
  <c r="R74" i="8"/>
  <c r="Q74" i="8"/>
  <c r="P74" i="8"/>
  <c r="O74" i="8"/>
  <c r="N74" i="8"/>
  <c r="M74" i="8"/>
  <c r="L74" i="8"/>
  <c r="K74" i="8"/>
  <c r="J74" i="8"/>
  <c r="I74" i="8"/>
  <c r="H74" i="8"/>
  <c r="G74" i="8"/>
  <c r="F74" i="8"/>
  <c r="A73" i="8"/>
  <c r="V73" i="8"/>
  <c r="U73" i="8"/>
  <c r="T73" i="8"/>
  <c r="S73" i="8"/>
  <c r="R73" i="8"/>
  <c r="Q73" i="8"/>
  <c r="P73" i="8"/>
  <c r="O73" i="8"/>
  <c r="N73" i="8"/>
  <c r="M73" i="8"/>
  <c r="L73" i="8"/>
  <c r="K73" i="8"/>
  <c r="J73" i="8"/>
  <c r="I73" i="8"/>
  <c r="H73" i="8"/>
  <c r="G73" i="8"/>
  <c r="F73" i="8"/>
  <c r="A72" i="8"/>
  <c r="V72" i="8"/>
  <c r="U72" i="8"/>
  <c r="T72" i="8"/>
  <c r="S72" i="8"/>
  <c r="R72" i="8"/>
  <c r="Q72" i="8"/>
  <c r="P72" i="8"/>
  <c r="O72" i="8"/>
  <c r="N72" i="8"/>
  <c r="M72" i="8"/>
  <c r="L72" i="8"/>
  <c r="K72" i="8"/>
  <c r="J72" i="8"/>
  <c r="I72" i="8"/>
  <c r="H72" i="8"/>
  <c r="G72" i="8"/>
  <c r="F72" i="8"/>
  <c r="A71" i="8"/>
  <c r="V71" i="8"/>
  <c r="U71" i="8"/>
  <c r="T71" i="8"/>
  <c r="S71" i="8"/>
  <c r="R71" i="8"/>
  <c r="Q71" i="8"/>
  <c r="P71" i="8"/>
  <c r="O71" i="8"/>
  <c r="N71" i="8"/>
  <c r="M71" i="8"/>
  <c r="L71" i="8"/>
  <c r="K71" i="8"/>
  <c r="J71" i="8"/>
  <c r="I71" i="8"/>
  <c r="H71" i="8"/>
  <c r="G71" i="8"/>
  <c r="F71" i="8"/>
  <c r="A70" i="8"/>
  <c r="V70" i="8"/>
  <c r="U70" i="8"/>
  <c r="T70" i="8"/>
  <c r="S70" i="8"/>
  <c r="R70" i="8"/>
  <c r="Q70" i="8"/>
  <c r="P70" i="8"/>
  <c r="O70" i="8"/>
  <c r="N70" i="8"/>
  <c r="M70" i="8"/>
  <c r="L70" i="8"/>
  <c r="K70" i="8"/>
  <c r="J70" i="8"/>
  <c r="I70" i="8"/>
  <c r="H70" i="8"/>
  <c r="G70" i="8"/>
  <c r="F70" i="8"/>
  <c r="A69" i="8"/>
  <c r="V69" i="8"/>
  <c r="U69" i="8"/>
  <c r="T69" i="8"/>
  <c r="S69" i="8"/>
  <c r="R69" i="8"/>
  <c r="Q69" i="8"/>
  <c r="P69" i="8"/>
  <c r="O69" i="8"/>
  <c r="N69" i="8"/>
  <c r="M69" i="8"/>
  <c r="L69" i="8"/>
  <c r="K69" i="8"/>
  <c r="J69" i="8"/>
  <c r="I69" i="8"/>
  <c r="H69" i="8"/>
  <c r="G69" i="8"/>
  <c r="F69" i="8"/>
  <c r="A68" i="8"/>
  <c r="V68" i="8"/>
  <c r="U68" i="8"/>
  <c r="T68" i="8"/>
  <c r="S68" i="8"/>
  <c r="R68" i="8"/>
  <c r="Q68" i="8"/>
  <c r="P68" i="8"/>
  <c r="O68" i="8"/>
  <c r="N68" i="8"/>
  <c r="M68" i="8"/>
  <c r="L68" i="8"/>
  <c r="K68" i="8"/>
  <c r="J68" i="8"/>
  <c r="I68" i="8"/>
  <c r="H68" i="8"/>
  <c r="G68" i="8"/>
  <c r="F68" i="8"/>
  <c r="A67" i="8"/>
  <c r="V67" i="8"/>
  <c r="U67" i="8"/>
  <c r="T67" i="8"/>
  <c r="S67" i="8"/>
  <c r="R67" i="8"/>
  <c r="Q67" i="8"/>
  <c r="P67" i="8"/>
  <c r="O67" i="8"/>
  <c r="N67" i="8"/>
  <c r="M67" i="8"/>
  <c r="L67" i="8"/>
  <c r="K67" i="8"/>
  <c r="J67" i="8"/>
  <c r="I67" i="8"/>
  <c r="H67" i="8"/>
  <c r="G67" i="8"/>
  <c r="F67" i="8"/>
  <c r="U66" i="8"/>
  <c r="T66" i="8"/>
  <c r="S66" i="8"/>
  <c r="R66" i="8"/>
  <c r="Q66" i="8"/>
  <c r="P66" i="8"/>
  <c r="O66" i="8"/>
  <c r="N66" i="8"/>
  <c r="M66" i="8"/>
  <c r="L66" i="8"/>
  <c r="K66" i="8"/>
  <c r="J66" i="8"/>
  <c r="I66" i="8"/>
  <c r="H66" i="8"/>
  <c r="G66" i="8"/>
  <c r="U65" i="8"/>
  <c r="T65" i="8"/>
  <c r="S65" i="8"/>
  <c r="R65" i="8"/>
  <c r="Q65" i="8"/>
  <c r="P65" i="8"/>
  <c r="O65" i="8"/>
  <c r="N65" i="8"/>
  <c r="M65" i="8"/>
  <c r="L65" i="8"/>
  <c r="K65" i="8"/>
  <c r="J65" i="8"/>
  <c r="I65" i="8"/>
  <c r="H65" i="8"/>
  <c r="G65" i="8"/>
  <c r="U64" i="8"/>
  <c r="T64" i="8"/>
  <c r="S64" i="8"/>
  <c r="R64" i="8"/>
  <c r="Q64" i="8"/>
  <c r="P64" i="8"/>
  <c r="O64" i="8"/>
  <c r="N64" i="8"/>
  <c r="M64" i="8"/>
  <c r="L64" i="8"/>
  <c r="K64" i="8"/>
  <c r="J64" i="8"/>
  <c r="I64" i="8"/>
  <c r="H64" i="8"/>
  <c r="G64" i="8"/>
  <c r="U63" i="8"/>
  <c r="T63" i="8"/>
  <c r="S63" i="8"/>
  <c r="R63" i="8"/>
  <c r="Q63" i="8"/>
  <c r="P63" i="8"/>
  <c r="O63" i="8"/>
  <c r="N63" i="8"/>
  <c r="M63" i="8"/>
  <c r="L63" i="8"/>
  <c r="K63" i="8"/>
  <c r="J63" i="8"/>
  <c r="I63" i="8"/>
  <c r="H63" i="8"/>
  <c r="G63" i="8"/>
  <c r="U62" i="8"/>
  <c r="T62" i="8"/>
  <c r="S62" i="8"/>
  <c r="R62" i="8"/>
  <c r="Q62" i="8"/>
  <c r="P62" i="8"/>
  <c r="O62" i="8"/>
  <c r="N62" i="8"/>
  <c r="M62" i="8"/>
  <c r="L62" i="8"/>
  <c r="K62" i="8"/>
  <c r="J62" i="8"/>
  <c r="I62" i="8"/>
  <c r="H62" i="8"/>
  <c r="G62" i="8"/>
  <c r="U61" i="8"/>
  <c r="T61" i="8"/>
  <c r="S61" i="8"/>
  <c r="R61" i="8"/>
  <c r="Q61" i="8"/>
  <c r="P61" i="8"/>
  <c r="O61" i="8"/>
  <c r="N61" i="8"/>
  <c r="M61" i="8"/>
  <c r="L61" i="8"/>
  <c r="K61" i="8"/>
  <c r="J61" i="8"/>
  <c r="I61" i="8"/>
  <c r="H61" i="8"/>
  <c r="G61" i="8"/>
  <c r="U60" i="8"/>
  <c r="T60" i="8"/>
  <c r="S60" i="8"/>
  <c r="R60" i="8"/>
  <c r="Q60" i="8"/>
  <c r="P60" i="8"/>
  <c r="O60" i="8"/>
  <c r="N60" i="8"/>
  <c r="M60" i="8"/>
  <c r="L60" i="8"/>
  <c r="K60" i="8"/>
  <c r="J60" i="8"/>
  <c r="I60" i="8"/>
  <c r="H60" i="8"/>
  <c r="G60" i="8"/>
  <c r="U59" i="8"/>
  <c r="T59" i="8"/>
  <c r="S59" i="8"/>
  <c r="R59" i="8"/>
  <c r="Q59" i="8"/>
  <c r="P59" i="8"/>
  <c r="O59" i="8"/>
  <c r="N59" i="8"/>
  <c r="M59" i="8"/>
  <c r="L59" i="8"/>
  <c r="K59" i="8"/>
  <c r="J59" i="8"/>
  <c r="I59" i="8"/>
  <c r="H59" i="8"/>
  <c r="G59" i="8"/>
  <c r="U58" i="8"/>
  <c r="T58" i="8"/>
  <c r="S58" i="8"/>
  <c r="R58" i="8"/>
  <c r="Q58" i="8"/>
  <c r="P58" i="8"/>
  <c r="O58" i="8"/>
  <c r="N58" i="8"/>
  <c r="M58" i="8"/>
  <c r="L58" i="8"/>
  <c r="K58" i="8"/>
  <c r="J58" i="8"/>
  <c r="I58" i="8"/>
  <c r="H58" i="8"/>
  <c r="G58" i="8"/>
  <c r="U57" i="8"/>
  <c r="T57" i="8"/>
  <c r="S57" i="8"/>
  <c r="R57" i="8"/>
  <c r="Q57" i="8"/>
  <c r="P57" i="8"/>
  <c r="O57" i="8"/>
  <c r="N57" i="8"/>
  <c r="M57" i="8"/>
  <c r="L57" i="8"/>
  <c r="K57" i="8"/>
  <c r="J57" i="8"/>
  <c r="I57" i="8"/>
  <c r="H57" i="8"/>
  <c r="G57" i="8"/>
  <c r="U56" i="8"/>
  <c r="T56" i="8"/>
  <c r="S56" i="8"/>
  <c r="R56" i="8"/>
  <c r="Q56" i="8"/>
  <c r="P56" i="8"/>
  <c r="O56" i="8"/>
  <c r="N56" i="8"/>
  <c r="M56" i="8"/>
  <c r="L56" i="8"/>
  <c r="K56" i="8"/>
  <c r="J56" i="8"/>
  <c r="I56" i="8"/>
  <c r="H56" i="8"/>
  <c r="G56" i="8"/>
  <c r="U55" i="8"/>
  <c r="T55" i="8"/>
  <c r="S55" i="8"/>
  <c r="R55" i="8"/>
  <c r="Q55" i="8"/>
  <c r="P55" i="8"/>
  <c r="O55" i="8"/>
  <c r="N55" i="8"/>
  <c r="M55" i="8"/>
  <c r="L55" i="8"/>
  <c r="K55" i="8"/>
  <c r="J55" i="8"/>
  <c r="I55" i="8"/>
  <c r="H55" i="8"/>
  <c r="G55" i="8"/>
  <c r="U54" i="8"/>
  <c r="T54" i="8"/>
  <c r="S54" i="8"/>
  <c r="R54" i="8"/>
  <c r="Q54" i="8"/>
  <c r="P54" i="8"/>
  <c r="O54" i="8"/>
  <c r="N54" i="8"/>
  <c r="M54" i="8"/>
  <c r="L54" i="8"/>
  <c r="K54" i="8"/>
  <c r="J54" i="8"/>
  <c r="I54" i="8"/>
  <c r="H54" i="8"/>
  <c r="G54" i="8"/>
  <c r="U53" i="8"/>
  <c r="T53" i="8"/>
  <c r="S53" i="8"/>
  <c r="R53" i="8"/>
  <c r="Q53" i="8"/>
  <c r="P53" i="8"/>
  <c r="O53" i="8"/>
  <c r="N53" i="8"/>
  <c r="M53" i="8"/>
  <c r="L53" i="8"/>
  <c r="K53" i="8"/>
  <c r="J53" i="8"/>
  <c r="I53" i="8"/>
  <c r="H53" i="8"/>
  <c r="G53" i="8"/>
  <c r="U52" i="8"/>
  <c r="T52" i="8"/>
  <c r="S52" i="8"/>
  <c r="R52" i="8"/>
  <c r="Q52" i="8"/>
  <c r="P52" i="8"/>
  <c r="O52" i="8"/>
  <c r="N52" i="8"/>
  <c r="M52" i="8"/>
  <c r="L52" i="8"/>
  <c r="K52" i="8"/>
  <c r="J52" i="8"/>
  <c r="I52" i="8"/>
  <c r="H52" i="8"/>
  <c r="G52" i="8"/>
  <c r="U51" i="8"/>
  <c r="T51" i="8"/>
  <c r="S51" i="8"/>
  <c r="R51" i="8"/>
  <c r="Q51" i="8"/>
  <c r="P51" i="8"/>
  <c r="O51" i="8"/>
  <c r="N51" i="8"/>
  <c r="M51" i="8"/>
  <c r="L51" i="8"/>
  <c r="K51" i="8"/>
  <c r="J51" i="8"/>
  <c r="I51" i="8"/>
  <c r="H51" i="8"/>
  <c r="G51" i="8"/>
  <c r="U50" i="8"/>
  <c r="T50" i="8"/>
  <c r="S50" i="8"/>
  <c r="R50" i="8"/>
  <c r="Q50" i="8"/>
  <c r="P50" i="8"/>
  <c r="O50" i="8"/>
  <c r="N50" i="8"/>
  <c r="M50" i="8"/>
  <c r="L50" i="8"/>
  <c r="K50" i="8"/>
  <c r="J50" i="8"/>
  <c r="I50" i="8"/>
  <c r="H50" i="8"/>
  <c r="G50" i="8"/>
  <c r="U49" i="8"/>
  <c r="T49" i="8"/>
  <c r="S49" i="8"/>
  <c r="R49" i="8"/>
  <c r="Q49" i="8"/>
  <c r="P49" i="8"/>
  <c r="O49" i="8"/>
  <c r="N49" i="8"/>
  <c r="M49" i="8"/>
  <c r="L49" i="8"/>
  <c r="K49" i="8"/>
  <c r="J49" i="8"/>
  <c r="I49" i="8"/>
  <c r="H49" i="8"/>
  <c r="G49" i="8"/>
  <c r="U48" i="8"/>
  <c r="T48" i="8"/>
  <c r="S48" i="8"/>
  <c r="R48" i="8"/>
  <c r="Q48" i="8"/>
  <c r="P48" i="8"/>
  <c r="O48" i="8"/>
  <c r="N48" i="8"/>
  <c r="M48" i="8"/>
  <c r="L48" i="8"/>
  <c r="K48" i="8"/>
  <c r="J48" i="8"/>
  <c r="I48" i="8"/>
  <c r="H48" i="8"/>
  <c r="G48" i="8"/>
  <c r="U47" i="8"/>
  <c r="T47" i="8"/>
  <c r="S47" i="8"/>
  <c r="R47" i="8"/>
  <c r="Q47" i="8"/>
  <c r="P47" i="8"/>
  <c r="O47" i="8"/>
  <c r="N47" i="8"/>
  <c r="M47" i="8"/>
  <c r="L47" i="8"/>
  <c r="K47" i="8"/>
  <c r="J47" i="8"/>
  <c r="I47" i="8"/>
  <c r="H47" i="8"/>
  <c r="G47" i="8"/>
  <c r="U46" i="8"/>
  <c r="T46" i="8"/>
  <c r="S46" i="8"/>
  <c r="R46" i="8"/>
  <c r="Q46" i="8"/>
  <c r="P46" i="8"/>
  <c r="O46" i="8"/>
  <c r="N46" i="8"/>
  <c r="M46" i="8"/>
  <c r="L46" i="8"/>
  <c r="K46" i="8"/>
  <c r="J46" i="8"/>
  <c r="I46" i="8"/>
  <c r="H46" i="8"/>
  <c r="G46" i="8"/>
  <c r="U45" i="8"/>
  <c r="T45" i="8"/>
  <c r="S45" i="8"/>
  <c r="R45" i="8"/>
  <c r="Q45" i="8"/>
  <c r="P45" i="8"/>
  <c r="O45" i="8"/>
  <c r="N45" i="8"/>
  <c r="M45" i="8"/>
  <c r="L45" i="8"/>
  <c r="K45" i="8"/>
  <c r="J45" i="8"/>
  <c r="I45" i="8"/>
  <c r="H45" i="8"/>
  <c r="G45" i="8"/>
  <c r="U44" i="8"/>
  <c r="T44" i="8"/>
  <c r="S44" i="8"/>
  <c r="R44" i="8"/>
  <c r="Q44" i="8"/>
  <c r="P44" i="8"/>
  <c r="O44" i="8"/>
  <c r="N44" i="8"/>
  <c r="M44" i="8"/>
  <c r="L44" i="8"/>
  <c r="K44" i="8"/>
  <c r="J44" i="8"/>
  <c r="I44" i="8"/>
  <c r="H44" i="8"/>
  <c r="G44" i="8"/>
  <c r="U43" i="8"/>
  <c r="T43" i="8"/>
  <c r="S43" i="8"/>
  <c r="R43" i="8"/>
  <c r="Q43" i="8"/>
  <c r="P43" i="8"/>
  <c r="O43" i="8"/>
  <c r="N43" i="8"/>
  <c r="M43" i="8"/>
  <c r="L43" i="8"/>
  <c r="K43" i="8"/>
  <c r="J43" i="8"/>
  <c r="I43" i="8"/>
  <c r="H43" i="8"/>
  <c r="G43" i="8"/>
  <c r="U42" i="8"/>
  <c r="T42" i="8"/>
  <c r="S42" i="8"/>
  <c r="R42" i="8"/>
  <c r="Q42" i="8"/>
  <c r="P42" i="8"/>
  <c r="O42" i="8"/>
  <c r="N42" i="8"/>
  <c r="M42" i="8"/>
  <c r="L42" i="8"/>
  <c r="K42" i="8"/>
  <c r="J42" i="8"/>
  <c r="I42" i="8"/>
  <c r="H42" i="8"/>
  <c r="G42" i="8"/>
  <c r="U41" i="8"/>
  <c r="T41" i="8"/>
  <c r="S41" i="8"/>
  <c r="R41" i="8"/>
  <c r="Q41" i="8"/>
  <c r="P41" i="8"/>
  <c r="O41" i="8"/>
  <c r="N41" i="8"/>
  <c r="M41" i="8"/>
  <c r="L41" i="8"/>
  <c r="K41" i="8"/>
  <c r="J41" i="8"/>
  <c r="I41" i="8"/>
  <c r="H41" i="8"/>
  <c r="G41" i="8"/>
  <c r="U40" i="8"/>
  <c r="T40" i="8"/>
  <c r="S40" i="8"/>
  <c r="R40" i="8"/>
  <c r="Q40" i="8"/>
  <c r="P40" i="8"/>
  <c r="O40" i="8"/>
  <c r="N40" i="8"/>
  <c r="M40" i="8"/>
  <c r="L40" i="8"/>
  <c r="K40" i="8"/>
  <c r="J40" i="8"/>
  <c r="I40" i="8"/>
  <c r="H40" i="8"/>
  <c r="G40" i="8"/>
  <c r="U39" i="8"/>
  <c r="T39" i="8"/>
  <c r="S39" i="8"/>
  <c r="R39" i="8"/>
  <c r="Q39" i="8"/>
  <c r="P39" i="8"/>
  <c r="O39" i="8"/>
  <c r="N39" i="8"/>
  <c r="M39" i="8"/>
  <c r="L39" i="8"/>
  <c r="K39" i="8"/>
  <c r="J39" i="8"/>
  <c r="I39" i="8"/>
  <c r="H39" i="8"/>
  <c r="G39" i="8"/>
  <c r="U38" i="8"/>
  <c r="T38" i="8"/>
  <c r="S38" i="8"/>
  <c r="R38" i="8"/>
  <c r="Q38" i="8"/>
  <c r="P38" i="8"/>
  <c r="O38" i="8"/>
  <c r="N38" i="8"/>
  <c r="M38" i="8"/>
  <c r="L38" i="8"/>
  <c r="K38" i="8"/>
  <c r="J38" i="8"/>
  <c r="I38" i="8"/>
  <c r="H38" i="8"/>
  <c r="G38" i="8"/>
  <c r="U37" i="8"/>
  <c r="T37" i="8"/>
  <c r="S37" i="8"/>
  <c r="R37" i="8"/>
  <c r="Q37" i="8"/>
  <c r="P37" i="8"/>
  <c r="O37" i="8"/>
  <c r="N37" i="8"/>
  <c r="M37" i="8"/>
  <c r="L37" i="8"/>
  <c r="K37" i="8"/>
  <c r="J37" i="8"/>
  <c r="I37" i="8"/>
  <c r="H37" i="8"/>
  <c r="G37" i="8"/>
  <c r="U36" i="8"/>
  <c r="T36" i="8"/>
  <c r="S36" i="8"/>
  <c r="R36" i="8"/>
  <c r="Q36" i="8"/>
  <c r="P36" i="8"/>
  <c r="O36" i="8"/>
  <c r="N36" i="8"/>
  <c r="M36" i="8"/>
  <c r="L36" i="8"/>
  <c r="K36" i="8"/>
  <c r="J36" i="8"/>
  <c r="I36" i="8"/>
  <c r="H36" i="8"/>
  <c r="G36" i="8"/>
  <c r="U35" i="8"/>
  <c r="T35" i="8"/>
  <c r="S35" i="8"/>
  <c r="R35" i="8"/>
  <c r="Q35" i="8"/>
  <c r="P35" i="8"/>
  <c r="O35" i="8"/>
  <c r="N35" i="8"/>
  <c r="M35" i="8"/>
  <c r="L35" i="8"/>
  <c r="K35" i="8"/>
  <c r="J35" i="8"/>
  <c r="I35" i="8"/>
  <c r="H35" i="8"/>
  <c r="G35" i="8"/>
  <c r="U34" i="8"/>
  <c r="T34" i="8"/>
  <c r="S34" i="8"/>
  <c r="R34" i="8"/>
  <c r="Q34" i="8"/>
  <c r="P34" i="8"/>
  <c r="O34" i="8"/>
  <c r="N34" i="8"/>
  <c r="M34" i="8"/>
  <c r="L34" i="8"/>
  <c r="K34" i="8"/>
  <c r="J34" i="8"/>
  <c r="I34" i="8"/>
  <c r="H34" i="8"/>
  <c r="G34" i="8"/>
  <c r="U33" i="8"/>
  <c r="T33" i="8"/>
  <c r="S33" i="8"/>
  <c r="R33" i="8"/>
  <c r="Q33" i="8"/>
  <c r="P33" i="8"/>
  <c r="O33" i="8"/>
  <c r="N33" i="8"/>
  <c r="M33" i="8"/>
  <c r="L33" i="8"/>
  <c r="K33" i="8"/>
  <c r="J33" i="8"/>
  <c r="I33" i="8"/>
  <c r="H33" i="8"/>
  <c r="G33" i="8"/>
  <c r="U32" i="8"/>
  <c r="T32" i="8"/>
  <c r="S32" i="8"/>
  <c r="R32" i="8"/>
  <c r="Q32" i="8"/>
  <c r="P32" i="8"/>
  <c r="O32" i="8"/>
  <c r="N32" i="8"/>
  <c r="M32" i="8"/>
  <c r="L32" i="8"/>
  <c r="K32" i="8"/>
  <c r="J32" i="8"/>
  <c r="I32" i="8"/>
  <c r="H32" i="8"/>
  <c r="G32" i="8"/>
  <c r="U31" i="8"/>
  <c r="T31" i="8"/>
  <c r="S31" i="8"/>
  <c r="R31" i="8"/>
  <c r="Q31" i="8"/>
  <c r="P31" i="8"/>
  <c r="O31" i="8"/>
  <c r="N31" i="8"/>
  <c r="M31" i="8"/>
  <c r="L31" i="8"/>
  <c r="K31" i="8"/>
  <c r="J31" i="8"/>
  <c r="I31" i="8"/>
  <c r="H31" i="8"/>
  <c r="G31" i="8"/>
  <c r="U30" i="8"/>
  <c r="T30" i="8"/>
  <c r="S30" i="8"/>
  <c r="R30" i="8"/>
  <c r="Q30" i="8"/>
  <c r="P30" i="8"/>
  <c r="O30" i="8"/>
  <c r="N30" i="8"/>
  <c r="M30" i="8"/>
  <c r="L30" i="8"/>
  <c r="K30" i="8"/>
  <c r="J30" i="8"/>
  <c r="I30" i="8"/>
  <c r="H30" i="8"/>
  <c r="G30" i="8"/>
  <c r="U29" i="8"/>
  <c r="T29" i="8"/>
  <c r="S29" i="8"/>
  <c r="R29" i="8"/>
  <c r="Q29" i="8"/>
  <c r="P29" i="8"/>
  <c r="O29" i="8"/>
  <c r="N29" i="8"/>
  <c r="M29" i="8"/>
  <c r="L29" i="8"/>
  <c r="K29" i="8"/>
  <c r="J29" i="8"/>
  <c r="I29" i="8"/>
  <c r="H29" i="8"/>
  <c r="G29" i="8"/>
  <c r="U28" i="8"/>
  <c r="T28" i="8"/>
  <c r="S28" i="8"/>
  <c r="R28" i="8"/>
  <c r="Q28" i="8"/>
  <c r="P28" i="8"/>
  <c r="O28" i="8"/>
  <c r="N28" i="8"/>
  <c r="M28" i="8"/>
  <c r="L28" i="8"/>
  <c r="K28" i="8"/>
  <c r="J28" i="8"/>
  <c r="I28" i="8"/>
  <c r="H28" i="8"/>
  <c r="G28" i="8"/>
  <c r="U27" i="8"/>
  <c r="T27" i="8"/>
  <c r="S27" i="8"/>
  <c r="R27" i="8"/>
  <c r="Q27" i="8"/>
  <c r="P27" i="8"/>
  <c r="O27" i="8"/>
  <c r="N27" i="8"/>
  <c r="M27" i="8"/>
  <c r="L27" i="8"/>
  <c r="K27" i="8"/>
  <c r="J27" i="8"/>
  <c r="I27" i="8"/>
  <c r="H27" i="8"/>
  <c r="G27" i="8"/>
  <c r="U26" i="8"/>
  <c r="T26" i="8"/>
  <c r="S26" i="8"/>
  <c r="R26" i="8"/>
  <c r="Q26" i="8"/>
  <c r="P26" i="8"/>
  <c r="O26" i="8"/>
  <c r="N26" i="8"/>
  <c r="M26" i="8"/>
  <c r="L26" i="8"/>
  <c r="K26" i="8"/>
  <c r="J26" i="8"/>
  <c r="I26" i="8"/>
  <c r="H26" i="8"/>
  <c r="G26" i="8"/>
  <c r="U25" i="8"/>
  <c r="T25" i="8"/>
  <c r="S25" i="8"/>
  <c r="R25" i="8"/>
  <c r="Q25" i="8"/>
  <c r="P25" i="8"/>
  <c r="O25" i="8"/>
  <c r="N25" i="8"/>
  <c r="M25" i="8"/>
  <c r="L25" i="8"/>
  <c r="K25" i="8"/>
  <c r="J25" i="8"/>
  <c r="I25" i="8"/>
  <c r="H25" i="8"/>
  <c r="G25" i="8"/>
  <c r="V23" i="8"/>
  <c r="U23" i="8"/>
  <c r="T23" i="8"/>
  <c r="S23" i="8"/>
  <c r="R23" i="8"/>
  <c r="Q23" i="8"/>
  <c r="P23" i="8"/>
  <c r="O23" i="8"/>
  <c r="N23" i="8"/>
  <c r="M23" i="8"/>
  <c r="L23" i="8"/>
  <c r="K23" i="8"/>
  <c r="J23" i="8"/>
  <c r="I23" i="8"/>
  <c r="H23" i="8"/>
  <c r="G23" i="8"/>
  <c r="F23" i="8"/>
  <c r="V22" i="8"/>
  <c r="U22" i="8"/>
  <c r="T22" i="8"/>
  <c r="S22" i="8"/>
  <c r="R22" i="8"/>
  <c r="Q22" i="8"/>
  <c r="P22" i="8"/>
  <c r="O22" i="8"/>
  <c r="N22" i="8"/>
  <c r="M22" i="8"/>
  <c r="L22" i="8"/>
  <c r="K22" i="8"/>
  <c r="J22" i="8"/>
  <c r="I22" i="8"/>
  <c r="H22" i="8"/>
  <c r="G22" i="8"/>
  <c r="F22" i="8"/>
  <c r="V21" i="8"/>
  <c r="U21" i="8"/>
  <c r="T21" i="8"/>
  <c r="S21" i="8"/>
  <c r="R21" i="8"/>
  <c r="Q21" i="8"/>
  <c r="P21" i="8"/>
  <c r="O21" i="8"/>
  <c r="N21" i="8"/>
  <c r="M21" i="8"/>
  <c r="L21" i="8"/>
  <c r="K21" i="8"/>
  <c r="J21" i="8"/>
  <c r="I21" i="8"/>
  <c r="H21" i="8"/>
  <c r="G21" i="8"/>
  <c r="F21" i="8"/>
  <c r="V20" i="8"/>
  <c r="U20" i="8"/>
  <c r="T20" i="8"/>
  <c r="S20" i="8"/>
  <c r="R20" i="8"/>
  <c r="Q20" i="8"/>
  <c r="P20" i="8"/>
  <c r="O20" i="8"/>
  <c r="N20" i="8"/>
  <c r="M20" i="8"/>
  <c r="L20" i="8"/>
  <c r="K20" i="8"/>
  <c r="J20" i="8"/>
  <c r="I20" i="8"/>
  <c r="H20" i="8"/>
  <c r="G20" i="8"/>
  <c r="F20" i="8"/>
  <c r="V19" i="8"/>
  <c r="U19" i="8"/>
  <c r="T19" i="8"/>
  <c r="S19" i="8"/>
  <c r="R19" i="8"/>
  <c r="Q19" i="8"/>
  <c r="P19" i="8"/>
  <c r="O19" i="8"/>
  <c r="N19" i="8"/>
  <c r="M19" i="8"/>
  <c r="L19" i="8"/>
  <c r="K19" i="8"/>
  <c r="J19" i="8"/>
  <c r="I19" i="8"/>
  <c r="H19" i="8"/>
  <c r="G19" i="8"/>
  <c r="F19" i="8"/>
  <c r="V18" i="8"/>
  <c r="U18" i="8"/>
  <c r="T18" i="8"/>
  <c r="S18" i="8"/>
  <c r="R18" i="8"/>
  <c r="Q18" i="8"/>
  <c r="P18" i="8"/>
  <c r="O18" i="8"/>
  <c r="N18" i="8"/>
  <c r="M18" i="8"/>
  <c r="L18" i="8"/>
  <c r="K18" i="8"/>
  <c r="J18" i="8"/>
  <c r="I18" i="8"/>
  <c r="H18" i="8"/>
  <c r="G18" i="8"/>
  <c r="F18" i="8"/>
  <c r="V17" i="8"/>
  <c r="U17" i="8"/>
  <c r="T17" i="8"/>
  <c r="S17" i="8"/>
  <c r="R17" i="8"/>
  <c r="Q17" i="8"/>
  <c r="P17" i="8"/>
  <c r="O17" i="8"/>
  <c r="N17" i="8"/>
  <c r="M17" i="8"/>
  <c r="L17" i="8"/>
  <c r="K17" i="8"/>
  <c r="J17" i="8"/>
  <c r="I17" i="8"/>
  <c r="H17" i="8"/>
  <c r="G17" i="8"/>
  <c r="F17" i="8"/>
  <c r="V16" i="8"/>
  <c r="U16" i="8"/>
  <c r="T16" i="8"/>
  <c r="S16" i="8"/>
  <c r="R16" i="8"/>
  <c r="Q16" i="8"/>
  <c r="P16" i="8"/>
  <c r="O16" i="8"/>
  <c r="N16" i="8"/>
  <c r="M16" i="8"/>
  <c r="L16" i="8"/>
  <c r="K16" i="8"/>
  <c r="J16" i="8"/>
  <c r="I16" i="8"/>
  <c r="H16" i="8"/>
  <c r="G16" i="8"/>
  <c r="F16" i="8"/>
  <c r="V15" i="8"/>
  <c r="U15" i="8"/>
  <c r="T15" i="8"/>
  <c r="S15" i="8"/>
  <c r="R15" i="8"/>
  <c r="Q15" i="8"/>
  <c r="P15" i="8"/>
  <c r="O15" i="8"/>
  <c r="N15" i="8"/>
  <c r="M15" i="8"/>
  <c r="L15" i="8"/>
  <c r="K15" i="8"/>
  <c r="J15" i="8"/>
  <c r="I15" i="8"/>
  <c r="H15" i="8"/>
  <c r="G15" i="8"/>
  <c r="F15" i="8"/>
  <c r="V14" i="8"/>
  <c r="U14" i="8"/>
  <c r="T14" i="8"/>
  <c r="S14" i="8"/>
  <c r="R14" i="8"/>
  <c r="Q14" i="8"/>
  <c r="P14" i="8"/>
  <c r="O14" i="8"/>
  <c r="N14" i="8"/>
  <c r="M14" i="8"/>
  <c r="L14" i="8"/>
  <c r="K14" i="8"/>
  <c r="J14" i="8"/>
  <c r="I14" i="8"/>
  <c r="H14" i="8"/>
  <c r="G14" i="8"/>
  <c r="F14" i="8"/>
  <c r="V13" i="8"/>
  <c r="U13" i="8"/>
  <c r="T13" i="8"/>
  <c r="S13" i="8"/>
  <c r="R13" i="8"/>
  <c r="Q13" i="8"/>
  <c r="P13" i="8"/>
  <c r="O13" i="8"/>
  <c r="N13" i="8"/>
  <c r="M13" i="8"/>
  <c r="L13" i="8"/>
  <c r="K13" i="8"/>
  <c r="J13" i="8"/>
  <c r="I13" i="8"/>
  <c r="H13" i="8"/>
  <c r="G13" i="8"/>
  <c r="F13" i="8"/>
  <c r="V12" i="8"/>
  <c r="U12" i="8"/>
  <c r="T12" i="8"/>
  <c r="S12" i="8"/>
  <c r="R12" i="8"/>
  <c r="Q12" i="8"/>
  <c r="P12" i="8"/>
  <c r="O12" i="8"/>
  <c r="N12" i="8"/>
  <c r="M12" i="8"/>
  <c r="L12" i="8"/>
  <c r="K12" i="8"/>
  <c r="J12" i="8"/>
  <c r="I12" i="8"/>
  <c r="H12" i="8"/>
  <c r="G12" i="8"/>
  <c r="F12" i="8"/>
  <c r="V11" i="8"/>
  <c r="U11" i="8"/>
  <c r="T11" i="8"/>
  <c r="S11" i="8"/>
  <c r="R11" i="8"/>
  <c r="Q11" i="8"/>
  <c r="P11" i="8"/>
  <c r="O11" i="8"/>
  <c r="N11" i="8"/>
  <c r="M11" i="8"/>
  <c r="L11" i="8"/>
  <c r="K11" i="8"/>
  <c r="J11" i="8"/>
  <c r="I11" i="8"/>
  <c r="H11" i="8"/>
  <c r="G11" i="8"/>
  <c r="F11" i="8"/>
  <c r="V10" i="8"/>
  <c r="U10" i="8"/>
  <c r="T10" i="8"/>
  <c r="S10" i="8"/>
  <c r="R10" i="8"/>
  <c r="Q10" i="8"/>
  <c r="P10" i="8"/>
  <c r="O10" i="8"/>
  <c r="N10" i="8"/>
  <c r="M10" i="8"/>
  <c r="L10" i="8"/>
  <c r="K10" i="8"/>
  <c r="J10" i="8"/>
  <c r="I10" i="8"/>
  <c r="H10" i="8"/>
  <c r="G10" i="8"/>
  <c r="F10" i="8"/>
  <c r="V9" i="8"/>
  <c r="U9" i="8"/>
  <c r="T9" i="8"/>
  <c r="S9" i="8"/>
  <c r="R9" i="8"/>
  <c r="Q9" i="8"/>
  <c r="P9" i="8"/>
  <c r="O9" i="8"/>
  <c r="N9" i="8"/>
  <c r="M9" i="8"/>
  <c r="L9" i="8"/>
  <c r="K9" i="8"/>
  <c r="J9" i="8"/>
  <c r="I9" i="8"/>
  <c r="H9" i="8"/>
  <c r="G9" i="8"/>
  <c r="F9" i="8"/>
  <c r="V8" i="8"/>
  <c r="U8" i="8"/>
  <c r="T8" i="8"/>
  <c r="S8" i="8"/>
  <c r="R8" i="8"/>
  <c r="Q8" i="8"/>
  <c r="P8" i="8"/>
  <c r="O8" i="8"/>
  <c r="N8" i="8"/>
  <c r="M8" i="8"/>
  <c r="L8" i="8"/>
  <c r="K8" i="8"/>
  <c r="J8" i="8"/>
  <c r="I8" i="8"/>
  <c r="H8" i="8"/>
  <c r="G8" i="8"/>
  <c r="F8" i="8"/>
  <c r="V7" i="8"/>
  <c r="U7" i="8"/>
  <c r="T7" i="8"/>
  <c r="S7" i="8"/>
  <c r="R7" i="8"/>
  <c r="Q7" i="8"/>
  <c r="P7" i="8"/>
  <c r="O7" i="8"/>
  <c r="N7" i="8"/>
  <c r="M7" i="8"/>
  <c r="L7" i="8"/>
  <c r="K7" i="8"/>
  <c r="J7" i="8"/>
  <c r="I7" i="8"/>
  <c r="H7" i="8"/>
  <c r="G7" i="8"/>
  <c r="F7" i="8"/>
  <c r="V6" i="8"/>
  <c r="U6" i="8"/>
  <c r="T6" i="8"/>
  <c r="S6" i="8"/>
  <c r="R6" i="8"/>
  <c r="Q6" i="8"/>
  <c r="P6" i="8"/>
  <c r="O6" i="8"/>
  <c r="N6" i="8"/>
  <c r="M6" i="8"/>
  <c r="L6" i="8"/>
  <c r="K6" i="8"/>
  <c r="J6" i="8"/>
  <c r="I6" i="8"/>
  <c r="H6" i="8"/>
  <c r="G6" i="8"/>
  <c r="F6" i="8"/>
  <c r="V5" i="8"/>
  <c r="U5" i="8"/>
  <c r="T5" i="8"/>
  <c r="S5" i="8"/>
  <c r="R5" i="8"/>
  <c r="Q5" i="8"/>
  <c r="P5" i="8"/>
  <c r="O5" i="8"/>
  <c r="N5" i="8"/>
  <c r="M5" i="8"/>
  <c r="L5" i="8"/>
  <c r="K5" i="8"/>
  <c r="J5" i="8"/>
  <c r="I5" i="8"/>
  <c r="H5" i="8"/>
  <c r="G5" i="8"/>
  <c r="F5" i="8"/>
  <c r="V4" i="8"/>
  <c r="U4" i="8"/>
  <c r="T4" i="8"/>
  <c r="S4" i="8"/>
  <c r="R4" i="8"/>
  <c r="Q4" i="8"/>
  <c r="P4" i="8"/>
  <c r="O4" i="8"/>
  <c r="N4" i="8"/>
  <c r="M4" i="8"/>
  <c r="L4" i="8"/>
  <c r="K4" i="8"/>
  <c r="J4" i="8"/>
  <c r="I4" i="8"/>
  <c r="H4" i="8"/>
  <c r="G4" i="8"/>
  <c r="F4" i="8"/>
  <c r="V3" i="8"/>
  <c r="U3" i="8"/>
  <c r="T3" i="8"/>
  <c r="S3" i="8"/>
  <c r="R3" i="8"/>
  <c r="Q3" i="8"/>
  <c r="P3" i="8"/>
  <c r="O3" i="8"/>
  <c r="N3" i="8"/>
  <c r="M3" i="8"/>
  <c r="L3" i="8"/>
  <c r="K3" i="8"/>
  <c r="J3" i="8"/>
  <c r="I3" i="8"/>
  <c r="H3" i="8"/>
  <c r="G3" i="8"/>
  <c r="F3" i="8"/>
  <c r="W150" i="8"/>
  <c r="W149" i="8"/>
  <c r="W148" i="8"/>
  <c r="W147" i="8"/>
  <c r="W146" i="8"/>
  <c r="W145" i="8"/>
  <c r="W144" i="8"/>
  <c r="W143" i="8"/>
  <c r="W142" i="8"/>
  <c r="W141" i="8"/>
  <c r="W140" i="8"/>
  <c r="W139" i="8"/>
  <c r="W138" i="8"/>
  <c r="W137" i="8"/>
  <c r="W136" i="8"/>
  <c r="W135" i="8"/>
  <c r="W134" i="8"/>
  <c r="W133" i="8"/>
  <c r="W132" i="8"/>
  <c r="W131" i="8"/>
  <c r="W130" i="8"/>
  <c r="W129" i="8"/>
  <c r="W128" i="8"/>
  <c r="W127" i="8"/>
  <c r="W126" i="8"/>
  <c r="W125" i="8"/>
  <c r="W124" i="8"/>
  <c r="W123" i="8"/>
  <c r="W122" i="8"/>
  <c r="W121" i="8"/>
  <c r="W120" i="8"/>
  <c r="W119" i="8"/>
  <c r="W118" i="8"/>
  <c r="W117" i="8"/>
  <c r="W116" i="8"/>
  <c r="W115" i="8"/>
  <c r="W114" i="8"/>
  <c r="W113" i="8"/>
  <c r="W112" i="8"/>
  <c r="W111" i="8"/>
  <c r="W110" i="8"/>
  <c r="W109" i="8"/>
  <c r="W108" i="8"/>
  <c r="W107" i="8"/>
  <c r="W106" i="8"/>
  <c r="W105" i="8"/>
  <c r="W104" i="8"/>
  <c r="W103" i="8"/>
  <c r="W102" i="8"/>
  <c r="W101" i="8"/>
  <c r="W100" i="8"/>
  <c r="W99" i="8"/>
  <c r="W98" i="8"/>
  <c r="W97"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W52" i="8"/>
  <c r="W51" i="8"/>
  <c r="W50" i="8"/>
  <c r="W49" i="8"/>
  <c r="W48" i="8"/>
  <c r="W47" i="8"/>
  <c r="AM46" i="8"/>
  <c r="AL46" i="8"/>
  <c r="AK46" i="8"/>
  <c r="AJ46" i="8"/>
  <c r="AI46" i="8"/>
  <c r="AH46" i="8"/>
  <c r="AG46" i="8"/>
  <c r="AF46" i="8"/>
  <c r="AE46" i="8"/>
  <c r="AD46" i="8"/>
  <c r="AC46" i="8"/>
  <c r="AB46" i="8"/>
  <c r="Y46" i="8"/>
  <c r="W46" i="8"/>
  <c r="W45" i="8"/>
  <c r="W44" i="8"/>
  <c r="W43" i="8"/>
  <c r="W42" i="8"/>
  <c r="W41" i="8"/>
  <c r="W40" i="8"/>
  <c r="W39" i="8"/>
  <c r="W38" i="8"/>
  <c r="W37" i="8"/>
  <c r="W36" i="8"/>
  <c r="W35" i="8"/>
  <c r="W34" i="8"/>
  <c r="W33" i="8"/>
  <c r="W32" i="8"/>
  <c r="W31" i="8"/>
  <c r="W30" i="8"/>
  <c r="W29" i="8"/>
  <c r="W28" i="8"/>
  <c r="W27" i="8"/>
  <c r="W26" i="8"/>
  <c r="AM25" i="8"/>
  <c r="AL25" i="8"/>
  <c r="AK25" i="8"/>
  <c r="AJ25" i="8"/>
  <c r="AI25" i="8"/>
  <c r="AH25" i="8"/>
  <c r="AG25" i="8"/>
  <c r="AF25" i="8"/>
  <c r="AE25" i="8"/>
  <c r="AD25" i="8"/>
  <c r="AC25" i="8"/>
  <c r="AB25" i="8"/>
  <c r="AA25" i="8"/>
  <c r="Z25" i="8"/>
  <c r="Y25" i="8"/>
  <c r="W25" i="8"/>
  <c r="V24" i="8"/>
  <c r="U24" i="8"/>
  <c r="T24" i="8"/>
  <c r="S24" i="8"/>
  <c r="R24" i="8"/>
  <c r="Q24" i="8"/>
  <c r="P24" i="8"/>
  <c r="O24" i="8"/>
  <c r="N24" i="8"/>
  <c r="M24" i="8"/>
  <c r="L24" i="8"/>
  <c r="K24" i="8"/>
  <c r="J24" i="8"/>
  <c r="I24" i="8"/>
  <c r="H24" i="8"/>
  <c r="G24" i="8"/>
  <c r="F24" i="8"/>
  <c r="W150" i="7"/>
  <c r="W149" i="7"/>
  <c r="W148" i="7"/>
  <c r="W147" i="7"/>
  <c r="W146" i="7"/>
  <c r="W145" i="7"/>
  <c r="W144" i="7"/>
  <c r="W143" i="7"/>
  <c r="W142" i="7"/>
  <c r="W141" i="7"/>
  <c r="W140" i="7"/>
  <c r="W139" i="7"/>
  <c r="W138" i="7"/>
  <c r="W137" i="7"/>
  <c r="W136" i="7"/>
  <c r="W135" i="7"/>
  <c r="W134" i="7"/>
  <c r="W133" i="7"/>
  <c r="W132" i="7"/>
  <c r="W131" i="7"/>
  <c r="W130" i="7"/>
  <c r="W129" i="7"/>
  <c r="W128" i="7"/>
  <c r="W127" i="7"/>
  <c r="W126" i="7"/>
  <c r="W125" i="7"/>
  <c r="W124" i="7"/>
  <c r="W123" i="7"/>
  <c r="W122" i="7"/>
  <c r="W121" i="7"/>
  <c r="W120" i="7"/>
  <c r="W119" i="7"/>
  <c r="W118" i="7"/>
  <c r="W117" i="7"/>
  <c r="W116" i="7"/>
  <c r="W115" i="7"/>
  <c r="W114" i="7"/>
  <c r="W113" i="7"/>
  <c r="W112" i="7"/>
  <c r="W111" i="7"/>
  <c r="W110" i="7"/>
  <c r="W109" i="7"/>
  <c r="W108" i="7"/>
  <c r="W107" i="7"/>
  <c r="W106" i="7"/>
  <c r="W105" i="7"/>
  <c r="W104" i="7"/>
  <c r="W103" i="7"/>
  <c r="W102" i="7"/>
  <c r="W101" i="7"/>
  <c r="W100" i="7"/>
  <c r="W99" i="7"/>
  <c r="W98" i="7"/>
  <c r="W97" i="7"/>
  <c r="W96" i="7"/>
  <c r="W95" i="7"/>
  <c r="W94" i="7"/>
  <c r="W93" i="7"/>
  <c r="W92" i="7"/>
  <c r="W91" i="7"/>
  <c r="W90" i="7"/>
  <c r="W89" i="7"/>
  <c r="W88" i="7"/>
  <c r="W87" i="7"/>
  <c r="W86" i="7"/>
  <c r="W85" i="7"/>
  <c r="W84" i="7"/>
  <c r="W83" i="7"/>
  <c r="W82" i="7"/>
  <c r="W81" i="7"/>
  <c r="W80" i="7"/>
  <c r="W79" i="7"/>
  <c r="W78" i="7"/>
  <c r="W77" i="7"/>
  <c r="W76" i="7"/>
  <c r="W75" i="7"/>
  <c r="W74" i="7"/>
  <c r="W73" i="7"/>
  <c r="W72" i="7"/>
  <c r="W71" i="7"/>
  <c r="W70" i="7"/>
  <c r="W69" i="7"/>
  <c r="W68" i="7"/>
  <c r="W67" i="7"/>
  <c r="W66" i="7"/>
  <c r="W65" i="7"/>
  <c r="W64" i="7"/>
  <c r="W63" i="7"/>
  <c r="W62" i="7"/>
  <c r="W61" i="7"/>
  <c r="W60" i="7"/>
  <c r="W59" i="7"/>
  <c r="W58" i="7"/>
  <c r="W57" i="7"/>
  <c r="W56" i="7"/>
  <c r="W55" i="7"/>
  <c r="W54" i="7"/>
  <c r="W53" i="7"/>
  <c r="W52" i="7"/>
  <c r="W51" i="7"/>
  <c r="W50" i="7"/>
  <c r="W49" i="7"/>
  <c r="W48" i="7"/>
  <c r="W47" i="7"/>
  <c r="AN46" i="7"/>
  <c r="AL46" i="7"/>
  <c r="AK46" i="7"/>
  <c r="AJ46" i="7"/>
  <c r="AI46" i="7"/>
  <c r="AH46" i="7"/>
  <c r="AG46" i="7"/>
  <c r="AF46" i="7"/>
  <c r="AE46" i="7"/>
  <c r="AD46" i="7"/>
  <c r="AC46" i="7"/>
  <c r="AB46" i="7"/>
  <c r="AA46" i="7"/>
  <c r="Z46" i="7"/>
  <c r="Y46" i="7"/>
  <c r="W46" i="7"/>
  <c r="W44" i="7"/>
  <c r="W43" i="7"/>
  <c r="W42" i="7"/>
  <c r="W41" i="7"/>
  <c r="W40" i="7"/>
  <c r="W39" i="7"/>
  <c r="W38" i="7"/>
  <c r="W37" i="7"/>
  <c r="W36" i="7"/>
  <c r="W35" i="7"/>
  <c r="W34" i="7"/>
  <c r="W33" i="7"/>
  <c r="W32" i="7"/>
  <c r="W31" i="7"/>
  <c r="W30" i="7"/>
  <c r="W29" i="7"/>
  <c r="W28" i="7"/>
  <c r="W27" i="7"/>
  <c r="W26" i="7"/>
  <c r="AM25" i="7"/>
  <c r="X25" i="7"/>
  <c r="AO25" i="7"/>
  <c r="AN25" i="7"/>
  <c r="AL25" i="7"/>
  <c r="AK25" i="7"/>
  <c r="AJ25" i="7"/>
  <c r="AI25" i="7"/>
  <c r="AH25" i="7"/>
  <c r="AG25" i="7"/>
  <c r="AF25" i="7"/>
  <c r="AE25" i="7"/>
  <c r="AD25" i="7"/>
  <c r="AC25" i="7"/>
  <c r="AB25" i="7"/>
  <c r="AA25" i="7"/>
  <c r="Z25" i="7"/>
  <c r="Y25" i="7"/>
  <c r="W25" i="7"/>
  <c r="V24" i="7"/>
  <c r="F24" i="7"/>
  <c r="W24" i="7"/>
  <c r="U24" i="7"/>
  <c r="T24" i="7"/>
  <c r="S24" i="7"/>
  <c r="R24" i="7"/>
  <c r="Q24" i="7"/>
  <c r="P24" i="7"/>
  <c r="O24" i="7"/>
  <c r="N24" i="7"/>
  <c r="M24" i="7"/>
  <c r="L24" i="7"/>
  <c r="K24" i="7"/>
  <c r="J24" i="7"/>
  <c r="I24" i="7"/>
  <c r="H24" i="7"/>
  <c r="G24" i="7"/>
  <c r="W23" i="7"/>
  <c r="W22" i="7"/>
  <c r="W21" i="7"/>
  <c r="W20" i="7"/>
  <c r="W19" i="7"/>
  <c r="W18" i="7"/>
  <c r="W17" i="7"/>
  <c r="W16" i="7"/>
  <c r="W15" i="7"/>
  <c r="W14" i="7"/>
  <c r="W13" i="7"/>
  <c r="W12" i="7"/>
  <c r="W11" i="7"/>
  <c r="W10" i="7"/>
  <c r="W9" i="7"/>
  <c r="W8" i="7"/>
  <c r="W7" i="7"/>
  <c r="W6" i="7"/>
  <c r="W5" i="7"/>
  <c r="W4" i="7"/>
  <c r="W3" i="7"/>
  <c r="AH23" i="2"/>
  <c r="AH22" i="2"/>
  <c r="AP25" i="2"/>
  <c r="M13" i="2"/>
  <c r="M12" i="2"/>
  <c r="M25" i="3"/>
  <c r="K20" i="3"/>
  <c r="M23" i="3"/>
  <c r="L23" i="3"/>
  <c r="M18" i="3"/>
  <c r="L18" i="3"/>
  <c r="AG67" i="2"/>
  <c r="AG68" i="2"/>
  <c r="AG69" i="2"/>
  <c r="AG70" i="2"/>
  <c r="AG71" i="2"/>
  <c r="AG72" i="2"/>
  <c r="AG66" i="2"/>
  <c r="AP26" i="2"/>
  <c r="AD66" i="2"/>
  <c r="AD73" i="2"/>
  <c r="W50" i="2"/>
  <c r="E2" i="2"/>
  <c r="AE72" i="2"/>
  <c r="AG21" i="2"/>
  <c r="AE71" i="2"/>
  <c r="AF20" i="2"/>
  <c r="AE70" i="2"/>
  <c r="AE19" i="2"/>
  <c r="AE69" i="2"/>
  <c r="AD18" i="2"/>
  <c r="AE68" i="2"/>
  <c r="AC17" i="2"/>
  <c r="AE67" i="2"/>
  <c r="AB16" i="2"/>
  <c r="AE66" i="2"/>
  <c r="AA15" i="2"/>
  <c r="AI23" i="2"/>
  <c r="AJ23" i="2"/>
  <c r="AK23" i="2"/>
  <c r="AL23" i="2"/>
  <c r="AM23" i="2"/>
  <c r="AN23" i="2"/>
  <c r="AI22" i="2"/>
  <c r="AJ22" i="2"/>
  <c r="AK22" i="2"/>
  <c r="AL22" i="2"/>
  <c r="AM22" i="2"/>
  <c r="AN22" i="2"/>
  <c r="AC74" i="2"/>
  <c r="E8" i="2"/>
  <c r="H7" i="2"/>
  <c r="G6" i="2"/>
  <c r="G5" i="2"/>
  <c r="E4" i="2"/>
  <c r="E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Z71" authorId="0" shapeId="0" xr:uid="{00000000-0006-0000-0000-000001000000}">
      <text>
        <r>
          <rPr>
            <b/>
            <sz val="9"/>
            <color indexed="81"/>
            <rFont val="Tahoma"/>
            <charset val="1"/>
          </rPr>
          <t>Alon Shepon:</t>
        </r>
        <r>
          <rPr>
            <sz val="9"/>
            <color indexed="81"/>
            <rFont val="Tahoma"/>
            <charset val="1"/>
          </rPr>
          <t xml:space="preserve">
Milkfish, perch, other freshwater species</t>
        </r>
      </text>
    </comment>
  </commentList>
</comments>
</file>

<file path=xl/sharedStrings.xml><?xml version="1.0" encoding="utf-8"?>
<sst xmlns="http://schemas.openxmlformats.org/spreadsheetml/2006/main" count="1357" uniqueCount="259">
  <si>
    <t>Unit = kilotonnes</t>
  </si>
  <si>
    <t>2. Zooplankton</t>
  </si>
  <si>
    <t>3. Higher Predators</t>
  </si>
  <si>
    <t>5. Fish processing</t>
  </si>
  <si>
    <t>6. Fish meal and fish oil production</t>
  </si>
  <si>
    <t>8. Retail and household food preparation</t>
  </si>
  <si>
    <t>fixed</t>
  </si>
  <si>
    <t>minus sign - going out of box, plus sign - going in</t>
  </si>
  <si>
    <t>byproduct (for FM&amp;O)</t>
  </si>
  <si>
    <t>krill</t>
  </si>
  <si>
    <t>wild caught</t>
  </si>
  <si>
    <t>sinking PP</t>
  </si>
  <si>
    <t>PP to DOM</t>
  </si>
  <si>
    <t>Eaten ZP</t>
  </si>
  <si>
    <t xml:space="preserve">4. Capture fisheries </t>
  </si>
  <si>
    <t>corresponds to rhs vector b/corresponds to flows</t>
  </si>
  <si>
    <t>Eaten PP</t>
  </si>
  <si>
    <t>FM consumed (kt EPA+DHA)</t>
  </si>
  <si>
    <t>FO consumption (kt EPA + DHA)</t>
  </si>
  <si>
    <t>Fish produced (kt EPA+DHA)</t>
  </si>
  <si>
    <t>Net  (t EPA+DHA)</t>
  </si>
  <si>
    <t>Shrimp + Freshwater Crustaceans</t>
  </si>
  <si>
    <t>Salmon + Trout</t>
  </si>
  <si>
    <t>Eel</t>
  </si>
  <si>
    <t>Marine Finfish</t>
  </si>
  <si>
    <t>Tilapia</t>
  </si>
  <si>
    <t>Milkfish</t>
  </si>
  <si>
    <t>Chinese carps + catfish</t>
  </si>
  <si>
    <t>Total</t>
  </si>
  <si>
    <t>Unfed (by mass balance)</t>
  </si>
  <si>
    <t>2009-2013 average</t>
  </si>
  <si>
    <t>R33</t>
  </si>
  <si>
    <t>R34</t>
  </si>
  <si>
    <t>R35</t>
  </si>
  <si>
    <r>
      <rPr>
        <sz val="10"/>
        <color theme="1"/>
        <rFont val="Calibri"/>
        <family val="2"/>
        <scheme val="minor"/>
      </rPr>
      <t>7. Aquaculture</t>
    </r>
    <r>
      <rPr>
        <i/>
        <sz val="10"/>
        <color theme="1"/>
        <rFont val="Calibri"/>
        <family val="2"/>
        <scheme val="minor"/>
      </rPr>
      <t xml:space="preserve"> Shrimp + Freshwater Crustaceans</t>
    </r>
  </si>
  <si>
    <t>conversion ratio (omega production/omega in FMFO)</t>
  </si>
  <si>
    <t>R36</t>
  </si>
  <si>
    <t>R37</t>
  </si>
  <si>
    <t>R38</t>
  </si>
  <si>
    <t>R39</t>
  </si>
  <si>
    <t>Environment</t>
  </si>
  <si>
    <t>feed input to aquaculture</t>
  </si>
  <si>
    <t>aquaculture production</t>
  </si>
  <si>
    <t>redirecting wild catch for consumption or aquaculture</t>
  </si>
  <si>
    <t>consumption</t>
  </si>
  <si>
    <t>sections</t>
  </si>
  <si>
    <t>miscellaneous fluxes</t>
  </si>
  <si>
    <t>byproduct for FM&amp;O</t>
  </si>
  <si>
    <t>fisheries byproduct</t>
  </si>
  <si>
    <t>aquaculture byproducts</t>
  </si>
  <si>
    <t>FO for direct human consumption</t>
  </si>
  <si>
    <t>FM&amp;O for other purposes</t>
  </si>
  <si>
    <t>unavoidable food waste</t>
  </si>
  <si>
    <t>avoidable food waste</t>
  </si>
  <si>
    <t>r</t>
  </si>
  <si>
    <t>r1</t>
  </si>
  <si>
    <t>r2</t>
  </si>
  <si>
    <t>r3</t>
  </si>
  <si>
    <t>r5</t>
  </si>
  <si>
    <t>r4</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</si>
  <si>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</si>
  <si>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</si>
  <si>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</si>
  <si>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</si>
  <si>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</si>
  <si>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</si>
  <si>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</si>
  <si>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</si>
  <si>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</si>
  <si>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</si>
  <si>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</si>
  <si>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</si>
  <si>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</si>
  <si>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</si>
  <si>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</si>
  <si>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</si>
  <si>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</si>
  <si>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</si>
  <si>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</si>
  <si>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</si>
  <si>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</si>
  <si>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</si>
  <si>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</si>
  <si>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</si>
  <si>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</si>
  <si>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</si>
  <si>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</si>
  <si>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</si>
  <si>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</si>
  <si>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</si>
  <si>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</si>
  <si>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</si>
  <si>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</si>
  <si>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</si>
  <si>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</si>
  <si>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flux</t>
  </si>
  <si>
    <t>min</t>
  </si>
  <si>
    <t>max</t>
  </si>
  <si>
    <t>absoluteChange</t>
  </si>
  <si>
    <t>percentageChange</t>
  </si>
  <si>
    <t>NaN</t>
  </si>
  <si>
    <t>unavoidable food waste to FMFO</t>
  </si>
  <si>
    <t>r41</t>
  </si>
  <si>
    <t>waste-&gt;FMFO</t>
  </si>
  <si>
    <t>average aquaculture</t>
  </si>
  <si>
    <t>omega out/omega in</t>
  </si>
  <si>
    <t>wild capture to total</t>
  </si>
  <si>
    <t>description of flux</t>
  </si>
  <si>
    <t>ZP respiration and defecation</t>
  </si>
  <si>
    <t>PPM to DOM</t>
  </si>
  <si>
    <t>Marine NPP</t>
  </si>
  <si>
    <t>Higher predator loss</t>
  </si>
  <si>
    <t>Sinking agrregates</t>
  </si>
  <si>
    <t>Pythoplankton-&gt;zooplankton</t>
  </si>
  <si>
    <t>Zooplankton-&gt; higher predators</t>
  </si>
  <si>
    <t>Krill</t>
  </si>
  <si>
    <t>Freshwater catch</t>
  </si>
  <si>
    <t>Krill for other purposes</t>
  </si>
  <si>
    <t>Seafood for human consumption</t>
  </si>
  <si>
    <t>Whole fish for FM&amp;O</t>
  </si>
  <si>
    <t>Krill for FM&amp;O</t>
  </si>
  <si>
    <t>Byproducts from processed fish for FM&amp;O</t>
  </si>
  <si>
    <t>Fisheries byproducts (non utilized)</t>
  </si>
  <si>
    <t>Wild catch for direct consumption</t>
  </si>
  <si>
    <t>Byproduct from aquaculture for FM&amp;O</t>
  </si>
  <si>
    <t>Krill to human consumption</t>
  </si>
  <si>
    <t>Aquaculture byproducts</t>
  </si>
  <si>
    <t>Unavoidable food waste</t>
  </si>
  <si>
    <t>Avoidable food waste</t>
  </si>
  <si>
    <t>Unfed (endogenous) production</t>
  </si>
  <si>
    <t>Crustaceans</t>
  </si>
  <si>
    <t>Salmon trout</t>
  </si>
  <si>
    <t>Marine finfish</t>
  </si>
  <si>
    <t>Carp</t>
  </si>
  <si>
    <t>Salmon/trout</t>
  </si>
  <si>
    <t>Unavoidable food waste to FMFO</t>
  </si>
  <si>
    <t>Final Supply</t>
  </si>
  <si>
    <t>-</t>
  </si>
  <si>
    <t>Population by age and sex (thousands)</t>
  </si>
  <si>
    <t>ISO 3166-1 numeric code</t>
  </si>
  <si>
    <t>Location</t>
  </si>
  <si>
    <t>Sex</t>
  </si>
  <si>
    <t>Age</t>
  </si>
  <si>
    <t>Note</t>
  </si>
  <si>
    <t>percentage change</t>
  </si>
  <si>
    <t>World</t>
  </si>
  <si>
    <t>Both sexes combined</t>
  </si>
  <si>
    <t>0-4</t>
  </si>
  <si>
    <t/>
  </si>
  <si>
    <t>5-9</t>
  </si>
  <si>
    <t>10-14</t>
  </si>
  <si>
    <t>15-19</t>
  </si>
  <si>
    <t>20-24</t>
  </si>
  <si>
    <t>25-29</t>
  </si>
  <si>
    <t>30-34</t>
  </si>
  <si>
    <t>35-39</t>
  </si>
  <si>
    <t>40-44</t>
  </si>
  <si>
    <t>45-49</t>
  </si>
  <si>
    <t>50-54</t>
  </si>
  <si>
    <t>55-59</t>
  </si>
  <si>
    <t>60-64</t>
  </si>
  <si>
    <t>65-69</t>
  </si>
  <si>
    <t>70-74</t>
  </si>
  <si>
    <t>75-79</t>
  </si>
  <si>
    <t>80-84</t>
  </si>
  <si>
    <t>85-89</t>
  </si>
  <si>
    <t>90-94</t>
  </si>
  <si>
    <t>95-99</t>
  </si>
  <si>
    <t>100+</t>
  </si>
  <si>
    <t xml:space="preserve">   Geographic regions</t>
  </si>
  <si>
    <t xml:space="preserve">      Africa</t>
  </si>
  <si>
    <t>j</t>
  </si>
  <si>
    <t xml:space="preserve">      Asia</t>
  </si>
  <si>
    <t>k</t>
  </si>
  <si>
    <t xml:space="preserve">      Europe</t>
  </si>
  <si>
    <t>l</t>
  </si>
  <si>
    <t xml:space="preserve">      Latin America and the Caribbean</t>
  </si>
  <si>
    <t>m</t>
  </si>
  <si>
    <t xml:space="preserve">      Northern America</t>
  </si>
  <si>
    <t>n</t>
  </si>
  <si>
    <t xml:space="preserve">      Oceania</t>
  </si>
  <si>
    <t>o</t>
  </si>
  <si>
    <t>REFERENCES and NOTES</t>
  </si>
  <si>
    <t>Median variant</t>
  </si>
  <si>
    <t>© 2019 by United Nations, made available under a Creative Commons license CC BY 3.0 IGO: http://creativecommons.org/licenses/by/3.0/igo/</t>
  </si>
  <si>
    <t>Citation:</t>
  </si>
  <si>
    <t>United Nations, Department of Economic and Social Affairs, Population Division (2019). World Population Prospects 2019, custom data acquired via website.</t>
  </si>
  <si>
    <t>Symbol</t>
  </si>
  <si>
    <t>Description</t>
  </si>
  <si>
    <t>i</t>
  </si>
  <si>
    <t>Countries and areas are grouped geographically into six major areas designated as: Africa; Asia; Europe; Latin America and the Caribbean; Northern America, and Oceania.</t>
  </si>
  <si>
    <t>Africa refers to Eastern Africa, Middle Africa, Northern Africa, Southern Africa, and Western Africa subregions.</t>
  </si>
  <si>
    <t>Asia refers to Eastern Asia, Central Asia, Southern Asia, South-Eastern Asia, and Western Asia subregions.</t>
  </si>
  <si>
    <t>Europe, like the SDG region, refers to Eastern Europe, Northern Europe, Southern Europe, and Western Europe subregions.</t>
  </si>
  <si>
    <t>Latin America and the Caribbean, like the SDG region, refers to Caribbean, Central America and South America subregions.</t>
  </si>
  <si>
    <t>Northern America, like the SDG region, refers to Bermuda, Canada, Greenland, Saint Pierre and Miquelon, United States of America.</t>
  </si>
  <si>
    <t>Oceania refers to Australia/New Zealand, Melanesia, Micronesia, and Polynesia subregions.</t>
  </si>
  <si>
    <t>p</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</si>
  <si>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</si>
  <si>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Including Agalega, Rodrigues and Saint Brandon.</t>
  </si>
  <si>
    <t>For statistical purposes, the data for France do not include this area.</t>
  </si>
  <si>
    <t>Including Zanzibar.</t>
  </si>
  <si>
    <t>Including Nagorno-Karabakh.</t>
  </si>
  <si>
    <t>Refers to the whole country.</t>
  </si>
  <si>
    <t>Including Abkhazia and South Ossetia.</t>
  </si>
  <si>
    <t>Including East Jerusalem.</t>
  </si>
  <si>
    <t>For statistical purposes, the data for China do not include Hong Kong and Macao, Special Administrative Regions (SAR) of China, and Taiwan Province of China.</t>
  </si>
  <si>
    <t>As of 1 July 1997, Hong Kong became a Special Administrative Region (SAR) of China. For statistical purposes, the data for China do not include this area.</t>
  </si>
  <si>
    <t>As of 20 December 1999, Macao became a Special Administrative Region (SAR) of China. For statistical purposes, the data for China do not include this area.</t>
  </si>
  <si>
    <t>For statistical purposes, the data for China do not include this area.</t>
  </si>
  <si>
    <t>Including Sabah and Sarawak.</t>
  </si>
  <si>
    <t>For statistical purposes, the data for Netherlands do not include this area.</t>
  </si>
  <si>
    <t>For statistical purposes, the data for United States of America do not include this area.</t>
  </si>
  <si>
    <t>Including Christmas Island, Cocos (Keeling) Islands and Norfolk Island.</t>
  </si>
  <si>
    <t>For statistical purposes, the data for New Zealand do not include Cook Islands, Niue, and Tokelau.</t>
  </si>
  <si>
    <t>Including Pitcairn.</t>
  </si>
  <si>
    <t>Including Transnistria.</t>
  </si>
  <si>
    <t>Including Crimea.</t>
  </si>
  <si>
    <t>Refers to Guernsey, and Jersey. For statistical purposes, the data for United Kingdom do not include this area.</t>
  </si>
  <si>
    <t>For statistical purposes, the data for Denmark do not include Faroe Islands, and Greenland.</t>
  </si>
  <si>
    <t>Including Åland Islands.</t>
  </si>
  <si>
    <t>Including Svalbard and Jan Mayen Islands.</t>
  </si>
  <si>
    <t>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</si>
  <si>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Including Kosovo.</t>
  </si>
  <si>
    <t>Including Canary Islands, Ceuta and Melilla.</t>
  </si>
  <si>
    <t>For statistical purposes, the data for France do not include French Guiana, French Polynesia, Guadeloupe, Martinique, Mayotte, New Caledonia, Réunion, Saint Pierre and Miquelon, Saint Barthélemy, Saint Martin (French part), Wallis and Futuna Islands.</t>
  </si>
  <si>
    <t>For statistical purposes, the data for Netherlands do not include Aruba, Bonaire, Sint Eustatius and Saba, Curaçao, and Sint Maarten (Dutch part).</t>
  </si>
  <si>
    <t>For statistical purposes, the data for United States of America do not include American Samoa, Guam, Northern Mariana Islands, Puerto Rico, and United States Virgin Islands.</t>
  </si>
  <si>
    <t>convert from daily to annual and from mg to Kt</t>
  </si>
  <si>
    <t>Omega 3 requirement (mg/d/cap)</t>
  </si>
  <si>
    <t>omega n-3 EPA+DHA demand for children were derived from Table 2.2 in:</t>
  </si>
  <si>
    <t xml:space="preserve"> Fats and fatty acids in human nutrition: Report of an expert consultation. FAO Food and Nutrition Paper 91. Rome. [online] Available at: http://www.fao.org/docrep/013/i1953e/i1953e00.pdf</t>
  </si>
  <si>
    <t>values for infants were taken as the lower values as prescribed to ages 2-4 yr. Values for ages 5-9 yr were taken as the average of reccomendations for 4-6 yr and 6-10 yr</t>
  </si>
  <si>
    <t xml:space="preserve">Demand for adulsts of 250 mg/d per capita was taken from </t>
  </si>
  <si>
    <t>Fish Intake, Contaminants, and Human Health, Mozaffarian and Rimm, JAMA, 2006, 296(15), 1885-199</t>
  </si>
  <si>
    <t>Others</t>
  </si>
  <si>
    <t>Carps, catfish and cyprinids nei</t>
  </si>
  <si>
    <t>variability for gamma=0.9</t>
  </si>
  <si>
    <t>Marine wild catch</t>
  </si>
  <si>
    <t>fractionOfOptimumr40</t>
  </si>
  <si>
    <t>omega-3 requirements (Kt/y)</t>
  </si>
  <si>
    <t>Aqauculture's omega-3 input and output based on Hamilton et al 2020</t>
  </si>
  <si>
    <t>present based on Hamilton et al (2020) (Fig 3a)</t>
  </si>
  <si>
    <t>intermediate scenario (Fig 3b)</t>
  </si>
  <si>
    <t>fully-optimized Scenario (kt/y) (Fig 2 and 3c)</t>
  </si>
  <si>
    <t xml:space="preserve">Matrix </t>
  </si>
  <si>
    <t>Sheets</t>
  </si>
  <si>
    <t>Notes</t>
  </si>
  <si>
    <t>results</t>
  </si>
  <si>
    <t>The values of flows in all optimization and baseline scenarios</t>
  </si>
  <si>
    <t>flux variability</t>
  </si>
  <si>
    <t>flux variability analysis</t>
  </si>
  <si>
    <t>knockouts</t>
  </si>
  <si>
    <t>knockouts analysis</t>
  </si>
  <si>
    <t>population</t>
  </si>
  <si>
    <t xml:space="preserve">global population values in the future per continent </t>
  </si>
  <si>
    <t>omega 3</t>
  </si>
  <si>
    <t>omega 3 requirement in the future</t>
  </si>
  <si>
    <t>The values of the Matrix used in the Flux Balance Anlaysis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</si>
</sst>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 ###\ ##0"/>
    <numFmt numFmtId="166" formatCode="0.0000"/>
  </numFmts>
  <fonts count="12" x14ac:knownFonts="1">
    <font>
      <sz val="11"/>
      <color theme="1"/>
      <name val="Calibri"/>
      <family val="2"/>
      <scheme val="minor"/>
    </font>
    <font>
      <b/>
      <sz val="11"/>
      <color theme="1"/>
      <name val="Calibri"/>
      <family val="2"/>
      <scheme val="minor"/>
    </font>
    <font>
      <sz val="11"/>
      <color theme="1"/>
      <name val="Calibri"/>
      <family val="2"/>
    </font>
    <font>
      <i/>
      <sz val="10"/>
      <color theme="1"/>
      <name val="Calibri"/>
      <family val="2"/>
      <scheme val="minor"/>
    </font>
    <font>
      <sz val="10"/>
      <color theme="1"/>
      <name val="Calibri"/>
      <family val="2"/>
      <scheme val="minor"/>
    </font>
    <font>
      <b/>
      <sz val="8"/>
      <color theme="1"/>
      <name val="Calibri"/>
      <family val="2"/>
      <scheme val="minor"/>
    </font>
    <font>
      <sz val="11"/>
      <color theme="1"/>
      <name val="Calibri"/>
      <family val="2"/>
      <scheme val="minor"/>
    </font>
    <font>
      <sz val="11"/>
      <name val="Calibri"/>
    </font>
    <font>
      <b/>
      <sz val="11"/>
      <name val="Calibri"/>
      <family val="2"/>
    </font>
    <font>
      <b/>
      <sz val="14"/>
      <name val="Calibri"/>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7C8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5B92E5"/>
      </patternFill>
    </fill>
    <fill>
      <patternFill patternType="solid">
        <fgColor theme="6" tint="0.59999389629810485"/>
        <bgColor indexed="64"/>
      </patternFill>
    </fill>
    <fill>
      <patternFill patternType="solid">
        <fgColor theme="9"/>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249977111117893"/>
        <bgColor indexed="64"/>
      </patternFill>
    </fill>
  </fills>
  <borders count="14">
    <border>
      <left/>
      <right/>
      <top/>
      <bottom/>
      <diagonal/>
    </border>
    <border>
      <left/>
      <right/>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6" fillId="0" borderId="0" applyFont="0" applyFill="0" applyBorder="0" applyAlignment="0" applyProtection="0"/>
    <xf numFmtId="0" fontId="7" fillId="0" borderId="0"/>
    <xf numFmtId="9" fontId="7" fillId="0" borderId="0" applyFont="0" applyFill="0" applyBorder="0" applyAlignment="0" applyProtection="0"/>
  </cellStyleXfs>
  <cellXfs count="102">
    <xf numFmtId="0" fontId="0" fillId="0" borderId="0" xfId="0"/>
    <xf numFmtId="0" fontId="0" fillId="0" borderId="0" xfId="0" applyBorder="1"/>
    <xf numFmtId="0" fontId="1" fillId="0" borderId="0" xfId="0" applyFont="1" applyBorder="1" applyAlignment="1">
      <alignment horizontal="center"/>
    </xf>
    <xf numFmtId="0" fontId="1" fillId="0" borderId="0" xfId="0" applyFont="1" applyAlignment="1">
      <alignment horizontal="center"/>
    </xf>
    <xf numFmtId="0" fontId="0" fillId="0" borderId="0" xfId="0" applyFill="1" applyBorder="1"/>
    <xf numFmtId="0" fontId="0" fillId="0" borderId="0" xfId="0" applyFill="1" applyBorder="1" applyAlignment="1">
      <alignment horizontal="center"/>
    </xf>
    <xf numFmtId="0" fontId="2" fillId="0" borderId="0" xfId="0" applyFont="1" applyFill="1" applyBorder="1" applyAlignment="1">
      <alignment horizontal="center"/>
    </xf>
    <xf numFmtId="0" fontId="1" fillId="0" borderId="0" xfId="0" applyFont="1" applyFill="1" applyBorder="1" applyAlignment="1"/>
    <xf numFmtId="0" fontId="0" fillId="2" borderId="0" xfId="0" applyFill="1"/>
    <xf numFmtId="0" fontId="0" fillId="0" borderId="0" xfId="0" applyAlignment="1">
      <alignment vertical="top" wrapText="1"/>
    </xf>
    <xf numFmtId="0" fontId="0" fillId="0" borderId="2" xfId="0" applyBorder="1" applyAlignment="1">
      <alignment horizontal="center" wrapText="1"/>
    </xf>
    <xf numFmtId="0" fontId="0" fillId="0" borderId="0" xfId="0" applyAlignment="1">
      <alignment horizontal="center" wrapText="1"/>
    </xf>
    <xf numFmtId="0" fontId="0" fillId="0" borderId="3" xfId="0" applyBorder="1"/>
    <xf numFmtId="164" fontId="0" fillId="0" borderId="4" xfId="0" applyNumberFormat="1" applyBorder="1"/>
    <xf numFmtId="1" fontId="0" fillId="0" borderId="4" xfId="0" applyNumberFormat="1" applyBorder="1"/>
    <xf numFmtId="164" fontId="0" fillId="0" borderId="5" xfId="0" applyNumberFormat="1" applyBorder="1"/>
    <xf numFmtId="0" fontId="0" fillId="0" borderId="6" xfId="0" applyBorder="1"/>
    <xf numFmtId="164" fontId="0" fillId="0" borderId="0" xfId="0" applyNumberFormat="1" applyBorder="1"/>
    <xf numFmtId="1" fontId="0" fillId="0" borderId="0" xfId="0" applyNumberFormat="1" applyBorder="1"/>
    <xf numFmtId="164" fontId="0" fillId="0" borderId="7" xfId="0" applyNumberFormat="1" applyBorder="1"/>
    <xf numFmtId="0" fontId="0" fillId="0" borderId="8" xfId="0" applyBorder="1"/>
    <xf numFmtId="164" fontId="0" fillId="0" borderId="1" xfId="0" applyNumberFormat="1" applyBorder="1"/>
    <xf numFmtId="1" fontId="0" fillId="0" borderId="1" xfId="0" applyNumberFormat="1" applyBorder="1"/>
    <xf numFmtId="164" fontId="0" fillId="0" borderId="9" xfId="0" applyNumberFormat="1" applyBorder="1"/>
    <xf numFmtId="164" fontId="0" fillId="0" borderId="0" xfId="0" applyNumberFormat="1"/>
    <xf numFmtId="1" fontId="0" fillId="0" borderId="0" xfId="0" applyNumberFormat="1"/>
    <xf numFmtId="0" fontId="1" fillId="0" borderId="0" xfId="0" applyFont="1"/>
    <xf numFmtId="2" fontId="0" fillId="0" borderId="0" xfId="0" applyNumberFormat="1" applyBorder="1"/>
    <xf numFmtId="0" fontId="0" fillId="6" borderId="13" xfId="0" applyFill="1" applyBorder="1"/>
    <xf numFmtId="0" fontId="0" fillId="0" borderId="0" xfId="0" applyAlignment="1">
      <alignment vertical="center"/>
    </xf>
    <xf numFmtId="0" fontId="0" fillId="0" borderId="0" xfId="0" applyFill="1"/>
    <xf numFmtId="0" fontId="3" fillId="8" borderId="0" xfId="0" applyFont="1" applyFill="1" applyBorder="1"/>
    <xf numFmtId="0" fontId="0" fillId="8" borderId="0" xfId="0" applyFill="1"/>
    <xf numFmtId="0" fontId="0" fillId="8" borderId="0" xfId="0" applyFill="1" applyBorder="1" applyAlignment="1">
      <alignment horizontal="center"/>
    </xf>
    <xf numFmtId="0" fontId="0" fillId="8" borderId="0" xfId="0" applyFill="1" applyBorder="1"/>
    <xf numFmtId="0" fontId="0" fillId="8" borderId="0" xfId="0" applyFill="1" applyBorder="1" applyAlignment="1">
      <alignment wrapText="1"/>
    </xf>
    <xf numFmtId="164" fontId="0" fillId="8" borderId="0" xfId="0" applyNumberFormat="1" applyFill="1"/>
    <xf numFmtId="2" fontId="0" fillId="8" borderId="0" xfId="0" applyNumberFormat="1" applyFill="1"/>
    <xf numFmtId="0" fontId="3" fillId="8" borderId="0" xfId="0" applyFont="1" applyFill="1" applyBorder="1" applyAlignment="1">
      <alignment wrapText="1"/>
    </xf>
    <xf numFmtId="0" fontId="0" fillId="9" borderId="1" xfId="0" applyFont="1" applyFill="1" applyBorder="1"/>
    <xf numFmtId="0" fontId="0" fillId="9" borderId="0" xfId="0" applyFill="1"/>
    <xf numFmtId="0" fontId="0" fillId="9" borderId="0" xfId="0" applyFill="1" applyBorder="1" applyAlignment="1">
      <alignment horizontal="center"/>
    </xf>
    <xf numFmtId="0" fontId="0" fillId="9" borderId="0" xfId="0" applyFill="1" applyBorder="1"/>
    <xf numFmtId="0" fontId="5" fillId="4" borderId="13" xfId="0" applyFont="1" applyFill="1" applyBorder="1" applyAlignment="1">
      <alignment horizontal="center" vertical="center"/>
    </xf>
    <xf numFmtId="164" fontId="1" fillId="0" borderId="0" xfId="0" applyNumberFormat="1" applyFont="1"/>
    <xf numFmtId="9" fontId="1" fillId="0" borderId="0" xfId="1" applyFont="1"/>
    <xf numFmtId="1" fontId="1" fillId="0" borderId="0" xfId="0" applyNumberFormat="1" applyFont="1"/>
    <xf numFmtId="0" fontId="7" fillId="0" borderId="0" xfId="2" applyNumberFormat="1" applyFont="1" applyProtection="1"/>
    <xf numFmtId="0" fontId="8" fillId="0" borderId="0" xfId="2" applyNumberFormat="1" applyFont="1" applyAlignment="1" applyProtection="1">
      <alignment horizontal="center" wrapText="1"/>
    </xf>
    <xf numFmtId="0" fontId="8" fillId="0" borderId="0" xfId="2" applyNumberFormat="1" applyFont="1" applyAlignment="1" applyProtection="1">
      <alignment horizontal="left" wrapText="1"/>
    </xf>
    <xf numFmtId="0" fontId="8" fillId="0" borderId="0" xfId="2" applyNumberFormat="1" applyFont="1" applyAlignment="1" applyProtection="1">
      <alignment horizontal="right" wrapText="1"/>
    </xf>
    <xf numFmtId="0" fontId="7" fillId="0" borderId="0" xfId="2" applyNumberFormat="1" applyFont="1" applyAlignment="1" applyProtection="1">
      <alignment horizontal="center" wrapText="1"/>
    </xf>
    <xf numFmtId="0" fontId="7" fillId="0" borderId="0" xfId="2" applyNumberFormat="1" applyFont="1" applyAlignment="1" applyProtection="1">
      <alignment horizontal="left" wrapText="1"/>
    </xf>
    <xf numFmtId="165" fontId="7" fillId="0" borderId="0" xfId="2" applyNumberFormat="1" applyFont="1" applyAlignment="1" applyProtection="1">
      <alignment horizontal="right" wrapText="1"/>
    </xf>
    <xf numFmtId="165" fontId="8" fillId="0" borderId="0" xfId="2" applyNumberFormat="1" applyFont="1" applyAlignment="1" applyProtection="1">
      <alignment horizontal="right" wrapText="1"/>
    </xf>
    <xf numFmtId="165" fontId="7" fillId="0" borderId="0" xfId="2" applyNumberFormat="1" applyFont="1" applyProtection="1"/>
    <xf numFmtId="9" fontId="0" fillId="0" borderId="0" xfId="3" applyFont="1" applyProtection="1"/>
    <xf numFmtId="0" fontId="8" fillId="0" borderId="0" xfId="2" applyNumberFormat="1" applyFont="1" applyProtection="1"/>
    <xf numFmtId="0" fontId="8" fillId="0" borderId="0" xfId="2" applyNumberFormat="1" applyFont="1" applyAlignment="1" applyProtection="1">
      <alignment vertical="top" wrapText="1"/>
    </xf>
    <xf numFmtId="0" fontId="9" fillId="11" borderId="0" xfId="2" applyNumberFormat="1" applyFont="1" applyFill="1" applyBorder="1" applyProtection="1"/>
    <xf numFmtId="0" fontId="7" fillId="11" borderId="0" xfId="2" applyNumberFormat="1" applyFont="1" applyFill="1" applyProtection="1"/>
    <xf numFmtId="166" fontId="7" fillId="0" borderId="0" xfId="2" applyNumberFormat="1" applyFont="1" applyProtection="1"/>
    <xf numFmtId="0" fontId="7" fillId="12" borderId="0" xfId="2" applyNumberFormat="1" applyFont="1" applyFill="1" applyProtection="1"/>
    <xf numFmtId="2" fontId="8" fillId="12" borderId="0" xfId="2" applyNumberFormat="1" applyFont="1" applyFill="1" applyProtection="1"/>
    <xf numFmtId="0" fontId="7" fillId="0" borderId="0" xfId="2" applyNumberFormat="1" applyFont="1" applyFill="1" applyProtection="1"/>
    <xf numFmtId="0" fontId="7" fillId="13" borderId="0" xfId="2" applyNumberFormat="1" applyFont="1" applyFill="1" applyProtection="1"/>
    <xf numFmtId="0" fontId="7" fillId="13" borderId="0" xfId="2" applyNumberFormat="1" applyFont="1" applyFill="1" applyAlignment="1" applyProtection="1">
      <alignment horizontal="left" wrapText="1"/>
    </xf>
    <xf numFmtId="0" fontId="7" fillId="13" borderId="0" xfId="2" applyNumberFormat="1" applyFont="1" applyFill="1" applyAlignment="1" applyProtection="1">
      <alignment horizontal="center" wrapText="1"/>
    </xf>
    <xf numFmtId="0" fontId="7" fillId="14" borderId="0" xfId="2" applyNumberFormat="1" applyFont="1" applyFill="1" applyProtection="1"/>
    <xf numFmtId="0" fontId="7" fillId="14" borderId="0" xfId="2" applyNumberFormat="1" applyFont="1" applyFill="1" applyAlignment="1" applyProtection="1">
      <alignment horizontal="left" wrapText="1"/>
    </xf>
    <xf numFmtId="0" fontId="7" fillId="14" borderId="0" xfId="2" applyNumberFormat="1" applyFont="1" applyFill="1" applyAlignment="1" applyProtection="1">
      <alignment horizontal="center" wrapText="1"/>
    </xf>
    <xf numFmtId="0" fontId="7" fillId="15" borderId="0" xfId="2" applyNumberFormat="1" applyFont="1" applyFill="1" applyProtection="1"/>
    <xf numFmtId="0" fontId="7" fillId="15" borderId="0" xfId="2" applyNumberFormat="1" applyFont="1" applyFill="1" applyAlignment="1" applyProtection="1">
      <alignment horizontal="left" wrapText="1"/>
    </xf>
    <xf numFmtId="0" fontId="7" fillId="15" borderId="0" xfId="2" applyNumberFormat="1" applyFont="1" applyFill="1" applyAlignment="1" applyProtection="1">
      <alignment horizontal="center" wrapText="1"/>
    </xf>
    <xf numFmtId="0" fontId="7" fillId="4" borderId="0" xfId="2" applyNumberFormat="1" applyFont="1" applyFill="1" applyProtection="1"/>
    <xf numFmtId="0" fontId="7" fillId="4" borderId="0" xfId="2" applyNumberFormat="1" applyFont="1" applyFill="1" applyAlignment="1" applyProtection="1">
      <alignment horizontal="left" wrapText="1"/>
    </xf>
    <xf numFmtId="0" fontId="7" fillId="4" borderId="0" xfId="2" applyNumberFormat="1" applyFont="1" applyFill="1" applyAlignment="1" applyProtection="1">
      <alignment horizontal="center" wrapText="1"/>
    </xf>
    <xf numFmtId="0" fontId="7" fillId="3" borderId="0" xfId="2" applyNumberFormat="1" applyFont="1" applyFill="1" applyProtection="1"/>
    <xf numFmtId="0" fontId="7" fillId="3" borderId="0" xfId="2" applyNumberFormat="1" applyFont="1" applyFill="1" applyAlignment="1" applyProtection="1">
      <alignment horizontal="left" wrapText="1"/>
    </xf>
    <xf numFmtId="0" fontId="7" fillId="3" borderId="0" xfId="2" applyNumberFormat="1" applyFont="1" applyFill="1" applyAlignment="1" applyProtection="1">
      <alignment horizontal="center" wrapText="1"/>
    </xf>
    <xf numFmtId="0" fontId="7" fillId="2" borderId="0" xfId="2" applyNumberFormat="1" applyFont="1" applyFill="1" applyProtection="1"/>
    <xf numFmtId="0" fontId="7" fillId="2" borderId="0" xfId="2" applyNumberFormat="1" applyFont="1" applyFill="1" applyAlignment="1" applyProtection="1">
      <alignment horizontal="left" wrapText="1"/>
    </xf>
    <xf numFmtId="0" fontId="7" fillId="2" borderId="0" xfId="2" applyNumberFormat="1" applyFont="1" applyFill="1" applyAlignment="1" applyProtection="1">
      <alignment horizontal="center" wrapText="1"/>
    </xf>
    <xf numFmtId="0" fontId="0" fillId="0" borderId="0" xfId="0" applyAlignment="1">
      <alignment wrapText="1"/>
    </xf>
    <xf numFmtId="2" fontId="1" fillId="0" borderId="0" xfId="0" applyNumberFormat="1" applyFont="1"/>
    <xf numFmtId="2" fontId="7" fillId="0" borderId="0" xfId="2" applyNumberFormat="1" applyFont="1" applyProtection="1"/>
    <xf numFmtId="2" fontId="8" fillId="0" borderId="0" xfId="2" applyNumberFormat="1" applyFont="1" applyProtection="1"/>
    <xf numFmtId="0" fontId="0" fillId="3" borderId="10" xfId="0" applyFill="1" applyBorder="1" applyAlignment="1">
      <alignment horizontal="center" vertical="center" textRotation="90" wrapText="1"/>
    </xf>
    <xf numFmtId="0" fontId="0" fillId="3" borderId="11" xfId="0" applyFill="1" applyBorder="1" applyAlignment="1">
      <alignment horizontal="center" vertical="center" textRotation="90" wrapText="1"/>
    </xf>
    <xf numFmtId="0" fontId="0" fillId="3" borderId="12" xfId="0" applyFill="1" applyBorder="1" applyAlignment="1">
      <alignment horizontal="center" vertical="center" textRotation="90" wrapText="1"/>
    </xf>
    <xf numFmtId="0" fontId="0" fillId="4" borderId="10" xfId="0" applyFill="1" applyBorder="1" applyAlignment="1">
      <alignment horizontal="center" vertical="center" textRotation="90" wrapText="1"/>
    </xf>
    <xf numFmtId="0" fontId="0" fillId="4" borderId="11" xfId="0" applyFill="1" applyBorder="1" applyAlignment="1">
      <alignment horizontal="center" vertical="center" textRotation="90" wrapText="1"/>
    </xf>
    <xf numFmtId="0" fontId="0" fillId="4" borderId="12" xfId="0" applyFill="1" applyBorder="1" applyAlignment="1">
      <alignment horizontal="center" vertical="center" textRotation="90" wrapText="1"/>
    </xf>
    <xf numFmtId="0" fontId="0" fillId="5" borderId="10" xfId="0" applyFill="1" applyBorder="1" applyAlignment="1">
      <alignment horizontal="center" vertical="center" textRotation="90" wrapText="1"/>
    </xf>
    <xf numFmtId="0" fontId="0" fillId="5" borderId="11" xfId="0" applyFill="1" applyBorder="1" applyAlignment="1">
      <alignment horizontal="center" vertical="center" textRotation="90" wrapText="1"/>
    </xf>
    <xf numFmtId="0" fontId="0" fillId="5" borderId="12"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7" borderId="11" xfId="0" applyFill="1" applyBorder="1" applyAlignment="1">
      <alignment horizontal="center" vertical="center" textRotation="90" wrapText="1"/>
    </xf>
    <xf numFmtId="0" fontId="0" fillId="7" borderId="12" xfId="0" applyFill="1" applyBorder="1" applyAlignment="1">
      <alignment horizontal="center" vertical="center" textRotation="90" wrapText="1"/>
    </xf>
    <xf numFmtId="0" fontId="7" fillId="10" borderId="0" xfId="2" applyNumberFormat="1" applyFont="1" applyFill="1" applyProtection="1"/>
    <xf numFmtId="0" fontId="7" fillId="0" borderId="0" xfId="2" applyNumberFormat="1" applyFont="1" applyProtection="1"/>
    <xf numFmtId="0" fontId="8" fillId="0" borderId="0" xfId="2" applyNumberFormat="1" applyFont="1" applyAlignment="1" applyProtection="1">
      <alignment horizontal="center"/>
    </xf>
  </cellXfs>
  <cellStyles count="4">
    <cellStyle name="Normal" xfId="0" builtinId="0"/>
    <cellStyle name="Normal 2" xfId="2" xr:uid="{00000000-0005-0000-0000-000001000000}"/>
    <cellStyle name="Percent" xfId="1" builtinId="5"/>
    <cellStyle name="Percent 2" xfId="3" xr:uid="{00000000-0005-0000-0000-000003000000}"/>
  </cellStyles>
  <dxfs count="0"/>
  <tableStyles count="0" defaultTableStyle="TableStyleMedium2" defaultPivotStyle="PivotStyleLight16"/>
  <colors>
    <mruColors>
      <color rgb="FFFF7C80"/>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131535</xdr:colOff>
      <xdr:row>28</xdr:row>
      <xdr:rowOff>52917</xdr:rowOff>
    </xdr:from>
    <xdr:to>
      <xdr:col>30</xdr:col>
      <xdr:colOff>542037</xdr:colOff>
      <xdr:row>61</xdr:row>
      <xdr:rowOff>116768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8952" y="5990167"/>
          <a:ext cx="10845668" cy="63503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09F7-9E39-BC48-9C5A-EC42820318B9}">
  <dimension ref="A2:B8"/>
  <sheetViews>
    <sheetView tabSelected="1" workbookViewId="0">
      <selection activeCell="B4" sqref="B4"/>
    </sheetView>
  </sheetViews>
  <sheetFormatPr baseColWidth="10" defaultRowHeight="15" x14ac:dyDescent="0.2"/>
  <sheetData>
    <row r="2" spans="1:2" x14ac:dyDescent="0.2">
      <c r="A2" s="26" t="s">
        <v>246</v>
      </c>
      <c r="B2" s="26" t="s">
        <v>247</v>
      </c>
    </row>
    <row r="3" spans="1:2" x14ac:dyDescent="0.2">
      <c r="A3" t="s">
        <v>245</v>
      </c>
      <c r="B3" t="s">
        <v>258</v>
      </c>
    </row>
    <row r="4" spans="1:2" x14ac:dyDescent="0.2">
      <c r="A4" t="s">
        <v>248</v>
      </c>
      <c r="B4" t="s">
        <v>249</v>
      </c>
    </row>
    <row r="5" spans="1:2" x14ac:dyDescent="0.2">
      <c r="A5" t="s">
        <v>250</v>
      </c>
      <c r="B5" t="s">
        <v>251</v>
      </c>
    </row>
    <row r="6" spans="1:2" x14ac:dyDescent="0.2">
      <c r="A6" t="s">
        <v>252</v>
      </c>
      <c r="B6" t="s">
        <v>253</v>
      </c>
    </row>
    <row r="7" spans="1:2" x14ac:dyDescent="0.2">
      <c r="A7" t="s">
        <v>254</v>
      </c>
      <c r="B7" t="s">
        <v>255</v>
      </c>
    </row>
    <row r="8" spans="1:2" x14ac:dyDescent="0.2">
      <c r="A8" t="s">
        <v>256</v>
      </c>
      <c r="B8"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5"/>
  <sheetViews>
    <sheetView zoomScale="50" zoomScaleNormal="50" workbookViewId="0">
      <pane xSplit="1" ySplit="1" topLeftCell="B2" activePane="bottomRight" state="frozen"/>
      <selection pane="topRight" activeCell="B1" sqref="B1"/>
      <selection pane="bottomLeft" activeCell="A2" sqref="A2"/>
      <selection pane="bottomRight" activeCell="G54" sqref="G54"/>
    </sheetView>
  </sheetViews>
  <sheetFormatPr baseColWidth="10" defaultColWidth="8.83203125" defaultRowHeight="15" x14ac:dyDescent="0.2"/>
  <cols>
    <col min="1" max="1" width="39.33203125" customWidth="1"/>
    <col min="5" max="5" width="12" bestFit="1" customWidth="1"/>
    <col min="7" max="7" width="11.1640625" bestFit="1" customWidth="1"/>
    <col min="9" max="9" width="11" customWidth="1"/>
    <col min="31" max="31" width="15.33203125" customWidth="1"/>
  </cols>
  <sheetData>
    <row r="1" spans="1:42" ht="31.75" customHeight="1" x14ac:dyDescent="0.2">
      <c r="A1" s="9" t="s">
        <v>15</v>
      </c>
      <c r="B1" s="2" t="s">
        <v>55</v>
      </c>
      <c r="C1" s="2" t="s">
        <v>56</v>
      </c>
      <c r="D1" s="2" t="s">
        <v>57</v>
      </c>
      <c r="E1" s="2" t="s">
        <v>59</v>
      </c>
      <c r="F1" s="2" t="s">
        <v>58</v>
      </c>
      <c r="G1" s="2" t="s">
        <v>60</v>
      </c>
      <c r="H1" s="2" t="s">
        <v>61</v>
      </c>
      <c r="I1" s="2" t="s">
        <v>62</v>
      </c>
      <c r="J1" s="2" t="s">
        <v>63</v>
      </c>
      <c r="K1" s="3" t="s">
        <v>64</v>
      </c>
      <c r="L1" s="3" t="s">
        <v>65</v>
      </c>
      <c r="M1" s="3" t="s">
        <v>66</v>
      </c>
      <c r="N1" s="3" t="s">
        <v>67</v>
      </c>
      <c r="O1" s="7" t="s">
        <v>68</v>
      </c>
      <c r="P1" s="7" t="s">
        <v>69</v>
      </c>
      <c r="Q1" s="7" t="s">
        <v>70</v>
      </c>
      <c r="R1" s="7" t="s">
        <v>71</v>
      </c>
      <c r="S1" s="7" t="s">
        <v>72</v>
      </c>
      <c r="T1" s="7" t="s">
        <v>73</v>
      </c>
      <c r="U1" s="7" t="s">
        <v>74</v>
      </c>
      <c r="V1" s="7" t="s">
        <v>75</v>
      </c>
      <c r="W1" s="7" t="s">
        <v>76</v>
      </c>
      <c r="X1" s="7" t="s">
        <v>77</v>
      </c>
      <c r="Y1" s="7" t="s">
        <v>78</v>
      </c>
      <c r="Z1" s="7" t="s">
        <v>79</v>
      </c>
      <c r="AA1" s="7" t="s">
        <v>80</v>
      </c>
      <c r="AB1" s="7" t="s">
        <v>81</v>
      </c>
      <c r="AC1" s="7" t="s">
        <v>82</v>
      </c>
      <c r="AD1" s="7" t="s">
        <v>83</v>
      </c>
      <c r="AE1" s="7" t="s">
        <v>84</v>
      </c>
      <c r="AF1" s="7" t="s">
        <v>85</v>
      </c>
      <c r="AG1" s="7" t="s">
        <v>86</v>
      </c>
      <c r="AH1" s="7" t="s">
        <v>87</v>
      </c>
      <c r="AI1" s="7" t="s">
        <v>88</v>
      </c>
      <c r="AJ1" s="7" t="s">
        <v>89</v>
      </c>
      <c r="AK1" s="7" t="s">
        <v>90</v>
      </c>
      <c r="AL1" s="7" t="s">
        <v>91</v>
      </c>
      <c r="AM1" s="7" t="s">
        <v>92</v>
      </c>
      <c r="AN1" s="7" t="s">
        <v>93</v>
      </c>
      <c r="AO1" s="7" t="s">
        <v>94</v>
      </c>
      <c r="AP1" s="7" t="s">
        <v>102</v>
      </c>
    </row>
    <row r="2" spans="1:42" s="30" customFormat="1" x14ac:dyDescent="0.2">
      <c r="A2" s="31" t="s">
        <v>16</v>
      </c>
      <c r="B2" s="32"/>
      <c r="C2" s="32"/>
      <c r="D2" s="32"/>
      <c r="E2" s="32">
        <f>960000/1400000</f>
        <v>0.68571428571428572</v>
      </c>
      <c r="F2" s="32"/>
      <c r="G2" s="32">
        <v>-1</v>
      </c>
      <c r="H2" s="32"/>
      <c r="I2" s="32"/>
      <c r="J2" s="32"/>
      <c r="K2" s="32"/>
      <c r="L2" s="32"/>
      <c r="M2" s="32"/>
      <c r="N2" s="32"/>
      <c r="O2" s="33"/>
      <c r="P2" s="34"/>
      <c r="Q2" s="34"/>
      <c r="R2" s="34"/>
      <c r="S2" s="34"/>
      <c r="T2" s="32"/>
      <c r="U2" s="32"/>
      <c r="V2" s="32"/>
      <c r="W2" s="32"/>
      <c r="X2" s="32"/>
      <c r="Y2" s="32"/>
      <c r="Z2" s="32"/>
      <c r="AA2" s="32"/>
      <c r="AB2" s="32"/>
      <c r="AC2" s="32"/>
      <c r="AD2" s="32"/>
      <c r="AE2" s="32"/>
      <c r="AF2" s="32"/>
      <c r="AG2" s="32"/>
      <c r="AH2" s="32"/>
      <c r="AI2" s="32"/>
      <c r="AJ2" s="32"/>
      <c r="AK2" s="32"/>
      <c r="AL2" s="32"/>
      <c r="AM2" s="32"/>
      <c r="AN2" s="32"/>
      <c r="AO2" s="32"/>
      <c r="AP2" s="32"/>
    </row>
    <row r="3" spans="1:42" s="30" customFormat="1" x14ac:dyDescent="0.2">
      <c r="A3" s="31" t="s">
        <v>11</v>
      </c>
      <c r="B3" s="32"/>
      <c r="C3" s="32"/>
      <c r="D3" s="32"/>
      <c r="E3" s="32">
        <f>160000/1400000</f>
        <v>0.11428571428571428</v>
      </c>
      <c r="F3" s="32">
        <v>-1</v>
      </c>
      <c r="G3" s="32"/>
      <c r="H3" s="32"/>
      <c r="I3" s="32"/>
      <c r="J3" s="32"/>
      <c r="K3" s="32"/>
      <c r="L3" s="32"/>
      <c r="M3" s="32"/>
      <c r="N3" s="32"/>
      <c r="O3" s="33"/>
      <c r="P3" s="34"/>
      <c r="Q3" s="34"/>
      <c r="R3" s="34"/>
      <c r="S3" s="34"/>
      <c r="T3" s="32"/>
      <c r="U3" s="32"/>
      <c r="V3" s="32"/>
      <c r="W3" s="32"/>
      <c r="X3" s="32"/>
      <c r="Y3" s="32"/>
      <c r="Z3" s="32"/>
      <c r="AA3" s="32"/>
      <c r="AB3" s="32"/>
      <c r="AC3" s="32"/>
      <c r="AD3" s="32"/>
      <c r="AE3" s="32"/>
      <c r="AF3" s="32"/>
      <c r="AG3" s="32"/>
      <c r="AH3" s="32"/>
      <c r="AI3" s="32"/>
      <c r="AJ3" s="32"/>
      <c r="AK3" s="32"/>
      <c r="AL3" s="32"/>
      <c r="AM3" s="32"/>
      <c r="AN3" s="32"/>
      <c r="AO3" s="32"/>
      <c r="AP3" s="32"/>
    </row>
    <row r="4" spans="1:42" s="30" customFormat="1" x14ac:dyDescent="0.2">
      <c r="A4" s="31" t="s">
        <v>12</v>
      </c>
      <c r="B4" s="32"/>
      <c r="C4" s="32"/>
      <c r="D4" s="32">
        <v>-1</v>
      </c>
      <c r="E4" s="32">
        <f>220000/1400000</f>
        <v>0.15714285714285714</v>
      </c>
      <c r="F4" s="32"/>
      <c r="G4" s="32"/>
      <c r="H4" s="32"/>
      <c r="I4" s="32"/>
      <c r="J4" s="32"/>
      <c r="K4" s="32"/>
      <c r="L4" s="32"/>
      <c r="M4" s="32"/>
      <c r="N4" s="32"/>
      <c r="O4" s="33"/>
      <c r="P4" s="34"/>
      <c r="Q4" s="34"/>
      <c r="R4" s="34"/>
      <c r="S4" s="34"/>
      <c r="T4" s="32"/>
      <c r="U4" s="32"/>
      <c r="V4" s="32"/>
      <c r="W4" s="32"/>
      <c r="X4" s="32"/>
      <c r="Y4" s="32"/>
      <c r="Z4" s="32"/>
      <c r="AA4" s="32"/>
      <c r="AB4" s="32"/>
      <c r="AC4" s="32"/>
      <c r="AD4" s="32"/>
      <c r="AE4" s="32"/>
      <c r="AF4" s="32"/>
      <c r="AG4" s="32"/>
      <c r="AH4" s="32"/>
      <c r="AI4" s="32"/>
      <c r="AJ4" s="32"/>
      <c r="AK4" s="32"/>
      <c r="AL4" s="32"/>
      <c r="AM4" s="32"/>
      <c r="AN4" s="32"/>
      <c r="AO4" s="32"/>
      <c r="AP4" s="32"/>
    </row>
    <row r="5" spans="1:42" s="30" customFormat="1" x14ac:dyDescent="0.2">
      <c r="A5" s="34" t="s">
        <v>1</v>
      </c>
      <c r="B5" s="32"/>
      <c r="C5" s="32">
        <v>-1</v>
      </c>
      <c r="D5" s="32"/>
      <c r="E5" s="32"/>
      <c r="F5" s="32"/>
      <c r="G5" s="32">
        <f>840000/960000</f>
        <v>0.875</v>
      </c>
      <c r="H5" s="32"/>
      <c r="I5" s="32"/>
      <c r="J5" s="32"/>
      <c r="K5" s="32"/>
      <c r="L5" s="32"/>
      <c r="M5" s="32"/>
      <c r="N5" s="32"/>
      <c r="O5" s="33"/>
      <c r="P5" s="34"/>
      <c r="Q5" s="34"/>
      <c r="R5" s="34"/>
      <c r="S5" s="34"/>
      <c r="T5" s="32"/>
      <c r="U5" s="32"/>
      <c r="V5" s="32"/>
      <c r="W5" s="32"/>
      <c r="X5" s="32"/>
      <c r="Y5" s="32"/>
      <c r="Z5" s="32"/>
      <c r="AA5" s="32"/>
      <c r="AB5" s="32"/>
      <c r="AC5" s="32"/>
      <c r="AD5" s="32"/>
      <c r="AE5" s="32"/>
      <c r="AF5" s="32"/>
      <c r="AG5" s="32"/>
      <c r="AH5" s="32"/>
      <c r="AI5" s="32"/>
      <c r="AJ5" s="32"/>
      <c r="AK5" s="32"/>
      <c r="AL5" s="32"/>
      <c r="AM5" s="32"/>
      <c r="AN5" s="32"/>
      <c r="AO5" s="32"/>
      <c r="AP5" s="32"/>
    </row>
    <row r="6" spans="1:42" s="30" customFormat="1" x14ac:dyDescent="0.2">
      <c r="A6" s="31" t="s">
        <v>13</v>
      </c>
      <c r="B6" s="32"/>
      <c r="C6" s="32"/>
      <c r="D6" s="32"/>
      <c r="E6" s="32"/>
      <c r="F6" s="32"/>
      <c r="G6" s="32">
        <f>85000/960000</f>
        <v>8.8541666666666671E-2</v>
      </c>
      <c r="H6" s="32">
        <v>-1</v>
      </c>
      <c r="I6" s="32"/>
      <c r="J6" s="32"/>
      <c r="K6" s="32"/>
      <c r="L6" s="32"/>
      <c r="M6" s="32"/>
      <c r="N6" s="32"/>
      <c r="O6" s="33"/>
      <c r="P6" s="34"/>
      <c r="Q6" s="34"/>
      <c r="R6" s="34"/>
      <c r="S6" s="34"/>
      <c r="T6" s="32"/>
      <c r="U6" s="32"/>
      <c r="V6" s="32"/>
      <c r="W6" s="32"/>
      <c r="X6" s="32"/>
      <c r="Y6" s="32"/>
      <c r="Z6" s="32"/>
      <c r="AA6" s="32"/>
      <c r="AB6" s="32"/>
      <c r="AC6" s="32"/>
      <c r="AD6" s="32"/>
      <c r="AE6" s="32"/>
      <c r="AF6" s="32"/>
      <c r="AG6" s="32"/>
      <c r="AH6" s="32"/>
      <c r="AI6" s="32"/>
      <c r="AJ6" s="32"/>
      <c r="AK6" s="32"/>
      <c r="AL6" s="32"/>
      <c r="AM6" s="32"/>
      <c r="AN6" s="32"/>
      <c r="AO6" s="32"/>
      <c r="AP6" s="32"/>
    </row>
    <row r="7" spans="1:42" s="30" customFormat="1" x14ac:dyDescent="0.2">
      <c r="A7" s="34" t="s">
        <v>2</v>
      </c>
      <c r="B7" s="32">
        <v>-1</v>
      </c>
      <c r="C7" s="32"/>
      <c r="D7" s="32"/>
      <c r="E7" s="32"/>
      <c r="F7" s="32"/>
      <c r="G7" s="32"/>
      <c r="H7" s="32">
        <f>80000/85000</f>
        <v>0.94117647058823528</v>
      </c>
      <c r="I7" s="32"/>
      <c r="J7" s="32"/>
      <c r="K7" s="32"/>
      <c r="L7" s="32"/>
      <c r="M7" s="32"/>
      <c r="N7" s="32"/>
      <c r="O7" s="33"/>
      <c r="P7" s="34"/>
      <c r="Q7" s="34"/>
      <c r="R7" s="34"/>
      <c r="S7" s="34"/>
      <c r="T7" s="32"/>
      <c r="U7" s="32"/>
      <c r="V7" s="32"/>
      <c r="W7" s="32"/>
      <c r="X7" s="32"/>
      <c r="Y7" s="32"/>
      <c r="Z7" s="32"/>
      <c r="AA7" s="32"/>
      <c r="AB7" s="32"/>
      <c r="AC7" s="32"/>
      <c r="AD7" s="32"/>
      <c r="AE7" s="32"/>
      <c r="AF7" s="32"/>
      <c r="AG7" s="32"/>
      <c r="AH7" s="32"/>
      <c r="AI7" s="32"/>
      <c r="AJ7" s="32"/>
      <c r="AK7" s="32"/>
      <c r="AL7" s="32"/>
      <c r="AM7" s="32"/>
      <c r="AN7" s="32"/>
      <c r="AO7" s="32"/>
      <c r="AP7" s="32"/>
    </row>
    <row r="8" spans="1:42" s="30" customFormat="1" x14ac:dyDescent="0.2">
      <c r="A8" s="31" t="s">
        <v>10</v>
      </c>
      <c r="B8" s="32"/>
      <c r="C8" s="32"/>
      <c r="D8" s="32"/>
      <c r="E8" s="32">
        <f>645/1400000</f>
        <v>4.6071428571428571E-4</v>
      </c>
      <c r="F8" s="32"/>
      <c r="G8" s="32"/>
      <c r="H8" s="32"/>
      <c r="I8" s="32">
        <v>-1</v>
      </c>
      <c r="J8" s="32"/>
      <c r="K8" s="32"/>
      <c r="L8" s="32"/>
      <c r="M8" s="32"/>
      <c r="N8" s="32"/>
      <c r="O8" s="33"/>
      <c r="P8" s="34"/>
      <c r="Q8" s="34"/>
      <c r="R8" s="34"/>
      <c r="S8" s="34"/>
      <c r="T8" s="32"/>
      <c r="U8" s="32"/>
      <c r="V8" s="32"/>
      <c r="W8" s="32"/>
      <c r="X8" s="32"/>
      <c r="Y8" s="32"/>
      <c r="Z8" s="32"/>
      <c r="AA8" s="32"/>
      <c r="AB8" s="32"/>
      <c r="AC8" s="32"/>
      <c r="AD8" s="32"/>
      <c r="AE8" s="32"/>
      <c r="AF8" s="32"/>
      <c r="AG8" s="32"/>
      <c r="AH8" s="32"/>
      <c r="AI8" s="32"/>
      <c r="AJ8" s="32"/>
      <c r="AK8" s="32"/>
      <c r="AL8" s="32"/>
      <c r="AM8" s="32"/>
      <c r="AN8" s="32"/>
      <c r="AO8" s="32"/>
      <c r="AP8" s="32"/>
    </row>
    <row r="9" spans="1:42" s="30" customFormat="1" x14ac:dyDescent="0.2">
      <c r="A9" s="34" t="s">
        <v>14</v>
      </c>
      <c r="B9" s="32"/>
      <c r="C9" s="32"/>
      <c r="D9" s="32"/>
      <c r="E9" s="32"/>
      <c r="F9" s="32"/>
      <c r="G9" s="32"/>
      <c r="H9" s="32"/>
      <c r="I9" s="32">
        <v>1</v>
      </c>
      <c r="J9" s="32">
        <v>1</v>
      </c>
      <c r="K9" s="32">
        <v>1</v>
      </c>
      <c r="L9" s="32">
        <v>-1</v>
      </c>
      <c r="M9" s="32">
        <v>-1</v>
      </c>
      <c r="N9" s="32">
        <v>-1</v>
      </c>
      <c r="O9" s="33">
        <v>-1</v>
      </c>
      <c r="P9" s="34"/>
      <c r="Q9" s="34"/>
      <c r="R9" s="34"/>
      <c r="S9" s="34"/>
      <c r="T9" s="32"/>
      <c r="U9" s="32"/>
      <c r="V9" s="32">
        <v>-1</v>
      </c>
      <c r="W9" s="32"/>
      <c r="X9" s="32"/>
      <c r="Y9" s="32"/>
      <c r="Z9" s="32"/>
      <c r="AA9" s="32"/>
      <c r="AB9" s="32"/>
      <c r="AC9" s="32"/>
      <c r="AD9" s="32"/>
      <c r="AE9" s="32"/>
      <c r="AF9" s="32"/>
      <c r="AG9" s="32"/>
      <c r="AH9" s="32"/>
      <c r="AI9" s="32"/>
      <c r="AJ9" s="32"/>
      <c r="AK9" s="32"/>
      <c r="AL9" s="32"/>
      <c r="AM9" s="32"/>
      <c r="AN9" s="32"/>
      <c r="AO9" s="32"/>
      <c r="AP9" s="32"/>
    </row>
    <row r="10" spans="1:42" s="30" customFormat="1" x14ac:dyDescent="0.2">
      <c r="A10" s="31" t="s">
        <v>9</v>
      </c>
      <c r="B10" s="32"/>
      <c r="C10" s="32"/>
      <c r="D10" s="32"/>
      <c r="E10" s="32"/>
      <c r="F10" s="32"/>
      <c r="G10" s="32"/>
      <c r="H10" s="32"/>
      <c r="I10" s="32"/>
      <c r="J10" s="32">
        <v>1</v>
      </c>
      <c r="K10" s="32"/>
      <c r="L10" s="32">
        <v>-1</v>
      </c>
      <c r="M10" s="32"/>
      <c r="N10" s="32"/>
      <c r="O10" s="33">
        <v>-1</v>
      </c>
      <c r="P10" s="34"/>
      <c r="Q10" s="34"/>
      <c r="R10" s="34"/>
      <c r="S10" s="34"/>
      <c r="T10" s="32"/>
      <c r="U10" s="32"/>
      <c r="V10" s="32">
        <v>-1</v>
      </c>
      <c r="W10" s="32"/>
      <c r="X10" s="32"/>
      <c r="Y10" s="32"/>
      <c r="Z10" s="32"/>
      <c r="AA10" s="32"/>
      <c r="AB10" s="32"/>
      <c r="AC10" s="32"/>
      <c r="AD10" s="32"/>
      <c r="AE10" s="32"/>
      <c r="AF10" s="32"/>
      <c r="AG10" s="32"/>
      <c r="AH10" s="32"/>
      <c r="AI10" s="32"/>
      <c r="AJ10" s="32"/>
      <c r="AK10" s="32"/>
      <c r="AL10" s="32"/>
      <c r="AM10" s="32"/>
      <c r="AN10" s="32"/>
      <c r="AO10" s="32"/>
      <c r="AP10" s="32"/>
    </row>
    <row r="11" spans="1:42" s="30" customFormat="1" x14ac:dyDescent="0.2">
      <c r="A11" s="34" t="s">
        <v>3</v>
      </c>
      <c r="B11" s="32"/>
      <c r="C11" s="32"/>
      <c r="D11" s="32"/>
      <c r="E11" s="32"/>
      <c r="F11" s="32"/>
      <c r="G11" s="32"/>
      <c r="H11" s="32"/>
      <c r="I11" s="32"/>
      <c r="J11" s="32"/>
      <c r="K11" s="32"/>
      <c r="L11" s="32"/>
      <c r="M11" s="32">
        <v>1</v>
      </c>
      <c r="N11" s="32"/>
      <c r="O11" s="33"/>
      <c r="P11" s="34">
        <v>-1</v>
      </c>
      <c r="Q11" s="34"/>
      <c r="R11" s="34">
        <v>-1</v>
      </c>
      <c r="S11" s="34">
        <v>-1</v>
      </c>
      <c r="T11" s="32"/>
      <c r="U11" s="32"/>
      <c r="V11" s="32"/>
      <c r="W11" s="32"/>
      <c r="X11" s="32"/>
      <c r="Y11" s="32"/>
      <c r="Z11" s="32"/>
      <c r="AA11" s="32"/>
      <c r="AB11" s="32"/>
      <c r="AC11" s="32"/>
      <c r="AD11" s="32"/>
      <c r="AE11" s="32"/>
      <c r="AF11" s="32"/>
      <c r="AG11" s="32"/>
      <c r="AH11" s="32"/>
      <c r="AI11" s="32"/>
      <c r="AJ11" s="32"/>
      <c r="AK11" s="32"/>
      <c r="AL11" s="32"/>
      <c r="AM11" s="32"/>
      <c r="AN11" s="32"/>
      <c r="AO11" s="32"/>
      <c r="AP11" s="32"/>
    </row>
    <row r="12" spans="1:42" s="30" customFormat="1" x14ac:dyDescent="0.2">
      <c r="A12" s="31" t="s">
        <v>47</v>
      </c>
      <c r="B12" s="32"/>
      <c r="C12" s="32"/>
      <c r="D12" s="32"/>
      <c r="E12" s="32"/>
      <c r="F12" s="32"/>
      <c r="G12" s="32"/>
      <c r="H12" s="32"/>
      <c r="I12" s="32"/>
      <c r="J12" s="32"/>
      <c r="K12" s="32"/>
      <c r="L12" s="32"/>
      <c r="M12" s="32">
        <f>32/369</f>
        <v>8.6720867208672087E-2</v>
      </c>
      <c r="N12" s="32"/>
      <c r="O12" s="33"/>
      <c r="P12" s="34">
        <v>-1</v>
      </c>
      <c r="Q12" s="34"/>
      <c r="R12" s="34"/>
      <c r="S12" s="34"/>
      <c r="T12" s="32"/>
      <c r="U12" s="32"/>
      <c r="V12" s="32"/>
      <c r="W12" s="32"/>
      <c r="X12" s="32"/>
      <c r="Y12" s="32"/>
      <c r="Z12" s="32"/>
      <c r="AA12" s="32"/>
      <c r="AB12" s="32"/>
      <c r="AC12" s="32"/>
      <c r="AD12" s="32"/>
      <c r="AE12" s="32"/>
      <c r="AF12" s="32"/>
      <c r="AG12" s="32"/>
      <c r="AH12" s="32"/>
      <c r="AI12" s="32"/>
      <c r="AJ12" s="32"/>
      <c r="AK12" s="32"/>
      <c r="AL12" s="32"/>
      <c r="AM12" s="32"/>
      <c r="AN12" s="32"/>
      <c r="AO12" s="32"/>
      <c r="AP12" s="32"/>
    </row>
    <row r="13" spans="1:42" s="30" customFormat="1" x14ac:dyDescent="0.2">
      <c r="A13" s="31" t="s">
        <v>48</v>
      </c>
      <c r="B13" s="32"/>
      <c r="C13" s="32"/>
      <c r="D13" s="32"/>
      <c r="E13" s="32"/>
      <c r="F13" s="32"/>
      <c r="G13" s="32"/>
      <c r="H13" s="32"/>
      <c r="I13" s="32"/>
      <c r="J13" s="32"/>
      <c r="K13" s="32"/>
      <c r="L13" s="32"/>
      <c r="M13" s="32">
        <f>44/369</f>
        <v>0.11924119241192412</v>
      </c>
      <c r="N13" s="32"/>
      <c r="O13" s="33"/>
      <c r="P13" s="34"/>
      <c r="Q13" s="34"/>
      <c r="R13" s="34">
        <v>-1</v>
      </c>
      <c r="S13" s="34"/>
      <c r="T13" s="32"/>
      <c r="U13" s="32"/>
      <c r="V13" s="32"/>
      <c r="W13" s="32"/>
      <c r="X13" s="32"/>
      <c r="Y13" s="32"/>
      <c r="Z13" s="32"/>
      <c r="AA13" s="32"/>
      <c r="AB13" s="32"/>
      <c r="AC13" s="32"/>
      <c r="AD13" s="32"/>
      <c r="AE13" s="32"/>
      <c r="AF13" s="32"/>
      <c r="AG13" s="32"/>
      <c r="AH13" s="32"/>
      <c r="AI13" s="32"/>
      <c r="AJ13" s="32"/>
      <c r="AK13" s="32"/>
      <c r="AL13" s="32"/>
      <c r="AM13" s="32"/>
      <c r="AN13" s="32"/>
      <c r="AO13" s="32"/>
      <c r="AP13" s="32"/>
    </row>
    <row r="14" spans="1:42" s="30" customFormat="1" ht="16" x14ac:dyDescent="0.2">
      <c r="A14" s="35" t="s">
        <v>4</v>
      </c>
      <c r="B14" s="32"/>
      <c r="C14" s="32"/>
      <c r="D14" s="32"/>
      <c r="E14" s="32"/>
      <c r="F14" s="32"/>
      <c r="G14" s="32"/>
      <c r="H14" s="32"/>
      <c r="I14" s="32"/>
      <c r="J14" s="32"/>
      <c r="K14" s="32"/>
      <c r="L14" s="32"/>
      <c r="M14" s="32"/>
      <c r="N14" s="32">
        <v>1</v>
      </c>
      <c r="O14" s="33">
        <v>1</v>
      </c>
      <c r="P14" s="34">
        <v>1</v>
      </c>
      <c r="Q14" s="34">
        <v>-1</v>
      </c>
      <c r="R14" s="34"/>
      <c r="S14" s="34"/>
      <c r="T14" s="32">
        <v>1</v>
      </c>
      <c r="U14" s="32">
        <v>-1</v>
      </c>
      <c r="V14" s="32"/>
      <c r="W14" s="32"/>
      <c r="X14" s="32"/>
      <c r="Y14" s="32"/>
      <c r="Z14" s="32"/>
      <c r="AA14" s="32">
        <v>-1</v>
      </c>
      <c r="AB14" s="32">
        <v>-1</v>
      </c>
      <c r="AC14" s="32">
        <v>-1</v>
      </c>
      <c r="AD14" s="32">
        <v>-1</v>
      </c>
      <c r="AE14" s="32">
        <v>-1</v>
      </c>
      <c r="AF14" s="32">
        <v>-1</v>
      </c>
      <c r="AG14" s="32">
        <v>-1</v>
      </c>
      <c r="AH14" s="32"/>
      <c r="AI14" s="32"/>
      <c r="AJ14" s="32"/>
      <c r="AK14" s="32"/>
      <c r="AL14" s="32"/>
      <c r="AM14" s="32"/>
      <c r="AN14" s="32"/>
      <c r="AO14" s="32">
        <v>1</v>
      </c>
      <c r="AP14" s="32"/>
    </row>
    <row r="15" spans="1:42" s="30" customFormat="1" x14ac:dyDescent="0.2">
      <c r="A15" s="31" t="s">
        <v>34</v>
      </c>
      <c r="B15" s="32"/>
      <c r="C15" s="32"/>
      <c r="D15" s="32"/>
      <c r="E15" s="32"/>
      <c r="F15" s="32"/>
      <c r="G15" s="32"/>
      <c r="H15" s="32"/>
      <c r="I15" s="32"/>
      <c r="J15" s="32"/>
      <c r="K15" s="32"/>
      <c r="L15" s="32"/>
      <c r="M15" s="32"/>
      <c r="N15" s="32"/>
      <c r="O15" s="33"/>
      <c r="P15" s="34"/>
      <c r="Q15" s="34"/>
      <c r="R15" s="34"/>
      <c r="S15" s="34"/>
      <c r="T15" s="32"/>
      <c r="U15" s="32"/>
      <c r="V15" s="32"/>
      <c r="W15" s="32"/>
      <c r="X15" s="32"/>
      <c r="Y15" s="32"/>
      <c r="Z15" s="32"/>
      <c r="AA15" s="36">
        <f>AE66</f>
        <v>1.0165436151095149</v>
      </c>
      <c r="AB15" s="32"/>
      <c r="AC15" s="32"/>
      <c r="AD15" s="32"/>
      <c r="AE15" s="32"/>
      <c r="AF15" s="32"/>
      <c r="AG15" s="32"/>
      <c r="AH15" s="36">
        <v>-1</v>
      </c>
      <c r="AI15" s="32"/>
      <c r="AJ15" s="32"/>
      <c r="AK15" s="32"/>
      <c r="AL15" s="32"/>
      <c r="AM15" s="32"/>
      <c r="AN15" s="32"/>
      <c r="AO15" s="32"/>
      <c r="AP15" s="32"/>
    </row>
    <row r="16" spans="1:42" s="30" customFormat="1" x14ac:dyDescent="0.2">
      <c r="A16" s="31" t="s">
        <v>22</v>
      </c>
      <c r="B16" s="32"/>
      <c r="C16" s="32"/>
      <c r="D16" s="32"/>
      <c r="E16" s="32"/>
      <c r="F16" s="32"/>
      <c r="G16" s="32"/>
      <c r="H16" s="32"/>
      <c r="I16" s="32"/>
      <c r="J16" s="32"/>
      <c r="K16" s="32"/>
      <c r="L16" s="32"/>
      <c r="M16" s="32"/>
      <c r="N16" s="32"/>
      <c r="O16" s="33"/>
      <c r="P16" s="34"/>
      <c r="Q16" s="34"/>
      <c r="R16" s="34"/>
      <c r="S16" s="34"/>
      <c r="T16" s="32"/>
      <c r="U16" s="32"/>
      <c r="V16" s="32"/>
      <c r="W16" s="32"/>
      <c r="X16" s="32"/>
      <c r="Y16" s="32"/>
      <c r="Z16" s="32"/>
      <c r="AA16" s="32"/>
      <c r="AB16" s="36">
        <f>AE67</f>
        <v>0.37078321903574329</v>
      </c>
      <c r="AC16" s="32"/>
      <c r="AD16" s="32"/>
      <c r="AE16" s="32"/>
      <c r="AF16" s="32"/>
      <c r="AG16" s="32"/>
      <c r="AH16" s="32"/>
      <c r="AI16" s="36">
        <v>-1</v>
      </c>
      <c r="AJ16" s="32"/>
      <c r="AK16" s="32"/>
      <c r="AL16" s="32"/>
      <c r="AM16" s="32"/>
      <c r="AN16" s="32"/>
      <c r="AO16" s="32"/>
      <c r="AP16" s="32"/>
    </row>
    <row r="17" spans="1:42" s="30" customFormat="1" x14ac:dyDescent="0.2">
      <c r="A17" s="31" t="s">
        <v>23</v>
      </c>
      <c r="B17" s="32"/>
      <c r="C17" s="32"/>
      <c r="D17" s="32"/>
      <c r="E17" s="32"/>
      <c r="F17" s="32"/>
      <c r="G17" s="32"/>
      <c r="H17" s="32"/>
      <c r="I17" s="32"/>
      <c r="J17" s="32"/>
      <c r="K17" s="32"/>
      <c r="L17" s="32"/>
      <c r="M17" s="32"/>
      <c r="N17" s="32"/>
      <c r="O17" s="33"/>
      <c r="P17" s="34"/>
      <c r="Q17" s="34"/>
      <c r="R17" s="34"/>
      <c r="S17" s="34"/>
      <c r="T17" s="32"/>
      <c r="U17" s="32"/>
      <c r="V17" s="32"/>
      <c r="W17" s="32"/>
      <c r="X17" s="32"/>
      <c r="Y17" s="32"/>
      <c r="Z17" s="32"/>
      <c r="AA17" s="32"/>
      <c r="AB17" s="32"/>
      <c r="AC17" s="36">
        <f>AE68</f>
        <v>2.6119219796531055E-2</v>
      </c>
      <c r="AD17" s="32"/>
      <c r="AE17" s="32"/>
      <c r="AF17" s="32"/>
      <c r="AG17" s="32"/>
      <c r="AH17" s="32"/>
      <c r="AI17" s="32"/>
      <c r="AJ17" s="37">
        <v>-1</v>
      </c>
      <c r="AK17" s="32"/>
      <c r="AL17" s="32"/>
      <c r="AM17" s="32"/>
      <c r="AN17" s="32"/>
      <c r="AO17" s="32"/>
      <c r="AP17" s="32"/>
    </row>
    <row r="18" spans="1:42" s="30" customFormat="1" x14ac:dyDescent="0.2">
      <c r="A18" s="31" t="s">
        <v>24</v>
      </c>
      <c r="B18" s="32"/>
      <c r="C18" s="32"/>
      <c r="D18" s="32"/>
      <c r="E18" s="32"/>
      <c r="F18" s="32"/>
      <c r="G18" s="32"/>
      <c r="H18" s="32"/>
      <c r="I18" s="32"/>
      <c r="J18" s="32"/>
      <c r="K18" s="32"/>
      <c r="L18" s="32"/>
      <c r="M18" s="32"/>
      <c r="N18" s="32"/>
      <c r="O18" s="33"/>
      <c r="P18" s="34"/>
      <c r="Q18" s="34"/>
      <c r="R18" s="34"/>
      <c r="S18" s="34"/>
      <c r="T18" s="32"/>
      <c r="U18" s="32"/>
      <c r="V18" s="32"/>
      <c r="W18" s="32"/>
      <c r="X18" s="32"/>
      <c r="Y18" s="32"/>
      <c r="Z18" s="32"/>
      <c r="AA18" s="32"/>
      <c r="AB18" s="32"/>
      <c r="AC18" s="32"/>
      <c r="AD18" s="36">
        <f>AE69</f>
        <v>9.2777058954003136E-2</v>
      </c>
      <c r="AE18" s="32"/>
      <c r="AF18" s="32"/>
      <c r="AG18" s="32"/>
      <c r="AH18" s="32"/>
      <c r="AI18" s="32"/>
      <c r="AJ18" s="32"/>
      <c r="AK18" s="36">
        <v>-1</v>
      </c>
      <c r="AL18" s="32"/>
      <c r="AM18" s="32"/>
      <c r="AN18" s="32"/>
      <c r="AO18" s="32"/>
      <c r="AP18" s="32"/>
    </row>
    <row r="19" spans="1:42" s="30" customFormat="1" x14ac:dyDescent="0.2">
      <c r="A19" s="31" t="s">
        <v>25</v>
      </c>
      <c r="B19" s="32"/>
      <c r="C19" s="32"/>
      <c r="D19" s="32"/>
      <c r="E19" s="32"/>
      <c r="F19" s="32"/>
      <c r="G19" s="32"/>
      <c r="H19" s="32"/>
      <c r="I19" s="32"/>
      <c r="J19" s="32"/>
      <c r="K19" s="32"/>
      <c r="L19" s="32"/>
      <c r="M19" s="32"/>
      <c r="N19" s="32"/>
      <c r="O19" s="33"/>
      <c r="P19" s="34"/>
      <c r="Q19" s="34"/>
      <c r="R19" s="34"/>
      <c r="S19" s="34"/>
      <c r="T19" s="32"/>
      <c r="U19" s="32"/>
      <c r="V19" s="32"/>
      <c r="W19" s="32"/>
      <c r="X19" s="32"/>
      <c r="Y19" s="32"/>
      <c r="Z19" s="32"/>
      <c r="AA19" s="32"/>
      <c r="AB19" s="32"/>
      <c r="AC19" s="32"/>
      <c r="AD19" s="32"/>
      <c r="AE19" s="36">
        <f>AE70</f>
        <v>0.11468152890996791</v>
      </c>
      <c r="AF19" s="32"/>
      <c r="AG19" s="32"/>
      <c r="AH19" s="32"/>
      <c r="AI19" s="32"/>
      <c r="AJ19" s="32"/>
      <c r="AK19" s="32"/>
      <c r="AL19" s="36">
        <v>-1</v>
      </c>
      <c r="AM19" s="36"/>
      <c r="AN19" s="32"/>
      <c r="AO19" s="32"/>
      <c r="AP19" s="32"/>
    </row>
    <row r="20" spans="1:42" s="30" customFormat="1" x14ac:dyDescent="0.2">
      <c r="A20" s="31" t="s">
        <v>26</v>
      </c>
      <c r="B20" s="32"/>
      <c r="C20" s="32"/>
      <c r="D20" s="32"/>
      <c r="E20" s="32"/>
      <c r="F20" s="32"/>
      <c r="G20" s="32"/>
      <c r="H20" s="32"/>
      <c r="I20" s="32"/>
      <c r="J20" s="32"/>
      <c r="K20" s="32"/>
      <c r="L20" s="32"/>
      <c r="M20" s="32"/>
      <c r="N20" s="32"/>
      <c r="O20" s="33"/>
      <c r="P20" s="34"/>
      <c r="Q20" s="34"/>
      <c r="R20" s="34"/>
      <c r="S20" s="34"/>
      <c r="T20" s="32"/>
      <c r="U20" s="32"/>
      <c r="V20" s="32"/>
      <c r="W20" s="32"/>
      <c r="X20" s="32"/>
      <c r="Y20" s="32"/>
      <c r="Z20" s="32"/>
      <c r="AA20" s="32"/>
      <c r="AB20" s="32"/>
      <c r="AC20" s="32"/>
      <c r="AD20" s="32"/>
      <c r="AE20" s="32"/>
      <c r="AF20" s="36">
        <f>AE71</f>
        <v>2.7238428405492777E-2</v>
      </c>
      <c r="AG20" s="32"/>
      <c r="AH20" s="32"/>
      <c r="AI20" s="32"/>
      <c r="AJ20" s="32"/>
      <c r="AK20" s="32"/>
      <c r="AL20" s="32"/>
      <c r="AM20" s="36">
        <v>-1</v>
      </c>
      <c r="AN20" s="32"/>
      <c r="AO20" s="32"/>
      <c r="AP20" s="32"/>
    </row>
    <row r="21" spans="1:42" s="30" customFormat="1" x14ac:dyDescent="0.2">
      <c r="A21" s="31" t="s">
        <v>27</v>
      </c>
      <c r="B21" s="32"/>
      <c r="C21" s="32"/>
      <c r="D21" s="32"/>
      <c r="E21" s="32"/>
      <c r="F21" s="32"/>
      <c r="G21" s="32"/>
      <c r="H21" s="32"/>
      <c r="I21" s="32"/>
      <c r="J21" s="32"/>
      <c r="K21" s="32"/>
      <c r="L21" s="32"/>
      <c r="M21" s="32"/>
      <c r="N21" s="32"/>
      <c r="O21" s="33"/>
      <c r="P21" s="34"/>
      <c r="Q21" s="34"/>
      <c r="R21" s="34"/>
      <c r="S21" s="34"/>
      <c r="T21" s="32"/>
      <c r="U21" s="32"/>
      <c r="V21" s="32"/>
      <c r="W21" s="32"/>
      <c r="X21" s="32"/>
      <c r="Y21" s="32"/>
      <c r="Z21" s="32"/>
      <c r="AA21" s="32"/>
      <c r="AB21" s="32"/>
      <c r="AC21" s="32"/>
      <c r="AD21" s="32"/>
      <c r="AE21" s="32"/>
      <c r="AF21" s="32"/>
      <c r="AG21" s="36">
        <f>AE72</f>
        <v>51.509283916076754</v>
      </c>
      <c r="AH21" s="32"/>
      <c r="AI21" s="32"/>
      <c r="AJ21" s="32"/>
      <c r="AK21" s="32"/>
      <c r="AL21" s="32"/>
      <c r="AM21" s="32"/>
      <c r="AN21" s="36">
        <v>-1</v>
      </c>
      <c r="AO21" s="32"/>
      <c r="AP21" s="32"/>
    </row>
    <row r="22" spans="1:42" s="30" customFormat="1" x14ac:dyDescent="0.2">
      <c r="A22" s="31" t="s">
        <v>49</v>
      </c>
      <c r="B22" s="32"/>
      <c r="C22" s="32"/>
      <c r="D22" s="32"/>
      <c r="E22" s="32"/>
      <c r="F22" s="32"/>
      <c r="G22" s="32"/>
      <c r="H22" s="32"/>
      <c r="I22" s="32"/>
      <c r="J22" s="32"/>
      <c r="K22" s="32"/>
      <c r="L22" s="32"/>
      <c r="M22" s="32"/>
      <c r="N22" s="32"/>
      <c r="O22" s="33"/>
      <c r="P22" s="34"/>
      <c r="Q22" s="34"/>
      <c r="R22" s="34"/>
      <c r="S22" s="34"/>
      <c r="T22" s="32"/>
      <c r="U22" s="32"/>
      <c r="V22" s="32"/>
      <c r="W22" s="32">
        <v>-1</v>
      </c>
      <c r="X22" s="32"/>
      <c r="Y22" s="32"/>
      <c r="Z22" s="32"/>
      <c r="AA22" s="32"/>
      <c r="AB22" s="32"/>
      <c r="AC22" s="32"/>
      <c r="AD22" s="32"/>
      <c r="AE22" s="32"/>
      <c r="AF22" s="32"/>
      <c r="AG22" s="32"/>
      <c r="AH22" s="32">
        <f t="shared" ref="AH22:AN22" si="0">9/300</f>
        <v>0.03</v>
      </c>
      <c r="AI22" s="32">
        <f t="shared" si="0"/>
        <v>0.03</v>
      </c>
      <c r="AJ22" s="32">
        <f t="shared" si="0"/>
        <v>0.03</v>
      </c>
      <c r="AK22" s="32">
        <f t="shared" si="0"/>
        <v>0.03</v>
      </c>
      <c r="AL22" s="32">
        <f t="shared" si="0"/>
        <v>0.03</v>
      </c>
      <c r="AM22" s="32">
        <f t="shared" si="0"/>
        <v>0.03</v>
      </c>
      <c r="AN22" s="32">
        <f t="shared" si="0"/>
        <v>0.03</v>
      </c>
      <c r="AO22" s="32"/>
      <c r="AP22" s="32"/>
    </row>
    <row r="23" spans="1:42" s="30" customFormat="1" x14ac:dyDescent="0.2">
      <c r="A23" s="31" t="s">
        <v>8</v>
      </c>
      <c r="B23" s="32"/>
      <c r="C23" s="32"/>
      <c r="D23" s="32"/>
      <c r="E23" s="32"/>
      <c r="F23" s="32"/>
      <c r="G23" s="32"/>
      <c r="H23" s="32"/>
      <c r="I23" s="32"/>
      <c r="J23" s="32"/>
      <c r="K23" s="32"/>
      <c r="L23" s="32"/>
      <c r="M23" s="32"/>
      <c r="N23" s="32"/>
      <c r="O23" s="33"/>
      <c r="P23" s="34"/>
      <c r="Q23" s="34"/>
      <c r="R23" s="34"/>
      <c r="S23" s="34"/>
      <c r="T23" s="32">
        <v>-1</v>
      </c>
      <c r="U23" s="32"/>
      <c r="V23" s="32"/>
      <c r="W23" s="32"/>
      <c r="X23" s="32"/>
      <c r="Y23" s="32"/>
      <c r="Z23" s="32"/>
      <c r="AA23" s="32"/>
      <c r="AB23" s="32"/>
      <c r="AC23" s="32"/>
      <c r="AD23" s="32"/>
      <c r="AE23" s="32"/>
      <c r="AF23" s="32"/>
      <c r="AG23" s="32"/>
      <c r="AH23" s="32">
        <f t="shared" ref="AH23:AN23" si="1">16/300</f>
        <v>5.3333333333333337E-2</v>
      </c>
      <c r="AI23" s="32">
        <f t="shared" si="1"/>
        <v>5.3333333333333337E-2</v>
      </c>
      <c r="AJ23" s="32">
        <f t="shared" si="1"/>
        <v>5.3333333333333337E-2</v>
      </c>
      <c r="AK23" s="32">
        <f t="shared" si="1"/>
        <v>5.3333333333333337E-2</v>
      </c>
      <c r="AL23" s="32">
        <f t="shared" si="1"/>
        <v>5.3333333333333337E-2</v>
      </c>
      <c r="AM23" s="32">
        <f t="shared" si="1"/>
        <v>5.3333333333333337E-2</v>
      </c>
      <c r="AN23" s="32">
        <f t="shared" si="1"/>
        <v>5.3333333333333337E-2</v>
      </c>
      <c r="AO23" s="32"/>
      <c r="AP23" s="32"/>
    </row>
    <row r="24" spans="1:42" s="30" customFormat="1" ht="16" x14ac:dyDescent="0.2">
      <c r="A24" s="35" t="s">
        <v>5</v>
      </c>
      <c r="B24" s="32"/>
      <c r="C24" s="32"/>
      <c r="D24" s="32"/>
      <c r="E24" s="32"/>
      <c r="F24" s="32"/>
      <c r="G24" s="32"/>
      <c r="H24" s="32"/>
      <c r="I24" s="32"/>
      <c r="J24" s="32"/>
      <c r="K24" s="32"/>
      <c r="L24" s="32"/>
      <c r="M24" s="32"/>
      <c r="N24" s="32"/>
      <c r="O24" s="33"/>
      <c r="P24" s="34"/>
      <c r="Q24" s="34"/>
      <c r="R24" s="34"/>
      <c r="S24" s="34">
        <v>1</v>
      </c>
      <c r="T24" s="32"/>
      <c r="U24" s="32">
        <v>1</v>
      </c>
      <c r="V24" s="32">
        <v>1</v>
      </c>
      <c r="W24" s="32"/>
      <c r="X24" s="32">
        <v>-1</v>
      </c>
      <c r="Y24" s="32">
        <v>-1</v>
      </c>
      <c r="Z24" s="32">
        <v>1</v>
      </c>
      <c r="AA24" s="32"/>
      <c r="AB24" s="32"/>
      <c r="AC24" s="32"/>
      <c r="AD24" s="32"/>
      <c r="AE24" s="32"/>
      <c r="AF24" s="32"/>
      <c r="AG24" s="32"/>
      <c r="AH24" s="32">
        <v>1</v>
      </c>
      <c r="AI24" s="32">
        <v>1</v>
      </c>
      <c r="AJ24" s="32">
        <v>1</v>
      </c>
      <c r="AK24" s="32">
        <v>1</v>
      </c>
      <c r="AL24" s="32">
        <v>1</v>
      </c>
      <c r="AM24" s="32">
        <v>1</v>
      </c>
      <c r="AN24" s="32">
        <v>1</v>
      </c>
      <c r="AO24" s="32">
        <v>-1</v>
      </c>
      <c r="AP24" s="32">
        <v>-1</v>
      </c>
    </row>
    <row r="25" spans="1:42" s="30" customFormat="1" x14ac:dyDescent="0.2">
      <c r="A25" s="38" t="s">
        <v>52</v>
      </c>
      <c r="B25" s="32"/>
      <c r="C25" s="32"/>
      <c r="D25" s="32"/>
      <c r="E25" s="32"/>
      <c r="F25" s="32"/>
      <c r="G25" s="32"/>
      <c r="H25" s="32"/>
      <c r="I25" s="32"/>
      <c r="J25" s="32"/>
      <c r="K25" s="32"/>
      <c r="L25" s="32"/>
      <c r="M25" s="32"/>
      <c r="N25" s="32"/>
      <c r="O25" s="33"/>
      <c r="P25" s="34"/>
      <c r="Q25" s="34"/>
      <c r="R25" s="34"/>
      <c r="S25" s="34"/>
      <c r="T25" s="32"/>
      <c r="U25" s="32"/>
      <c r="V25" s="32"/>
      <c r="W25" s="32"/>
      <c r="X25" s="32">
        <v>-1</v>
      </c>
      <c r="Y25" s="32"/>
      <c r="Z25" s="32"/>
      <c r="AA25" s="32"/>
      <c r="AB25" s="32"/>
      <c r="AC25" s="32"/>
      <c r="AD25" s="32"/>
      <c r="AE25" s="32"/>
      <c r="AF25" s="32"/>
      <c r="AG25" s="32"/>
      <c r="AH25" s="32"/>
      <c r="AI25" s="32"/>
      <c r="AJ25" s="32"/>
      <c r="AK25" s="32"/>
      <c r="AL25" s="32"/>
      <c r="AM25" s="32"/>
      <c r="AN25" s="32"/>
      <c r="AO25" s="32"/>
      <c r="AP25" s="32">
        <f>(114)/420</f>
        <v>0.27142857142857141</v>
      </c>
    </row>
    <row r="26" spans="1:42" s="30" customFormat="1" x14ac:dyDescent="0.2">
      <c r="A26" s="38" t="s">
        <v>53</v>
      </c>
      <c r="B26" s="32"/>
      <c r="C26" s="32"/>
      <c r="D26" s="32"/>
      <c r="E26" s="32"/>
      <c r="F26" s="32"/>
      <c r="G26" s="32"/>
      <c r="H26" s="32"/>
      <c r="I26" s="32"/>
      <c r="J26" s="32"/>
      <c r="K26" s="32"/>
      <c r="L26" s="32"/>
      <c r="M26" s="32"/>
      <c r="N26" s="32"/>
      <c r="O26" s="33"/>
      <c r="P26" s="34"/>
      <c r="Q26" s="34"/>
      <c r="R26" s="34"/>
      <c r="S26" s="34"/>
      <c r="T26" s="32"/>
      <c r="U26" s="32"/>
      <c r="V26" s="32"/>
      <c r="W26" s="32"/>
      <c r="X26" s="32"/>
      <c r="Y26" s="32">
        <v>-1</v>
      </c>
      <c r="Z26" s="32"/>
      <c r="AA26" s="32"/>
      <c r="AB26" s="32"/>
      <c r="AC26" s="32"/>
      <c r="AD26" s="32"/>
      <c r="AE26" s="32"/>
      <c r="AF26" s="32"/>
      <c r="AG26" s="32"/>
      <c r="AH26" s="32"/>
      <c r="AI26" s="32"/>
      <c r="AJ26" s="32"/>
      <c r="AK26" s="32"/>
      <c r="AL26" s="32"/>
      <c r="AM26" s="32"/>
      <c r="AN26" s="32"/>
      <c r="AO26" s="32"/>
      <c r="AP26" s="32">
        <f>(105)/420</f>
        <v>0.25</v>
      </c>
    </row>
    <row r="27" spans="1:42" s="30" customFormat="1" x14ac:dyDescent="0.2">
      <c r="A27" s="38" t="s">
        <v>101</v>
      </c>
      <c r="B27" s="32"/>
      <c r="C27" s="32"/>
      <c r="D27" s="32"/>
      <c r="E27" s="32"/>
      <c r="F27" s="32"/>
      <c r="G27" s="32"/>
      <c r="H27" s="32"/>
      <c r="I27" s="32"/>
      <c r="J27" s="32"/>
      <c r="K27" s="32"/>
      <c r="L27" s="32"/>
      <c r="M27" s="32"/>
      <c r="N27" s="32"/>
      <c r="O27" s="33"/>
      <c r="P27" s="34"/>
      <c r="Q27" s="34"/>
      <c r="R27" s="34"/>
      <c r="S27" s="34"/>
      <c r="T27" s="32"/>
      <c r="U27" s="32"/>
      <c r="V27" s="32"/>
      <c r="W27" s="32"/>
      <c r="X27" s="32"/>
      <c r="Y27" s="32"/>
      <c r="Z27" s="32"/>
      <c r="AA27" s="32"/>
      <c r="AB27" s="32"/>
      <c r="AC27" s="32"/>
      <c r="AD27" s="32"/>
      <c r="AE27" s="32"/>
      <c r="AF27" s="32"/>
      <c r="AG27" s="32"/>
      <c r="AH27" s="32"/>
      <c r="AI27" s="32"/>
      <c r="AJ27" s="32"/>
      <c r="AK27" s="32"/>
      <c r="AL27" s="32"/>
      <c r="AM27" s="32"/>
      <c r="AN27" s="32"/>
      <c r="AO27" s="32">
        <v>-1</v>
      </c>
      <c r="AP27" s="32">
        <v>0</v>
      </c>
    </row>
    <row r="28" spans="1:42" ht="16" thickBot="1" x14ac:dyDescent="0.25">
      <c r="A28" s="39"/>
      <c r="B28" s="40"/>
      <c r="C28" s="40"/>
      <c r="D28" s="40"/>
      <c r="E28" s="40"/>
      <c r="F28" s="40"/>
      <c r="G28" s="40"/>
      <c r="H28" s="40"/>
      <c r="I28" s="40"/>
      <c r="J28" s="40"/>
      <c r="K28" s="40"/>
      <c r="L28" s="40"/>
      <c r="M28" s="40"/>
      <c r="N28" s="40"/>
      <c r="O28" s="41"/>
      <c r="P28" s="42"/>
      <c r="Q28" s="42"/>
      <c r="R28" s="42"/>
      <c r="S28" s="42"/>
      <c r="T28" s="40"/>
      <c r="U28" s="40"/>
      <c r="V28" s="40"/>
      <c r="W28" s="40"/>
      <c r="X28" s="40"/>
      <c r="Y28" s="40"/>
      <c r="Z28" s="40"/>
      <c r="AA28" s="40"/>
      <c r="AB28" s="40"/>
      <c r="AC28" s="40"/>
      <c r="AD28" s="40"/>
      <c r="AE28" s="40"/>
      <c r="AF28" s="40"/>
      <c r="AG28" s="40"/>
      <c r="AH28" s="40"/>
      <c r="AI28" s="40"/>
      <c r="AJ28" s="40"/>
      <c r="AK28" s="40"/>
      <c r="AL28" s="40"/>
      <c r="AM28" s="40"/>
      <c r="AN28" s="40"/>
      <c r="AO28" s="40"/>
      <c r="AP28" s="40"/>
    </row>
    <row r="29" spans="1:42" x14ac:dyDescent="0.2">
      <c r="A29" s="1"/>
      <c r="D29" t="s">
        <v>7</v>
      </c>
      <c r="O29" s="6"/>
      <c r="P29" s="4"/>
      <c r="Q29" s="4"/>
      <c r="R29" s="4"/>
      <c r="S29" s="4"/>
    </row>
    <row r="30" spans="1:42" x14ac:dyDescent="0.2">
      <c r="A30" t="s">
        <v>0</v>
      </c>
      <c r="O30" s="5"/>
      <c r="P30" s="4"/>
      <c r="Q30" s="4"/>
      <c r="R30" s="4"/>
      <c r="S30" s="4"/>
    </row>
    <row r="31" spans="1:42" x14ac:dyDescent="0.2">
      <c r="A31" s="8" t="s">
        <v>6</v>
      </c>
    </row>
    <row r="32" spans="1:42" x14ac:dyDescent="0.2">
      <c r="A32" s="30"/>
    </row>
    <row r="50" spans="23:25" x14ac:dyDescent="0.2">
      <c r="W50">
        <f>44/(3+295+32+16)</f>
        <v>0.12716763005780346</v>
      </c>
    </row>
    <row r="64" spans="23:25" x14ac:dyDescent="0.2">
      <c r="Y64" t="s">
        <v>241</v>
      </c>
    </row>
    <row r="65" spans="25:33" ht="81" thickBot="1" x14ac:dyDescent="0.25">
      <c r="AA65" s="10" t="s">
        <v>17</v>
      </c>
      <c r="AB65" s="11" t="s">
        <v>18</v>
      </c>
      <c r="AC65" s="11" t="s">
        <v>19</v>
      </c>
      <c r="AD65" s="11" t="s">
        <v>20</v>
      </c>
      <c r="AE65" s="11" t="s">
        <v>35</v>
      </c>
      <c r="AF65" s="11"/>
      <c r="AG65" s="11"/>
    </row>
    <row r="66" spans="25:33" x14ac:dyDescent="0.2">
      <c r="Y66" s="26" t="s">
        <v>31</v>
      </c>
      <c r="Z66" s="12" t="s">
        <v>21</v>
      </c>
      <c r="AA66" s="13">
        <v>27.269880059999995</v>
      </c>
      <c r="AB66" s="14">
        <v>7.6722999999999999</v>
      </c>
      <c r="AC66" s="13">
        <v>35.520250038</v>
      </c>
      <c r="AD66" s="15">
        <f>AC66-AB66-AA66</f>
        <v>0.57806997800000559</v>
      </c>
      <c r="AE66" s="27">
        <f>AC66/(AB66+AA66)</f>
        <v>1.0165436151095149</v>
      </c>
      <c r="AF66" s="17"/>
      <c r="AG66" s="17">
        <f>AA66+AB66</f>
        <v>34.942180059999998</v>
      </c>
    </row>
    <row r="67" spans="25:33" x14ac:dyDescent="0.2">
      <c r="Y67" s="26" t="s">
        <v>32</v>
      </c>
      <c r="Z67" s="16" t="s">
        <v>22</v>
      </c>
      <c r="AA67" s="17">
        <v>19.997912043999996</v>
      </c>
      <c r="AB67" s="18">
        <v>88.998679999999993</v>
      </c>
      <c r="AC67" s="17">
        <v>40.414107262000002</v>
      </c>
      <c r="AD67" s="19">
        <v>-68.582484781999995</v>
      </c>
      <c r="AE67" s="27">
        <f t="shared" ref="AE67:AE72" si="2">AC67/(AB67+AA67)</f>
        <v>0.37078321903574329</v>
      </c>
      <c r="AF67" s="17"/>
      <c r="AG67" s="17">
        <f t="shared" ref="AG67:AG72" si="3">AA67+AB67</f>
        <v>108.99659204399998</v>
      </c>
    </row>
    <row r="68" spans="25:33" x14ac:dyDescent="0.2">
      <c r="Y68" s="26" t="s">
        <v>33</v>
      </c>
      <c r="Z68" s="16" t="s">
        <v>23</v>
      </c>
      <c r="AA68" s="17">
        <v>4.5449800099999997</v>
      </c>
      <c r="AB68" s="18">
        <v>3.0689199999999999</v>
      </c>
      <c r="AC68" s="17">
        <v>0.19886912787</v>
      </c>
      <c r="AD68" s="19">
        <v>-7.4150308821299991</v>
      </c>
      <c r="AE68" s="27">
        <f t="shared" si="2"/>
        <v>2.6119219796531055E-2</v>
      </c>
      <c r="AF68" s="17"/>
      <c r="AG68" s="17">
        <f t="shared" si="3"/>
        <v>7.6139000100000001</v>
      </c>
    </row>
    <row r="69" spans="25:33" x14ac:dyDescent="0.2">
      <c r="Y69" s="26" t="s">
        <v>36</v>
      </c>
      <c r="Z69" s="16" t="s">
        <v>24</v>
      </c>
      <c r="AA69" s="17">
        <v>16.361928035999998</v>
      </c>
      <c r="AB69" s="18">
        <v>35.292580000000001</v>
      </c>
      <c r="AC69" s="17">
        <v>4.7923533372960003</v>
      </c>
      <c r="AD69" s="19">
        <v>-46.862154698704003</v>
      </c>
      <c r="AE69" s="27">
        <f t="shared" si="2"/>
        <v>9.2777058954003136E-2</v>
      </c>
      <c r="AF69" s="17"/>
      <c r="AG69" s="17">
        <f t="shared" si="3"/>
        <v>51.654508035999996</v>
      </c>
    </row>
    <row r="70" spans="25:33" x14ac:dyDescent="0.2">
      <c r="Y70" s="26" t="s">
        <v>37</v>
      </c>
      <c r="Z70" s="16" t="s">
        <v>25</v>
      </c>
      <c r="AA70" s="17">
        <v>8.1809640179999992</v>
      </c>
      <c r="AB70" s="18">
        <v>10.741220000000002</v>
      </c>
      <c r="AC70" s="17">
        <v>2.1700249935000002</v>
      </c>
      <c r="AD70" s="19">
        <v>-16.752159024500003</v>
      </c>
      <c r="AE70" s="27">
        <f t="shared" si="2"/>
        <v>0.11468152890996791</v>
      </c>
      <c r="AF70" s="17"/>
      <c r="AG70" s="17">
        <f t="shared" si="3"/>
        <v>18.922184018000003</v>
      </c>
    </row>
    <row r="71" spans="25:33" x14ac:dyDescent="0.2">
      <c r="Y71" s="26" t="s">
        <v>38</v>
      </c>
      <c r="Z71" s="16" t="s">
        <v>235</v>
      </c>
      <c r="AA71" s="17">
        <v>11.816948025999999</v>
      </c>
      <c r="AB71" s="18">
        <v>6.1378399999999997</v>
      </c>
      <c r="AC71" s="17">
        <v>0.48906020818199997</v>
      </c>
      <c r="AD71" s="19">
        <v>-17.465727817817999</v>
      </c>
      <c r="AE71" s="27">
        <f t="shared" si="2"/>
        <v>2.7238428405492777E-2</v>
      </c>
      <c r="AF71" s="17"/>
      <c r="AG71" s="17">
        <f t="shared" si="3"/>
        <v>17.954788025999999</v>
      </c>
    </row>
    <row r="72" spans="25:33" ht="16" thickBot="1" x14ac:dyDescent="0.25">
      <c r="Y72" s="26" t="s">
        <v>39</v>
      </c>
      <c r="Z72" s="20" t="s">
        <v>236</v>
      </c>
      <c r="AA72" s="21">
        <v>2.7269880059999996</v>
      </c>
      <c r="AB72" s="22">
        <v>0</v>
      </c>
      <c r="AC72" s="21">
        <v>140.46519943678999</v>
      </c>
      <c r="AD72" s="23">
        <v>137.73821143078973</v>
      </c>
      <c r="AE72" s="27">
        <f t="shared" si="2"/>
        <v>51.509283916076754</v>
      </c>
      <c r="AF72" s="17"/>
      <c r="AG72" s="17">
        <f t="shared" si="3"/>
        <v>2.7269880059999996</v>
      </c>
    </row>
    <row r="73" spans="25:33" x14ac:dyDescent="0.2">
      <c r="Z73" t="s">
        <v>28</v>
      </c>
      <c r="AA73" s="24">
        <v>90.899600199999981</v>
      </c>
      <c r="AB73" s="25">
        <v>151.91154</v>
      </c>
      <c r="AC73" s="24">
        <v>224.04986440363774</v>
      </c>
      <c r="AD73" s="24">
        <f>SUM(AD66:AD72)</f>
        <v>-18.761275796362241</v>
      </c>
      <c r="AE73" s="24"/>
      <c r="AF73" s="24"/>
      <c r="AG73" s="24"/>
    </row>
    <row r="74" spans="25:33" x14ac:dyDescent="0.2">
      <c r="Z74" t="s">
        <v>29</v>
      </c>
      <c r="AA74">
        <v>0</v>
      </c>
      <c r="AB74">
        <v>0</v>
      </c>
      <c r="AC74" s="24">
        <f>300-AC73</f>
        <v>75.950135596362259</v>
      </c>
      <c r="AD74">
        <v>0</v>
      </c>
    </row>
    <row r="75" spans="25:33" x14ac:dyDescent="0.2">
      <c r="Z75" t="s">
        <v>30</v>
      </c>
      <c r="AA75">
        <v>0</v>
      </c>
      <c r="AB75">
        <v>0</v>
      </c>
      <c r="AC75">
        <v>0</v>
      </c>
      <c r="AD75">
        <v>0</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7"/>
  <sheetViews>
    <sheetView workbookViewId="0">
      <selection activeCell="I53" sqref="I53"/>
    </sheetView>
  </sheetViews>
  <sheetFormatPr baseColWidth="10" defaultColWidth="8.83203125" defaultRowHeight="15" x14ac:dyDescent="0.2"/>
  <cols>
    <col min="1" max="1" width="11.6640625" bestFit="1" customWidth="1"/>
    <col min="2" max="2" width="24.83203125" customWidth="1"/>
    <col min="3" max="3" width="13.83203125" customWidth="1"/>
    <col min="4" max="4" width="23.33203125" customWidth="1"/>
    <col min="6" max="6" width="9.83203125" customWidth="1"/>
    <col min="7" max="7" width="10" customWidth="1"/>
    <col min="9" max="9" width="13.83203125" customWidth="1"/>
    <col min="11" max="11" width="16.5" customWidth="1"/>
  </cols>
  <sheetData>
    <row r="1" spans="1:11" ht="49" thickBot="1" x14ac:dyDescent="0.25">
      <c r="A1" t="s">
        <v>54</v>
      </c>
      <c r="B1" s="9" t="s">
        <v>244</v>
      </c>
      <c r="C1" t="s">
        <v>45</v>
      </c>
      <c r="D1" t="s">
        <v>107</v>
      </c>
      <c r="I1" s="9" t="s">
        <v>243</v>
      </c>
      <c r="K1" s="83" t="s">
        <v>242</v>
      </c>
    </row>
    <row r="2" spans="1:11" ht="24.75" customHeight="1" x14ac:dyDescent="0.2">
      <c r="A2" t="s">
        <v>55</v>
      </c>
      <c r="B2" s="25">
        <v>80000</v>
      </c>
      <c r="C2" s="87" t="s">
        <v>40</v>
      </c>
      <c r="D2" t="s">
        <v>111</v>
      </c>
      <c r="I2" s="25">
        <v>80000</v>
      </c>
      <c r="K2">
        <v>80000</v>
      </c>
    </row>
    <row r="3" spans="1:11" x14ac:dyDescent="0.2">
      <c r="A3" t="s">
        <v>56</v>
      </c>
      <c r="B3">
        <v>840000</v>
      </c>
      <c r="C3" s="88"/>
      <c r="D3" t="s">
        <v>108</v>
      </c>
      <c r="I3">
        <v>840000</v>
      </c>
      <c r="K3">
        <v>840000</v>
      </c>
    </row>
    <row r="4" spans="1:11" x14ac:dyDescent="0.2">
      <c r="A4" t="s">
        <v>57</v>
      </c>
      <c r="B4">
        <v>220000</v>
      </c>
      <c r="C4" s="88"/>
      <c r="D4" t="s">
        <v>109</v>
      </c>
      <c r="I4">
        <v>220000</v>
      </c>
      <c r="K4">
        <v>220000</v>
      </c>
    </row>
    <row r="5" spans="1:11" x14ac:dyDescent="0.2">
      <c r="A5" t="s">
        <v>59</v>
      </c>
      <c r="B5">
        <v>1400000</v>
      </c>
      <c r="C5" s="88"/>
      <c r="D5" t="s">
        <v>110</v>
      </c>
      <c r="I5">
        <v>1400000</v>
      </c>
      <c r="K5">
        <v>1400000</v>
      </c>
    </row>
    <row r="6" spans="1:11" x14ac:dyDescent="0.2">
      <c r="A6" t="s">
        <v>58</v>
      </c>
      <c r="B6">
        <v>160000</v>
      </c>
      <c r="C6" s="88"/>
      <c r="D6" t="s">
        <v>112</v>
      </c>
      <c r="I6">
        <v>160000</v>
      </c>
      <c r="K6">
        <v>160000</v>
      </c>
    </row>
    <row r="7" spans="1:11" x14ac:dyDescent="0.2">
      <c r="A7" t="s">
        <v>60</v>
      </c>
      <c r="B7">
        <v>960000</v>
      </c>
      <c r="C7" s="88"/>
      <c r="D7" t="s">
        <v>113</v>
      </c>
      <c r="I7">
        <v>960000</v>
      </c>
      <c r="K7">
        <v>960000</v>
      </c>
    </row>
    <row r="8" spans="1:11" x14ac:dyDescent="0.2">
      <c r="A8" t="s">
        <v>61</v>
      </c>
      <c r="B8">
        <v>85000</v>
      </c>
      <c r="C8" s="88"/>
      <c r="D8" t="s">
        <v>114</v>
      </c>
      <c r="I8">
        <v>85000</v>
      </c>
      <c r="K8">
        <v>85000</v>
      </c>
    </row>
    <row r="9" spans="1:11" x14ac:dyDescent="0.2">
      <c r="A9" t="s">
        <v>62</v>
      </c>
      <c r="B9">
        <v>645</v>
      </c>
      <c r="C9" s="88"/>
      <c r="D9" t="s">
        <v>238</v>
      </c>
      <c r="I9">
        <v>645</v>
      </c>
      <c r="K9">
        <v>645</v>
      </c>
    </row>
    <row r="10" spans="1:11" x14ac:dyDescent="0.2">
      <c r="A10" t="s">
        <v>63</v>
      </c>
      <c r="B10">
        <v>6</v>
      </c>
      <c r="C10" s="88"/>
      <c r="D10" t="s">
        <v>115</v>
      </c>
      <c r="I10">
        <v>6</v>
      </c>
      <c r="K10">
        <v>6</v>
      </c>
    </row>
    <row r="11" spans="1:11" ht="16" thickBot="1" x14ac:dyDescent="0.25">
      <c r="A11" t="s">
        <v>64</v>
      </c>
      <c r="B11">
        <v>20</v>
      </c>
      <c r="C11" s="89"/>
      <c r="D11" t="s">
        <v>116</v>
      </c>
      <c r="I11">
        <v>20</v>
      </c>
      <c r="K11">
        <v>20</v>
      </c>
    </row>
    <row r="12" spans="1:11" x14ac:dyDescent="0.2">
      <c r="A12" t="s">
        <v>65</v>
      </c>
      <c r="B12">
        <v>0</v>
      </c>
      <c r="C12" s="93" t="s">
        <v>43</v>
      </c>
      <c r="D12" t="s">
        <v>117</v>
      </c>
      <c r="I12">
        <v>0</v>
      </c>
      <c r="K12">
        <v>2</v>
      </c>
    </row>
    <row r="13" spans="1:11" x14ac:dyDescent="0.2">
      <c r="A13" t="s">
        <v>66</v>
      </c>
      <c r="B13">
        <v>665</v>
      </c>
      <c r="C13" s="94"/>
      <c r="D13" t="s">
        <v>118</v>
      </c>
      <c r="I13">
        <v>648.52955217395299</v>
      </c>
      <c r="K13">
        <v>369</v>
      </c>
    </row>
    <row r="14" spans="1:11" x14ac:dyDescent="0.2">
      <c r="A14" t="s">
        <v>67</v>
      </c>
      <c r="B14">
        <v>0</v>
      </c>
      <c r="C14" s="94"/>
      <c r="D14" s="29" t="s">
        <v>119</v>
      </c>
      <c r="I14">
        <v>16.470447826046961</v>
      </c>
      <c r="K14">
        <v>295</v>
      </c>
    </row>
    <row r="15" spans="1:11" x14ac:dyDescent="0.2">
      <c r="A15" t="s">
        <v>68</v>
      </c>
      <c r="B15">
        <v>0</v>
      </c>
      <c r="C15" s="94"/>
      <c r="D15" s="29" t="s">
        <v>120</v>
      </c>
      <c r="I15">
        <v>0</v>
      </c>
      <c r="K15">
        <v>3</v>
      </c>
    </row>
    <row r="16" spans="1:11" x14ac:dyDescent="0.2">
      <c r="A16" t="s">
        <v>69</v>
      </c>
      <c r="B16">
        <v>97.317073170731703</v>
      </c>
      <c r="C16" s="94"/>
      <c r="D16" t="s">
        <v>121</v>
      </c>
      <c r="I16">
        <v>56.241045174976954</v>
      </c>
      <c r="K16">
        <v>31</v>
      </c>
    </row>
    <row r="17" spans="1:13" ht="18" customHeight="1" thickBot="1" x14ac:dyDescent="0.25">
      <c r="A17" t="s">
        <v>70</v>
      </c>
      <c r="B17">
        <v>0</v>
      </c>
      <c r="C17" s="95"/>
      <c r="D17" t="s">
        <v>51</v>
      </c>
      <c r="I17">
        <v>0</v>
      </c>
      <c r="K17">
        <v>51</v>
      </c>
    </row>
    <row r="18" spans="1:13" x14ac:dyDescent="0.2">
      <c r="A18" t="s">
        <v>71</v>
      </c>
      <c r="B18">
        <v>39.647696476964768</v>
      </c>
      <c r="C18" s="96" t="s">
        <v>46</v>
      </c>
      <c r="D18" t="s">
        <v>122</v>
      </c>
      <c r="I18">
        <v>77.331437115593303</v>
      </c>
      <c r="K18">
        <v>44</v>
      </c>
      <c r="L18">
        <f>B18/B13</f>
        <v>5.9620596205962058E-2</v>
      </c>
      <c r="M18">
        <f>I18/I13</f>
        <v>0.1192411924119241</v>
      </c>
    </row>
    <row r="19" spans="1:13" x14ac:dyDescent="0.2">
      <c r="A19" t="s">
        <v>72</v>
      </c>
      <c r="B19">
        <v>528.03523035230342</v>
      </c>
      <c r="C19" s="97"/>
      <c r="D19" t="s">
        <v>123</v>
      </c>
      <c r="I19">
        <v>514.9570698833827</v>
      </c>
      <c r="K19">
        <v>293</v>
      </c>
    </row>
    <row r="20" spans="1:13" x14ac:dyDescent="0.2">
      <c r="A20" t="s">
        <v>73</v>
      </c>
      <c r="B20">
        <v>14.904741109358055</v>
      </c>
      <c r="C20" s="97"/>
      <c r="D20" t="s">
        <v>124</v>
      </c>
      <c r="I20">
        <v>9.44</v>
      </c>
      <c r="K20">
        <f>B20-I20</f>
        <v>5.4647411093580551</v>
      </c>
    </row>
    <row r="21" spans="1:13" x14ac:dyDescent="0.2">
      <c r="A21" t="s">
        <v>74</v>
      </c>
      <c r="B21">
        <v>44</v>
      </c>
      <c r="C21" s="97"/>
      <c r="D21" t="s">
        <v>50</v>
      </c>
      <c r="I21">
        <v>44</v>
      </c>
      <c r="K21">
        <v>44</v>
      </c>
    </row>
    <row r="22" spans="1:13" x14ac:dyDescent="0.2">
      <c r="A22" t="s">
        <v>75</v>
      </c>
      <c r="B22">
        <v>6</v>
      </c>
      <c r="C22" s="97"/>
      <c r="D22" t="s">
        <v>125</v>
      </c>
      <c r="I22">
        <v>6</v>
      </c>
      <c r="K22">
        <v>1</v>
      </c>
    </row>
    <row r="23" spans="1:13" x14ac:dyDescent="0.2">
      <c r="A23" t="s">
        <v>76</v>
      </c>
      <c r="B23">
        <v>3.271772438639573</v>
      </c>
      <c r="C23" s="97"/>
      <c r="D23" t="s">
        <v>126</v>
      </c>
      <c r="I23">
        <v>5.31</v>
      </c>
      <c r="K23">
        <v>9</v>
      </c>
      <c r="L23">
        <f>B23/(SUM(B34:B40))</f>
        <v>1.4999999999999999E-2</v>
      </c>
      <c r="M23">
        <f>I23/(SUM(I34:I40))</f>
        <v>0.03</v>
      </c>
    </row>
    <row r="24" spans="1:13" x14ac:dyDescent="0.2">
      <c r="A24" t="s">
        <v>77</v>
      </c>
      <c r="B24">
        <v>85.150457624742828</v>
      </c>
      <c r="C24" s="97"/>
      <c r="D24" t="s">
        <v>127</v>
      </c>
      <c r="I24">
        <v>146.64022842989928</v>
      </c>
      <c r="K24">
        <v>114</v>
      </c>
    </row>
    <row r="25" spans="1:13" x14ac:dyDescent="0.2">
      <c r="A25" t="s">
        <v>78</v>
      </c>
      <c r="B25">
        <v>78.428053075421033</v>
      </c>
      <c r="C25" s="97"/>
      <c r="D25" t="s">
        <v>128</v>
      </c>
      <c r="I25">
        <v>135.0633682906967</v>
      </c>
      <c r="K25">
        <v>105</v>
      </c>
      <c r="M25">
        <f>I25/I42</f>
        <v>0.25</v>
      </c>
    </row>
    <row r="26" spans="1:13" ht="16" thickBot="1" x14ac:dyDescent="0.25">
      <c r="A26" t="s">
        <v>79</v>
      </c>
      <c r="B26">
        <v>80</v>
      </c>
      <c r="C26" s="98"/>
      <c r="D26" t="s">
        <v>129</v>
      </c>
      <c r="I26">
        <v>80</v>
      </c>
      <c r="K26">
        <v>80</v>
      </c>
    </row>
    <row r="27" spans="1:13" x14ac:dyDescent="0.2">
      <c r="A27" t="s">
        <v>80</v>
      </c>
      <c r="B27">
        <v>35.414122389742843</v>
      </c>
      <c r="C27" s="90" t="s">
        <v>41</v>
      </c>
      <c r="D27" t="s">
        <v>130</v>
      </c>
      <c r="E27" s="46">
        <f>SUM(B27:B33)</f>
        <v>153.37227190483259</v>
      </c>
      <c r="I27">
        <v>35.414122389742843</v>
      </c>
      <c r="J27" s="46">
        <f>SUM(I27:I33)</f>
        <v>38.151493001023894</v>
      </c>
      <c r="K27">
        <v>35</v>
      </c>
      <c r="L27" s="46">
        <f>SUM(K27:K33)</f>
        <v>242.7</v>
      </c>
    </row>
    <row r="28" spans="1:13" x14ac:dyDescent="0.2">
      <c r="A28" t="s">
        <v>81</v>
      </c>
      <c r="B28">
        <v>108.95854484748259</v>
      </c>
      <c r="C28" s="91"/>
      <c r="D28" t="s">
        <v>131</v>
      </c>
      <c r="I28">
        <v>0</v>
      </c>
      <c r="K28">
        <v>109</v>
      </c>
    </row>
    <row r="29" spans="1:13" x14ac:dyDescent="0.2">
      <c r="A29" t="s">
        <v>82</v>
      </c>
      <c r="B29">
        <v>0</v>
      </c>
      <c r="C29" s="91"/>
      <c r="D29" t="s">
        <v>23</v>
      </c>
      <c r="I29">
        <v>0</v>
      </c>
      <c r="K29">
        <v>7.6</v>
      </c>
    </row>
    <row r="30" spans="1:13" x14ac:dyDescent="0.2">
      <c r="A30" t="s">
        <v>83</v>
      </c>
      <c r="B30">
        <v>0</v>
      </c>
      <c r="C30" s="91"/>
      <c r="D30" t="s">
        <v>132</v>
      </c>
      <c r="I30">
        <v>0</v>
      </c>
      <c r="K30">
        <v>51.6</v>
      </c>
    </row>
    <row r="31" spans="1:13" x14ac:dyDescent="0.2">
      <c r="A31" t="s">
        <v>84</v>
      </c>
      <c r="B31">
        <v>6.2622340563261254</v>
      </c>
      <c r="C31" s="91"/>
      <c r="D31" t="s">
        <v>25</v>
      </c>
      <c r="I31">
        <v>0</v>
      </c>
      <c r="K31">
        <v>18.899999999999999</v>
      </c>
    </row>
    <row r="32" spans="1:13" x14ac:dyDescent="0.2">
      <c r="A32" t="s">
        <v>85</v>
      </c>
      <c r="B32">
        <v>0</v>
      </c>
      <c r="C32" s="91"/>
      <c r="D32" t="s">
        <v>26</v>
      </c>
      <c r="I32">
        <v>0</v>
      </c>
      <c r="K32">
        <v>17.899999999999999</v>
      </c>
    </row>
    <row r="33" spans="1:12" ht="16" thickBot="1" x14ac:dyDescent="0.25">
      <c r="A33" t="s">
        <v>86</v>
      </c>
      <c r="B33">
        <v>2.737370611281047</v>
      </c>
      <c r="C33" s="92"/>
      <c r="D33" t="s">
        <v>133</v>
      </c>
      <c r="I33" s="24">
        <v>2.7373706112810519</v>
      </c>
      <c r="K33">
        <v>2.7</v>
      </c>
    </row>
    <row r="34" spans="1:12" x14ac:dyDescent="0.2">
      <c r="A34" t="s">
        <v>87</v>
      </c>
      <c r="B34">
        <v>36</v>
      </c>
      <c r="C34" s="90" t="s">
        <v>42</v>
      </c>
      <c r="D34" t="s">
        <v>130</v>
      </c>
      <c r="E34" s="46">
        <f>SUM(B34:B40)</f>
        <v>218.11816257597155</v>
      </c>
      <c r="I34">
        <v>36</v>
      </c>
      <c r="J34" s="26">
        <f>SUM(I34:I40)</f>
        <v>177</v>
      </c>
      <c r="K34">
        <v>35.5</v>
      </c>
      <c r="L34" s="26">
        <f>SUM(K34:K40)</f>
        <v>224.10000000000002</v>
      </c>
    </row>
    <row r="35" spans="1:12" x14ac:dyDescent="0.2">
      <c r="A35" t="s">
        <v>88</v>
      </c>
      <c r="B35">
        <v>40.4</v>
      </c>
      <c r="C35" s="91"/>
      <c r="D35" t="s">
        <v>134</v>
      </c>
      <c r="I35">
        <v>0</v>
      </c>
      <c r="K35">
        <v>40.4</v>
      </c>
    </row>
    <row r="36" spans="1:12" x14ac:dyDescent="0.2">
      <c r="A36" t="s">
        <v>89</v>
      </c>
      <c r="B36">
        <v>0</v>
      </c>
      <c r="C36" s="91"/>
      <c r="D36" t="s">
        <v>23</v>
      </c>
      <c r="I36">
        <v>0</v>
      </c>
      <c r="K36">
        <v>0.2</v>
      </c>
    </row>
    <row r="37" spans="1:12" x14ac:dyDescent="0.2">
      <c r="A37" t="s">
        <v>90</v>
      </c>
      <c r="B37">
        <v>0</v>
      </c>
      <c r="C37" s="91"/>
      <c r="D37" t="s">
        <v>132</v>
      </c>
      <c r="I37">
        <v>0</v>
      </c>
      <c r="K37">
        <v>4.8</v>
      </c>
    </row>
    <row r="38" spans="1:12" x14ac:dyDescent="0.2">
      <c r="A38" t="s">
        <v>91</v>
      </c>
      <c r="B38">
        <v>0.7181625759715502</v>
      </c>
      <c r="C38" s="91"/>
      <c r="D38" t="s">
        <v>25</v>
      </c>
      <c r="I38">
        <v>0</v>
      </c>
      <c r="K38">
        <v>2.2000000000000002</v>
      </c>
    </row>
    <row r="39" spans="1:12" x14ac:dyDescent="0.2">
      <c r="A39" t="s">
        <v>92</v>
      </c>
      <c r="B39">
        <v>0</v>
      </c>
      <c r="C39" s="91"/>
      <c r="D39" t="s">
        <v>235</v>
      </c>
      <c r="I39">
        <v>0</v>
      </c>
      <c r="K39">
        <v>0.5</v>
      </c>
    </row>
    <row r="40" spans="1:12" ht="16" thickBot="1" x14ac:dyDescent="0.25">
      <c r="A40" t="s">
        <v>93</v>
      </c>
      <c r="B40">
        <v>141</v>
      </c>
      <c r="C40" s="92"/>
      <c r="D40" t="s">
        <v>236</v>
      </c>
      <c r="I40">
        <v>141</v>
      </c>
      <c r="K40">
        <v>140.5</v>
      </c>
    </row>
    <row r="41" spans="1:12" ht="16" thickBot="1" x14ac:dyDescent="0.25">
      <c r="A41" t="s">
        <v>94</v>
      </c>
      <c r="B41">
        <v>85.150457624742828</v>
      </c>
      <c r="C41" s="43" t="s">
        <v>103</v>
      </c>
      <c r="D41" t="s">
        <v>135</v>
      </c>
      <c r="I41">
        <v>0</v>
      </c>
      <c r="K41" t="s">
        <v>137</v>
      </c>
    </row>
    <row r="42" spans="1:12" ht="16" thickBot="1" x14ac:dyDescent="0.25">
      <c r="A42" t="s">
        <v>102</v>
      </c>
      <c r="B42">
        <v>627.42442460336827</v>
      </c>
      <c r="C42" s="28" t="s">
        <v>44</v>
      </c>
      <c r="D42" t="s">
        <v>136</v>
      </c>
      <c r="I42" s="46">
        <v>540.2534731627868</v>
      </c>
      <c r="K42" s="26">
        <v>420</v>
      </c>
    </row>
    <row r="44" spans="1:12" x14ac:dyDescent="0.2">
      <c r="A44" t="s">
        <v>104</v>
      </c>
    </row>
    <row r="45" spans="1:12" x14ac:dyDescent="0.2">
      <c r="A45" t="s">
        <v>105</v>
      </c>
      <c r="B45" s="44">
        <f>(SUM(B34:B40))/SUM(B27:B33)</f>
        <v>1.4221486052662358</v>
      </c>
      <c r="I45" s="84">
        <f>(SUM(I34:I40))/SUM(I27:I33)</f>
        <v>4.6393990399078158</v>
      </c>
      <c r="K45" s="84">
        <f>(SUM(K34:K40))/SUM(K27:K33)</f>
        <v>0.92336217552534006</v>
      </c>
    </row>
    <row r="46" spans="1:12" x14ac:dyDescent="0.2">
      <c r="B46" s="44"/>
    </row>
    <row r="47" spans="1:12" x14ac:dyDescent="0.2">
      <c r="A47" t="s">
        <v>106</v>
      </c>
      <c r="B47" s="45">
        <f>(B19+B22)/(B22+B19+E34+B26)</f>
        <v>0.64175094987365267</v>
      </c>
      <c r="I47" s="45">
        <f>(I19+I22)/(I22+I19+J34+I26)</f>
        <v>0.66964758088961795</v>
      </c>
      <c r="K47" s="45">
        <f>(K19+K22)/(K22+K19+L34+K26)</f>
        <v>0.49155659588697542</v>
      </c>
    </row>
  </sheetData>
  <mergeCells count="5">
    <mergeCell ref="C2:C11"/>
    <mergeCell ref="C27:C33"/>
    <mergeCell ref="C34:C40"/>
    <mergeCell ref="C12:C17"/>
    <mergeCell ref="C18:C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E9" sqref="E9"/>
    </sheetView>
  </sheetViews>
  <sheetFormatPr baseColWidth="10" defaultColWidth="8.83203125" defaultRowHeight="15" x14ac:dyDescent="0.2"/>
  <cols>
    <col min="1" max="1" width="3.6640625" bestFit="1" customWidth="1"/>
    <col min="2" max="2" width="3.83203125" bestFit="1" customWidth="1"/>
    <col min="3" max="3" width="4.1640625" bestFit="1" customWidth="1"/>
    <col min="4" max="4" width="13.83203125" customWidth="1"/>
    <col min="5" max="5" width="21.33203125" bestFit="1" customWidth="1"/>
  </cols>
  <sheetData>
    <row r="1" spans="1:5" x14ac:dyDescent="0.2">
      <c r="A1" t="s">
        <v>95</v>
      </c>
      <c r="B1" t="s">
        <v>96</v>
      </c>
      <c r="C1" t="s">
        <v>97</v>
      </c>
      <c r="D1" t="s">
        <v>98</v>
      </c>
      <c r="E1" t="s">
        <v>99</v>
      </c>
    </row>
    <row r="2" spans="1:5" x14ac:dyDescent="0.2">
      <c r="A2" t="s">
        <v>66</v>
      </c>
      <c r="B2" s="25">
        <v>545.19390175524143</v>
      </c>
      <c r="C2" s="25">
        <v>665</v>
      </c>
      <c r="D2" s="25">
        <v>119.80609824475857</v>
      </c>
      <c r="E2" s="25">
        <v>21.974952004973847</v>
      </c>
    </row>
    <row r="3" spans="1:5" x14ac:dyDescent="0.2">
      <c r="A3" t="s">
        <v>67</v>
      </c>
      <c r="B3" s="25">
        <v>0</v>
      </c>
      <c r="C3" s="25">
        <v>119.80609824475867</v>
      </c>
      <c r="D3" s="25">
        <v>119.80609824475867</v>
      </c>
      <c r="E3" s="25" t="s">
        <v>100</v>
      </c>
    </row>
    <row r="4" spans="1:5" x14ac:dyDescent="0.2">
      <c r="A4" t="s">
        <v>68</v>
      </c>
      <c r="B4" s="25">
        <v>0</v>
      </c>
      <c r="C4" s="25">
        <v>6</v>
      </c>
      <c r="D4" s="25">
        <v>6</v>
      </c>
      <c r="E4" s="25" t="s">
        <v>100</v>
      </c>
    </row>
    <row r="5" spans="1:5" x14ac:dyDescent="0.2">
      <c r="A5" t="s">
        <v>72</v>
      </c>
      <c r="B5" s="25">
        <v>432.90464285714296</v>
      </c>
      <c r="C5" s="25">
        <v>528.03523035230342</v>
      </c>
      <c r="D5" s="25">
        <v>95.130587495160455</v>
      </c>
      <c r="E5" s="25">
        <v>21.974952004973812</v>
      </c>
    </row>
    <row r="6" spans="1:5" x14ac:dyDescent="0.2">
      <c r="A6" t="s">
        <v>75</v>
      </c>
      <c r="B6" s="25">
        <v>0</v>
      </c>
      <c r="C6" s="25">
        <v>6</v>
      </c>
      <c r="D6" s="25">
        <v>6</v>
      </c>
      <c r="E6" s="25" t="s">
        <v>100</v>
      </c>
    </row>
    <row r="7" spans="1:5" x14ac:dyDescent="0.2">
      <c r="A7" t="s">
        <v>74</v>
      </c>
      <c r="B7" s="25">
        <v>0</v>
      </c>
      <c r="C7" s="25">
        <v>44</v>
      </c>
      <c r="D7" s="25">
        <v>44</v>
      </c>
      <c r="E7" s="25" t="s">
        <v>100</v>
      </c>
    </row>
    <row r="8" spans="1:5" x14ac:dyDescent="0.2">
      <c r="A8" t="s">
        <v>87</v>
      </c>
      <c r="B8" s="25">
        <v>0</v>
      </c>
      <c r="C8" s="25">
        <v>36</v>
      </c>
      <c r="D8" s="25">
        <v>36</v>
      </c>
      <c r="E8" s="25" t="s">
        <v>100</v>
      </c>
    </row>
    <row r="9" spans="1:5" x14ac:dyDescent="0.2">
      <c r="A9" t="s">
        <v>88</v>
      </c>
      <c r="B9" s="25">
        <v>0</v>
      </c>
      <c r="C9" s="25">
        <v>40.4</v>
      </c>
      <c r="D9" s="25">
        <v>40.4</v>
      </c>
      <c r="E9" s="25" t="s">
        <v>100</v>
      </c>
    </row>
    <row r="10" spans="1:5" x14ac:dyDescent="0.2">
      <c r="A10" t="s">
        <v>89</v>
      </c>
      <c r="B10" s="25">
        <v>0</v>
      </c>
      <c r="C10" s="25">
        <v>0.2</v>
      </c>
      <c r="D10" s="25">
        <v>0.2</v>
      </c>
      <c r="E10" s="25" t="s">
        <v>100</v>
      </c>
    </row>
    <row r="11" spans="1:5" x14ac:dyDescent="0.2">
      <c r="A11" t="s">
        <v>90</v>
      </c>
      <c r="B11" s="25">
        <v>0</v>
      </c>
      <c r="C11" s="25">
        <v>4.8</v>
      </c>
      <c r="D11" s="25">
        <v>4.8</v>
      </c>
      <c r="E11" s="25" t="s">
        <v>100</v>
      </c>
    </row>
    <row r="12" spans="1:5" x14ac:dyDescent="0.2">
      <c r="A12" t="s">
        <v>91</v>
      </c>
      <c r="B12" s="25">
        <v>0</v>
      </c>
      <c r="C12" s="25">
        <v>2.2000000000000002</v>
      </c>
      <c r="D12" s="25">
        <v>2.2000000000000002</v>
      </c>
      <c r="E12" s="25" t="s">
        <v>100</v>
      </c>
    </row>
    <row r="13" spans="1:5" x14ac:dyDescent="0.2">
      <c r="A13" t="s">
        <v>92</v>
      </c>
      <c r="B13" s="25">
        <v>0</v>
      </c>
      <c r="C13" s="25">
        <v>0.5</v>
      </c>
      <c r="D13" s="25">
        <v>0.5</v>
      </c>
      <c r="E13" s="25" t="s">
        <v>100</v>
      </c>
    </row>
    <row r="14" spans="1:5" x14ac:dyDescent="0.2">
      <c r="A14" t="s">
        <v>93</v>
      </c>
      <c r="B14" s="25">
        <v>56.045818610045878</v>
      </c>
      <c r="C14" s="25">
        <v>141</v>
      </c>
      <c r="D14" s="25">
        <v>84.95418138995413</v>
      </c>
      <c r="E14" s="25">
        <v>151.57987428294356</v>
      </c>
    </row>
    <row r="16" spans="1:5" x14ac:dyDescent="0.2">
      <c r="A16" t="s">
        <v>237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B2" sqref="B2"/>
    </sheetView>
  </sheetViews>
  <sheetFormatPr baseColWidth="10" defaultColWidth="8.83203125" defaultRowHeight="15" x14ac:dyDescent="0.2"/>
  <cols>
    <col min="1" max="1" width="3.6640625" customWidth="1"/>
    <col min="2" max="2" width="19.33203125" bestFit="1" customWidth="1"/>
  </cols>
  <sheetData>
    <row r="1" spans="1:2" x14ac:dyDescent="0.2">
      <c r="A1" t="s">
        <v>95</v>
      </c>
      <c r="B1" t="s">
        <v>239</v>
      </c>
    </row>
    <row r="2" spans="1:2" x14ac:dyDescent="0.2">
      <c r="A2" t="s">
        <v>66</v>
      </c>
      <c r="B2">
        <v>0.40529718546157578</v>
      </c>
    </row>
    <row r="3" spans="1:2" x14ac:dyDescent="0.2">
      <c r="A3" t="s">
        <v>67</v>
      </c>
      <c r="B3">
        <v>1.0000070520598137</v>
      </c>
    </row>
    <row r="4" spans="1:2" x14ac:dyDescent="0.2">
      <c r="A4" t="s">
        <v>68</v>
      </c>
      <c r="B4">
        <v>1.0000070520598137</v>
      </c>
    </row>
    <row r="5" spans="1:2" x14ac:dyDescent="0.2">
      <c r="A5" t="s">
        <v>72</v>
      </c>
      <c r="B5">
        <v>0.40529718546157578</v>
      </c>
    </row>
    <row r="6" spans="1:2" x14ac:dyDescent="0.2">
      <c r="A6" t="s">
        <v>75</v>
      </c>
      <c r="B6">
        <v>0.993881638763213</v>
      </c>
    </row>
    <row r="7" spans="1:2" x14ac:dyDescent="0.2">
      <c r="A7" t="s">
        <v>74</v>
      </c>
      <c r="B7">
        <v>0.95438730212929357</v>
      </c>
    </row>
    <row r="8" spans="1:2" x14ac:dyDescent="0.2">
      <c r="A8" t="s">
        <v>87</v>
      </c>
      <c r="B8">
        <v>0.96241388899278346</v>
      </c>
    </row>
    <row r="9" spans="1:2" x14ac:dyDescent="0.2">
      <c r="A9" t="s">
        <v>88</v>
      </c>
      <c r="B9">
        <v>0.96186487454548353</v>
      </c>
    </row>
    <row r="10" spans="1:2" x14ac:dyDescent="0.2">
      <c r="A10" t="s">
        <v>89</v>
      </c>
      <c r="B10">
        <v>1.0000070520598134</v>
      </c>
    </row>
    <row r="11" spans="1:2" x14ac:dyDescent="0.2">
      <c r="A11" t="s">
        <v>90</v>
      </c>
      <c r="B11">
        <v>1.0000070520598137</v>
      </c>
    </row>
    <row r="12" spans="1:2" x14ac:dyDescent="0.2">
      <c r="A12" t="s">
        <v>91</v>
      </c>
      <c r="B12">
        <v>0.99984804883784328</v>
      </c>
    </row>
    <row r="13" spans="1:2" x14ac:dyDescent="0.2">
      <c r="A13" t="s">
        <v>92</v>
      </c>
      <c r="B13">
        <v>1.0000070520598137</v>
      </c>
    </row>
    <row r="14" spans="1:2" x14ac:dyDescent="0.2">
      <c r="A14" t="s">
        <v>93</v>
      </c>
      <c r="B14">
        <v>0.83173704420439354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97"/>
  <sheetViews>
    <sheetView zoomScale="50" zoomScaleNormal="50" workbookViewId="0">
      <pane xSplit="4" ySplit="2" topLeftCell="E3" activePane="bottomRight" state="frozen"/>
      <selection pane="topRight" activeCell="E1" sqref="E1"/>
      <selection pane="bottomLeft" activeCell="A3" sqref="A3"/>
      <selection pane="bottomRight" activeCell="A158" sqref="A158"/>
    </sheetView>
  </sheetViews>
  <sheetFormatPr baseColWidth="10" defaultColWidth="8.6640625" defaultRowHeight="15" x14ac:dyDescent="0.2"/>
  <cols>
    <col min="1" max="1" width="13" style="47" customWidth="1"/>
    <col min="2" max="2" width="17.5" style="47" customWidth="1"/>
    <col min="3" max="3" width="20.1640625" style="47" customWidth="1"/>
    <col min="4" max="4" width="5.33203125" style="47" customWidth="1"/>
    <col min="5" max="5" width="6.83203125" style="47" customWidth="1"/>
    <col min="6" max="6" width="13.5" style="47" customWidth="1"/>
    <col min="7" max="9" width="20.83203125" style="47" customWidth="1"/>
    <col min="10" max="10" width="13" style="47" customWidth="1"/>
    <col min="11" max="20" width="20.83203125" style="47" customWidth="1"/>
    <col min="21" max="21" width="13" style="47" customWidth="1"/>
    <col min="22" max="22" width="20.83203125" style="47" customWidth="1"/>
    <col min="23" max="23" width="9.5" style="47" bestFit="1" customWidth="1"/>
    <col min="24" max="24" width="9.6640625" style="47" bestFit="1" customWidth="1"/>
    <col min="25" max="25" width="10.5" style="47" customWidth="1"/>
    <col min="26" max="33" width="8.6640625" style="47"/>
    <col min="34" max="34" width="14.33203125" style="47" customWidth="1"/>
    <col min="35" max="38" width="8.6640625" style="47"/>
    <col min="39" max="39" width="19.83203125" style="47" customWidth="1"/>
    <col min="40" max="40" width="8.6640625" style="47"/>
    <col min="41" max="41" width="17.33203125" style="47" bestFit="1" customWidth="1"/>
    <col min="42" max="16384" width="8.6640625" style="47"/>
  </cols>
  <sheetData>
    <row r="1" spans="1:23" x14ac:dyDescent="0.2">
      <c r="A1" s="99" t="s">
        <v>138</v>
      </c>
      <c r="B1" s="100"/>
      <c r="C1" s="100"/>
      <c r="D1" s="100"/>
      <c r="E1" s="100"/>
      <c r="F1" s="100"/>
      <c r="G1" s="100"/>
      <c r="H1" s="100"/>
      <c r="I1" s="100"/>
      <c r="J1" s="100"/>
      <c r="K1" s="100"/>
      <c r="L1" s="100"/>
      <c r="M1" s="100"/>
      <c r="N1" s="100"/>
      <c r="O1" s="100"/>
      <c r="P1" s="100"/>
      <c r="Q1" s="100"/>
      <c r="R1" s="100"/>
      <c r="S1" s="100"/>
      <c r="T1" s="100"/>
      <c r="U1" s="100"/>
      <c r="V1" s="100"/>
    </row>
    <row r="2" spans="1:23" ht="32" x14ac:dyDescent="0.2">
      <c r="A2" s="48" t="s">
        <v>139</v>
      </c>
      <c r="B2" s="49" t="s">
        <v>140</v>
      </c>
      <c r="C2" s="48" t="s">
        <v>141</v>
      </c>
      <c r="D2" s="48" t="s">
        <v>142</v>
      </c>
      <c r="E2" s="48" t="s">
        <v>143</v>
      </c>
      <c r="F2" s="50">
        <v>2020</v>
      </c>
      <c r="G2" s="50">
        <v>2025</v>
      </c>
      <c r="H2" s="50">
        <v>2030</v>
      </c>
      <c r="I2" s="50">
        <v>2035</v>
      </c>
      <c r="J2" s="50">
        <v>2040</v>
      </c>
      <c r="K2" s="50">
        <v>2045</v>
      </c>
      <c r="L2" s="50">
        <v>2050</v>
      </c>
      <c r="M2" s="50">
        <v>2055</v>
      </c>
      <c r="N2" s="50">
        <v>2060</v>
      </c>
      <c r="O2" s="50">
        <v>2065</v>
      </c>
      <c r="P2" s="50">
        <v>2070</v>
      </c>
      <c r="Q2" s="50">
        <v>2075</v>
      </c>
      <c r="R2" s="50">
        <v>2080</v>
      </c>
      <c r="S2" s="50">
        <v>2085</v>
      </c>
      <c r="T2" s="50">
        <v>2090</v>
      </c>
      <c r="U2" s="50">
        <v>2095</v>
      </c>
      <c r="V2" s="50">
        <v>2100</v>
      </c>
      <c r="W2" s="47" t="s">
        <v>144</v>
      </c>
    </row>
    <row r="3" spans="1:23" ht="16" x14ac:dyDescent="0.2">
      <c r="A3" s="51">
        <v>900</v>
      </c>
      <c r="B3" s="52" t="s">
        <v>145</v>
      </c>
      <c r="C3" s="52" t="s">
        <v>146</v>
      </c>
      <c r="D3" s="51" t="s">
        <v>147</v>
      </c>
      <c r="E3" s="51" t="s">
        <v>148</v>
      </c>
      <c r="F3" s="53">
        <v>677942</v>
      </c>
      <c r="G3" s="53">
        <v>676919</v>
      </c>
      <c r="H3" s="53">
        <v>677442</v>
      </c>
      <c r="I3" s="53">
        <v>681211</v>
      </c>
      <c r="J3" s="53">
        <v>685645</v>
      </c>
      <c r="K3" s="53">
        <v>689531</v>
      </c>
      <c r="L3" s="53">
        <v>690176</v>
      </c>
      <c r="M3" s="53">
        <v>688032</v>
      </c>
      <c r="N3" s="53">
        <v>683566</v>
      </c>
      <c r="O3" s="53">
        <v>678937</v>
      </c>
      <c r="P3" s="53">
        <v>673639</v>
      </c>
      <c r="Q3" s="53">
        <v>668180</v>
      </c>
      <c r="R3" s="53">
        <v>661953</v>
      </c>
      <c r="S3" s="53">
        <v>653766</v>
      </c>
      <c r="T3" s="53">
        <v>644354</v>
      </c>
      <c r="U3" s="53">
        <v>634067</v>
      </c>
      <c r="V3" s="53">
        <v>623617</v>
      </c>
      <c r="W3" s="47">
        <f>V3/F3*100</f>
        <v>91.986777629944754</v>
      </c>
    </row>
    <row r="4" spans="1:23" ht="16" x14ac:dyDescent="0.2">
      <c r="A4" s="51">
        <v>900</v>
      </c>
      <c r="B4" s="52" t="s">
        <v>145</v>
      </c>
      <c r="C4" s="52" t="s">
        <v>146</v>
      </c>
      <c r="D4" s="51" t="s">
        <v>149</v>
      </c>
      <c r="E4" s="51" t="s">
        <v>148</v>
      </c>
      <c r="F4" s="53">
        <v>664439</v>
      </c>
      <c r="G4" s="53">
        <v>672627</v>
      </c>
      <c r="H4" s="53">
        <v>671912</v>
      </c>
      <c r="I4" s="53">
        <v>672732</v>
      </c>
      <c r="J4" s="53">
        <v>676879</v>
      </c>
      <c r="K4" s="53">
        <v>681644</v>
      </c>
      <c r="L4" s="53">
        <v>685841</v>
      </c>
      <c r="M4" s="53">
        <v>686782</v>
      </c>
      <c r="N4" s="53">
        <v>684906</v>
      </c>
      <c r="O4" s="53">
        <v>680691</v>
      </c>
      <c r="P4" s="53">
        <v>676293</v>
      </c>
      <c r="Q4" s="53">
        <v>671205</v>
      </c>
      <c r="R4" s="53">
        <v>665941</v>
      </c>
      <c r="S4" s="53">
        <v>659893</v>
      </c>
      <c r="T4" s="53">
        <v>651876</v>
      </c>
      <c r="U4" s="53">
        <v>642617</v>
      </c>
      <c r="V4" s="53">
        <v>632473</v>
      </c>
      <c r="W4" s="47">
        <f t="shared" ref="W4:W67" si="0">V4/F4*100</f>
        <v>95.189024124110716</v>
      </c>
    </row>
    <row r="5" spans="1:23" ht="32" x14ac:dyDescent="0.2">
      <c r="A5" s="51">
        <v>900</v>
      </c>
      <c r="B5" s="52" t="s">
        <v>145</v>
      </c>
      <c r="C5" s="52" t="s">
        <v>146</v>
      </c>
      <c r="D5" s="51" t="s">
        <v>150</v>
      </c>
      <c r="E5" s="51" t="s">
        <v>148</v>
      </c>
      <c r="F5" s="53">
        <v>641267</v>
      </c>
      <c r="G5" s="53">
        <v>661507</v>
      </c>
      <c r="H5" s="53">
        <v>670108</v>
      </c>
      <c r="I5" s="53">
        <v>669455</v>
      </c>
      <c r="J5" s="53">
        <v>670457</v>
      </c>
      <c r="K5" s="53">
        <v>674744</v>
      </c>
      <c r="L5" s="53">
        <v>679642</v>
      </c>
      <c r="M5" s="53">
        <v>683967</v>
      </c>
      <c r="N5" s="53">
        <v>685032</v>
      </c>
      <c r="O5" s="53">
        <v>683272</v>
      </c>
      <c r="P5" s="53">
        <v>679168</v>
      </c>
      <c r="Q5" s="53">
        <v>674871</v>
      </c>
      <c r="R5" s="53">
        <v>669877</v>
      </c>
      <c r="S5" s="53">
        <v>664702</v>
      </c>
      <c r="T5" s="53">
        <v>658737</v>
      </c>
      <c r="U5" s="53">
        <v>650799</v>
      </c>
      <c r="V5" s="53">
        <v>641615</v>
      </c>
      <c r="W5" s="47">
        <f t="shared" si="0"/>
        <v>100.05426756717561</v>
      </c>
    </row>
    <row r="6" spans="1:23" ht="32" x14ac:dyDescent="0.2">
      <c r="A6" s="51">
        <v>900</v>
      </c>
      <c r="B6" s="52" t="s">
        <v>145</v>
      </c>
      <c r="C6" s="52" t="s">
        <v>146</v>
      </c>
      <c r="D6" s="51" t="s">
        <v>151</v>
      </c>
      <c r="E6" s="51" t="s">
        <v>148</v>
      </c>
      <c r="F6" s="53">
        <v>612196</v>
      </c>
      <c r="G6" s="53">
        <v>638189</v>
      </c>
      <c r="H6" s="53">
        <v>658875</v>
      </c>
      <c r="I6" s="53">
        <v>667783</v>
      </c>
      <c r="J6" s="53">
        <v>667240</v>
      </c>
      <c r="K6" s="53">
        <v>668363</v>
      </c>
      <c r="L6" s="53">
        <v>672763</v>
      </c>
      <c r="M6" s="53">
        <v>677768</v>
      </c>
      <c r="N6" s="53">
        <v>682197</v>
      </c>
      <c r="O6" s="53">
        <v>683364</v>
      </c>
      <c r="P6" s="53">
        <v>681701</v>
      </c>
      <c r="Q6" s="53">
        <v>677689</v>
      </c>
      <c r="R6" s="53">
        <v>673478</v>
      </c>
      <c r="S6" s="53">
        <v>668565</v>
      </c>
      <c r="T6" s="53">
        <v>663468</v>
      </c>
      <c r="U6" s="53">
        <v>657577</v>
      </c>
      <c r="V6" s="53">
        <v>649712</v>
      </c>
      <c r="W6" s="47">
        <f t="shared" si="0"/>
        <v>106.12810276447414</v>
      </c>
    </row>
    <row r="7" spans="1:23" ht="32" x14ac:dyDescent="0.2">
      <c r="A7" s="51">
        <v>900</v>
      </c>
      <c r="B7" s="52" t="s">
        <v>145</v>
      </c>
      <c r="C7" s="52" t="s">
        <v>146</v>
      </c>
      <c r="D7" s="51" t="s">
        <v>152</v>
      </c>
      <c r="E7" s="51" t="s">
        <v>148</v>
      </c>
      <c r="F7" s="53">
        <v>597388</v>
      </c>
      <c r="G7" s="53">
        <v>608553</v>
      </c>
      <c r="H7" s="53">
        <v>635001</v>
      </c>
      <c r="I7" s="53">
        <v>656024</v>
      </c>
      <c r="J7" s="53">
        <v>665002</v>
      </c>
      <c r="K7" s="53">
        <v>664528</v>
      </c>
      <c r="L7" s="53">
        <v>665734</v>
      </c>
      <c r="M7" s="53">
        <v>670267</v>
      </c>
      <c r="N7" s="53">
        <v>675403</v>
      </c>
      <c r="O7" s="53">
        <v>679959</v>
      </c>
      <c r="P7" s="53">
        <v>681254</v>
      </c>
      <c r="Q7" s="53">
        <v>679713</v>
      </c>
      <c r="R7" s="53">
        <v>675822</v>
      </c>
      <c r="S7" s="53">
        <v>671724</v>
      </c>
      <c r="T7" s="53">
        <v>666924</v>
      </c>
      <c r="U7" s="53">
        <v>661934</v>
      </c>
      <c r="V7" s="53">
        <v>656150</v>
      </c>
      <c r="W7" s="47">
        <f t="shared" si="0"/>
        <v>109.83648817853724</v>
      </c>
    </row>
    <row r="8" spans="1:23" ht="32" x14ac:dyDescent="0.2">
      <c r="A8" s="51">
        <v>900</v>
      </c>
      <c r="B8" s="52" t="s">
        <v>145</v>
      </c>
      <c r="C8" s="52" t="s">
        <v>146</v>
      </c>
      <c r="D8" s="51" t="s">
        <v>153</v>
      </c>
      <c r="E8" s="51" t="s">
        <v>148</v>
      </c>
      <c r="F8" s="53">
        <v>594692</v>
      </c>
      <c r="G8" s="53">
        <v>594260</v>
      </c>
      <c r="H8" s="53">
        <v>605553</v>
      </c>
      <c r="I8" s="53">
        <v>632168</v>
      </c>
      <c r="J8" s="53">
        <v>653151</v>
      </c>
      <c r="K8" s="53">
        <v>662154</v>
      </c>
      <c r="L8" s="53">
        <v>661720</v>
      </c>
      <c r="M8" s="53">
        <v>663073</v>
      </c>
      <c r="N8" s="53">
        <v>667746</v>
      </c>
      <c r="O8" s="53">
        <v>673021</v>
      </c>
      <c r="P8" s="53">
        <v>677717</v>
      </c>
      <c r="Q8" s="53">
        <v>679156</v>
      </c>
      <c r="R8" s="53">
        <v>677756</v>
      </c>
      <c r="S8" s="53">
        <v>674005</v>
      </c>
      <c r="T8" s="53">
        <v>670045</v>
      </c>
      <c r="U8" s="53">
        <v>665379</v>
      </c>
      <c r="V8" s="53">
        <v>660522</v>
      </c>
      <c r="W8" s="47">
        <f t="shared" si="0"/>
        <v>111.06959568986971</v>
      </c>
    </row>
    <row r="9" spans="1:23" ht="32" x14ac:dyDescent="0.2">
      <c r="A9" s="51">
        <v>900</v>
      </c>
      <c r="B9" s="52" t="s">
        <v>145</v>
      </c>
      <c r="C9" s="52" t="s">
        <v>146</v>
      </c>
      <c r="D9" s="51" t="s">
        <v>154</v>
      </c>
      <c r="E9" s="51" t="s">
        <v>148</v>
      </c>
      <c r="F9" s="53">
        <v>605531</v>
      </c>
      <c r="G9" s="53">
        <v>590816</v>
      </c>
      <c r="H9" s="53">
        <v>590398</v>
      </c>
      <c r="I9" s="53">
        <v>601819</v>
      </c>
      <c r="J9" s="53">
        <v>628446</v>
      </c>
      <c r="K9" s="53">
        <v>649501</v>
      </c>
      <c r="L9" s="53">
        <v>658603</v>
      </c>
      <c r="M9" s="53">
        <v>658338</v>
      </c>
      <c r="N9" s="53">
        <v>659846</v>
      </c>
      <c r="O9" s="53">
        <v>664664</v>
      </c>
      <c r="P9" s="53">
        <v>670088</v>
      </c>
      <c r="Q9" s="53">
        <v>674936</v>
      </c>
      <c r="R9" s="53">
        <v>676535</v>
      </c>
      <c r="S9" s="53">
        <v>675292</v>
      </c>
      <c r="T9" s="53">
        <v>671703</v>
      </c>
      <c r="U9" s="53">
        <v>667899</v>
      </c>
      <c r="V9" s="53">
        <v>663391</v>
      </c>
      <c r="W9" s="47">
        <f t="shared" si="0"/>
        <v>109.55524985508586</v>
      </c>
    </row>
    <row r="10" spans="1:23" ht="32" x14ac:dyDescent="0.2">
      <c r="A10" s="51">
        <v>900</v>
      </c>
      <c r="B10" s="52" t="s">
        <v>145</v>
      </c>
      <c r="C10" s="52" t="s">
        <v>146</v>
      </c>
      <c r="D10" s="51" t="s">
        <v>155</v>
      </c>
      <c r="E10" s="51" t="s">
        <v>148</v>
      </c>
      <c r="F10" s="53">
        <v>544819</v>
      </c>
      <c r="G10" s="53">
        <v>599558</v>
      </c>
      <c r="H10" s="53">
        <v>584968</v>
      </c>
      <c r="I10" s="53">
        <v>584795</v>
      </c>
      <c r="J10" s="53">
        <v>596406</v>
      </c>
      <c r="K10" s="53">
        <v>623132</v>
      </c>
      <c r="L10" s="53">
        <v>644320</v>
      </c>
      <c r="M10" s="53">
        <v>653600</v>
      </c>
      <c r="N10" s="53">
        <v>653529</v>
      </c>
      <c r="O10" s="53">
        <v>655214</v>
      </c>
      <c r="P10" s="53">
        <v>660204</v>
      </c>
      <c r="Q10" s="53">
        <v>665803</v>
      </c>
      <c r="R10" s="53">
        <v>670831</v>
      </c>
      <c r="S10" s="53">
        <v>672620</v>
      </c>
      <c r="T10" s="53">
        <v>671569</v>
      </c>
      <c r="U10" s="53">
        <v>668177</v>
      </c>
      <c r="V10" s="53">
        <v>664565</v>
      </c>
      <c r="W10" s="47">
        <f t="shared" si="0"/>
        <v>121.9790425811141</v>
      </c>
    </row>
    <row r="11" spans="1:23" ht="32" x14ac:dyDescent="0.2">
      <c r="A11" s="51">
        <v>900</v>
      </c>
      <c r="B11" s="52" t="s">
        <v>145</v>
      </c>
      <c r="C11" s="52" t="s">
        <v>146</v>
      </c>
      <c r="D11" s="51" t="s">
        <v>156</v>
      </c>
      <c r="E11" s="51" t="s">
        <v>148</v>
      </c>
      <c r="F11" s="53">
        <v>493789</v>
      </c>
      <c r="G11" s="53">
        <v>537471</v>
      </c>
      <c r="H11" s="53">
        <v>591901</v>
      </c>
      <c r="I11" s="53">
        <v>577630</v>
      </c>
      <c r="J11" s="53">
        <v>577753</v>
      </c>
      <c r="K11" s="53">
        <v>589556</v>
      </c>
      <c r="L11" s="53">
        <v>616365</v>
      </c>
      <c r="M11" s="53">
        <v>637660</v>
      </c>
      <c r="N11" s="53">
        <v>647140</v>
      </c>
      <c r="O11" s="53">
        <v>647293</v>
      </c>
      <c r="P11" s="53">
        <v>649189</v>
      </c>
      <c r="Q11" s="53">
        <v>654380</v>
      </c>
      <c r="R11" s="53">
        <v>660190</v>
      </c>
      <c r="S11" s="53">
        <v>665435</v>
      </c>
      <c r="T11" s="53">
        <v>667456</v>
      </c>
      <c r="U11" s="53">
        <v>666644</v>
      </c>
      <c r="V11" s="53">
        <v>663497</v>
      </c>
      <c r="W11" s="47">
        <f t="shared" si="0"/>
        <v>134.36852582783334</v>
      </c>
    </row>
    <row r="12" spans="1:23" ht="32" x14ac:dyDescent="0.2">
      <c r="A12" s="51">
        <v>900</v>
      </c>
      <c r="B12" s="52" t="s">
        <v>145</v>
      </c>
      <c r="C12" s="52" t="s">
        <v>146</v>
      </c>
      <c r="D12" s="51" t="s">
        <v>157</v>
      </c>
      <c r="E12" s="51" t="s">
        <v>148</v>
      </c>
      <c r="F12" s="53">
        <v>479366</v>
      </c>
      <c r="G12" s="53">
        <v>485170</v>
      </c>
      <c r="H12" s="53">
        <v>528475</v>
      </c>
      <c r="I12" s="53">
        <v>582587</v>
      </c>
      <c r="J12" s="53">
        <v>568748</v>
      </c>
      <c r="K12" s="53">
        <v>569188</v>
      </c>
      <c r="L12" s="53">
        <v>581150</v>
      </c>
      <c r="M12" s="53">
        <v>607963</v>
      </c>
      <c r="N12" s="53">
        <v>629374</v>
      </c>
      <c r="O12" s="53">
        <v>639087</v>
      </c>
      <c r="P12" s="53">
        <v>639515</v>
      </c>
      <c r="Q12" s="53">
        <v>641668</v>
      </c>
      <c r="R12" s="53">
        <v>647109</v>
      </c>
      <c r="S12" s="53">
        <v>653176</v>
      </c>
      <c r="T12" s="53">
        <v>658692</v>
      </c>
      <c r="U12" s="53">
        <v>661007</v>
      </c>
      <c r="V12" s="53">
        <v>660500</v>
      </c>
      <c r="W12" s="47">
        <f t="shared" si="0"/>
        <v>137.78615921863462</v>
      </c>
    </row>
    <row r="13" spans="1:23" ht="32" x14ac:dyDescent="0.2">
      <c r="A13" s="51">
        <v>900</v>
      </c>
      <c r="B13" s="52" t="s">
        <v>145</v>
      </c>
      <c r="C13" s="52" t="s">
        <v>146</v>
      </c>
      <c r="D13" s="51" t="s">
        <v>158</v>
      </c>
      <c r="E13" s="51" t="s">
        <v>148</v>
      </c>
      <c r="F13" s="53">
        <v>445773</v>
      </c>
      <c r="G13" s="53">
        <v>468057</v>
      </c>
      <c r="H13" s="53">
        <v>473903</v>
      </c>
      <c r="I13" s="53">
        <v>516676</v>
      </c>
      <c r="J13" s="53">
        <v>570436</v>
      </c>
      <c r="K13" s="53">
        <v>557106</v>
      </c>
      <c r="L13" s="53">
        <v>557894</v>
      </c>
      <c r="M13" s="53">
        <v>569977</v>
      </c>
      <c r="N13" s="53">
        <v>596783</v>
      </c>
      <c r="O13" s="53">
        <v>618335</v>
      </c>
      <c r="P13" s="53">
        <v>628348</v>
      </c>
      <c r="Q13" s="53">
        <v>629140</v>
      </c>
      <c r="R13" s="53">
        <v>631637</v>
      </c>
      <c r="S13" s="53">
        <v>637402</v>
      </c>
      <c r="T13" s="53">
        <v>643813</v>
      </c>
      <c r="U13" s="53">
        <v>649692</v>
      </c>
      <c r="V13" s="53">
        <v>652402</v>
      </c>
      <c r="W13" s="47">
        <f t="shared" si="0"/>
        <v>146.35296440116383</v>
      </c>
    </row>
    <row r="14" spans="1:23" ht="32" x14ac:dyDescent="0.2">
      <c r="A14" s="51">
        <v>900</v>
      </c>
      <c r="B14" s="52" t="s">
        <v>145</v>
      </c>
      <c r="C14" s="52" t="s">
        <v>146</v>
      </c>
      <c r="D14" s="51" t="s">
        <v>159</v>
      </c>
      <c r="E14" s="51" t="s">
        <v>148</v>
      </c>
      <c r="F14" s="53">
        <v>387849</v>
      </c>
      <c r="G14" s="53">
        <v>430696</v>
      </c>
      <c r="H14" s="53">
        <v>452712</v>
      </c>
      <c r="I14" s="53">
        <v>458621</v>
      </c>
      <c r="J14" s="53">
        <v>500642</v>
      </c>
      <c r="K14" s="53">
        <v>553818</v>
      </c>
      <c r="L14" s="53">
        <v>541187</v>
      </c>
      <c r="M14" s="53">
        <v>542394</v>
      </c>
      <c r="N14" s="53">
        <v>554641</v>
      </c>
      <c r="O14" s="53">
        <v>581424</v>
      </c>
      <c r="P14" s="53">
        <v>603166</v>
      </c>
      <c r="Q14" s="53">
        <v>613585</v>
      </c>
      <c r="R14" s="53">
        <v>614877</v>
      </c>
      <c r="S14" s="53">
        <v>617841</v>
      </c>
      <c r="T14" s="53">
        <v>624059</v>
      </c>
      <c r="U14" s="53">
        <v>630945</v>
      </c>
      <c r="V14" s="53">
        <v>637330</v>
      </c>
      <c r="W14" s="47">
        <f t="shared" si="0"/>
        <v>164.32426021467117</v>
      </c>
    </row>
    <row r="15" spans="1:23" ht="32" x14ac:dyDescent="0.2">
      <c r="A15" s="51">
        <v>900</v>
      </c>
      <c r="B15" s="52" t="s">
        <v>145</v>
      </c>
      <c r="C15" s="52" t="s">
        <v>146</v>
      </c>
      <c r="D15" s="51" t="s">
        <v>160</v>
      </c>
      <c r="E15" s="51" t="s">
        <v>148</v>
      </c>
      <c r="F15" s="53">
        <v>322142</v>
      </c>
      <c r="G15" s="53">
        <v>367758</v>
      </c>
      <c r="H15" s="53">
        <v>409748</v>
      </c>
      <c r="I15" s="53">
        <v>431476</v>
      </c>
      <c r="J15" s="53">
        <v>437526</v>
      </c>
      <c r="K15" s="53">
        <v>478519</v>
      </c>
      <c r="L15" s="53">
        <v>530787</v>
      </c>
      <c r="M15" s="53">
        <v>519123</v>
      </c>
      <c r="N15" s="53">
        <v>520909</v>
      </c>
      <c r="O15" s="53">
        <v>533358</v>
      </c>
      <c r="P15" s="53">
        <v>560073</v>
      </c>
      <c r="Q15" s="53">
        <v>582040</v>
      </c>
      <c r="R15" s="53">
        <v>592990</v>
      </c>
      <c r="S15" s="53">
        <v>594962</v>
      </c>
      <c r="T15" s="53">
        <v>598577</v>
      </c>
      <c r="U15" s="53">
        <v>605411</v>
      </c>
      <c r="V15" s="53">
        <v>612957</v>
      </c>
      <c r="W15" s="47">
        <f t="shared" si="0"/>
        <v>190.27540649775565</v>
      </c>
    </row>
    <row r="16" spans="1:23" ht="32" x14ac:dyDescent="0.2">
      <c r="A16" s="51">
        <v>900</v>
      </c>
      <c r="B16" s="52" t="s">
        <v>145</v>
      </c>
      <c r="C16" s="52" t="s">
        <v>146</v>
      </c>
      <c r="D16" s="51" t="s">
        <v>161</v>
      </c>
      <c r="E16" s="51" t="s">
        <v>148</v>
      </c>
      <c r="F16" s="53">
        <v>269644</v>
      </c>
      <c r="G16" s="53">
        <v>296485</v>
      </c>
      <c r="H16" s="53">
        <v>340038</v>
      </c>
      <c r="I16" s="53">
        <v>380605</v>
      </c>
      <c r="J16" s="53">
        <v>401928</v>
      </c>
      <c r="K16" s="53">
        <v>408299</v>
      </c>
      <c r="L16" s="53">
        <v>447800</v>
      </c>
      <c r="M16" s="53">
        <v>498527</v>
      </c>
      <c r="N16" s="53">
        <v>488240</v>
      </c>
      <c r="O16" s="53">
        <v>490736</v>
      </c>
      <c r="P16" s="53">
        <v>503365</v>
      </c>
      <c r="Q16" s="53">
        <v>529851</v>
      </c>
      <c r="R16" s="53">
        <v>551984</v>
      </c>
      <c r="S16" s="53">
        <v>563544</v>
      </c>
      <c r="T16" s="53">
        <v>566399</v>
      </c>
      <c r="U16" s="53">
        <v>570838</v>
      </c>
      <c r="V16" s="53">
        <v>578463</v>
      </c>
      <c r="W16" s="47">
        <f t="shared" si="0"/>
        <v>214.52841524380295</v>
      </c>
    </row>
    <row r="17" spans="1:41" ht="32" x14ac:dyDescent="0.2">
      <c r="A17" s="51">
        <v>900</v>
      </c>
      <c r="B17" s="52" t="s">
        <v>145</v>
      </c>
      <c r="C17" s="52" t="s">
        <v>146</v>
      </c>
      <c r="D17" s="51" t="s">
        <v>162</v>
      </c>
      <c r="E17" s="51" t="s">
        <v>148</v>
      </c>
      <c r="F17" s="53">
        <v>188677</v>
      </c>
      <c r="G17" s="53">
        <v>236706</v>
      </c>
      <c r="H17" s="53">
        <v>261881</v>
      </c>
      <c r="I17" s="53">
        <v>302373</v>
      </c>
      <c r="J17" s="53">
        <v>340463</v>
      </c>
      <c r="K17" s="53">
        <v>361128</v>
      </c>
      <c r="L17" s="53">
        <v>367975</v>
      </c>
      <c r="M17" s="53">
        <v>405163</v>
      </c>
      <c r="N17" s="53">
        <v>453330</v>
      </c>
      <c r="O17" s="53">
        <v>444912</v>
      </c>
      <c r="P17" s="53">
        <v>448221</v>
      </c>
      <c r="Q17" s="53">
        <v>460916</v>
      </c>
      <c r="R17" s="53">
        <v>486836</v>
      </c>
      <c r="S17" s="53">
        <v>508940</v>
      </c>
      <c r="T17" s="53">
        <v>521165</v>
      </c>
      <c r="U17" s="53">
        <v>525104</v>
      </c>
      <c r="V17" s="53">
        <v>530571</v>
      </c>
      <c r="W17" s="47">
        <f t="shared" si="0"/>
        <v>281.20597635111858</v>
      </c>
    </row>
    <row r="18" spans="1:41" ht="32" x14ac:dyDescent="0.2">
      <c r="A18" s="51">
        <v>900</v>
      </c>
      <c r="B18" s="52" t="s">
        <v>145</v>
      </c>
      <c r="C18" s="52" t="s">
        <v>146</v>
      </c>
      <c r="D18" s="51" t="s">
        <v>163</v>
      </c>
      <c r="E18" s="51" t="s">
        <v>148</v>
      </c>
      <c r="F18" s="53">
        <v>123782</v>
      </c>
      <c r="G18" s="53">
        <v>154012</v>
      </c>
      <c r="H18" s="53">
        <v>194427</v>
      </c>
      <c r="I18" s="53">
        <v>217237</v>
      </c>
      <c r="J18" s="53">
        <v>253065</v>
      </c>
      <c r="K18" s="53">
        <v>287229</v>
      </c>
      <c r="L18" s="53">
        <v>306711</v>
      </c>
      <c r="M18" s="53">
        <v>314022</v>
      </c>
      <c r="N18" s="53">
        <v>347682</v>
      </c>
      <c r="O18" s="53">
        <v>391683</v>
      </c>
      <c r="P18" s="53">
        <v>385684</v>
      </c>
      <c r="Q18" s="53">
        <v>389827</v>
      </c>
      <c r="R18" s="53">
        <v>402286</v>
      </c>
      <c r="S18" s="53">
        <v>426964</v>
      </c>
      <c r="T18" s="53">
        <v>448587</v>
      </c>
      <c r="U18" s="53">
        <v>461334</v>
      </c>
      <c r="V18" s="53">
        <v>466522</v>
      </c>
      <c r="W18" s="47">
        <f t="shared" si="0"/>
        <v>376.89001631901243</v>
      </c>
    </row>
    <row r="19" spans="1:41" ht="32" x14ac:dyDescent="0.2">
      <c r="A19" s="51">
        <v>900</v>
      </c>
      <c r="B19" s="52" t="s">
        <v>145</v>
      </c>
      <c r="C19" s="52" t="s">
        <v>146</v>
      </c>
      <c r="D19" s="51" t="s">
        <v>164</v>
      </c>
      <c r="E19" s="51" t="s">
        <v>148</v>
      </c>
      <c r="F19" s="53">
        <v>81930</v>
      </c>
      <c r="G19" s="53">
        <v>89939</v>
      </c>
      <c r="H19" s="53">
        <v>113822</v>
      </c>
      <c r="I19" s="53">
        <v>144898</v>
      </c>
      <c r="J19" s="53">
        <v>163970</v>
      </c>
      <c r="K19" s="53">
        <v>193297</v>
      </c>
      <c r="L19" s="53">
        <v>221727</v>
      </c>
      <c r="M19" s="53">
        <v>238931</v>
      </c>
      <c r="N19" s="53">
        <v>246219</v>
      </c>
      <c r="O19" s="53">
        <v>274608</v>
      </c>
      <c r="P19" s="53">
        <v>312193</v>
      </c>
      <c r="Q19" s="53">
        <v>308872</v>
      </c>
      <c r="R19" s="53">
        <v>313589</v>
      </c>
      <c r="S19" s="53">
        <v>325170</v>
      </c>
      <c r="T19" s="53">
        <v>347497</v>
      </c>
      <c r="U19" s="53">
        <v>367652</v>
      </c>
      <c r="V19" s="53">
        <v>380427</v>
      </c>
      <c r="W19" s="47">
        <f t="shared" si="0"/>
        <v>464.33174661296226</v>
      </c>
    </row>
    <row r="20" spans="1:41" ht="32" x14ac:dyDescent="0.2">
      <c r="A20" s="51">
        <v>900</v>
      </c>
      <c r="B20" s="52" t="s">
        <v>145</v>
      </c>
      <c r="C20" s="52" t="s">
        <v>146</v>
      </c>
      <c r="D20" s="51" t="s">
        <v>165</v>
      </c>
      <c r="E20" s="51" t="s">
        <v>148</v>
      </c>
      <c r="F20" s="53">
        <v>42186</v>
      </c>
      <c r="G20" s="53">
        <v>49694</v>
      </c>
      <c r="H20" s="53">
        <v>55810</v>
      </c>
      <c r="I20" s="53">
        <v>72312</v>
      </c>
      <c r="J20" s="53">
        <v>92884</v>
      </c>
      <c r="K20" s="53">
        <v>106864</v>
      </c>
      <c r="L20" s="53">
        <v>127935</v>
      </c>
      <c r="M20" s="53">
        <v>148740</v>
      </c>
      <c r="N20" s="53">
        <v>162293</v>
      </c>
      <c r="O20" s="53">
        <v>168728</v>
      </c>
      <c r="P20" s="53">
        <v>190003</v>
      </c>
      <c r="Q20" s="53">
        <v>218599</v>
      </c>
      <c r="R20" s="53">
        <v>217829</v>
      </c>
      <c r="S20" s="53">
        <v>222594</v>
      </c>
      <c r="T20" s="53">
        <v>232470</v>
      </c>
      <c r="U20" s="53">
        <v>250875</v>
      </c>
      <c r="V20" s="53">
        <v>268141</v>
      </c>
      <c r="W20" s="47">
        <f t="shared" si="0"/>
        <v>635.6160811643673</v>
      </c>
    </row>
    <row r="21" spans="1:41" ht="32" x14ac:dyDescent="0.2">
      <c r="A21" s="51">
        <v>900</v>
      </c>
      <c r="B21" s="52" t="s">
        <v>145</v>
      </c>
      <c r="C21" s="52" t="s">
        <v>146</v>
      </c>
      <c r="D21" s="51" t="s">
        <v>166</v>
      </c>
      <c r="E21" s="51" t="s">
        <v>148</v>
      </c>
      <c r="F21" s="53">
        <v>16680</v>
      </c>
      <c r="G21" s="53">
        <v>19735</v>
      </c>
      <c r="H21" s="53">
        <v>23737</v>
      </c>
      <c r="I21" s="53">
        <v>27483</v>
      </c>
      <c r="J21" s="53">
        <v>36586</v>
      </c>
      <c r="K21" s="53">
        <v>47540</v>
      </c>
      <c r="L21" s="53">
        <v>55852</v>
      </c>
      <c r="M21" s="53">
        <v>68163</v>
      </c>
      <c r="N21" s="53">
        <v>80623</v>
      </c>
      <c r="O21" s="53">
        <v>89479</v>
      </c>
      <c r="P21" s="53">
        <v>94194</v>
      </c>
      <c r="Q21" s="53">
        <v>107441</v>
      </c>
      <c r="R21" s="53">
        <v>125518</v>
      </c>
      <c r="S21" s="53">
        <v>126528</v>
      </c>
      <c r="T21" s="53">
        <v>130668</v>
      </c>
      <c r="U21" s="53">
        <v>137923</v>
      </c>
      <c r="V21" s="53">
        <v>150953</v>
      </c>
      <c r="W21" s="47">
        <f t="shared" si="0"/>
        <v>904.99400479616304</v>
      </c>
    </row>
    <row r="22" spans="1:41" ht="32" x14ac:dyDescent="0.2">
      <c r="A22" s="51">
        <v>900</v>
      </c>
      <c r="B22" s="52" t="s">
        <v>145</v>
      </c>
      <c r="C22" s="52" t="s">
        <v>146</v>
      </c>
      <c r="D22" s="51" t="s">
        <v>167</v>
      </c>
      <c r="E22" s="51" t="s">
        <v>148</v>
      </c>
      <c r="F22" s="53">
        <v>4134</v>
      </c>
      <c r="G22" s="53">
        <v>5427</v>
      </c>
      <c r="H22" s="53">
        <v>6602</v>
      </c>
      <c r="I22" s="53">
        <v>8147</v>
      </c>
      <c r="J22" s="53">
        <v>9737</v>
      </c>
      <c r="K22" s="53">
        <v>13342</v>
      </c>
      <c r="L22" s="53">
        <v>17659</v>
      </c>
      <c r="M22" s="53">
        <v>21251</v>
      </c>
      <c r="N22" s="53">
        <v>26556</v>
      </c>
      <c r="O22" s="53">
        <v>32141</v>
      </c>
      <c r="P22" s="53">
        <v>36495</v>
      </c>
      <c r="Q22" s="53">
        <v>39098</v>
      </c>
      <c r="R22" s="53">
        <v>45390</v>
      </c>
      <c r="S22" s="53">
        <v>54092</v>
      </c>
      <c r="T22" s="53">
        <v>55498</v>
      </c>
      <c r="U22" s="53">
        <v>58282</v>
      </c>
      <c r="V22" s="53">
        <v>62493</v>
      </c>
      <c r="W22" s="47">
        <f t="shared" si="0"/>
        <v>1511.6835994194485</v>
      </c>
    </row>
    <row r="23" spans="1:41" ht="16" x14ac:dyDescent="0.2">
      <c r="A23" s="51">
        <v>900</v>
      </c>
      <c r="B23" s="52" t="s">
        <v>145</v>
      </c>
      <c r="C23" s="52" t="s">
        <v>146</v>
      </c>
      <c r="D23" s="51" t="s">
        <v>168</v>
      </c>
      <c r="E23" s="51" t="s">
        <v>148</v>
      </c>
      <c r="F23" s="53">
        <v>573</v>
      </c>
      <c r="G23" s="53">
        <v>858</v>
      </c>
      <c r="H23" s="53">
        <v>1173</v>
      </c>
      <c r="I23" s="53">
        <v>1492</v>
      </c>
      <c r="J23" s="53">
        <v>1883</v>
      </c>
      <c r="K23" s="53">
        <v>2321</v>
      </c>
      <c r="L23" s="53">
        <v>3195</v>
      </c>
      <c r="M23" s="53">
        <v>4356</v>
      </c>
      <c r="N23" s="53">
        <v>5455</v>
      </c>
      <c r="O23" s="53">
        <v>6971</v>
      </c>
      <c r="P23" s="53">
        <v>8730</v>
      </c>
      <c r="Q23" s="53">
        <v>10319</v>
      </c>
      <c r="R23" s="53">
        <v>11475</v>
      </c>
      <c r="S23" s="53">
        <v>13448</v>
      </c>
      <c r="T23" s="53">
        <v>16334</v>
      </c>
      <c r="U23" s="53">
        <v>17701</v>
      </c>
      <c r="V23" s="53">
        <v>19093</v>
      </c>
      <c r="W23" s="47">
        <f t="shared" si="0"/>
        <v>3332.1116928446772</v>
      </c>
    </row>
    <row r="24" spans="1:41" ht="16" x14ac:dyDescent="0.2">
      <c r="A24" s="51">
        <v>1840</v>
      </c>
      <c r="B24" s="52" t="s">
        <v>169</v>
      </c>
      <c r="C24" s="52" t="s">
        <v>148</v>
      </c>
      <c r="D24" s="51" t="s">
        <v>148</v>
      </c>
      <c r="E24" s="51" t="s">
        <v>148</v>
      </c>
      <c r="F24" s="54">
        <f t="shared" ref="F24:Q24" si="1">SUM(F3:F23)</f>
        <v>7794799</v>
      </c>
      <c r="G24" s="54">
        <f t="shared" si="1"/>
        <v>8184437</v>
      </c>
      <c r="H24" s="54">
        <f t="shared" si="1"/>
        <v>8548486</v>
      </c>
      <c r="I24" s="54">
        <f t="shared" si="1"/>
        <v>8887524</v>
      </c>
      <c r="J24" s="54">
        <f t="shared" si="1"/>
        <v>9198847</v>
      </c>
      <c r="K24" s="54">
        <f t="shared" si="1"/>
        <v>9481804</v>
      </c>
      <c r="L24" s="54">
        <f t="shared" si="1"/>
        <v>9735036</v>
      </c>
      <c r="M24" s="54">
        <f t="shared" si="1"/>
        <v>9958097</v>
      </c>
      <c r="N24" s="54">
        <f t="shared" si="1"/>
        <v>10151470</v>
      </c>
      <c r="O24" s="54">
        <f t="shared" si="1"/>
        <v>10317877</v>
      </c>
      <c r="P24" s="54">
        <f t="shared" si="1"/>
        <v>10459240</v>
      </c>
      <c r="Q24" s="54">
        <f t="shared" si="1"/>
        <v>10577289</v>
      </c>
      <c r="R24" s="54">
        <f>SUM(R3:R23)</f>
        <v>10673903</v>
      </c>
      <c r="S24" s="54">
        <f t="shared" ref="S24:V24" si="2">SUM(S3:S23)</f>
        <v>10750663</v>
      </c>
      <c r="T24" s="54">
        <f t="shared" si="2"/>
        <v>10809891</v>
      </c>
      <c r="U24" s="54">
        <f t="shared" si="2"/>
        <v>10851857</v>
      </c>
      <c r="V24" s="54">
        <f t="shared" si="2"/>
        <v>10875394</v>
      </c>
      <c r="W24" s="47">
        <f t="shared" si="0"/>
        <v>139.52116019925595</v>
      </c>
    </row>
    <row r="25" spans="1:41" ht="16" x14ac:dyDescent="0.2">
      <c r="A25" s="51">
        <v>903</v>
      </c>
      <c r="B25" s="52" t="s">
        <v>170</v>
      </c>
      <c r="C25" s="52" t="s">
        <v>146</v>
      </c>
      <c r="D25" s="51" t="s">
        <v>147</v>
      </c>
      <c r="E25" s="51" t="s">
        <v>171</v>
      </c>
      <c r="F25" s="53">
        <v>199911</v>
      </c>
      <c r="G25" s="53">
        <v>213517</v>
      </c>
      <c r="H25" s="53">
        <v>227909</v>
      </c>
      <c r="I25" s="53">
        <v>242730</v>
      </c>
      <c r="J25" s="53">
        <v>256773</v>
      </c>
      <c r="K25" s="53">
        <v>269067</v>
      </c>
      <c r="L25" s="53">
        <v>279136</v>
      </c>
      <c r="M25" s="53">
        <v>287717</v>
      </c>
      <c r="N25" s="53">
        <v>295034</v>
      </c>
      <c r="O25" s="53">
        <v>301508</v>
      </c>
      <c r="P25" s="53">
        <v>306607</v>
      </c>
      <c r="Q25" s="53">
        <v>310358</v>
      </c>
      <c r="R25" s="53">
        <v>312642</v>
      </c>
      <c r="S25" s="53">
        <v>313336</v>
      </c>
      <c r="T25" s="53">
        <v>312949</v>
      </c>
      <c r="U25" s="53">
        <v>311704</v>
      </c>
      <c r="V25" s="53">
        <v>309686</v>
      </c>
      <c r="W25" s="47">
        <f t="shared" si="0"/>
        <v>154.91193581143611</v>
      </c>
      <c r="X25" s="55">
        <f t="shared" ref="X25:AN25" si="3">SUM(F25:F45)</f>
        <v>1340599</v>
      </c>
      <c r="Y25" s="55">
        <f t="shared" si="3"/>
        <v>1508936</v>
      </c>
      <c r="Z25" s="55">
        <f t="shared" si="3"/>
        <v>1688321</v>
      </c>
      <c r="AA25" s="55">
        <f t="shared" si="3"/>
        <v>1878192</v>
      </c>
      <c r="AB25" s="55">
        <f t="shared" si="3"/>
        <v>2076750</v>
      </c>
      <c r="AC25" s="55">
        <f t="shared" si="3"/>
        <v>2281454</v>
      </c>
      <c r="AD25" s="55">
        <f t="shared" si="3"/>
        <v>2489275</v>
      </c>
      <c r="AE25" s="55">
        <f t="shared" si="3"/>
        <v>2697843</v>
      </c>
      <c r="AF25" s="55">
        <f t="shared" si="3"/>
        <v>2904977</v>
      </c>
      <c r="AG25" s="55">
        <f t="shared" si="3"/>
        <v>3108928</v>
      </c>
      <c r="AH25" s="55">
        <f t="shared" si="3"/>
        <v>3307526</v>
      </c>
      <c r="AI25" s="55">
        <f t="shared" si="3"/>
        <v>3498756</v>
      </c>
      <c r="AJ25" s="55">
        <f t="shared" si="3"/>
        <v>3680572</v>
      </c>
      <c r="AK25" s="55">
        <f t="shared" si="3"/>
        <v>3850824</v>
      </c>
      <c r="AL25" s="55">
        <f t="shared" si="3"/>
        <v>4008139</v>
      </c>
      <c r="AM25" s="55">
        <f t="shared" si="3"/>
        <v>4151453</v>
      </c>
      <c r="AN25" s="55">
        <f t="shared" si="3"/>
        <v>4280126</v>
      </c>
      <c r="AO25" s="85">
        <f>AM25/X25</f>
        <v>3.0967149759174815</v>
      </c>
    </row>
    <row r="26" spans="1:41" ht="16" x14ac:dyDescent="0.2">
      <c r="A26" s="51">
        <v>903</v>
      </c>
      <c r="B26" s="52" t="s">
        <v>170</v>
      </c>
      <c r="C26" s="52" t="s">
        <v>146</v>
      </c>
      <c r="D26" s="51" t="s">
        <v>149</v>
      </c>
      <c r="E26" s="51" t="s">
        <v>171</v>
      </c>
      <c r="F26" s="53">
        <v>181492</v>
      </c>
      <c r="G26" s="53">
        <v>196058</v>
      </c>
      <c r="H26" s="53">
        <v>209902</v>
      </c>
      <c r="I26" s="53">
        <v>224489</v>
      </c>
      <c r="J26" s="53">
        <v>239487</v>
      </c>
      <c r="K26" s="53">
        <v>253711</v>
      </c>
      <c r="L26" s="53">
        <v>266192</v>
      </c>
      <c r="M26" s="53">
        <v>276450</v>
      </c>
      <c r="N26" s="53">
        <v>285209</v>
      </c>
      <c r="O26" s="53">
        <v>292697</v>
      </c>
      <c r="P26" s="53">
        <v>299333</v>
      </c>
      <c r="Q26" s="53">
        <v>304582</v>
      </c>
      <c r="R26" s="53">
        <v>308477</v>
      </c>
      <c r="S26" s="53">
        <v>310897</v>
      </c>
      <c r="T26" s="53">
        <v>311722</v>
      </c>
      <c r="U26" s="53">
        <v>311454</v>
      </c>
      <c r="V26" s="53">
        <v>310322</v>
      </c>
      <c r="W26" s="47">
        <f t="shared" si="0"/>
        <v>170.98384501796221</v>
      </c>
      <c r="X26" s="55"/>
      <c r="Y26" s="55"/>
      <c r="Z26" s="55"/>
      <c r="AA26" s="55"/>
      <c r="AB26" s="55"/>
      <c r="AC26" s="55"/>
      <c r="AD26" s="55"/>
      <c r="AE26" s="55"/>
      <c r="AF26" s="55"/>
      <c r="AG26" s="55"/>
      <c r="AH26" s="55"/>
      <c r="AI26" s="55"/>
      <c r="AJ26" s="55"/>
      <c r="AK26" s="55"/>
      <c r="AL26" s="55"/>
      <c r="AM26" s="55"/>
      <c r="AN26" s="56"/>
    </row>
    <row r="27" spans="1:41" ht="32" x14ac:dyDescent="0.2">
      <c r="A27" s="51">
        <v>903</v>
      </c>
      <c r="B27" s="52" t="s">
        <v>170</v>
      </c>
      <c r="C27" s="52" t="s">
        <v>146</v>
      </c>
      <c r="D27" s="51" t="s">
        <v>150</v>
      </c>
      <c r="E27" s="51" t="s">
        <v>171</v>
      </c>
      <c r="F27" s="53">
        <v>159428</v>
      </c>
      <c r="G27" s="53">
        <v>179652</v>
      </c>
      <c r="H27" s="53">
        <v>194322</v>
      </c>
      <c r="I27" s="53">
        <v>208252</v>
      </c>
      <c r="J27" s="53">
        <v>222905</v>
      </c>
      <c r="K27" s="53">
        <v>237965</v>
      </c>
      <c r="L27" s="53">
        <v>252257</v>
      </c>
      <c r="M27" s="53">
        <v>264809</v>
      </c>
      <c r="N27" s="53">
        <v>275140</v>
      </c>
      <c r="O27" s="53">
        <v>283970</v>
      </c>
      <c r="P27" s="53">
        <v>291529</v>
      </c>
      <c r="Q27" s="53">
        <v>298230</v>
      </c>
      <c r="R27" s="53">
        <v>303542</v>
      </c>
      <c r="S27" s="53">
        <v>307498</v>
      </c>
      <c r="T27" s="53">
        <v>309976</v>
      </c>
      <c r="U27" s="53">
        <v>310859</v>
      </c>
      <c r="V27" s="53">
        <v>310647</v>
      </c>
      <c r="W27" s="47">
        <f t="shared" si="0"/>
        <v>194.85096720776778</v>
      </c>
    </row>
    <row r="28" spans="1:41" ht="32" x14ac:dyDescent="0.2">
      <c r="A28" s="51">
        <v>903</v>
      </c>
      <c r="B28" s="52" t="s">
        <v>170</v>
      </c>
      <c r="C28" s="52" t="s">
        <v>146</v>
      </c>
      <c r="D28" s="51" t="s">
        <v>151</v>
      </c>
      <c r="E28" s="51" t="s">
        <v>171</v>
      </c>
      <c r="F28" s="53">
        <v>138264</v>
      </c>
      <c r="G28" s="53">
        <v>157811</v>
      </c>
      <c r="H28" s="53">
        <v>178095</v>
      </c>
      <c r="I28" s="53">
        <v>192826</v>
      </c>
      <c r="J28" s="53">
        <v>206793</v>
      </c>
      <c r="K28" s="53">
        <v>221477</v>
      </c>
      <c r="L28" s="53">
        <v>236569</v>
      </c>
      <c r="M28" s="53">
        <v>250897</v>
      </c>
      <c r="N28" s="53">
        <v>263491</v>
      </c>
      <c r="O28" s="53">
        <v>273868</v>
      </c>
      <c r="P28" s="53">
        <v>282744</v>
      </c>
      <c r="Q28" s="53">
        <v>290348</v>
      </c>
      <c r="R28" s="53">
        <v>297093</v>
      </c>
      <c r="S28" s="53">
        <v>302449</v>
      </c>
      <c r="T28" s="53">
        <v>306450</v>
      </c>
      <c r="U28" s="53">
        <v>308974</v>
      </c>
      <c r="V28" s="53">
        <v>309904</v>
      </c>
      <c r="W28" s="47">
        <f t="shared" si="0"/>
        <v>224.13932766302148</v>
      </c>
    </row>
    <row r="29" spans="1:41" ht="32" x14ac:dyDescent="0.2">
      <c r="A29" s="51">
        <v>903</v>
      </c>
      <c r="B29" s="52" t="s">
        <v>170</v>
      </c>
      <c r="C29" s="52" t="s">
        <v>146</v>
      </c>
      <c r="D29" s="51" t="s">
        <v>152</v>
      </c>
      <c r="E29" s="51" t="s">
        <v>171</v>
      </c>
      <c r="F29" s="53">
        <v>120031</v>
      </c>
      <c r="G29" s="53">
        <v>136174</v>
      </c>
      <c r="H29" s="53">
        <v>155758</v>
      </c>
      <c r="I29" s="53">
        <v>176051</v>
      </c>
      <c r="J29" s="53">
        <v>190797</v>
      </c>
      <c r="K29" s="53">
        <v>204781</v>
      </c>
      <c r="L29" s="53">
        <v>219478</v>
      </c>
      <c r="M29" s="53">
        <v>234586</v>
      </c>
      <c r="N29" s="53">
        <v>248939</v>
      </c>
      <c r="O29" s="53">
        <v>261564</v>
      </c>
      <c r="P29" s="53">
        <v>271984</v>
      </c>
      <c r="Q29" s="53">
        <v>280902</v>
      </c>
      <c r="R29" s="53">
        <v>288553</v>
      </c>
      <c r="S29" s="53">
        <v>295344</v>
      </c>
      <c r="T29" s="53">
        <v>300752</v>
      </c>
      <c r="U29" s="53">
        <v>304806</v>
      </c>
      <c r="V29" s="53">
        <v>307388</v>
      </c>
      <c r="W29" s="47">
        <f t="shared" si="0"/>
        <v>256.09050995159583</v>
      </c>
    </row>
    <row r="30" spans="1:41" ht="32" x14ac:dyDescent="0.2">
      <c r="A30" s="51">
        <v>903</v>
      </c>
      <c r="B30" s="52" t="s">
        <v>170</v>
      </c>
      <c r="C30" s="52" t="s">
        <v>146</v>
      </c>
      <c r="D30" s="51" t="s">
        <v>153</v>
      </c>
      <c r="E30" s="51" t="s">
        <v>171</v>
      </c>
      <c r="F30" s="53">
        <v>104678</v>
      </c>
      <c r="G30" s="53">
        <v>117788</v>
      </c>
      <c r="H30" s="53">
        <v>133950</v>
      </c>
      <c r="I30" s="53">
        <v>153493</v>
      </c>
      <c r="J30" s="53">
        <v>173731</v>
      </c>
      <c r="K30" s="53">
        <v>188478</v>
      </c>
      <c r="L30" s="53">
        <v>202466</v>
      </c>
      <c r="M30" s="53">
        <v>217162</v>
      </c>
      <c r="N30" s="53">
        <v>232274</v>
      </c>
      <c r="O30" s="53">
        <v>246640</v>
      </c>
      <c r="P30" s="53">
        <v>259293</v>
      </c>
      <c r="Q30" s="53">
        <v>269752</v>
      </c>
      <c r="R30" s="53">
        <v>278714</v>
      </c>
      <c r="S30" s="53">
        <v>286413</v>
      </c>
      <c r="T30" s="53">
        <v>293259</v>
      </c>
      <c r="U30" s="53">
        <v>298726</v>
      </c>
      <c r="V30" s="53">
        <v>302845</v>
      </c>
      <c r="W30" s="47">
        <f t="shared" si="0"/>
        <v>289.31103001585814</v>
      </c>
    </row>
    <row r="31" spans="1:41" ht="32" x14ac:dyDescent="0.2">
      <c r="A31" s="51">
        <v>903</v>
      </c>
      <c r="B31" s="52" t="s">
        <v>170</v>
      </c>
      <c r="C31" s="52" t="s">
        <v>146</v>
      </c>
      <c r="D31" s="51" t="s">
        <v>154</v>
      </c>
      <c r="E31" s="51" t="s">
        <v>171</v>
      </c>
      <c r="F31" s="53">
        <v>91535</v>
      </c>
      <c r="G31" s="53">
        <v>102506</v>
      </c>
      <c r="H31" s="53">
        <v>115614</v>
      </c>
      <c r="I31" s="53">
        <v>131708</v>
      </c>
      <c r="J31" s="53">
        <v>151153</v>
      </c>
      <c r="K31" s="53">
        <v>171324</v>
      </c>
      <c r="L31" s="53">
        <v>186063</v>
      </c>
      <c r="M31" s="53">
        <v>200043</v>
      </c>
      <c r="N31" s="53">
        <v>214728</v>
      </c>
      <c r="O31" s="53">
        <v>229833</v>
      </c>
      <c r="P31" s="53">
        <v>244208</v>
      </c>
      <c r="Q31" s="53">
        <v>256885</v>
      </c>
      <c r="R31" s="53">
        <v>267385</v>
      </c>
      <c r="S31" s="53">
        <v>276394</v>
      </c>
      <c r="T31" s="53">
        <v>284150</v>
      </c>
      <c r="U31" s="53">
        <v>291057</v>
      </c>
      <c r="V31" s="53">
        <v>296594</v>
      </c>
      <c r="W31" s="47">
        <f t="shared" si="0"/>
        <v>324.02250505271206</v>
      </c>
    </row>
    <row r="32" spans="1:41" ht="32" x14ac:dyDescent="0.2">
      <c r="A32" s="51">
        <v>903</v>
      </c>
      <c r="B32" s="52" t="s">
        <v>170</v>
      </c>
      <c r="C32" s="52" t="s">
        <v>146</v>
      </c>
      <c r="D32" s="51" t="s">
        <v>155</v>
      </c>
      <c r="E32" s="51" t="s">
        <v>171</v>
      </c>
      <c r="F32" s="53">
        <v>78352</v>
      </c>
      <c r="G32" s="53">
        <v>89367</v>
      </c>
      <c r="H32" s="53">
        <v>100322</v>
      </c>
      <c r="I32" s="53">
        <v>113360</v>
      </c>
      <c r="J32" s="53">
        <v>129339</v>
      </c>
      <c r="K32" s="53">
        <v>148663</v>
      </c>
      <c r="L32" s="53">
        <v>168745</v>
      </c>
      <c r="M32" s="53">
        <v>183457</v>
      </c>
      <c r="N32" s="53">
        <v>197414</v>
      </c>
      <c r="O32" s="53">
        <v>212074</v>
      </c>
      <c r="P32" s="53">
        <v>227165</v>
      </c>
      <c r="Q32" s="53">
        <v>241543</v>
      </c>
      <c r="R32" s="53">
        <v>254246</v>
      </c>
      <c r="S32" s="53">
        <v>264790</v>
      </c>
      <c r="T32" s="53">
        <v>273856</v>
      </c>
      <c r="U32" s="53">
        <v>281680</v>
      </c>
      <c r="V32" s="53">
        <v>288662</v>
      </c>
      <c r="W32" s="47">
        <f t="shared" si="0"/>
        <v>368.41688789054524</v>
      </c>
    </row>
    <row r="33" spans="1:41" ht="32" x14ac:dyDescent="0.2">
      <c r="A33" s="51">
        <v>903</v>
      </c>
      <c r="B33" s="52" t="s">
        <v>170</v>
      </c>
      <c r="C33" s="52" t="s">
        <v>146</v>
      </c>
      <c r="D33" s="51" t="s">
        <v>156</v>
      </c>
      <c r="E33" s="51" t="s">
        <v>171</v>
      </c>
      <c r="F33" s="53">
        <v>64362</v>
      </c>
      <c r="G33" s="53">
        <v>76159</v>
      </c>
      <c r="H33" s="53">
        <v>87099</v>
      </c>
      <c r="I33" s="53">
        <v>97984</v>
      </c>
      <c r="J33" s="53">
        <v>110895</v>
      </c>
      <c r="K33" s="53">
        <v>126718</v>
      </c>
      <c r="L33" s="53">
        <v>145874</v>
      </c>
      <c r="M33" s="53">
        <v>165820</v>
      </c>
      <c r="N33" s="53">
        <v>180475</v>
      </c>
      <c r="O33" s="53">
        <v>194381</v>
      </c>
      <c r="P33" s="53">
        <v>208993</v>
      </c>
      <c r="Q33" s="53">
        <v>224051</v>
      </c>
      <c r="R33" s="53">
        <v>238423</v>
      </c>
      <c r="S33" s="53">
        <v>251145</v>
      </c>
      <c r="T33" s="53">
        <v>261739</v>
      </c>
      <c r="U33" s="53">
        <v>270869</v>
      </c>
      <c r="V33" s="53">
        <v>278774</v>
      </c>
      <c r="W33" s="47">
        <f t="shared" si="0"/>
        <v>433.13445822068923</v>
      </c>
    </row>
    <row r="34" spans="1:41" ht="32" x14ac:dyDescent="0.2">
      <c r="A34" s="51">
        <v>903</v>
      </c>
      <c r="B34" s="52" t="s">
        <v>170</v>
      </c>
      <c r="C34" s="52" t="s">
        <v>146</v>
      </c>
      <c r="D34" s="51" t="s">
        <v>157</v>
      </c>
      <c r="E34" s="51" t="s">
        <v>171</v>
      </c>
      <c r="F34" s="53">
        <v>52212</v>
      </c>
      <c r="G34" s="53">
        <v>62204</v>
      </c>
      <c r="H34" s="53">
        <v>73821</v>
      </c>
      <c r="I34" s="53">
        <v>84624</v>
      </c>
      <c r="J34" s="53">
        <v>95375</v>
      </c>
      <c r="K34" s="53">
        <v>108107</v>
      </c>
      <c r="L34" s="53">
        <v>123711</v>
      </c>
      <c r="M34" s="53">
        <v>142626</v>
      </c>
      <c r="N34" s="53">
        <v>162368</v>
      </c>
      <c r="O34" s="53">
        <v>176924</v>
      </c>
      <c r="P34" s="53">
        <v>190743</v>
      </c>
      <c r="Q34" s="53">
        <v>205273</v>
      </c>
      <c r="R34" s="53">
        <v>220269</v>
      </c>
      <c r="S34" s="53">
        <v>234611</v>
      </c>
      <c r="T34" s="53">
        <v>247345</v>
      </c>
      <c r="U34" s="53">
        <v>257985</v>
      </c>
      <c r="V34" s="53">
        <v>267188</v>
      </c>
      <c r="W34" s="47">
        <f t="shared" si="0"/>
        <v>511.73676549452233</v>
      </c>
    </row>
    <row r="35" spans="1:41" ht="32" x14ac:dyDescent="0.2">
      <c r="A35" s="51">
        <v>903</v>
      </c>
      <c r="B35" s="52" t="s">
        <v>170</v>
      </c>
      <c r="C35" s="52" t="s">
        <v>146</v>
      </c>
      <c r="D35" s="51" t="s">
        <v>158</v>
      </c>
      <c r="E35" s="51" t="s">
        <v>171</v>
      </c>
      <c r="F35" s="53">
        <v>42201</v>
      </c>
      <c r="G35" s="53">
        <v>49972</v>
      </c>
      <c r="H35" s="53">
        <v>59718</v>
      </c>
      <c r="I35" s="53">
        <v>71066</v>
      </c>
      <c r="J35" s="53">
        <v>81640</v>
      </c>
      <c r="K35" s="53">
        <v>92188</v>
      </c>
      <c r="L35" s="53">
        <v>104656</v>
      </c>
      <c r="M35" s="53">
        <v>119944</v>
      </c>
      <c r="N35" s="53">
        <v>138508</v>
      </c>
      <c r="O35" s="53">
        <v>157940</v>
      </c>
      <c r="P35" s="53">
        <v>172333</v>
      </c>
      <c r="Q35" s="53">
        <v>186010</v>
      </c>
      <c r="R35" s="53">
        <v>200403</v>
      </c>
      <c r="S35" s="53">
        <v>215285</v>
      </c>
      <c r="T35" s="53">
        <v>229562</v>
      </c>
      <c r="U35" s="53">
        <v>242286</v>
      </c>
      <c r="V35" s="53">
        <v>252972</v>
      </c>
      <c r="W35" s="47">
        <f t="shared" si="0"/>
        <v>599.44551076988694</v>
      </c>
    </row>
    <row r="36" spans="1:41" ht="32" x14ac:dyDescent="0.2">
      <c r="A36" s="51">
        <v>903</v>
      </c>
      <c r="B36" s="52" t="s">
        <v>170</v>
      </c>
      <c r="C36" s="52" t="s">
        <v>146</v>
      </c>
      <c r="D36" s="51" t="s">
        <v>159</v>
      </c>
      <c r="E36" s="51" t="s">
        <v>171</v>
      </c>
      <c r="F36" s="53">
        <v>34235</v>
      </c>
      <c r="G36" s="53">
        <v>39809</v>
      </c>
      <c r="H36" s="53">
        <v>47282</v>
      </c>
      <c r="I36" s="53">
        <v>56677</v>
      </c>
      <c r="J36" s="53">
        <v>67637</v>
      </c>
      <c r="K36" s="53">
        <v>77880</v>
      </c>
      <c r="L36" s="53">
        <v>88126</v>
      </c>
      <c r="M36" s="53">
        <v>100214</v>
      </c>
      <c r="N36" s="53">
        <v>115049</v>
      </c>
      <c r="O36" s="53">
        <v>133111</v>
      </c>
      <c r="P36" s="53">
        <v>152095</v>
      </c>
      <c r="Q36" s="53">
        <v>166238</v>
      </c>
      <c r="R36" s="53">
        <v>179697</v>
      </c>
      <c r="S36" s="53">
        <v>193877</v>
      </c>
      <c r="T36" s="53">
        <v>208583</v>
      </c>
      <c r="U36" s="53">
        <v>222751</v>
      </c>
      <c r="V36" s="53">
        <v>235444</v>
      </c>
      <c r="W36" s="47">
        <f t="shared" si="0"/>
        <v>687.72893237914423</v>
      </c>
    </row>
    <row r="37" spans="1:41" ht="32" x14ac:dyDescent="0.2">
      <c r="A37" s="51">
        <v>903</v>
      </c>
      <c r="B37" s="52" t="s">
        <v>170</v>
      </c>
      <c r="C37" s="52" t="s">
        <v>146</v>
      </c>
      <c r="D37" s="51" t="s">
        <v>160</v>
      </c>
      <c r="E37" s="51" t="s">
        <v>171</v>
      </c>
      <c r="F37" s="53">
        <v>26802</v>
      </c>
      <c r="G37" s="53">
        <v>31507</v>
      </c>
      <c r="H37" s="53">
        <v>36780</v>
      </c>
      <c r="I37" s="53">
        <v>43830</v>
      </c>
      <c r="J37" s="53">
        <v>52724</v>
      </c>
      <c r="K37" s="53">
        <v>63136</v>
      </c>
      <c r="L37" s="53">
        <v>72899</v>
      </c>
      <c r="M37" s="53">
        <v>82702</v>
      </c>
      <c r="N37" s="53">
        <v>94241</v>
      </c>
      <c r="O37" s="53">
        <v>108426</v>
      </c>
      <c r="P37" s="53">
        <v>125770</v>
      </c>
      <c r="Q37" s="53">
        <v>144108</v>
      </c>
      <c r="R37" s="53">
        <v>157877</v>
      </c>
      <c r="S37" s="53">
        <v>171004</v>
      </c>
      <c r="T37" s="53">
        <v>184871</v>
      </c>
      <c r="U37" s="53">
        <v>199314</v>
      </c>
      <c r="V37" s="53">
        <v>213314</v>
      </c>
      <c r="W37" s="47">
        <f t="shared" si="0"/>
        <v>795.88836653981048</v>
      </c>
    </row>
    <row r="38" spans="1:41" ht="32" x14ac:dyDescent="0.2">
      <c r="A38" s="51">
        <v>903</v>
      </c>
      <c r="B38" s="52" t="s">
        <v>170</v>
      </c>
      <c r="C38" s="52" t="s">
        <v>146</v>
      </c>
      <c r="D38" s="51" t="s">
        <v>161</v>
      </c>
      <c r="E38" s="51" t="s">
        <v>171</v>
      </c>
      <c r="F38" s="53">
        <v>19782</v>
      </c>
      <c r="G38" s="53">
        <v>23607</v>
      </c>
      <c r="H38" s="53">
        <v>27903</v>
      </c>
      <c r="I38" s="53">
        <v>32730</v>
      </c>
      <c r="J38" s="53">
        <v>39167</v>
      </c>
      <c r="K38" s="53">
        <v>47335</v>
      </c>
      <c r="L38" s="53">
        <v>56949</v>
      </c>
      <c r="M38" s="53">
        <v>66001</v>
      </c>
      <c r="N38" s="53">
        <v>75135</v>
      </c>
      <c r="O38" s="53">
        <v>85853</v>
      </c>
      <c r="P38" s="53">
        <v>99070</v>
      </c>
      <c r="Q38" s="53">
        <v>115350</v>
      </c>
      <c r="R38" s="53">
        <v>132709</v>
      </c>
      <c r="S38" s="53">
        <v>145878</v>
      </c>
      <c r="T38" s="53">
        <v>158479</v>
      </c>
      <c r="U38" s="53">
        <v>171837</v>
      </c>
      <c r="V38" s="53">
        <v>185843</v>
      </c>
      <c r="W38" s="47">
        <f t="shared" si="0"/>
        <v>939.45506015569697</v>
      </c>
    </row>
    <row r="39" spans="1:41" ht="32" x14ac:dyDescent="0.2">
      <c r="A39" s="51">
        <v>903</v>
      </c>
      <c r="B39" s="52" t="s">
        <v>170</v>
      </c>
      <c r="C39" s="52" t="s">
        <v>146</v>
      </c>
      <c r="D39" s="51" t="s">
        <v>162</v>
      </c>
      <c r="E39" s="51" t="s">
        <v>171</v>
      </c>
      <c r="F39" s="53">
        <v>13372</v>
      </c>
      <c r="G39" s="53">
        <v>16181</v>
      </c>
      <c r="H39" s="53">
        <v>19473</v>
      </c>
      <c r="I39" s="53">
        <v>23189</v>
      </c>
      <c r="J39" s="53">
        <v>27380</v>
      </c>
      <c r="K39" s="53">
        <v>32957</v>
      </c>
      <c r="L39" s="53">
        <v>40099</v>
      </c>
      <c r="M39" s="53">
        <v>48576</v>
      </c>
      <c r="N39" s="53">
        <v>56603</v>
      </c>
      <c r="O39" s="53">
        <v>64754</v>
      </c>
      <c r="P39" s="53">
        <v>74280</v>
      </c>
      <c r="Q39" s="53">
        <v>86095</v>
      </c>
      <c r="R39" s="53">
        <v>100813</v>
      </c>
      <c r="S39" s="53">
        <v>116704</v>
      </c>
      <c r="T39" s="53">
        <v>128945</v>
      </c>
      <c r="U39" s="53">
        <v>140712</v>
      </c>
      <c r="V39" s="53">
        <v>153260</v>
      </c>
      <c r="W39" s="47">
        <f t="shared" si="0"/>
        <v>1146.1262339216273</v>
      </c>
    </row>
    <row r="40" spans="1:41" ht="32" x14ac:dyDescent="0.2">
      <c r="A40" s="51">
        <v>903</v>
      </c>
      <c r="B40" s="52" t="s">
        <v>170</v>
      </c>
      <c r="C40" s="52" t="s">
        <v>146</v>
      </c>
      <c r="D40" s="51" t="s">
        <v>163</v>
      </c>
      <c r="E40" s="51" t="s">
        <v>171</v>
      </c>
      <c r="F40" s="53">
        <v>8018</v>
      </c>
      <c r="G40" s="53">
        <v>9629</v>
      </c>
      <c r="H40" s="53">
        <v>11856</v>
      </c>
      <c r="I40" s="53">
        <v>14444</v>
      </c>
      <c r="J40" s="53">
        <v>17388</v>
      </c>
      <c r="K40" s="53">
        <v>20730</v>
      </c>
      <c r="L40" s="53">
        <v>25171</v>
      </c>
      <c r="M40" s="53">
        <v>30939</v>
      </c>
      <c r="N40" s="53">
        <v>37874</v>
      </c>
      <c r="O40" s="53">
        <v>44491</v>
      </c>
      <c r="P40" s="53">
        <v>51272</v>
      </c>
      <c r="Q40" s="53">
        <v>59153</v>
      </c>
      <c r="R40" s="53">
        <v>69015</v>
      </c>
      <c r="S40" s="53">
        <v>81516</v>
      </c>
      <c r="T40" s="53">
        <v>95285</v>
      </c>
      <c r="U40" s="53">
        <v>106114</v>
      </c>
      <c r="V40" s="53">
        <v>116592</v>
      </c>
      <c r="W40" s="47">
        <f t="shared" si="0"/>
        <v>1454.1282115240708</v>
      </c>
    </row>
    <row r="41" spans="1:41" ht="32" x14ac:dyDescent="0.2">
      <c r="A41" s="51">
        <v>903</v>
      </c>
      <c r="B41" s="52" t="s">
        <v>170</v>
      </c>
      <c r="C41" s="52" t="s">
        <v>146</v>
      </c>
      <c r="D41" s="51" t="s">
        <v>164</v>
      </c>
      <c r="E41" s="51" t="s">
        <v>171</v>
      </c>
      <c r="F41" s="53">
        <v>4040</v>
      </c>
      <c r="G41" s="53">
        <v>4726</v>
      </c>
      <c r="H41" s="53">
        <v>5785</v>
      </c>
      <c r="I41" s="53">
        <v>7310</v>
      </c>
      <c r="J41" s="53">
        <v>9071</v>
      </c>
      <c r="K41" s="53">
        <v>11104</v>
      </c>
      <c r="L41" s="53">
        <v>13434</v>
      </c>
      <c r="M41" s="53">
        <v>16529</v>
      </c>
      <c r="N41" s="53">
        <v>20637</v>
      </c>
      <c r="O41" s="53">
        <v>25666</v>
      </c>
      <c r="P41" s="53">
        <v>30514</v>
      </c>
      <c r="Q41" s="53">
        <v>35550</v>
      </c>
      <c r="R41" s="53">
        <v>41353</v>
      </c>
      <c r="S41" s="53">
        <v>48713</v>
      </c>
      <c r="T41" s="53">
        <v>58315</v>
      </c>
      <c r="U41" s="53">
        <v>69188</v>
      </c>
      <c r="V41" s="53">
        <v>77979</v>
      </c>
      <c r="W41" s="47">
        <f t="shared" si="0"/>
        <v>1930.1732673267327</v>
      </c>
    </row>
    <row r="42" spans="1:41" ht="32" x14ac:dyDescent="0.2">
      <c r="A42" s="51">
        <v>903</v>
      </c>
      <c r="B42" s="52" t="s">
        <v>170</v>
      </c>
      <c r="C42" s="52" t="s">
        <v>146</v>
      </c>
      <c r="D42" s="51" t="s">
        <v>165</v>
      </c>
      <c r="E42" s="51" t="s">
        <v>171</v>
      </c>
      <c r="F42" s="53">
        <v>1496</v>
      </c>
      <c r="G42" s="53">
        <v>1763</v>
      </c>
      <c r="H42" s="53">
        <v>2108</v>
      </c>
      <c r="I42" s="53">
        <v>2658</v>
      </c>
      <c r="J42" s="53">
        <v>3484</v>
      </c>
      <c r="K42" s="53">
        <v>4444</v>
      </c>
      <c r="L42" s="53">
        <v>5584</v>
      </c>
      <c r="M42" s="53">
        <v>6911</v>
      </c>
      <c r="N42" s="53">
        <v>8677</v>
      </c>
      <c r="O42" s="53">
        <v>11093</v>
      </c>
      <c r="P42" s="53">
        <v>14118</v>
      </c>
      <c r="Q42" s="53">
        <v>17078</v>
      </c>
      <c r="R42" s="53">
        <v>20208</v>
      </c>
      <c r="S42" s="53">
        <v>23771</v>
      </c>
      <c r="T42" s="53">
        <v>28403</v>
      </c>
      <c r="U42" s="53">
        <v>34691</v>
      </c>
      <c r="V42" s="53">
        <v>42090</v>
      </c>
      <c r="W42" s="47">
        <f t="shared" si="0"/>
        <v>2813.5026737967914</v>
      </c>
    </row>
    <row r="43" spans="1:41" ht="32" x14ac:dyDescent="0.2">
      <c r="A43" s="51">
        <v>903</v>
      </c>
      <c r="B43" s="52" t="s">
        <v>170</v>
      </c>
      <c r="C43" s="52" t="s">
        <v>146</v>
      </c>
      <c r="D43" s="51" t="s">
        <v>166</v>
      </c>
      <c r="E43" s="51" t="s">
        <v>171</v>
      </c>
      <c r="F43" s="53">
        <v>337</v>
      </c>
      <c r="G43" s="53">
        <v>436</v>
      </c>
      <c r="H43" s="53">
        <v>530</v>
      </c>
      <c r="I43" s="53">
        <v>652</v>
      </c>
      <c r="J43" s="53">
        <v>859</v>
      </c>
      <c r="K43" s="53">
        <v>1181</v>
      </c>
      <c r="L43" s="53">
        <v>1563</v>
      </c>
      <c r="M43" s="53">
        <v>2039</v>
      </c>
      <c r="N43" s="53">
        <v>2606</v>
      </c>
      <c r="O43" s="53">
        <v>3366</v>
      </c>
      <c r="P43" s="53">
        <v>4446</v>
      </c>
      <c r="Q43" s="53">
        <v>5837</v>
      </c>
      <c r="R43" s="53">
        <v>7222</v>
      </c>
      <c r="S43" s="53">
        <v>8720</v>
      </c>
      <c r="T43" s="53">
        <v>10408</v>
      </c>
      <c r="U43" s="53">
        <v>12678</v>
      </c>
      <c r="V43" s="53">
        <v>15933</v>
      </c>
      <c r="W43" s="47">
        <f t="shared" si="0"/>
        <v>4727.893175074184</v>
      </c>
    </row>
    <row r="44" spans="1:41" ht="32" x14ac:dyDescent="0.2">
      <c r="A44" s="51">
        <v>903</v>
      </c>
      <c r="B44" s="52" t="s">
        <v>170</v>
      </c>
      <c r="C44" s="52" t="s">
        <v>146</v>
      </c>
      <c r="D44" s="51" t="s">
        <v>167</v>
      </c>
      <c r="E44" s="51" t="s">
        <v>171</v>
      </c>
      <c r="F44" s="53">
        <v>47</v>
      </c>
      <c r="G44" s="53">
        <v>64</v>
      </c>
      <c r="H44" s="53">
        <v>86</v>
      </c>
      <c r="I44" s="53">
        <v>108</v>
      </c>
      <c r="J44" s="53">
        <v>137</v>
      </c>
      <c r="K44" s="53">
        <v>189</v>
      </c>
      <c r="L44" s="53">
        <v>275</v>
      </c>
      <c r="M44" s="53">
        <v>379</v>
      </c>
      <c r="N44" s="53">
        <v>516</v>
      </c>
      <c r="O44" s="53">
        <v>685</v>
      </c>
      <c r="P44" s="53">
        <v>913</v>
      </c>
      <c r="Q44" s="53">
        <v>1254</v>
      </c>
      <c r="R44" s="53">
        <v>1705</v>
      </c>
      <c r="S44" s="53">
        <v>2162</v>
      </c>
      <c r="T44" s="53">
        <v>2672</v>
      </c>
      <c r="U44" s="53">
        <v>3236</v>
      </c>
      <c r="V44" s="53">
        <v>4032</v>
      </c>
      <c r="W44" s="47">
        <f t="shared" si="0"/>
        <v>8578.7234042553191</v>
      </c>
    </row>
    <row r="45" spans="1:41" ht="16" x14ac:dyDescent="0.2">
      <c r="A45" s="51">
        <v>903</v>
      </c>
      <c r="B45" s="52" t="s">
        <v>170</v>
      </c>
      <c r="C45" s="52" t="s">
        <v>146</v>
      </c>
      <c r="D45" s="51" t="s">
        <v>168</v>
      </c>
      <c r="E45" s="51" t="s">
        <v>171</v>
      </c>
      <c r="F45" s="53">
        <v>4</v>
      </c>
      <c r="G45" s="53">
        <v>6</v>
      </c>
      <c r="H45" s="53">
        <v>8</v>
      </c>
      <c r="I45" s="53">
        <v>11</v>
      </c>
      <c r="J45" s="53">
        <v>15</v>
      </c>
      <c r="K45" s="53">
        <v>19</v>
      </c>
      <c r="L45" s="53">
        <v>28</v>
      </c>
      <c r="M45" s="53">
        <v>42</v>
      </c>
      <c r="N45" s="53">
        <v>59</v>
      </c>
      <c r="O45" s="53">
        <v>84</v>
      </c>
      <c r="P45" s="53">
        <v>116</v>
      </c>
      <c r="Q45" s="53">
        <v>159</v>
      </c>
      <c r="R45" s="53">
        <v>226</v>
      </c>
      <c r="S45" s="53">
        <v>317</v>
      </c>
      <c r="T45" s="53">
        <v>418</v>
      </c>
      <c r="U45" s="53">
        <v>532</v>
      </c>
      <c r="V45" s="53">
        <v>657</v>
      </c>
      <c r="W45" s="47">
        <f>V45/F45*100</f>
        <v>16425</v>
      </c>
    </row>
    <row r="46" spans="1:41" ht="16" x14ac:dyDescent="0.2">
      <c r="A46" s="51">
        <v>935</v>
      </c>
      <c r="B46" s="52" t="s">
        <v>172</v>
      </c>
      <c r="C46" s="52" t="s">
        <v>146</v>
      </c>
      <c r="D46" s="51" t="s">
        <v>147</v>
      </c>
      <c r="E46" s="51" t="s">
        <v>173</v>
      </c>
      <c r="F46" s="53">
        <v>362141</v>
      </c>
      <c r="G46" s="53">
        <v>350738</v>
      </c>
      <c r="H46" s="53">
        <v>340074</v>
      </c>
      <c r="I46" s="53">
        <v>331420</v>
      </c>
      <c r="J46" s="53">
        <v>323155</v>
      </c>
      <c r="K46" s="53">
        <v>315655</v>
      </c>
      <c r="L46" s="53">
        <v>307480</v>
      </c>
      <c r="M46" s="53">
        <v>298682</v>
      </c>
      <c r="N46" s="53">
        <v>289024</v>
      </c>
      <c r="O46" s="53">
        <v>279795</v>
      </c>
      <c r="P46" s="53">
        <v>270814</v>
      </c>
      <c r="Q46" s="53">
        <v>262617</v>
      </c>
      <c r="R46" s="53">
        <v>255034</v>
      </c>
      <c r="S46" s="53">
        <v>247253</v>
      </c>
      <c r="T46" s="53">
        <v>239561</v>
      </c>
      <c r="U46" s="53">
        <v>231865</v>
      </c>
      <c r="V46" s="53">
        <v>224590</v>
      </c>
      <c r="W46" s="47">
        <f t="shared" si="0"/>
        <v>62.017280561991051</v>
      </c>
      <c r="X46" s="55">
        <f>SUM(F46:F66)</f>
        <v>4641054</v>
      </c>
      <c r="Y46" s="55">
        <f t="shared" ref="Y46:AN46" si="4">SUM(G46:G66)</f>
        <v>4822630</v>
      </c>
      <c r="Z46" s="55">
        <f t="shared" si="4"/>
        <v>4974092</v>
      </c>
      <c r="AA46" s="55">
        <f t="shared" si="4"/>
        <v>5096361</v>
      </c>
      <c r="AB46" s="55">
        <f t="shared" si="4"/>
        <v>5188950</v>
      </c>
      <c r="AC46" s="55">
        <f t="shared" si="4"/>
        <v>5253194</v>
      </c>
      <c r="AD46" s="55">
        <f t="shared" si="4"/>
        <v>5290262</v>
      </c>
      <c r="AE46" s="55">
        <f t="shared" si="4"/>
        <v>5301660</v>
      </c>
      <c r="AF46" s="55">
        <f t="shared" si="4"/>
        <v>5289216</v>
      </c>
      <c r="AG46" s="55">
        <f t="shared" si="4"/>
        <v>5256439</v>
      </c>
      <c r="AH46" s="55">
        <f t="shared" si="4"/>
        <v>5206542</v>
      </c>
      <c r="AI46" s="55">
        <f t="shared" si="4"/>
        <v>5142760</v>
      </c>
      <c r="AJ46" s="55">
        <f t="shared" si="4"/>
        <v>5068513</v>
      </c>
      <c r="AK46" s="55">
        <f t="shared" si="4"/>
        <v>4986908</v>
      </c>
      <c r="AL46" s="55">
        <f t="shared" si="4"/>
        <v>4901151</v>
      </c>
      <c r="AM46" s="55">
        <f t="shared" si="4"/>
        <v>4812314</v>
      </c>
      <c r="AN46" s="55">
        <f t="shared" si="4"/>
        <v>4719908</v>
      </c>
      <c r="AO46" s="85">
        <f>AM46/X46</f>
        <v>1.0369011004827782</v>
      </c>
    </row>
    <row r="47" spans="1:41" ht="16" x14ac:dyDescent="0.2">
      <c r="A47" s="51">
        <v>935</v>
      </c>
      <c r="B47" s="52" t="s">
        <v>172</v>
      </c>
      <c r="C47" s="52" t="s">
        <v>146</v>
      </c>
      <c r="D47" s="51" t="s">
        <v>149</v>
      </c>
      <c r="E47" s="51" t="s">
        <v>173</v>
      </c>
      <c r="F47" s="53">
        <v>364613</v>
      </c>
      <c r="G47" s="53">
        <v>360535</v>
      </c>
      <c r="H47" s="53">
        <v>349152</v>
      </c>
      <c r="I47" s="53">
        <v>338553</v>
      </c>
      <c r="J47" s="53">
        <v>330078</v>
      </c>
      <c r="K47" s="53">
        <v>321948</v>
      </c>
      <c r="L47" s="53">
        <v>314559</v>
      </c>
      <c r="M47" s="53">
        <v>306480</v>
      </c>
      <c r="N47" s="53">
        <v>297763</v>
      </c>
      <c r="O47" s="53">
        <v>288177</v>
      </c>
      <c r="P47" s="53">
        <v>279009</v>
      </c>
      <c r="Q47" s="53">
        <v>270080</v>
      </c>
      <c r="R47" s="53">
        <v>261930</v>
      </c>
      <c r="S47" s="53">
        <v>254386</v>
      </c>
      <c r="T47" s="53">
        <v>246639</v>
      </c>
      <c r="U47" s="53">
        <v>238976</v>
      </c>
      <c r="V47" s="53">
        <v>231307</v>
      </c>
      <c r="W47" s="47">
        <f t="shared" si="0"/>
        <v>63.439043588681699</v>
      </c>
    </row>
    <row r="48" spans="1:41" ht="32" x14ac:dyDescent="0.2">
      <c r="A48" s="51">
        <v>935</v>
      </c>
      <c r="B48" s="52" t="s">
        <v>172</v>
      </c>
      <c r="C48" s="52" t="s">
        <v>146</v>
      </c>
      <c r="D48" s="51" t="s">
        <v>150</v>
      </c>
      <c r="E48" s="51" t="s">
        <v>173</v>
      </c>
      <c r="F48" s="53">
        <v>362877</v>
      </c>
      <c r="G48" s="53">
        <v>363345</v>
      </c>
      <c r="H48" s="53">
        <v>359535</v>
      </c>
      <c r="I48" s="53">
        <v>348106</v>
      </c>
      <c r="J48" s="53">
        <v>337607</v>
      </c>
      <c r="K48" s="53">
        <v>329197</v>
      </c>
      <c r="L48" s="53">
        <v>321124</v>
      </c>
      <c r="M48" s="53">
        <v>313784</v>
      </c>
      <c r="N48" s="53">
        <v>305749</v>
      </c>
      <c r="O48" s="53">
        <v>297071</v>
      </c>
      <c r="P48" s="53">
        <v>287520</v>
      </c>
      <c r="Q48" s="53">
        <v>278383</v>
      </c>
      <c r="R48" s="53">
        <v>269482</v>
      </c>
      <c r="S48" s="53">
        <v>261356</v>
      </c>
      <c r="T48" s="53">
        <v>253833</v>
      </c>
      <c r="U48" s="53">
        <v>246105</v>
      </c>
      <c r="V48" s="53">
        <v>238459</v>
      </c>
      <c r="W48" s="47">
        <f t="shared" si="0"/>
        <v>65.713451114289413</v>
      </c>
    </row>
    <row r="49" spans="1:23" ht="32" x14ac:dyDescent="0.2">
      <c r="A49" s="51">
        <v>935</v>
      </c>
      <c r="B49" s="52" t="s">
        <v>172</v>
      </c>
      <c r="C49" s="52" t="s">
        <v>146</v>
      </c>
      <c r="D49" s="51" t="s">
        <v>151</v>
      </c>
      <c r="E49" s="51" t="s">
        <v>173</v>
      </c>
      <c r="F49" s="53">
        <v>356197</v>
      </c>
      <c r="G49" s="53">
        <v>360728</v>
      </c>
      <c r="H49" s="53">
        <v>361495</v>
      </c>
      <c r="I49" s="53">
        <v>357860</v>
      </c>
      <c r="J49" s="53">
        <v>346473</v>
      </c>
      <c r="K49" s="53">
        <v>336042</v>
      </c>
      <c r="L49" s="53">
        <v>327694</v>
      </c>
      <c r="M49" s="53">
        <v>319678</v>
      </c>
      <c r="N49" s="53">
        <v>312390</v>
      </c>
      <c r="O49" s="53">
        <v>304400</v>
      </c>
      <c r="P49" s="53">
        <v>295763</v>
      </c>
      <c r="Q49" s="53">
        <v>286250</v>
      </c>
      <c r="R49" s="53">
        <v>277148</v>
      </c>
      <c r="S49" s="53">
        <v>268278</v>
      </c>
      <c r="T49" s="53">
        <v>260179</v>
      </c>
      <c r="U49" s="53">
        <v>252681</v>
      </c>
      <c r="V49" s="53">
        <v>244975</v>
      </c>
      <c r="W49" s="47">
        <f t="shared" si="0"/>
        <v>68.775144091612233</v>
      </c>
    </row>
    <row r="50" spans="1:23" ht="32" x14ac:dyDescent="0.2">
      <c r="A50" s="51">
        <v>935</v>
      </c>
      <c r="B50" s="52" t="s">
        <v>172</v>
      </c>
      <c r="C50" s="52" t="s">
        <v>146</v>
      </c>
      <c r="D50" s="51" t="s">
        <v>152</v>
      </c>
      <c r="E50" s="51" t="s">
        <v>173</v>
      </c>
      <c r="F50" s="53">
        <v>356669</v>
      </c>
      <c r="G50" s="53">
        <v>353549</v>
      </c>
      <c r="H50" s="53">
        <v>358340</v>
      </c>
      <c r="I50" s="53">
        <v>359318</v>
      </c>
      <c r="J50" s="53">
        <v>355684</v>
      </c>
      <c r="K50" s="53">
        <v>344307</v>
      </c>
      <c r="L50" s="53">
        <v>333910</v>
      </c>
      <c r="M50" s="53">
        <v>325648</v>
      </c>
      <c r="N50" s="53">
        <v>317713</v>
      </c>
      <c r="O50" s="53">
        <v>310497</v>
      </c>
      <c r="P50" s="53">
        <v>302574</v>
      </c>
      <c r="Q50" s="53">
        <v>293999</v>
      </c>
      <c r="R50" s="53">
        <v>284545</v>
      </c>
      <c r="S50" s="53">
        <v>275495</v>
      </c>
      <c r="T50" s="53">
        <v>266674</v>
      </c>
      <c r="U50" s="53">
        <v>258618</v>
      </c>
      <c r="V50" s="53">
        <v>251158</v>
      </c>
      <c r="W50" s="47">
        <f t="shared" si="0"/>
        <v>70.41767016477462</v>
      </c>
    </row>
    <row r="51" spans="1:23" ht="32" x14ac:dyDescent="0.2">
      <c r="A51" s="51">
        <v>935</v>
      </c>
      <c r="B51" s="52" t="s">
        <v>172</v>
      </c>
      <c r="C51" s="52" t="s">
        <v>146</v>
      </c>
      <c r="D51" s="51" t="s">
        <v>153</v>
      </c>
      <c r="E51" s="51" t="s">
        <v>173</v>
      </c>
      <c r="F51" s="53">
        <v>361983</v>
      </c>
      <c r="G51" s="53">
        <v>354816</v>
      </c>
      <c r="H51" s="53">
        <v>351654</v>
      </c>
      <c r="I51" s="53">
        <v>356546</v>
      </c>
      <c r="J51" s="53">
        <v>357483</v>
      </c>
      <c r="K51" s="53">
        <v>353825</v>
      </c>
      <c r="L51" s="53">
        <v>342440</v>
      </c>
      <c r="M51" s="53">
        <v>332148</v>
      </c>
      <c r="N51" s="53">
        <v>323985</v>
      </c>
      <c r="O51" s="53">
        <v>316143</v>
      </c>
      <c r="P51" s="53">
        <v>309014</v>
      </c>
      <c r="Q51" s="53">
        <v>301171</v>
      </c>
      <c r="R51" s="53">
        <v>292669</v>
      </c>
      <c r="S51" s="53">
        <v>283283</v>
      </c>
      <c r="T51" s="53">
        <v>274298</v>
      </c>
      <c r="U51" s="53">
        <v>265535</v>
      </c>
      <c r="V51" s="53">
        <v>257531</v>
      </c>
      <c r="W51" s="47">
        <f t="shared" si="0"/>
        <v>71.144501261108957</v>
      </c>
    </row>
    <row r="52" spans="1:23" ht="32" x14ac:dyDescent="0.2">
      <c r="A52" s="51">
        <v>935</v>
      </c>
      <c r="B52" s="52" t="s">
        <v>172</v>
      </c>
      <c r="C52" s="52" t="s">
        <v>146</v>
      </c>
      <c r="D52" s="51" t="s">
        <v>154</v>
      </c>
      <c r="E52" s="51" t="s">
        <v>173</v>
      </c>
      <c r="F52" s="53">
        <v>381886</v>
      </c>
      <c r="G52" s="53">
        <v>359790</v>
      </c>
      <c r="H52" s="53">
        <v>352427</v>
      </c>
      <c r="I52" s="53">
        <v>349376</v>
      </c>
      <c r="J52" s="53">
        <v>354333</v>
      </c>
      <c r="K52" s="53">
        <v>355370</v>
      </c>
      <c r="L52" s="53">
        <v>351773</v>
      </c>
      <c r="M52" s="53">
        <v>340512</v>
      </c>
      <c r="N52" s="53">
        <v>330337</v>
      </c>
      <c r="O52" s="53">
        <v>322283</v>
      </c>
      <c r="P52" s="53">
        <v>314548</v>
      </c>
      <c r="Q52" s="53">
        <v>307516</v>
      </c>
      <c r="R52" s="53">
        <v>299764</v>
      </c>
      <c r="S52" s="53">
        <v>291344</v>
      </c>
      <c r="T52" s="53">
        <v>282038</v>
      </c>
      <c r="U52" s="53">
        <v>273124</v>
      </c>
      <c r="V52" s="53">
        <v>264427</v>
      </c>
      <c r="W52" s="47">
        <f t="shared" si="0"/>
        <v>69.242391708520344</v>
      </c>
    </row>
    <row r="53" spans="1:23" ht="32" x14ac:dyDescent="0.2">
      <c r="A53" s="51">
        <v>935</v>
      </c>
      <c r="B53" s="52" t="s">
        <v>172</v>
      </c>
      <c r="C53" s="52" t="s">
        <v>146</v>
      </c>
      <c r="D53" s="51" t="s">
        <v>155</v>
      </c>
      <c r="E53" s="51" t="s">
        <v>173</v>
      </c>
      <c r="F53" s="53">
        <v>337838</v>
      </c>
      <c r="G53" s="53">
        <v>378222</v>
      </c>
      <c r="H53" s="53">
        <v>356047</v>
      </c>
      <c r="I53" s="53">
        <v>348865</v>
      </c>
      <c r="J53" s="53">
        <v>346053</v>
      </c>
      <c r="K53" s="53">
        <v>351193</v>
      </c>
      <c r="L53" s="53">
        <v>352414</v>
      </c>
      <c r="M53" s="53">
        <v>348959</v>
      </c>
      <c r="N53" s="53">
        <v>337852</v>
      </c>
      <c r="O53" s="53">
        <v>327823</v>
      </c>
      <c r="P53" s="53">
        <v>319906</v>
      </c>
      <c r="Q53" s="53">
        <v>312304</v>
      </c>
      <c r="R53" s="53">
        <v>305395</v>
      </c>
      <c r="S53" s="53">
        <v>297755</v>
      </c>
      <c r="T53" s="53">
        <v>289439</v>
      </c>
      <c r="U53" s="53">
        <v>280230</v>
      </c>
      <c r="V53" s="53">
        <v>271405</v>
      </c>
      <c r="W53" s="47">
        <f t="shared" si="0"/>
        <v>80.335841438796109</v>
      </c>
    </row>
    <row r="54" spans="1:23" ht="32" x14ac:dyDescent="0.2">
      <c r="A54" s="51">
        <v>935</v>
      </c>
      <c r="B54" s="52" t="s">
        <v>172</v>
      </c>
      <c r="C54" s="52" t="s">
        <v>146</v>
      </c>
      <c r="D54" s="51" t="s">
        <v>156</v>
      </c>
      <c r="E54" s="51" t="s">
        <v>173</v>
      </c>
      <c r="F54" s="53">
        <v>307524</v>
      </c>
      <c r="G54" s="53">
        <v>333406</v>
      </c>
      <c r="H54" s="53">
        <v>373440</v>
      </c>
      <c r="I54" s="53">
        <v>351490</v>
      </c>
      <c r="J54" s="53">
        <v>344581</v>
      </c>
      <c r="K54" s="53">
        <v>342042</v>
      </c>
      <c r="L54" s="53">
        <v>347395</v>
      </c>
      <c r="M54" s="53">
        <v>348809</v>
      </c>
      <c r="N54" s="53">
        <v>345539</v>
      </c>
      <c r="O54" s="53">
        <v>334630</v>
      </c>
      <c r="P54" s="53">
        <v>324790</v>
      </c>
      <c r="Q54" s="53">
        <v>317053</v>
      </c>
      <c r="R54" s="53">
        <v>309625</v>
      </c>
      <c r="S54" s="53">
        <v>302874</v>
      </c>
      <c r="T54" s="53">
        <v>295380</v>
      </c>
      <c r="U54" s="53">
        <v>287198</v>
      </c>
      <c r="V54" s="53">
        <v>278116</v>
      </c>
      <c r="W54" s="47">
        <f t="shared" si="0"/>
        <v>90.437169131514935</v>
      </c>
    </row>
    <row r="55" spans="1:23" ht="32" x14ac:dyDescent="0.2">
      <c r="A55" s="51">
        <v>935</v>
      </c>
      <c r="B55" s="52" t="s">
        <v>172</v>
      </c>
      <c r="C55" s="52" t="s">
        <v>146</v>
      </c>
      <c r="D55" s="51" t="s">
        <v>157</v>
      </c>
      <c r="E55" s="51" t="s">
        <v>173</v>
      </c>
      <c r="F55" s="53">
        <v>310234</v>
      </c>
      <c r="G55" s="53">
        <v>302368</v>
      </c>
      <c r="H55" s="53">
        <v>327999</v>
      </c>
      <c r="I55" s="53">
        <v>367781</v>
      </c>
      <c r="J55" s="53">
        <v>346207</v>
      </c>
      <c r="K55" s="53">
        <v>339609</v>
      </c>
      <c r="L55" s="53">
        <v>337355</v>
      </c>
      <c r="M55" s="53">
        <v>342902</v>
      </c>
      <c r="N55" s="53">
        <v>344570</v>
      </c>
      <c r="O55" s="53">
        <v>341544</v>
      </c>
      <c r="P55" s="53">
        <v>330901</v>
      </c>
      <c r="Q55" s="53">
        <v>321315</v>
      </c>
      <c r="R55" s="53">
        <v>313820</v>
      </c>
      <c r="S55" s="53">
        <v>306623</v>
      </c>
      <c r="T55" s="53">
        <v>300085</v>
      </c>
      <c r="U55" s="53">
        <v>292788</v>
      </c>
      <c r="V55" s="53">
        <v>284790</v>
      </c>
      <c r="W55" s="47">
        <f t="shared" si="0"/>
        <v>91.798448912756186</v>
      </c>
    </row>
    <row r="56" spans="1:23" ht="32" x14ac:dyDescent="0.2">
      <c r="A56" s="51">
        <v>935</v>
      </c>
      <c r="B56" s="52" t="s">
        <v>172</v>
      </c>
      <c r="C56" s="52" t="s">
        <v>146</v>
      </c>
      <c r="D56" s="51" t="s">
        <v>158</v>
      </c>
      <c r="E56" s="51" t="s">
        <v>173</v>
      </c>
      <c r="F56" s="53">
        <v>290443</v>
      </c>
      <c r="G56" s="53">
        <v>303265</v>
      </c>
      <c r="H56" s="53">
        <v>295602</v>
      </c>
      <c r="I56" s="53">
        <v>320934</v>
      </c>
      <c r="J56" s="53">
        <v>360509</v>
      </c>
      <c r="K56" s="53">
        <v>339404</v>
      </c>
      <c r="L56" s="53">
        <v>333178</v>
      </c>
      <c r="M56" s="53">
        <v>331235</v>
      </c>
      <c r="N56" s="53">
        <v>337056</v>
      </c>
      <c r="O56" s="53">
        <v>339087</v>
      </c>
      <c r="P56" s="53">
        <v>336406</v>
      </c>
      <c r="Q56" s="53">
        <v>326143</v>
      </c>
      <c r="R56" s="53">
        <v>316924</v>
      </c>
      <c r="S56" s="53">
        <v>309774</v>
      </c>
      <c r="T56" s="53">
        <v>302912</v>
      </c>
      <c r="U56" s="53">
        <v>296680</v>
      </c>
      <c r="V56" s="53">
        <v>289669</v>
      </c>
      <c r="W56" s="47">
        <f t="shared" si="0"/>
        <v>99.733510533908543</v>
      </c>
    </row>
    <row r="57" spans="1:23" ht="32" x14ac:dyDescent="0.2">
      <c r="A57" s="51">
        <v>935</v>
      </c>
      <c r="B57" s="52" t="s">
        <v>172</v>
      </c>
      <c r="C57" s="52" t="s">
        <v>146</v>
      </c>
      <c r="D57" s="51" t="s">
        <v>159</v>
      </c>
      <c r="E57" s="51" t="s">
        <v>173</v>
      </c>
      <c r="F57" s="53">
        <v>242106</v>
      </c>
      <c r="G57" s="53">
        <v>280902</v>
      </c>
      <c r="H57" s="53">
        <v>293619</v>
      </c>
      <c r="I57" s="53">
        <v>286280</v>
      </c>
      <c r="J57" s="53">
        <v>311222</v>
      </c>
      <c r="K57" s="53">
        <v>350438</v>
      </c>
      <c r="L57" s="53">
        <v>330010</v>
      </c>
      <c r="M57" s="53">
        <v>324261</v>
      </c>
      <c r="N57" s="53">
        <v>322765</v>
      </c>
      <c r="O57" s="53">
        <v>328972</v>
      </c>
      <c r="P57" s="53">
        <v>331522</v>
      </c>
      <c r="Q57" s="53">
        <v>329334</v>
      </c>
      <c r="R57" s="53">
        <v>319622</v>
      </c>
      <c r="S57" s="53">
        <v>310932</v>
      </c>
      <c r="T57" s="53">
        <v>304284</v>
      </c>
      <c r="U57" s="53">
        <v>297903</v>
      </c>
      <c r="V57" s="53">
        <v>292117</v>
      </c>
      <c r="W57" s="47">
        <f t="shared" si="0"/>
        <v>120.65665452322536</v>
      </c>
    </row>
    <row r="58" spans="1:23" ht="32" x14ac:dyDescent="0.2">
      <c r="A58" s="51">
        <v>935</v>
      </c>
      <c r="B58" s="52" t="s">
        <v>172</v>
      </c>
      <c r="C58" s="52" t="s">
        <v>146</v>
      </c>
      <c r="D58" s="51" t="s">
        <v>160</v>
      </c>
      <c r="E58" s="51" t="s">
        <v>173</v>
      </c>
      <c r="F58" s="53">
        <v>194939</v>
      </c>
      <c r="G58" s="53">
        <v>229500</v>
      </c>
      <c r="H58" s="53">
        <v>267292</v>
      </c>
      <c r="I58" s="53">
        <v>279958</v>
      </c>
      <c r="J58" s="53">
        <v>273171</v>
      </c>
      <c r="K58" s="53">
        <v>297602</v>
      </c>
      <c r="L58" s="53">
        <v>336250</v>
      </c>
      <c r="M58" s="53">
        <v>316809</v>
      </c>
      <c r="N58" s="53">
        <v>311760</v>
      </c>
      <c r="O58" s="53">
        <v>310893</v>
      </c>
      <c r="P58" s="53">
        <v>317630</v>
      </c>
      <c r="Q58" s="53">
        <v>320890</v>
      </c>
      <c r="R58" s="53">
        <v>319393</v>
      </c>
      <c r="S58" s="53">
        <v>310468</v>
      </c>
      <c r="T58" s="53">
        <v>302540</v>
      </c>
      <c r="U58" s="53">
        <v>296601</v>
      </c>
      <c r="V58" s="53">
        <v>290907</v>
      </c>
      <c r="W58" s="47">
        <f t="shared" si="0"/>
        <v>149.22975905283192</v>
      </c>
    </row>
    <row r="59" spans="1:23" ht="32" x14ac:dyDescent="0.2">
      <c r="A59" s="51">
        <v>935</v>
      </c>
      <c r="B59" s="52" t="s">
        <v>172</v>
      </c>
      <c r="C59" s="52" t="s">
        <v>146</v>
      </c>
      <c r="D59" s="51" t="s">
        <v>161</v>
      </c>
      <c r="E59" s="51" t="s">
        <v>173</v>
      </c>
      <c r="F59" s="53">
        <v>164243</v>
      </c>
      <c r="G59" s="53">
        <v>178805</v>
      </c>
      <c r="H59" s="53">
        <v>211619</v>
      </c>
      <c r="I59" s="53">
        <v>247845</v>
      </c>
      <c r="J59" s="53">
        <v>260544</v>
      </c>
      <c r="K59" s="53">
        <v>254704</v>
      </c>
      <c r="L59" s="53">
        <v>278412</v>
      </c>
      <c r="M59" s="53">
        <v>316063</v>
      </c>
      <c r="N59" s="53">
        <v>298141</v>
      </c>
      <c r="O59" s="53">
        <v>294086</v>
      </c>
      <c r="P59" s="53">
        <v>294080</v>
      </c>
      <c r="Q59" s="53">
        <v>301500</v>
      </c>
      <c r="R59" s="53">
        <v>305700</v>
      </c>
      <c r="S59" s="53">
        <v>305135</v>
      </c>
      <c r="T59" s="53">
        <v>297329</v>
      </c>
      <c r="U59" s="53">
        <v>290465</v>
      </c>
      <c r="V59" s="53">
        <v>285526</v>
      </c>
      <c r="W59" s="47">
        <f t="shared" si="0"/>
        <v>173.84363412748186</v>
      </c>
    </row>
    <row r="60" spans="1:23" ht="32" x14ac:dyDescent="0.2">
      <c r="A60" s="51">
        <v>935</v>
      </c>
      <c r="B60" s="52" t="s">
        <v>172</v>
      </c>
      <c r="C60" s="52" t="s">
        <v>146</v>
      </c>
      <c r="D60" s="51" t="s">
        <v>162</v>
      </c>
      <c r="E60" s="51" t="s">
        <v>173</v>
      </c>
      <c r="F60" s="53">
        <v>107626</v>
      </c>
      <c r="G60" s="53">
        <v>142749</v>
      </c>
      <c r="H60" s="53">
        <v>156402</v>
      </c>
      <c r="I60" s="53">
        <v>186620</v>
      </c>
      <c r="J60" s="53">
        <v>220396</v>
      </c>
      <c r="K60" s="53">
        <v>233102</v>
      </c>
      <c r="L60" s="53">
        <v>228672</v>
      </c>
      <c r="M60" s="53">
        <v>251211</v>
      </c>
      <c r="N60" s="53">
        <v>287156</v>
      </c>
      <c r="O60" s="53">
        <v>271465</v>
      </c>
      <c r="P60" s="53">
        <v>268753</v>
      </c>
      <c r="Q60" s="53">
        <v>269860</v>
      </c>
      <c r="R60" s="53">
        <v>278088</v>
      </c>
      <c r="S60" s="53">
        <v>283474</v>
      </c>
      <c r="T60" s="53">
        <v>284148</v>
      </c>
      <c r="U60" s="53">
        <v>277882</v>
      </c>
      <c r="V60" s="53">
        <v>272504</v>
      </c>
      <c r="W60" s="47">
        <f t="shared" si="0"/>
        <v>253.19532454982996</v>
      </c>
    </row>
    <row r="61" spans="1:23" ht="32" x14ac:dyDescent="0.2">
      <c r="A61" s="51">
        <v>935</v>
      </c>
      <c r="B61" s="52" t="s">
        <v>172</v>
      </c>
      <c r="C61" s="52" t="s">
        <v>146</v>
      </c>
      <c r="D61" s="51" t="s">
        <v>163</v>
      </c>
      <c r="E61" s="51" t="s">
        <v>173</v>
      </c>
      <c r="F61" s="53">
        <v>68266</v>
      </c>
      <c r="G61" s="53">
        <v>85880</v>
      </c>
      <c r="H61" s="53">
        <v>114946</v>
      </c>
      <c r="I61" s="53">
        <v>127241</v>
      </c>
      <c r="J61" s="53">
        <v>153637</v>
      </c>
      <c r="K61" s="53">
        <v>183651</v>
      </c>
      <c r="L61" s="53">
        <v>196114</v>
      </c>
      <c r="M61" s="53">
        <v>193482</v>
      </c>
      <c r="N61" s="53">
        <v>214125</v>
      </c>
      <c r="O61" s="53">
        <v>247177</v>
      </c>
      <c r="P61" s="53">
        <v>234522</v>
      </c>
      <c r="Q61" s="53">
        <v>233454</v>
      </c>
      <c r="R61" s="53">
        <v>235831</v>
      </c>
      <c r="S61" s="53">
        <v>244818</v>
      </c>
      <c r="T61" s="53">
        <v>251530</v>
      </c>
      <c r="U61" s="53">
        <v>253683</v>
      </c>
      <c r="V61" s="53">
        <v>249447</v>
      </c>
      <c r="W61" s="47">
        <f t="shared" si="0"/>
        <v>365.40444730905574</v>
      </c>
    </row>
    <row r="62" spans="1:23" ht="32" x14ac:dyDescent="0.2">
      <c r="A62" s="51">
        <v>935</v>
      </c>
      <c r="B62" s="52" t="s">
        <v>172</v>
      </c>
      <c r="C62" s="52" t="s">
        <v>146</v>
      </c>
      <c r="D62" s="51" t="s">
        <v>164</v>
      </c>
      <c r="E62" s="51" t="s">
        <v>173</v>
      </c>
      <c r="F62" s="53">
        <v>42127</v>
      </c>
      <c r="G62" s="53">
        <v>47864</v>
      </c>
      <c r="H62" s="53">
        <v>61391</v>
      </c>
      <c r="I62" s="53">
        <v>83095</v>
      </c>
      <c r="J62" s="53">
        <v>93228</v>
      </c>
      <c r="K62" s="53">
        <v>114377</v>
      </c>
      <c r="L62" s="53">
        <v>138981</v>
      </c>
      <c r="M62" s="53">
        <v>150376</v>
      </c>
      <c r="N62" s="53">
        <v>149466</v>
      </c>
      <c r="O62" s="53">
        <v>167031</v>
      </c>
      <c r="P62" s="53">
        <v>195405</v>
      </c>
      <c r="Q62" s="53">
        <v>186306</v>
      </c>
      <c r="R62" s="53">
        <v>186836</v>
      </c>
      <c r="S62" s="53">
        <v>190290</v>
      </c>
      <c r="T62" s="53">
        <v>199614</v>
      </c>
      <c r="U62" s="53">
        <v>207378</v>
      </c>
      <c r="V62" s="53">
        <v>211006</v>
      </c>
      <c r="W62" s="47">
        <f t="shared" si="0"/>
        <v>500.88067035392976</v>
      </c>
    </row>
    <row r="63" spans="1:23" ht="32" x14ac:dyDescent="0.2">
      <c r="A63" s="51">
        <v>935</v>
      </c>
      <c r="B63" s="52" t="s">
        <v>172</v>
      </c>
      <c r="C63" s="52" t="s">
        <v>146</v>
      </c>
      <c r="D63" s="51" t="s">
        <v>165</v>
      </c>
      <c r="E63" s="51" t="s">
        <v>173</v>
      </c>
      <c r="F63" s="53">
        <v>20442</v>
      </c>
      <c r="G63" s="53">
        <v>24380</v>
      </c>
      <c r="H63" s="53">
        <v>28360</v>
      </c>
      <c r="I63" s="53">
        <v>37266</v>
      </c>
      <c r="J63" s="53">
        <v>51046</v>
      </c>
      <c r="K63" s="53">
        <v>58218</v>
      </c>
      <c r="L63" s="53">
        <v>72887</v>
      </c>
      <c r="M63" s="53">
        <v>90442</v>
      </c>
      <c r="N63" s="53">
        <v>99575</v>
      </c>
      <c r="O63" s="53">
        <v>99877</v>
      </c>
      <c r="P63" s="53">
        <v>112977</v>
      </c>
      <c r="Q63" s="53">
        <v>134504</v>
      </c>
      <c r="R63" s="53">
        <v>129058</v>
      </c>
      <c r="S63" s="53">
        <v>130682</v>
      </c>
      <c r="T63" s="53">
        <v>134592</v>
      </c>
      <c r="U63" s="53">
        <v>143222</v>
      </c>
      <c r="V63" s="53">
        <v>151177</v>
      </c>
      <c r="W63" s="47">
        <f t="shared" si="0"/>
        <v>739.54114078857253</v>
      </c>
    </row>
    <row r="64" spans="1:23" ht="32" x14ac:dyDescent="0.2">
      <c r="A64" s="51">
        <v>935</v>
      </c>
      <c r="B64" s="52" t="s">
        <v>172</v>
      </c>
      <c r="C64" s="52" t="s">
        <v>146</v>
      </c>
      <c r="D64" s="51" t="s">
        <v>166</v>
      </c>
      <c r="E64" s="51" t="s">
        <v>173</v>
      </c>
      <c r="F64" s="53">
        <v>6995</v>
      </c>
      <c r="G64" s="53">
        <v>9103</v>
      </c>
      <c r="H64" s="53">
        <v>11089</v>
      </c>
      <c r="I64" s="53">
        <v>13257</v>
      </c>
      <c r="J64" s="53">
        <v>17921</v>
      </c>
      <c r="K64" s="53">
        <v>24831</v>
      </c>
      <c r="L64" s="53">
        <v>28870</v>
      </c>
      <c r="M64" s="53">
        <v>37029</v>
      </c>
      <c r="N64" s="53">
        <v>47132</v>
      </c>
      <c r="O64" s="53">
        <v>53063</v>
      </c>
      <c r="P64" s="53">
        <v>53804</v>
      </c>
      <c r="Q64" s="53">
        <v>61749</v>
      </c>
      <c r="R64" s="53">
        <v>75118</v>
      </c>
      <c r="S64" s="53">
        <v>72734</v>
      </c>
      <c r="T64" s="53">
        <v>74625</v>
      </c>
      <c r="U64" s="53">
        <v>77968</v>
      </c>
      <c r="V64" s="53">
        <v>84588</v>
      </c>
      <c r="W64" s="47">
        <f t="shared" si="0"/>
        <v>1209.2637598284489</v>
      </c>
    </row>
    <row r="65" spans="1:23" ht="32" x14ac:dyDescent="0.2">
      <c r="A65" s="51">
        <v>935</v>
      </c>
      <c r="B65" s="52" t="s">
        <v>172</v>
      </c>
      <c r="C65" s="52" t="s">
        <v>146</v>
      </c>
      <c r="D65" s="51" t="s">
        <v>167</v>
      </c>
      <c r="E65" s="51" t="s">
        <v>173</v>
      </c>
      <c r="F65" s="53">
        <v>1640</v>
      </c>
      <c r="G65" s="53">
        <v>2293</v>
      </c>
      <c r="H65" s="53">
        <v>3052</v>
      </c>
      <c r="I65" s="53">
        <v>3793</v>
      </c>
      <c r="J65" s="53">
        <v>4658</v>
      </c>
      <c r="K65" s="53">
        <v>6472</v>
      </c>
      <c r="L65" s="53">
        <v>9068</v>
      </c>
      <c r="M65" s="53">
        <v>10771</v>
      </c>
      <c r="N65" s="53">
        <v>14160</v>
      </c>
      <c r="O65" s="53">
        <v>18504</v>
      </c>
      <c r="P65" s="53">
        <v>21371</v>
      </c>
      <c r="Q65" s="53">
        <v>22004</v>
      </c>
      <c r="R65" s="53">
        <v>25682</v>
      </c>
      <c r="S65" s="53">
        <v>31970</v>
      </c>
      <c r="T65" s="53">
        <v>31444</v>
      </c>
      <c r="U65" s="53">
        <v>32832</v>
      </c>
      <c r="V65" s="53">
        <v>34921</v>
      </c>
      <c r="W65" s="47">
        <f t="shared" si="0"/>
        <v>2129.3292682926831</v>
      </c>
    </row>
    <row r="66" spans="1:23" ht="16" x14ac:dyDescent="0.2">
      <c r="A66" s="51">
        <v>935</v>
      </c>
      <c r="B66" s="52" t="s">
        <v>172</v>
      </c>
      <c r="C66" s="52" t="s">
        <v>146</v>
      </c>
      <c r="D66" s="51" t="s">
        <v>168</v>
      </c>
      <c r="E66" s="51" t="s">
        <v>173</v>
      </c>
      <c r="F66" s="53">
        <v>265</v>
      </c>
      <c r="G66" s="53">
        <v>392</v>
      </c>
      <c r="H66" s="53">
        <v>557</v>
      </c>
      <c r="I66" s="53">
        <v>757</v>
      </c>
      <c r="J66" s="53">
        <v>964</v>
      </c>
      <c r="K66" s="53">
        <v>1207</v>
      </c>
      <c r="L66" s="53">
        <v>1676</v>
      </c>
      <c r="M66" s="53">
        <v>2379</v>
      </c>
      <c r="N66" s="53">
        <v>2958</v>
      </c>
      <c r="O66" s="53">
        <v>3921</v>
      </c>
      <c r="P66" s="53">
        <v>5233</v>
      </c>
      <c r="Q66" s="53">
        <v>6328</v>
      </c>
      <c r="R66" s="53">
        <v>6849</v>
      </c>
      <c r="S66" s="53">
        <v>7984</v>
      </c>
      <c r="T66" s="53">
        <v>10007</v>
      </c>
      <c r="U66" s="53">
        <v>10580</v>
      </c>
      <c r="V66" s="53">
        <v>11288</v>
      </c>
      <c r="W66" s="47">
        <f t="shared" si="0"/>
        <v>4259.6226415094343</v>
      </c>
    </row>
    <row r="67" spans="1:23" ht="16" x14ac:dyDescent="0.2">
      <c r="A67" s="51">
        <v>908</v>
      </c>
      <c r="B67" s="52" t="s">
        <v>174</v>
      </c>
      <c r="C67" s="52" t="s">
        <v>146</v>
      </c>
      <c r="D67" s="51" t="s">
        <v>147</v>
      </c>
      <c r="E67" s="51" t="s">
        <v>175</v>
      </c>
      <c r="F67" s="53">
        <v>39070</v>
      </c>
      <c r="G67" s="53">
        <v>36624</v>
      </c>
      <c r="H67" s="53">
        <v>34684</v>
      </c>
      <c r="I67" s="53">
        <v>33866</v>
      </c>
      <c r="J67" s="53">
        <v>34136</v>
      </c>
      <c r="K67" s="53">
        <v>34626</v>
      </c>
      <c r="L67" s="53">
        <v>34482</v>
      </c>
      <c r="M67" s="53">
        <v>33588</v>
      </c>
      <c r="N67" s="53">
        <v>32440</v>
      </c>
      <c r="O67" s="53">
        <v>31624</v>
      </c>
      <c r="P67" s="53">
        <v>31349</v>
      </c>
      <c r="Q67" s="53">
        <v>31421</v>
      </c>
      <c r="R67" s="53">
        <v>31413</v>
      </c>
      <c r="S67" s="53">
        <v>31083</v>
      </c>
      <c r="T67" s="53">
        <v>30504</v>
      </c>
      <c r="U67" s="53">
        <v>29906</v>
      </c>
      <c r="V67" s="53">
        <v>29529</v>
      </c>
      <c r="W67" s="47">
        <f t="shared" si="0"/>
        <v>75.579728692091123</v>
      </c>
    </row>
    <row r="68" spans="1:23" ht="16" x14ac:dyDescent="0.2">
      <c r="A68" s="51">
        <v>908</v>
      </c>
      <c r="B68" s="52" t="s">
        <v>174</v>
      </c>
      <c r="C68" s="52" t="s">
        <v>146</v>
      </c>
      <c r="D68" s="51" t="s">
        <v>149</v>
      </c>
      <c r="E68" s="51" t="s">
        <v>175</v>
      </c>
      <c r="F68" s="53">
        <v>40751</v>
      </c>
      <c r="G68" s="53">
        <v>39203</v>
      </c>
      <c r="H68" s="53">
        <v>36766</v>
      </c>
      <c r="I68" s="53">
        <v>34837</v>
      </c>
      <c r="J68" s="53">
        <v>34021</v>
      </c>
      <c r="K68" s="53">
        <v>34289</v>
      </c>
      <c r="L68" s="53">
        <v>34776</v>
      </c>
      <c r="M68" s="53">
        <v>34633</v>
      </c>
      <c r="N68" s="53">
        <v>33740</v>
      </c>
      <c r="O68" s="53">
        <v>32594</v>
      </c>
      <c r="P68" s="53">
        <v>31779</v>
      </c>
      <c r="Q68" s="53">
        <v>31505</v>
      </c>
      <c r="R68" s="53">
        <v>31578</v>
      </c>
      <c r="S68" s="53">
        <v>31569</v>
      </c>
      <c r="T68" s="53">
        <v>31240</v>
      </c>
      <c r="U68" s="53">
        <v>30662</v>
      </c>
      <c r="V68" s="53">
        <v>30064</v>
      </c>
      <c r="W68" s="47">
        <f t="shared" ref="W68:W131" si="5">V68/F68*100</f>
        <v>73.774876690142577</v>
      </c>
    </row>
    <row r="69" spans="1:23" ht="32" x14ac:dyDescent="0.2">
      <c r="A69" s="51">
        <v>908</v>
      </c>
      <c r="B69" s="52" t="s">
        <v>174</v>
      </c>
      <c r="C69" s="52" t="s">
        <v>146</v>
      </c>
      <c r="D69" s="51" t="s">
        <v>150</v>
      </c>
      <c r="E69" s="51" t="s">
        <v>175</v>
      </c>
      <c r="F69" s="53">
        <v>40249</v>
      </c>
      <c r="G69" s="53">
        <v>40887</v>
      </c>
      <c r="H69" s="53">
        <v>39346</v>
      </c>
      <c r="I69" s="53">
        <v>36919</v>
      </c>
      <c r="J69" s="53">
        <v>34993</v>
      </c>
      <c r="K69" s="53">
        <v>34177</v>
      </c>
      <c r="L69" s="53">
        <v>34444</v>
      </c>
      <c r="M69" s="53">
        <v>34931</v>
      </c>
      <c r="N69" s="53">
        <v>34789</v>
      </c>
      <c r="O69" s="53">
        <v>33897</v>
      </c>
      <c r="P69" s="53">
        <v>32752</v>
      </c>
      <c r="Q69" s="53">
        <v>31938</v>
      </c>
      <c r="R69" s="53">
        <v>31664</v>
      </c>
      <c r="S69" s="53">
        <v>31738</v>
      </c>
      <c r="T69" s="53">
        <v>31730</v>
      </c>
      <c r="U69" s="53">
        <v>31401</v>
      </c>
      <c r="V69" s="53">
        <v>30823</v>
      </c>
      <c r="W69" s="47">
        <f t="shared" si="5"/>
        <v>76.580784615766845</v>
      </c>
    </row>
    <row r="70" spans="1:23" ht="32" x14ac:dyDescent="0.2">
      <c r="A70" s="51">
        <v>908</v>
      </c>
      <c r="B70" s="52" t="s">
        <v>174</v>
      </c>
      <c r="C70" s="52" t="s">
        <v>146</v>
      </c>
      <c r="D70" s="51" t="s">
        <v>151</v>
      </c>
      <c r="E70" s="51" t="s">
        <v>175</v>
      </c>
      <c r="F70" s="53">
        <v>37895</v>
      </c>
      <c r="G70" s="53">
        <v>40521</v>
      </c>
      <c r="H70" s="53">
        <v>41172</v>
      </c>
      <c r="I70" s="53">
        <v>39649</v>
      </c>
      <c r="J70" s="53">
        <v>37227</v>
      </c>
      <c r="K70" s="53">
        <v>35299</v>
      </c>
      <c r="L70" s="53">
        <v>34480</v>
      </c>
      <c r="M70" s="53">
        <v>34748</v>
      </c>
      <c r="N70" s="53">
        <v>35237</v>
      </c>
      <c r="O70" s="53">
        <v>35096</v>
      </c>
      <c r="P70" s="53">
        <v>34207</v>
      </c>
      <c r="Q70" s="53">
        <v>33064</v>
      </c>
      <c r="R70" s="53">
        <v>32251</v>
      </c>
      <c r="S70" s="53">
        <v>31978</v>
      </c>
      <c r="T70" s="53">
        <v>32052</v>
      </c>
      <c r="U70" s="53">
        <v>32045</v>
      </c>
      <c r="V70" s="53">
        <v>31717</v>
      </c>
      <c r="W70" s="47">
        <f t="shared" si="5"/>
        <v>83.6970576593218</v>
      </c>
    </row>
    <row r="71" spans="1:23" ht="32" x14ac:dyDescent="0.2">
      <c r="A71" s="51">
        <v>908</v>
      </c>
      <c r="B71" s="52" t="s">
        <v>174</v>
      </c>
      <c r="C71" s="52" t="s">
        <v>146</v>
      </c>
      <c r="D71" s="51" t="s">
        <v>152</v>
      </c>
      <c r="E71" s="51" t="s">
        <v>175</v>
      </c>
      <c r="F71" s="53">
        <v>38978</v>
      </c>
      <c r="G71" s="53">
        <v>38361</v>
      </c>
      <c r="H71" s="53">
        <v>41006</v>
      </c>
      <c r="I71" s="53">
        <v>41682</v>
      </c>
      <c r="J71" s="53">
        <v>40168</v>
      </c>
      <c r="K71" s="53">
        <v>37742</v>
      </c>
      <c r="L71" s="53">
        <v>35808</v>
      </c>
      <c r="M71" s="53">
        <v>34994</v>
      </c>
      <c r="N71" s="53">
        <v>35265</v>
      </c>
      <c r="O71" s="53">
        <v>35755</v>
      </c>
      <c r="P71" s="53">
        <v>35618</v>
      </c>
      <c r="Q71" s="53">
        <v>34732</v>
      </c>
      <c r="R71" s="53">
        <v>33592</v>
      </c>
      <c r="S71" s="53">
        <v>32782</v>
      </c>
      <c r="T71" s="53">
        <v>32512</v>
      </c>
      <c r="U71" s="53">
        <v>32587</v>
      </c>
      <c r="V71" s="53">
        <v>32582</v>
      </c>
      <c r="W71" s="47">
        <f t="shared" si="5"/>
        <v>83.590743496331271</v>
      </c>
    </row>
    <row r="72" spans="1:23" ht="32" x14ac:dyDescent="0.2">
      <c r="A72" s="51">
        <v>908</v>
      </c>
      <c r="B72" s="52" t="s">
        <v>174</v>
      </c>
      <c r="C72" s="52" t="s">
        <v>146</v>
      </c>
      <c r="D72" s="51" t="s">
        <v>153</v>
      </c>
      <c r="E72" s="51" t="s">
        <v>175</v>
      </c>
      <c r="F72" s="53">
        <v>45039</v>
      </c>
      <c r="G72" s="53">
        <v>39499</v>
      </c>
      <c r="H72" s="53">
        <v>38911</v>
      </c>
      <c r="I72" s="53">
        <v>41580</v>
      </c>
      <c r="J72" s="53">
        <v>42259</v>
      </c>
      <c r="K72" s="53">
        <v>40738</v>
      </c>
      <c r="L72" s="53">
        <v>38309</v>
      </c>
      <c r="M72" s="53">
        <v>36386</v>
      </c>
      <c r="N72" s="53">
        <v>35579</v>
      </c>
      <c r="O72" s="53">
        <v>35853</v>
      </c>
      <c r="P72" s="53">
        <v>36347</v>
      </c>
      <c r="Q72" s="53">
        <v>36213</v>
      </c>
      <c r="R72" s="53">
        <v>35333</v>
      </c>
      <c r="S72" s="53">
        <v>34199</v>
      </c>
      <c r="T72" s="53">
        <v>33392</v>
      </c>
      <c r="U72" s="53">
        <v>33125</v>
      </c>
      <c r="V72" s="53">
        <v>33203</v>
      </c>
      <c r="W72" s="47">
        <f t="shared" si="5"/>
        <v>73.720553298252625</v>
      </c>
    </row>
    <row r="73" spans="1:23" ht="32" x14ac:dyDescent="0.2">
      <c r="A73" s="51">
        <v>908</v>
      </c>
      <c r="B73" s="52" t="s">
        <v>174</v>
      </c>
      <c r="C73" s="52" t="s">
        <v>146</v>
      </c>
      <c r="D73" s="51" t="s">
        <v>154</v>
      </c>
      <c r="E73" s="51" t="s">
        <v>175</v>
      </c>
      <c r="F73" s="53">
        <v>52382</v>
      </c>
      <c r="G73" s="53">
        <v>45428</v>
      </c>
      <c r="H73" s="53">
        <v>39958</v>
      </c>
      <c r="I73" s="53">
        <v>39405</v>
      </c>
      <c r="J73" s="53">
        <v>42070</v>
      </c>
      <c r="K73" s="53">
        <v>42734</v>
      </c>
      <c r="L73" s="53">
        <v>41213</v>
      </c>
      <c r="M73" s="53">
        <v>38804</v>
      </c>
      <c r="N73" s="53">
        <v>36896</v>
      </c>
      <c r="O73" s="53">
        <v>36098</v>
      </c>
      <c r="P73" s="53">
        <v>36378</v>
      </c>
      <c r="Q73" s="53">
        <v>36875</v>
      </c>
      <c r="R73" s="53">
        <v>36748</v>
      </c>
      <c r="S73" s="53">
        <v>35874</v>
      </c>
      <c r="T73" s="53">
        <v>34748</v>
      </c>
      <c r="U73" s="53">
        <v>33948</v>
      </c>
      <c r="V73" s="53">
        <v>33684</v>
      </c>
      <c r="W73" s="47">
        <f t="shared" si="5"/>
        <v>64.304532091176355</v>
      </c>
    </row>
    <row r="74" spans="1:23" ht="32" x14ac:dyDescent="0.2">
      <c r="A74" s="51">
        <v>908</v>
      </c>
      <c r="B74" s="52" t="s">
        <v>174</v>
      </c>
      <c r="C74" s="52" t="s">
        <v>146</v>
      </c>
      <c r="D74" s="51" t="s">
        <v>155</v>
      </c>
      <c r="E74" s="51" t="s">
        <v>175</v>
      </c>
      <c r="F74" s="53">
        <v>52931</v>
      </c>
      <c r="G74" s="53">
        <v>52447</v>
      </c>
      <c r="H74" s="53">
        <v>45613</v>
      </c>
      <c r="I74" s="53">
        <v>40235</v>
      </c>
      <c r="J74" s="53">
        <v>39694</v>
      </c>
      <c r="K74" s="53">
        <v>42339</v>
      </c>
      <c r="L74" s="53">
        <v>42992</v>
      </c>
      <c r="M74" s="53">
        <v>41490</v>
      </c>
      <c r="N74" s="53">
        <v>39110</v>
      </c>
      <c r="O74" s="53">
        <v>37225</v>
      </c>
      <c r="P74" s="53">
        <v>36441</v>
      </c>
      <c r="Q74" s="53">
        <v>36727</v>
      </c>
      <c r="R74" s="53">
        <v>37230</v>
      </c>
      <c r="S74" s="53">
        <v>37110</v>
      </c>
      <c r="T74" s="53">
        <v>36247</v>
      </c>
      <c r="U74" s="53">
        <v>35132</v>
      </c>
      <c r="V74" s="53">
        <v>34340</v>
      </c>
      <c r="W74" s="47">
        <f t="shared" si="5"/>
        <v>64.876915229260732</v>
      </c>
    </row>
    <row r="75" spans="1:23" ht="32" x14ac:dyDescent="0.2">
      <c r="A75" s="51">
        <v>908</v>
      </c>
      <c r="B75" s="52" t="s">
        <v>174</v>
      </c>
      <c r="C75" s="52" t="s">
        <v>146</v>
      </c>
      <c r="D75" s="51" t="s">
        <v>156</v>
      </c>
      <c r="E75" s="51" t="s">
        <v>175</v>
      </c>
      <c r="F75" s="53">
        <v>52260</v>
      </c>
      <c r="G75" s="53">
        <v>52705</v>
      </c>
      <c r="H75" s="53">
        <v>52259</v>
      </c>
      <c r="I75" s="53">
        <v>45571</v>
      </c>
      <c r="J75" s="53">
        <v>40285</v>
      </c>
      <c r="K75" s="53">
        <v>39752</v>
      </c>
      <c r="L75" s="53">
        <v>42377</v>
      </c>
      <c r="M75" s="53">
        <v>43030</v>
      </c>
      <c r="N75" s="53">
        <v>41555</v>
      </c>
      <c r="O75" s="53">
        <v>39212</v>
      </c>
      <c r="P75" s="53">
        <v>37357</v>
      </c>
      <c r="Q75" s="53">
        <v>36592</v>
      </c>
      <c r="R75" s="53">
        <v>36887</v>
      </c>
      <c r="S75" s="53">
        <v>37396</v>
      </c>
      <c r="T75" s="53">
        <v>37285</v>
      </c>
      <c r="U75" s="53">
        <v>36437</v>
      </c>
      <c r="V75" s="53">
        <v>35335</v>
      </c>
      <c r="W75" s="47">
        <f t="shared" si="5"/>
        <v>67.613853807883658</v>
      </c>
    </row>
    <row r="76" spans="1:23" ht="32" x14ac:dyDescent="0.2">
      <c r="A76" s="51">
        <v>908</v>
      </c>
      <c r="B76" s="52" t="s">
        <v>174</v>
      </c>
      <c r="C76" s="52" t="s">
        <v>146</v>
      </c>
      <c r="D76" s="51" t="s">
        <v>157</v>
      </c>
      <c r="E76" s="51" t="s">
        <v>175</v>
      </c>
      <c r="F76" s="53">
        <v>52006</v>
      </c>
      <c r="G76" s="53">
        <v>51765</v>
      </c>
      <c r="H76" s="53">
        <v>52231</v>
      </c>
      <c r="I76" s="53">
        <v>51832</v>
      </c>
      <c r="J76" s="53">
        <v>45303</v>
      </c>
      <c r="K76" s="53">
        <v>40124</v>
      </c>
      <c r="L76" s="53">
        <v>39609</v>
      </c>
      <c r="M76" s="53">
        <v>42223</v>
      </c>
      <c r="N76" s="53">
        <v>42879</v>
      </c>
      <c r="O76" s="53">
        <v>41440</v>
      </c>
      <c r="P76" s="53">
        <v>39144</v>
      </c>
      <c r="Q76" s="53">
        <v>37327</v>
      </c>
      <c r="R76" s="53">
        <v>36585</v>
      </c>
      <c r="S76" s="53">
        <v>36892</v>
      </c>
      <c r="T76" s="53">
        <v>37409</v>
      </c>
      <c r="U76" s="53">
        <v>37312</v>
      </c>
      <c r="V76" s="53">
        <v>36481</v>
      </c>
      <c r="W76" s="47">
        <f t="shared" si="5"/>
        <v>70.147675268238288</v>
      </c>
    </row>
    <row r="77" spans="1:23" ht="32" x14ac:dyDescent="0.2">
      <c r="A77" s="51">
        <v>908</v>
      </c>
      <c r="B77" s="52" t="s">
        <v>174</v>
      </c>
      <c r="C77" s="52" t="s">
        <v>146</v>
      </c>
      <c r="D77" s="51" t="s">
        <v>158</v>
      </c>
      <c r="E77" s="51" t="s">
        <v>175</v>
      </c>
      <c r="F77" s="53">
        <v>51518</v>
      </c>
      <c r="G77" s="53">
        <v>51137</v>
      </c>
      <c r="H77" s="53">
        <v>50946</v>
      </c>
      <c r="I77" s="53">
        <v>51446</v>
      </c>
      <c r="J77" s="53">
        <v>51098</v>
      </c>
      <c r="K77" s="53">
        <v>44772</v>
      </c>
      <c r="L77" s="53">
        <v>39739</v>
      </c>
      <c r="M77" s="53">
        <v>39259</v>
      </c>
      <c r="N77" s="53">
        <v>41860</v>
      </c>
      <c r="O77" s="53">
        <v>42528</v>
      </c>
      <c r="P77" s="53">
        <v>41137</v>
      </c>
      <c r="Q77" s="53">
        <v>38905</v>
      </c>
      <c r="R77" s="53">
        <v>37139</v>
      </c>
      <c r="S77" s="53">
        <v>36429</v>
      </c>
      <c r="T77" s="53">
        <v>36751</v>
      </c>
      <c r="U77" s="53">
        <v>37282</v>
      </c>
      <c r="V77" s="53">
        <v>37203</v>
      </c>
      <c r="W77" s="47">
        <f t="shared" si="5"/>
        <v>72.213595248262735</v>
      </c>
    </row>
    <row r="78" spans="1:23" ht="32" x14ac:dyDescent="0.2">
      <c r="A78" s="51">
        <v>908</v>
      </c>
      <c r="B78" s="52" t="s">
        <v>174</v>
      </c>
      <c r="C78" s="52" t="s">
        <v>146</v>
      </c>
      <c r="D78" s="51" t="s">
        <v>159</v>
      </c>
      <c r="E78" s="51" t="s">
        <v>175</v>
      </c>
      <c r="F78" s="53">
        <v>52751</v>
      </c>
      <c r="G78" s="53">
        <v>50168</v>
      </c>
      <c r="H78" s="53">
        <v>49845</v>
      </c>
      <c r="I78" s="53">
        <v>49723</v>
      </c>
      <c r="J78" s="53">
        <v>50265</v>
      </c>
      <c r="K78" s="53">
        <v>49987</v>
      </c>
      <c r="L78" s="53">
        <v>43936</v>
      </c>
      <c r="M78" s="53">
        <v>39105</v>
      </c>
      <c r="N78" s="53">
        <v>38676</v>
      </c>
      <c r="O78" s="53">
        <v>41263</v>
      </c>
      <c r="P78" s="53">
        <v>41950</v>
      </c>
      <c r="Q78" s="53">
        <v>40627</v>
      </c>
      <c r="R78" s="53">
        <v>38479</v>
      </c>
      <c r="S78" s="53">
        <v>36781</v>
      </c>
      <c r="T78" s="53">
        <v>36115</v>
      </c>
      <c r="U78" s="53">
        <v>36461</v>
      </c>
      <c r="V78" s="53">
        <v>37010</v>
      </c>
      <c r="W78" s="47">
        <f t="shared" si="5"/>
        <v>70.159807397016166</v>
      </c>
    </row>
    <row r="79" spans="1:23" ht="32" x14ac:dyDescent="0.2">
      <c r="A79" s="51">
        <v>908</v>
      </c>
      <c r="B79" s="52" t="s">
        <v>174</v>
      </c>
      <c r="C79" s="52" t="s">
        <v>146</v>
      </c>
      <c r="D79" s="51" t="s">
        <v>160</v>
      </c>
      <c r="E79" s="51" t="s">
        <v>175</v>
      </c>
      <c r="F79" s="53">
        <v>48900</v>
      </c>
      <c r="G79" s="53">
        <v>50542</v>
      </c>
      <c r="H79" s="53">
        <v>48292</v>
      </c>
      <c r="I79" s="53">
        <v>48048</v>
      </c>
      <c r="J79" s="53">
        <v>48012</v>
      </c>
      <c r="K79" s="53">
        <v>48610</v>
      </c>
      <c r="L79" s="53">
        <v>48427</v>
      </c>
      <c r="M79" s="53">
        <v>42745</v>
      </c>
      <c r="N79" s="53">
        <v>38185</v>
      </c>
      <c r="O79" s="53">
        <v>37826</v>
      </c>
      <c r="P79" s="53">
        <v>40396</v>
      </c>
      <c r="Q79" s="53">
        <v>41111</v>
      </c>
      <c r="R79" s="53">
        <v>39879</v>
      </c>
      <c r="S79" s="53">
        <v>37844</v>
      </c>
      <c r="T79" s="53">
        <v>36238</v>
      </c>
      <c r="U79" s="53">
        <v>35630</v>
      </c>
      <c r="V79" s="53">
        <v>36008</v>
      </c>
      <c r="W79" s="47">
        <f t="shared" si="5"/>
        <v>73.6359918200409</v>
      </c>
    </row>
    <row r="80" spans="1:23" ht="32" x14ac:dyDescent="0.2">
      <c r="A80" s="51">
        <v>908</v>
      </c>
      <c r="B80" s="52" t="s">
        <v>174</v>
      </c>
      <c r="C80" s="52" t="s">
        <v>146</v>
      </c>
      <c r="D80" s="51" t="s">
        <v>161</v>
      </c>
      <c r="E80" s="51" t="s">
        <v>175</v>
      </c>
      <c r="F80" s="53">
        <v>43042</v>
      </c>
      <c r="G80" s="53">
        <v>45855</v>
      </c>
      <c r="H80" s="53">
        <v>47677</v>
      </c>
      <c r="I80" s="53">
        <v>45846</v>
      </c>
      <c r="J80" s="53">
        <v>45701</v>
      </c>
      <c r="K80" s="53">
        <v>45771</v>
      </c>
      <c r="L80" s="53">
        <v>46440</v>
      </c>
      <c r="M80" s="53">
        <v>46378</v>
      </c>
      <c r="N80" s="53">
        <v>41161</v>
      </c>
      <c r="O80" s="53">
        <v>36946</v>
      </c>
      <c r="P80" s="53">
        <v>36679</v>
      </c>
      <c r="Q80" s="53">
        <v>39226</v>
      </c>
      <c r="R80" s="53">
        <v>39977</v>
      </c>
      <c r="S80" s="53">
        <v>38860</v>
      </c>
      <c r="T80" s="53">
        <v>36970</v>
      </c>
      <c r="U80" s="53">
        <v>35481</v>
      </c>
      <c r="V80" s="53">
        <v>34950</v>
      </c>
      <c r="W80" s="47">
        <f t="shared" si="5"/>
        <v>81.199758375540171</v>
      </c>
    </row>
    <row r="81" spans="1:23" ht="32" x14ac:dyDescent="0.2">
      <c r="A81" s="51">
        <v>908</v>
      </c>
      <c r="B81" s="52" t="s">
        <v>174</v>
      </c>
      <c r="C81" s="52" t="s">
        <v>146</v>
      </c>
      <c r="D81" s="51" t="s">
        <v>162</v>
      </c>
      <c r="E81" s="51" t="s">
        <v>175</v>
      </c>
      <c r="F81" s="53">
        <v>35049</v>
      </c>
      <c r="G81" s="53">
        <v>39181</v>
      </c>
      <c r="H81" s="53">
        <v>42031</v>
      </c>
      <c r="I81" s="53">
        <v>44054</v>
      </c>
      <c r="J81" s="53">
        <v>42717</v>
      </c>
      <c r="K81" s="53">
        <v>42699</v>
      </c>
      <c r="L81" s="53">
        <v>42899</v>
      </c>
      <c r="M81" s="53">
        <v>43657</v>
      </c>
      <c r="N81" s="53">
        <v>43740</v>
      </c>
      <c r="O81" s="53">
        <v>39096</v>
      </c>
      <c r="P81" s="53">
        <v>35315</v>
      </c>
      <c r="Q81" s="53">
        <v>35166</v>
      </c>
      <c r="R81" s="53">
        <v>37682</v>
      </c>
      <c r="S81" s="53">
        <v>38475</v>
      </c>
      <c r="T81" s="53">
        <v>37503</v>
      </c>
      <c r="U81" s="53">
        <v>35799</v>
      </c>
      <c r="V81" s="53">
        <v>34462</v>
      </c>
      <c r="W81" s="47">
        <f t="shared" si="5"/>
        <v>98.32520186025279</v>
      </c>
    </row>
    <row r="82" spans="1:23" ht="32" x14ac:dyDescent="0.2">
      <c r="A82" s="51">
        <v>908</v>
      </c>
      <c r="B82" s="52" t="s">
        <v>174</v>
      </c>
      <c r="C82" s="52" t="s">
        <v>146</v>
      </c>
      <c r="D82" s="51" t="s">
        <v>163</v>
      </c>
      <c r="E82" s="51" t="s">
        <v>175</v>
      </c>
      <c r="F82" s="53">
        <v>25200</v>
      </c>
      <c r="G82" s="53">
        <v>30422</v>
      </c>
      <c r="H82" s="53">
        <v>34134</v>
      </c>
      <c r="I82" s="53">
        <v>36992</v>
      </c>
      <c r="J82" s="53">
        <v>39212</v>
      </c>
      <c r="K82" s="53">
        <v>38465</v>
      </c>
      <c r="L82" s="53">
        <v>38616</v>
      </c>
      <c r="M82" s="53">
        <v>38975</v>
      </c>
      <c r="N82" s="53">
        <v>39838</v>
      </c>
      <c r="O82" s="53">
        <v>40096</v>
      </c>
      <c r="P82" s="53">
        <v>36201</v>
      </c>
      <c r="Q82" s="53">
        <v>32994</v>
      </c>
      <c r="R82" s="53">
        <v>33004</v>
      </c>
      <c r="S82" s="53">
        <v>35467</v>
      </c>
      <c r="T82" s="53">
        <v>36314</v>
      </c>
      <c r="U82" s="53">
        <v>35539</v>
      </c>
      <c r="V82" s="53">
        <v>34092</v>
      </c>
      <c r="W82" s="47">
        <f t="shared" si="5"/>
        <v>135.28571428571428</v>
      </c>
    </row>
    <row r="83" spans="1:23" ht="32" x14ac:dyDescent="0.2">
      <c r="A83" s="51">
        <v>908</v>
      </c>
      <c r="B83" s="52" t="s">
        <v>174</v>
      </c>
      <c r="C83" s="52" t="s">
        <v>146</v>
      </c>
      <c r="D83" s="51" t="s">
        <v>164</v>
      </c>
      <c r="E83" s="51" t="s">
        <v>175</v>
      </c>
      <c r="F83" s="53">
        <v>21108</v>
      </c>
      <c r="G83" s="53">
        <v>19824</v>
      </c>
      <c r="H83" s="53">
        <v>24261</v>
      </c>
      <c r="I83" s="53">
        <v>27395</v>
      </c>
      <c r="J83" s="53">
        <v>30127</v>
      </c>
      <c r="K83" s="53">
        <v>32454</v>
      </c>
      <c r="L83" s="53">
        <v>32363</v>
      </c>
      <c r="M83" s="53">
        <v>32727</v>
      </c>
      <c r="N83" s="53">
        <v>33272</v>
      </c>
      <c r="O83" s="53">
        <v>34249</v>
      </c>
      <c r="P83" s="53">
        <v>34715</v>
      </c>
      <c r="Q83" s="53">
        <v>31806</v>
      </c>
      <c r="R83" s="53">
        <v>29373</v>
      </c>
      <c r="S83" s="53">
        <v>29598</v>
      </c>
      <c r="T83" s="53">
        <v>31967</v>
      </c>
      <c r="U83" s="53">
        <v>32883</v>
      </c>
      <c r="V83" s="53">
        <v>32391</v>
      </c>
      <c r="W83" s="47">
        <f t="shared" si="5"/>
        <v>153.45366685616827</v>
      </c>
    </row>
    <row r="84" spans="1:23" ht="32" x14ac:dyDescent="0.2">
      <c r="A84" s="51">
        <v>908</v>
      </c>
      <c r="B84" s="52" t="s">
        <v>174</v>
      </c>
      <c r="C84" s="52" t="s">
        <v>146</v>
      </c>
      <c r="D84" s="51" t="s">
        <v>165</v>
      </c>
      <c r="E84" s="51" t="s">
        <v>175</v>
      </c>
      <c r="F84" s="53">
        <v>11802</v>
      </c>
      <c r="G84" s="53">
        <v>13681</v>
      </c>
      <c r="H84" s="53">
        <v>13310</v>
      </c>
      <c r="I84" s="53">
        <v>16637</v>
      </c>
      <c r="J84" s="53">
        <v>18993</v>
      </c>
      <c r="K84" s="53">
        <v>21325</v>
      </c>
      <c r="L84" s="53">
        <v>23486</v>
      </c>
      <c r="M84" s="53">
        <v>23939</v>
      </c>
      <c r="N84" s="53">
        <v>24511</v>
      </c>
      <c r="O84" s="53">
        <v>25217</v>
      </c>
      <c r="P84" s="53">
        <v>26281</v>
      </c>
      <c r="Q84" s="53">
        <v>26943</v>
      </c>
      <c r="R84" s="53">
        <v>25197</v>
      </c>
      <c r="S84" s="53">
        <v>23719</v>
      </c>
      <c r="T84" s="53">
        <v>24196</v>
      </c>
      <c r="U84" s="53">
        <v>26380</v>
      </c>
      <c r="V84" s="53">
        <v>27380</v>
      </c>
      <c r="W84" s="47">
        <f t="shared" si="5"/>
        <v>231.99457719030673</v>
      </c>
    </row>
    <row r="85" spans="1:23" ht="32" x14ac:dyDescent="0.2">
      <c r="A85" s="51">
        <v>908</v>
      </c>
      <c r="B85" s="52" t="s">
        <v>174</v>
      </c>
      <c r="C85" s="52" t="s">
        <v>146</v>
      </c>
      <c r="D85" s="51" t="s">
        <v>166</v>
      </c>
      <c r="E85" s="51" t="s">
        <v>175</v>
      </c>
      <c r="F85" s="53">
        <v>5303</v>
      </c>
      <c r="G85" s="53">
        <v>5726</v>
      </c>
      <c r="H85" s="53">
        <v>6775</v>
      </c>
      <c r="I85" s="53">
        <v>6860</v>
      </c>
      <c r="J85" s="53">
        <v>8815</v>
      </c>
      <c r="K85" s="53">
        <v>10251</v>
      </c>
      <c r="L85" s="53">
        <v>11826</v>
      </c>
      <c r="M85" s="53">
        <v>13393</v>
      </c>
      <c r="N85" s="53">
        <v>14032</v>
      </c>
      <c r="O85" s="53">
        <v>14650</v>
      </c>
      <c r="P85" s="53">
        <v>15362</v>
      </c>
      <c r="Q85" s="53">
        <v>16327</v>
      </c>
      <c r="R85" s="53">
        <v>17039</v>
      </c>
      <c r="S85" s="53">
        <v>16371</v>
      </c>
      <c r="T85" s="53">
        <v>15826</v>
      </c>
      <c r="U85" s="53">
        <v>16466</v>
      </c>
      <c r="V85" s="53">
        <v>18257</v>
      </c>
      <c r="W85" s="47">
        <f t="shared" si="5"/>
        <v>344.27682443899681</v>
      </c>
    </row>
    <row r="86" spans="1:23" ht="32" x14ac:dyDescent="0.2">
      <c r="A86" s="51">
        <v>908</v>
      </c>
      <c r="B86" s="52" t="s">
        <v>174</v>
      </c>
      <c r="C86" s="52" t="s">
        <v>146</v>
      </c>
      <c r="D86" s="51" t="s">
        <v>167</v>
      </c>
      <c r="E86" s="51" t="s">
        <v>175</v>
      </c>
      <c r="F86" s="53">
        <v>1276</v>
      </c>
      <c r="G86" s="53">
        <v>1611</v>
      </c>
      <c r="H86" s="53">
        <v>1807</v>
      </c>
      <c r="I86" s="53">
        <v>2198</v>
      </c>
      <c r="J86" s="53">
        <v>2309</v>
      </c>
      <c r="K86" s="53">
        <v>3070</v>
      </c>
      <c r="L86" s="53">
        <v>3672</v>
      </c>
      <c r="M86" s="53">
        <v>4372</v>
      </c>
      <c r="N86" s="53">
        <v>5108</v>
      </c>
      <c r="O86" s="53">
        <v>5521</v>
      </c>
      <c r="P86" s="53">
        <v>5933</v>
      </c>
      <c r="Q86" s="53">
        <v>6392</v>
      </c>
      <c r="R86" s="53">
        <v>6988</v>
      </c>
      <c r="S86" s="53">
        <v>7480</v>
      </c>
      <c r="T86" s="53">
        <v>7420</v>
      </c>
      <c r="U86" s="53">
        <v>7416</v>
      </c>
      <c r="V86" s="53">
        <v>7945</v>
      </c>
      <c r="W86" s="47">
        <f t="shared" si="5"/>
        <v>622.6489028213166</v>
      </c>
    </row>
    <row r="87" spans="1:23" ht="16" x14ac:dyDescent="0.2">
      <c r="A87" s="51">
        <v>908</v>
      </c>
      <c r="B87" s="52" t="s">
        <v>174</v>
      </c>
      <c r="C87" s="52" t="s">
        <v>146</v>
      </c>
      <c r="D87" s="51" t="s">
        <v>168</v>
      </c>
      <c r="E87" s="51" t="s">
        <v>175</v>
      </c>
      <c r="F87" s="53">
        <v>125</v>
      </c>
      <c r="G87" s="53">
        <v>206</v>
      </c>
      <c r="H87" s="53">
        <v>276</v>
      </c>
      <c r="I87" s="53">
        <v>327</v>
      </c>
      <c r="J87" s="53">
        <v>406</v>
      </c>
      <c r="K87" s="53">
        <v>446</v>
      </c>
      <c r="L87" s="53">
        <v>594</v>
      </c>
      <c r="M87" s="53">
        <v>745</v>
      </c>
      <c r="N87" s="53">
        <v>918</v>
      </c>
      <c r="O87" s="53">
        <v>1107</v>
      </c>
      <c r="P87" s="53">
        <v>1249</v>
      </c>
      <c r="Q87" s="53">
        <v>1391</v>
      </c>
      <c r="R87" s="53">
        <v>1551</v>
      </c>
      <c r="S87" s="53">
        <v>1754</v>
      </c>
      <c r="T87" s="53">
        <v>1948</v>
      </c>
      <c r="U87" s="53">
        <v>2029</v>
      </c>
      <c r="V87" s="53">
        <v>2107</v>
      </c>
      <c r="W87" s="47">
        <f t="shared" si="5"/>
        <v>1685.6000000000001</v>
      </c>
    </row>
    <row r="88" spans="1:23" ht="32" x14ac:dyDescent="0.2">
      <c r="A88" s="51">
        <v>904</v>
      </c>
      <c r="B88" s="52" t="s">
        <v>176</v>
      </c>
      <c r="C88" s="52" t="s">
        <v>146</v>
      </c>
      <c r="D88" s="51" t="s">
        <v>147</v>
      </c>
      <c r="E88" s="51" t="s">
        <v>177</v>
      </c>
      <c r="F88" s="53">
        <v>51690</v>
      </c>
      <c r="G88" s="53">
        <v>50196</v>
      </c>
      <c r="H88" s="53">
        <v>48405</v>
      </c>
      <c r="I88" s="53">
        <v>46647</v>
      </c>
      <c r="J88" s="53">
        <v>44923</v>
      </c>
      <c r="K88" s="53">
        <v>43428</v>
      </c>
      <c r="L88" s="53">
        <v>42140</v>
      </c>
      <c r="M88" s="53">
        <v>40766</v>
      </c>
      <c r="N88" s="53">
        <v>39361</v>
      </c>
      <c r="O88" s="53">
        <v>37998</v>
      </c>
      <c r="P88" s="53">
        <v>36683</v>
      </c>
      <c r="Q88" s="53">
        <v>35495</v>
      </c>
      <c r="R88" s="53">
        <v>34396</v>
      </c>
      <c r="S88" s="53">
        <v>33356</v>
      </c>
      <c r="T88" s="53">
        <v>32322</v>
      </c>
      <c r="U88" s="53">
        <v>31314</v>
      </c>
      <c r="V88" s="53">
        <v>30356</v>
      </c>
      <c r="W88" s="47">
        <f t="shared" si="5"/>
        <v>58.727026504159404</v>
      </c>
    </row>
    <row r="89" spans="1:23" ht="32" x14ac:dyDescent="0.2">
      <c r="A89" s="51">
        <v>904</v>
      </c>
      <c r="B89" s="52" t="s">
        <v>176</v>
      </c>
      <c r="C89" s="52" t="s">
        <v>146</v>
      </c>
      <c r="D89" s="51" t="s">
        <v>149</v>
      </c>
      <c r="E89" s="51" t="s">
        <v>177</v>
      </c>
      <c r="F89" s="53">
        <v>52197</v>
      </c>
      <c r="G89" s="53">
        <v>51516</v>
      </c>
      <c r="H89" s="53">
        <v>50050</v>
      </c>
      <c r="I89" s="53">
        <v>48266</v>
      </c>
      <c r="J89" s="53">
        <v>46524</v>
      </c>
      <c r="K89" s="53">
        <v>44814</v>
      </c>
      <c r="L89" s="53">
        <v>43330</v>
      </c>
      <c r="M89" s="53">
        <v>42049</v>
      </c>
      <c r="N89" s="53">
        <v>40683</v>
      </c>
      <c r="O89" s="53">
        <v>39284</v>
      </c>
      <c r="P89" s="53">
        <v>37926</v>
      </c>
      <c r="Q89" s="53">
        <v>36616</v>
      </c>
      <c r="R89" s="53">
        <v>35432</v>
      </c>
      <c r="S89" s="53">
        <v>34336</v>
      </c>
      <c r="T89" s="53">
        <v>33299</v>
      </c>
      <c r="U89" s="53">
        <v>32267</v>
      </c>
      <c r="V89" s="53">
        <v>31262</v>
      </c>
      <c r="W89" s="47">
        <f t="shared" si="5"/>
        <v>59.89233097687606</v>
      </c>
    </row>
    <row r="90" spans="1:23" ht="32" x14ac:dyDescent="0.2">
      <c r="A90" s="51">
        <v>904</v>
      </c>
      <c r="B90" s="52" t="s">
        <v>176</v>
      </c>
      <c r="C90" s="52" t="s">
        <v>146</v>
      </c>
      <c r="D90" s="51" t="s">
        <v>150</v>
      </c>
      <c r="E90" s="51" t="s">
        <v>177</v>
      </c>
      <c r="F90" s="53">
        <v>52365</v>
      </c>
      <c r="G90" s="53">
        <v>52062</v>
      </c>
      <c r="H90" s="53">
        <v>51402</v>
      </c>
      <c r="I90" s="53">
        <v>49936</v>
      </c>
      <c r="J90" s="53">
        <v>48163</v>
      </c>
      <c r="K90" s="53">
        <v>46431</v>
      </c>
      <c r="L90" s="53">
        <v>44729</v>
      </c>
      <c r="M90" s="53">
        <v>43250</v>
      </c>
      <c r="N90" s="53">
        <v>41974</v>
      </c>
      <c r="O90" s="53">
        <v>40613</v>
      </c>
      <c r="P90" s="53">
        <v>39217</v>
      </c>
      <c r="Q90" s="53">
        <v>37862</v>
      </c>
      <c r="R90" s="53">
        <v>36554</v>
      </c>
      <c r="S90" s="53">
        <v>35373</v>
      </c>
      <c r="T90" s="53">
        <v>34279</v>
      </c>
      <c r="U90" s="53">
        <v>33244</v>
      </c>
      <c r="V90" s="53">
        <v>32214</v>
      </c>
      <c r="W90" s="47">
        <f t="shared" si="5"/>
        <v>61.518189630478368</v>
      </c>
    </row>
    <row r="91" spans="1:23" ht="32" x14ac:dyDescent="0.2">
      <c r="A91" s="51">
        <v>904</v>
      </c>
      <c r="B91" s="52" t="s">
        <v>176</v>
      </c>
      <c r="C91" s="52" t="s">
        <v>146</v>
      </c>
      <c r="D91" s="51" t="s">
        <v>151</v>
      </c>
      <c r="E91" s="51" t="s">
        <v>177</v>
      </c>
      <c r="F91" s="53">
        <v>53546</v>
      </c>
      <c r="G91" s="53">
        <v>52099</v>
      </c>
      <c r="H91" s="53">
        <v>51825</v>
      </c>
      <c r="I91" s="53">
        <v>51169</v>
      </c>
      <c r="J91" s="53">
        <v>49716</v>
      </c>
      <c r="K91" s="53">
        <v>47960</v>
      </c>
      <c r="L91" s="53">
        <v>46242</v>
      </c>
      <c r="M91" s="53">
        <v>44551</v>
      </c>
      <c r="N91" s="53">
        <v>43081</v>
      </c>
      <c r="O91" s="53">
        <v>41813</v>
      </c>
      <c r="P91" s="53">
        <v>40458</v>
      </c>
      <c r="Q91" s="53">
        <v>39067</v>
      </c>
      <c r="R91" s="53">
        <v>37718</v>
      </c>
      <c r="S91" s="53">
        <v>36414</v>
      </c>
      <c r="T91" s="53">
        <v>35237</v>
      </c>
      <c r="U91" s="53">
        <v>34146</v>
      </c>
      <c r="V91" s="53">
        <v>33113</v>
      </c>
      <c r="W91" s="47">
        <f t="shared" si="5"/>
        <v>61.84028685616105</v>
      </c>
    </row>
    <row r="92" spans="1:23" ht="32" x14ac:dyDescent="0.2">
      <c r="A92" s="51">
        <v>904</v>
      </c>
      <c r="B92" s="52" t="s">
        <v>176</v>
      </c>
      <c r="C92" s="52" t="s">
        <v>146</v>
      </c>
      <c r="D92" s="51" t="s">
        <v>152</v>
      </c>
      <c r="E92" s="51" t="s">
        <v>177</v>
      </c>
      <c r="F92" s="53">
        <v>54037</v>
      </c>
      <c r="G92" s="53">
        <v>53043</v>
      </c>
      <c r="H92" s="53">
        <v>51659</v>
      </c>
      <c r="I92" s="53">
        <v>51389</v>
      </c>
      <c r="J92" s="53">
        <v>50758</v>
      </c>
      <c r="K92" s="53">
        <v>49337</v>
      </c>
      <c r="L92" s="53">
        <v>47611</v>
      </c>
      <c r="M92" s="53">
        <v>45916</v>
      </c>
      <c r="N92" s="53">
        <v>44245</v>
      </c>
      <c r="O92" s="53">
        <v>42791</v>
      </c>
      <c r="P92" s="53">
        <v>41537</v>
      </c>
      <c r="Q92" s="53">
        <v>40194</v>
      </c>
      <c r="R92" s="53">
        <v>38814</v>
      </c>
      <c r="S92" s="53">
        <v>37474</v>
      </c>
      <c r="T92" s="53">
        <v>36178</v>
      </c>
      <c r="U92" s="53">
        <v>35008</v>
      </c>
      <c r="V92" s="53">
        <v>33923</v>
      </c>
      <c r="W92" s="47">
        <f t="shared" si="5"/>
        <v>62.777356255898731</v>
      </c>
    </row>
    <row r="93" spans="1:23" ht="32" x14ac:dyDescent="0.2">
      <c r="A93" s="51">
        <v>904</v>
      </c>
      <c r="B93" s="52" t="s">
        <v>176</v>
      </c>
      <c r="C93" s="52" t="s">
        <v>146</v>
      </c>
      <c r="D93" s="51" t="s">
        <v>153</v>
      </c>
      <c r="E93" s="51" t="s">
        <v>177</v>
      </c>
      <c r="F93" s="53">
        <v>53313</v>
      </c>
      <c r="G93" s="53">
        <v>53476</v>
      </c>
      <c r="H93" s="53">
        <v>52532</v>
      </c>
      <c r="I93" s="53">
        <v>51153</v>
      </c>
      <c r="J93" s="53">
        <v>50912</v>
      </c>
      <c r="K93" s="53">
        <v>50319</v>
      </c>
      <c r="L93" s="53">
        <v>48934</v>
      </c>
      <c r="M93" s="53">
        <v>47238</v>
      </c>
      <c r="N93" s="53">
        <v>45569</v>
      </c>
      <c r="O93" s="53">
        <v>43920</v>
      </c>
      <c r="P93" s="53">
        <v>42486</v>
      </c>
      <c r="Q93" s="53">
        <v>41248</v>
      </c>
      <c r="R93" s="53">
        <v>39919</v>
      </c>
      <c r="S93" s="53">
        <v>38552</v>
      </c>
      <c r="T93" s="53">
        <v>37223</v>
      </c>
      <c r="U93" s="53">
        <v>35937</v>
      </c>
      <c r="V93" s="53">
        <v>34775</v>
      </c>
      <c r="W93" s="47">
        <f t="shared" si="5"/>
        <v>65.227993172396978</v>
      </c>
    </row>
    <row r="94" spans="1:23" ht="32" x14ac:dyDescent="0.2">
      <c r="A94" s="51">
        <v>904</v>
      </c>
      <c r="B94" s="52" t="s">
        <v>176</v>
      </c>
      <c r="C94" s="52" t="s">
        <v>146</v>
      </c>
      <c r="D94" s="51" t="s">
        <v>154</v>
      </c>
      <c r="E94" s="51" t="s">
        <v>177</v>
      </c>
      <c r="F94" s="53">
        <v>50967</v>
      </c>
      <c r="G94" s="53">
        <v>52733</v>
      </c>
      <c r="H94" s="53">
        <v>52979</v>
      </c>
      <c r="I94" s="53">
        <v>52023</v>
      </c>
      <c r="J94" s="53">
        <v>50684</v>
      </c>
      <c r="K94" s="53">
        <v>50477</v>
      </c>
      <c r="L94" s="53">
        <v>49919</v>
      </c>
      <c r="M94" s="53">
        <v>48565</v>
      </c>
      <c r="N94" s="53">
        <v>46897</v>
      </c>
      <c r="O94" s="53">
        <v>45254</v>
      </c>
      <c r="P94" s="53">
        <v>43628</v>
      </c>
      <c r="Q94" s="53">
        <v>42213</v>
      </c>
      <c r="R94" s="53">
        <v>40991</v>
      </c>
      <c r="S94" s="53">
        <v>39677</v>
      </c>
      <c r="T94" s="53">
        <v>38323</v>
      </c>
      <c r="U94" s="53">
        <v>37006</v>
      </c>
      <c r="V94" s="53">
        <v>35731</v>
      </c>
      <c r="W94" s="47">
        <f t="shared" si="5"/>
        <v>70.106147114799782</v>
      </c>
    </row>
    <row r="95" spans="1:23" ht="32" x14ac:dyDescent="0.2">
      <c r="A95" s="51">
        <v>904</v>
      </c>
      <c r="B95" s="52" t="s">
        <v>176</v>
      </c>
      <c r="C95" s="52" t="s">
        <v>146</v>
      </c>
      <c r="D95" s="51" t="s">
        <v>155</v>
      </c>
      <c r="E95" s="51" t="s">
        <v>177</v>
      </c>
      <c r="F95" s="53">
        <v>48480</v>
      </c>
      <c r="G95" s="53">
        <v>50373</v>
      </c>
      <c r="H95" s="53">
        <v>52211</v>
      </c>
      <c r="I95" s="53">
        <v>52445</v>
      </c>
      <c r="J95" s="53">
        <v>51530</v>
      </c>
      <c r="K95" s="53">
        <v>50236</v>
      </c>
      <c r="L95" s="53">
        <v>50064</v>
      </c>
      <c r="M95" s="53">
        <v>49537</v>
      </c>
      <c r="N95" s="53">
        <v>48215</v>
      </c>
      <c r="O95" s="53">
        <v>46577</v>
      </c>
      <c r="P95" s="53">
        <v>44961</v>
      </c>
      <c r="Q95" s="53">
        <v>43358</v>
      </c>
      <c r="R95" s="53">
        <v>41963</v>
      </c>
      <c r="S95" s="53">
        <v>40759</v>
      </c>
      <c r="T95" s="53">
        <v>39460</v>
      </c>
      <c r="U95" s="53">
        <v>38121</v>
      </c>
      <c r="V95" s="53">
        <v>36816</v>
      </c>
      <c r="W95" s="47">
        <f t="shared" si="5"/>
        <v>75.940594059405939</v>
      </c>
    </row>
    <row r="96" spans="1:23" ht="32" x14ac:dyDescent="0.2">
      <c r="A96" s="51">
        <v>904</v>
      </c>
      <c r="B96" s="52" t="s">
        <v>176</v>
      </c>
      <c r="C96" s="52" t="s">
        <v>146</v>
      </c>
      <c r="D96" s="51" t="s">
        <v>156</v>
      </c>
      <c r="E96" s="51" t="s">
        <v>177</v>
      </c>
      <c r="F96" s="53">
        <v>44262</v>
      </c>
      <c r="G96" s="53">
        <v>47830</v>
      </c>
      <c r="H96" s="53">
        <v>49785</v>
      </c>
      <c r="I96" s="53">
        <v>51613</v>
      </c>
      <c r="J96" s="53">
        <v>51885</v>
      </c>
      <c r="K96" s="53">
        <v>51018</v>
      </c>
      <c r="L96" s="53">
        <v>49773</v>
      </c>
      <c r="M96" s="53">
        <v>49635</v>
      </c>
      <c r="N96" s="53">
        <v>49142</v>
      </c>
      <c r="O96" s="53">
        <v>47856</v>
      </c>
      <c r="P96" s="53">
        <v>46250</v>
      </c>
      <c r="Q96" s="53">
        <v>44663</v>
      </c>
      <c r="R96" s="53">
        <v>43087</v>
      </c>
      <c r="S96" s="53">
        <v>41715</v>
      </c>
      <c r="T96" s="53">
        <v>40530</v>
      </c>
      <c r="U96" s="53">
        <v>39250</v>
      </c>
      <c r="V96" s="53">
        <v>37927</v>
      </c>
      <c r="W96" s="47">
        <f t="shared" si="5"/>
        <v>85.687497175907097</v>
      </c>
    </row>
    <row r="97" spans="1:23" ht="32" x14ac:dyDescent="0.2">
      <c r="A97" s="51">
        <v>904</v>
      </c>
      <c r="B97" s="52" t="s">
        <v>176</v>
      </c>
      <c r="C97" s="52" t="s">
        <v>146</v>
      </c>
      <c r="D97" s="51" t="s">
        <v>157</v>
      </c>
      <c r="E97" s="51" t="s">
        <v>177</v>
      </c>
      <c r="F97" s="53">
        <v>39865</v>
      </c>
      <c r="G97" s="53">
        <v>43506</v>
      </c>
      <c r="H97" s="53">
        <v>47099</v>
      </c>
      <c r="I97" s="53">
        <v>49059</v>
      </c>
      <c r="J97" s="53">
        <v>50913</v>
      </c>
      <c r="K97" s="53">
        <v>51232</v>
      </c>
      <c r="L97" s="53">
        <v>50422</v>
      </c>
      <c r="M97" s="53">
        <v>49233</v>
      </c>
      <c r="N97" s="53">
        <v>49135</v>
      </c>
      <c r="O97" s="53">
        <v>48683</v>
      </c>
      <c r="P97" s="53">
        <v>47438</v>
      </c>
      <c r="Q97" s="53">
        <v>45872</v>
      </c>
      <c r="R97" s="53">
        <v>44321</v>
      </c>
      <c r="S97" s="53">
        <v>42777</v>
      </c>
      <c r="T97" s="53">
        <v>41434</v>
      </c>
      <c r="U97" s="53">
        <v>40274</v>
      </c>
      <c r="V97" s="53">
        <v>39017</v>
      </c>
      <c r="W97" s="47">
        <f t="shared" si="5"/>
        <v>97.872820770099082</v>
      </c>
    </row>
    <row r="98" spans="1:23" ht="32" x14ac:dyDescent="0.2">
      <c r="A98" s="51">
        <v>904</v>
      </c>
      <c r="B98" s="52" t="s">
        <v>176</v>
      </c>
      <c r="C98" s="52" t="s">
        <v>146</v>
      </c>
      <c r="D98" s="51" t="s">
        <v>158</v>
      </c>
      <c r="E98" s="51" t="s">
        <v>177</v>
      </c>
      <c r="F98" s="53">
        <v>36212</v>
      </c>
      <c r="G98" s="53">
        <v>38925</v>
      </c>
      <c r="H98" s="53">
        <v>42572</v>
      </c>
      <c r="I98" s="53">
        <v>46149</v>
      </c>
      <c r="J98" s="53">
        <v>48141</v>
      </c>
      <c r="K98" s="53">
        <v>50030</v>
      </c>
      <c r="L98" s="53">
        <v>50408</v>
      </c>
      <c r="M98" s="53">
        <v>49667</v>
      </c>
      <c r="N98" s="53">
        <v>48548</v>
      </c>
      <c r="O98" s="53">
        <v>48501</v>
      </c>
      <c r="P98" s="53">
        <v>48101</v>
      </c>
      <c r="Q98" s="53">
        <v>46909</v>
      </c>
      <c r="R98" s="53">
        <v>45395</v>
      </c>
      <c r="S98" s="53">
        <v>43892</v>
      </c>
      <c r="T98" s="53">
        <v>42391</v>
      </c>
      <c r="U98" s="53">
        <v>41085</v>
      </c>
      <c r="V98" s="53">
        <v>39958</v>
      </c>
      <c r="W98" s="47">
        <f t="shared" si="5"/>
        <v>110.34463713686071</v>
      </c>
    </row>
    <row r="99" spans="1:23" ht="32" x14ac:dyDescent="0.2">
      <c r="A99" s="51">
        <v>904</v>
      </c>
      <c r="B99" s="52" t="s">
        <v>176</v>
      </c>
      <c r="C99" s="52" t="s">
        <v>146</v>
      </c>
      <c r="D99" s="51" t="s">
        <v>159</v>
      </c>
      <c r="E99" s="51" t="s">
        <v>177</v>
      </c>
      <c r="F99" s="53">
        <v>32150</v>
      </c>
      <c r="G99" s="53">
        <v>35005</v>
      </c>
      <c r="H99" s="53">
        <v>37730</v>
      </c>
      <c r="I99" s="53">
        <v>41344</v>
      </c>
      <c r="J99" s="53">
        <v>44910</v>
      </c>
      <c r="K99" s="53">
        <v>46945</v>
      </c>
      <c r="L99" s="53">
        <v>48876</v>
      </c>
      <c r="M99" s="53">
        <v>49328</v>
      </c>
      <c r="N99" s="53">
        <v>48677</v>
      </c>
      <c r="O99" s="53">
        <v>47649</v>
      </c>
      <c r="P99" s="53">
        <v>47665</v>
      </c>
      <c r="Q99" s="53">
        <v>47334</v>
      </c>
      <c r="R99" s="53">
        <v>46213</v>
      </c>
      <c r="S99" s="53">
        <v>44767</v>
      </c>
      <c r="T99" s="53">
        <v>43326</v>
      </c>
      <c r="U99" s="53">
        <v>41883</v>
      </c>
      <c r="V99" s="53">
        <v>40628</v>
      </c>
      <c r="W99" s="47">
        <f t="shared" si="5"/>
        <v>126.37013996889581</v>
      </c>
    </row>
    <row r="100" spans="1:23" ht="32" x14ac:dyDescent="0.2">
      <c r="A100" s="51">
        <v>904</v>
      </c>
      <c r="B100" s="52" t="s">
        <v>176</v>
      </c>
      <c r="C100" s="52" t="s">
        <v>146</v>
      </c>
      <c r="D100" s="51" t="s">
        <v>160</v>
      </c>
      <c r="E100" s="51" t="s">
        <v>177</v>
      </c>
      <c r="F100" s="53">
        <v>26227</v>
      </c>
      <c r="G100" s="53">
        <v>30590</v>
      </c>
      <c r="H100" s="53">
        <v>33430</v>
      </c>
      <c r="I100" s="53">
        <v>36149</v>
      </c>
      <c r="J100" s="53">
        <v>39729</v>
      </c>
      <c r="K100" s="53">
        <v>43277</v>
      </c>
      <c r="L100" s="53">
        <v>45362</v>
      </c>
      <c r="M100" s="53">
        <v>47345</v>
      </c>
      <c r="N100" s="53">
        <v>47893</v>
      </c>
      <c r="O100" s="53">
        <v>47357</v>
      </c>
      <c r="P100" s="53">
        <v>46447</v>
      </c>
      <c r="Q100" s="53">
        <v>46547</v>
      </c>
      <c r="R100" s="53">
        <v>46307</v>
      </c>
      <c r="S100" s="53">
        <v>45280</v>
      </c>
      <c r="T100" s="53">
        <v>43925</v>
      </c>
      <c r="U100" s="53">
        <v>42568</v>
      </c>
      <c r="V100" s="53">
        <v>41204</v>
      </c>
      <c r="W100" s="47">
        <f t="shared" si="5"/>
        <v>157.10527319174895</v>
      </c>
    </row>
    <row r="101" spans="1:23" ht="32" x14ac:dyDescent="0.2">
      <c r="A101" s="51">
        <v>904</v>
      </c>
      <c r="B101" s="52" t="s">
        <v>176</v>
      </c>
      <c r="C101" s="52" t="s">
        <v>146</v>
      </c>
      <c r="D101" s="51" t="s">
        <v>161</v>
      </c>
      <c r="E101" s="51" t="s">
        <v>177</v>
      </c>
      <c r="F101" s="53">
        <v>20888</v>
      </c>
      <c r="G101" s="53">
        <v>24333</v>
      </c>
      <c r="H101" s="53">
        <v>28532</v>
      </c>
      <c r="I101" s="53">
        <v>31333</v>
      </c>
      <c r="J101" s="53">
        <v>34030</v>
      </c>
      <c r="K101" s="53">
        <v>37555</v>
      </c>
      <c r="L101" s="53">
        <v>41072</v>
      </c>
      <c r="M101" s="53">
        <v>43212</v>
      </c>
      <c r="N101" s="53">
        <v>45256</v>
      </c>
      <c r="O101" s="53">
        <v>45924</v>
      </c>
      <c r="P101" s="53">
        <v>45534</v>
      </c>
      <c r="Q101" s="53">
        <v>44777</v>
      </c>
      <c r="R101" s="53">
        <v>44985</v>
      </c>
      <c r="S101" s="53">
        <v>44865</v>
      </c>
      <c r="T101" s="53">
        <v>43963</v>
      </c>
      <c r="U101" s="53">
        <v>42729</v>
      </c>
      <c r="V101" s="53">
        <v>41489</v>
      </c>
      <c r="W101" s="47">
        <f t="shared" si="5"/>
        <v>198.62600536193028</v>
      </c>
    </row>
    <row r="102" spans="1:23" ht="32" x14ac:dyDescent="0.2">
      <c r="A102" s="51">
        <v>904</v>
      </c>
      <c r="B102" s="52" t="s">
        <v>176</v>
      </c>
      <c r="C102" s="52" t="s">
        <v>146</v>
      </c>
      <c r="D102" s="51" t="s">
        <v>162</v>
      </c>
      <c r="E102" s="51" t="s">
        <v>177</v>
      </c>
      <c r="F102" s="53">
        <v>15033</v>
      </c>
      <c r="G102" s="53">
        <v>18667</v>
      </c>
      <c r="H102" s="53">
        <v>21899</v>
      </c>
      <c r="I102" s="53">
        <v>25862</v>
      </c>
      <c r="J102" s="53">
        <v>28577</v>
      </c>
      <c r="K102" s="53">
        <v>31217</v>
      </c>
      <c r="L102" s="53">
        <v>34645</v>
      </c>
      <c r="M102" s="53">
        <v>38091</v>
      </c>
      <c r="N102" s="53">
        <v>40273</v>
      </c>
      <c r="O102" s="53">
        <v>42367</v>
      </c>
      <c r="P102" s="53">
        <v>43171</v>
      </c>
      <c r="Q102" s="53">
        <v>42957</v>
      </c>
      <c r="R102" s="53">
        <v>42391</v>
      </c>
      <c r="S102" s="53">
        <v>42729</v>
      </c>
      <c r="T102" s="53">
        <v>42761</v>
      </c>
      <c r="U102" s="53">
        <v>42020</v>
      </c>
      <c r="V102" s="53">
        <v>40950</v>
      </c>
      <c r="W102" s="47">
        <f t="shared" si="5"/>
        <v>272.40071841947719</v>
      </c>
    </row>
    <row r="103" spans="1:23" ht="32" x14ac:dyDescent="0.2">
      <c r="A103" s="51">
        <v>904</v>
      </c>
      <c r="B103" s="52" t="s">
        <v>176</v>
      </c>
      <c r="C103" s="52" t="s">
        <v>146</v>
      </c>
      <c r="D103" s="51" t="s">
        <v>163</v>
      </c>
      <c r="E103" s="51" t="s">
        <v>177</v>
      </c>
      <c r="F103" s="53">
        <v>10348</v>
      </c>
      <c r="G103" s="53">
        <v>12658</v>
      </c>
      <c r="H103" s="53">
        <v>15873</v>
      </c>
      <c r="I103" s="53">
        <v>18802</v>
      </c>
      <c r="J103" s="53">
        <v>22402</v>
      </c>
      <c r="K103" s="53">
        <v>24959</v>
      </c>
      <c r="L103" s="53">
        <v>27477</v>
      </c>
      <c r="M103" s="53">
        <v>30722</v>
      </c>
      <c r="N103" s="53">
        <v>34015</v>
      </c>
      <c r="O103" s="53">
        <v>36195</v>
      </c>
      <c r="P103" s="53">
        <v>38303</v>
      </c>
      <c r="Q103" s="53">
        <v>39244</v>
      </c>
      <c r="R103" s="53">
        <v>39238</v>
      </c>
      <c r="S103" s="53">
        <v>38904</v>
      </c>
      <c r="T103" s="53">
        <v>39392</v>
      </c>
      <c r="U103" s="53">
        <v>39606</v>
      </c>
      <c r="V103" s="53">
        <v>39077</v>
      </c>
      <c r="W103" s="47">
        <f t="shared" si="5"/>
        <v>377.62852725164282</v>
      </c>
    </row>
    <row r="104" spans="1:23" ht="32" x14ac:dyDescent="0.2">
      <c r="A104" s="51">
        <v>904</v>
      </c>
      <c r="B104" s="52" t="s">
        <v>176</v>
      </c>
      <c r="C104" s="52" t="s">
        <v>146</v>
      </c>
      <c r="D104" s="51" t="s">
        <v>164</v>
      </c>
      <c r="E104" s="51" t="s">
        <v>177</v>
      </c>
      <c r="F104" s="53">
        <v>6718</v>
      </c>
      <c r="G104" s="53">
        <v>7903</v>
      </c>
      <c r="H104" s="53">
        <v>9798</v>
      </c>
      <c r="I104" s="53">
        <v>12453</v>
      </c>
      <c r="J104" s="53">
        <v>14924</v>
      </c>
      <c r="K104" s="53">
        <v>17991</v>
      </c>
      <c r="L104" s="53">
        <v>20266</v>
      </c>
      <c r="M104" s="53">
        <v>22541</v>
      </c>
      <c r="N104" s="53">
        <v>25451</v>
      </c>
      <c r="O104" s="53">
        <v>28436</v>
      </c>
      <c r="P104" s="53">
        <v>30518</v>
      </c>
      <c r="Q104" s="53">
        <v>32549</v>
      </c>
      <c r="R104" s="53">
        <v>33601</v>
      </c>
      <c r="S104" s="53">
        <v>33819</v>
      </c>
      <c r="T104" s="53">
        <v>33753</v>
      </c>
      <c r="U104" s="53">
        <v>34393</v>
      </c>
      <c r="V104" s="53">
        <v>34813</v>
      </c>
      <c r="W104" s="47">
        <f t="shared" si="5"/>
        <v>518.20482286394758</v>
      </c>
    </row>
    <row r="105" spans="1:23" ht="32" x14ac:dyDescent="0.2">
      <c r="A105" s="51">
        <v>904</v>
      </c>
      <c r="B105" s="52" t="s">
        <v>176</v>
      </c>
      <c r="C105" s="52" t="s">
        <v>146</v>
      </c>
      <c r="D105" s="51" t="s">
        <v>165</v>
      </c>
      <c r="E105" s="51" t="s">
        <v>177</v>
      </c>
      <c r="F105" s="53">
        <v>3616</v>
      </c>
      <c r="G105" s="53">
        <v>4393</v>
      </c>
      <c r="H105" s="53">
        <v>5250</v>
      </c>
      <c r="I105" s="53">
        <v>6629</v>
      </c>
      <c r="J105" s="53">
        <v>8555</v>
      </c>
      <c r="K105" s="53">
        <v>10409</v>
      </c>
      <c r="L105" s="53">
        <v>12740</v>
      </c>
      <c r="M105" s="53">
        <v>14557</v>
      </c>
      <c r="N105" s="53">
        <v>16405</v>
      </c>
      <c r="O105" s="53">
        <v>18754</v>
      </c>
      <c r="P105" s="53">
        <v>21207</v>
      </c>
      <c r="Q105" s="53">
        <v>23014</v>
      </c>
      <c r="R105" s="53">
        <v>24803</v>
      </c>
      <c r="S105" s="53">
        <v>25873</v>
      </c>
      <c r="T105" s="53">
        <v>26286</v>
      </c>
      <c r="U105" s="53">
        <v>26479</v>
      </c>
      <c r="V105" s="53">
        <v>27234</v>
      </c>
      <c r="W105" s="47">
        <f t="shared" si="5"/>
        <v>753.15265486725662</v>
      </c>
    </row>
    <row r="106" spans="1:23" ht="32" x14ac:dyDescent="0.2">
      <c r="A106" s="51">
        <v>904</v>
      </c>
      <c r="B106" s="52" t="s">
        <v>176</v>
      </c>
      <c r="C106" s="52" t="s">
        <v>146</v>
      </c>
      <c r="D106" s="51" t="s">
        <v>166</v>
      </c>
      <c r="E106" s="51" t="s">
        <v>177</v>
      </c>
      <c r="F106" s="53">
        <v>1554</v>
      </c>
      <c r="G106" s="53">
        <v>1895</v>
      </c>
      <c r="H106" s="53">
        <v>2346</v>
      </c>
      <c r="I106" s="53">
        <v>2858</v>
      </c>
      <c r="J106" s="53">
        <v>3677</v>
      </c>
      <c r="K106" s="53">
        <v>4831</v>
      </c>
      <c r="L106" s="53">
        <v>5987</v>
      </c>
      <c r="M106" s="53">
        <v>7465</v>
      </c>
      <c r="N106" s="53">
        <v>8674</v>
      </c>
      <c r="O106" s="53">
        <v>9922</v>
      </c>
      <c r="P106" s="53">
        <v>11517</v>
      </c>
      <c r="Q106" s="53">
        <v>13222</v>
      </c>
      <c r="R106" s="53">
        <v>14551</v>
      </c>
      <c r="S106" s="53">
        <v>15895</v>
      </c>
      <c r="T106" s="53">
        <v>16815</v>
      </c>
      <c r="U106" s="53">
        <v>17299</v>
      </c>
      <c r="V106" s="53">
        <v>17655</v>
      </c>
      <c r="W106" s="47">
        <f t="shared" si="5"/>
        <v>1136.100386100386</v>
      </c>
    </row>
    <row r="107" spans="1:23" ht="32" x14ac:dyDescent="0.2">
      <c r="A107" s="51">
        <v>904</v>
      </c>
      <c r="B107" s="52" t="s">
        <v>176</v>
      </c>
      <c r="C107" s="52" t="s">
        <v>146</v>
      </c>
      <c r="D107" s="51" t="s">
        <v>167</v>
      </c>
      <c r="E107" s="51" t="s">
        <v>177</v>
      </c>
      <c r="F107" s="53">
        <v>425</v>
      </c>
      <c r="G107" s="53">
        <v>588</v>
      </c>
      <c r="H107" s="53">
        <v>731</v>
      </c>
      <c r="I107" s="53">
        <v>928</v>
      </c>
      <c r="J107" s="53">
        <v>1149</v>
      </c>
      <c r="K107" s="53">
        <v>1510</v>
      </c>
      <c r="L107" s="53">
        <v>2025</v>
      </c>
      <c r="M107" s="53">
        <v>2565</v>
      </c>
      <c r="N107" s="53">
        <v>3269</v>
      </c>
      <c r="O107" s="53">
        <v>3871</v>
      </c>
      <c r="P107" s="53">
        <v>4508</v>
      </c>
      <c r="Q107" s="53">
        <v>5330</v>
      </c>
      <c r="R107" s="53">
        <v>6242</v>
      </c>
      <c r="S107" s="53">
        <v>6997</v>
      </c>
      <c r="T107" s="53">
        <v>7779</v>
      </c>
      <c r="U107" s="53">
        <v>8391</v>
      </c>
      <c r="V107" s="53">
        <v>8790</v>
      </c>
      <c r="W107" s="47">
        <f t="shared" si="5"/>
        <v>2068.2352941176473</v>
      </c>
    </row>
    <row r="108" spans="1:23" ht="32" x14ac:dyDescent="0.2">
      <c r="A108" s="51">
        <v>904</v>
      </c>
      <c r="B108" s="52" t="s">
        <v>176</v>
      </c>
      <c r="C108" s="52" t="s">
        <v>146</v>
      </c>
      <c r="D108" s="51" t="s">
        <v>168</v>
      </c>
      <c r="E108" s="51" t="s">
        <v>177</v>
      </c>
      <c r="F108" s="53">
        <v>69</v>
      </c>
      <c r="G108" s="53">
        <v>103</v>
      </c>
      <c r="H108" s="53">
        <v>147</v>
      </c>
      <c r="I108" s="53">
        <v>190</v>
      </c>
      <c r="J108" s="53">
        <v>246</v>
      </c>
      <c r="K108" s="53">
        <v>310</v>
      </c>
      <c r="L108" s="53">
        <v>411</v>
      </c>
      <c r="M108" s="53">
        <v>559</v>
      </c>
      <c r="N108" s="53">
        <v>731</v>
      </c>
      <c r="O108" s="53">
        <v>953</v>
      </c>
      <c r="P108" s="53">
        <v>1171</v>
      </c>
      <c r="Q108" s="53">
        <v>1403</v>
      </c>
      <c r="R108" s="53">
        <v>1699</v>
      </c>
      <c r="S108" s="53">
        <v>2048</v>
      </c>
      <c r="T108" s="53">
        <v>2382</v>
      </c>
      <c r="U108" s="53">
        <v>2731</v>
      </c>
      <c r="V108" s="53">
        <v>3061</v>
      </c>
      <c r="W108" s="47">
        <f t="shared" si="5"/>
        <v>4436.231884057971</v>
      </c>
    </row>
    <row r="109" spans="1:23" ht="16" x14ac:dyDescent="0.2">
      <c r="A109" s="51">
        <v>905</v>
      </c>
      <c r="B109" s="52" t="s">
        <v>178</v>
      </c>
      <c r="C109" s="52" t="s">
        <v>146</v>
      </c>
      <c r="D109" s="51" t="s">
        <v>147</v>
      </c>
      <c r="E109" s="51" t="s">
        <v>179</v>
      </c>
      <c r="F109" s="53">
        <v>21676</v>
      </c>
      <c r="G109" s="53">
        <v>22351</v>
      </c>
      <c r="H109" s="53">
        <v>22834</v>
      </c>
      <c r="I109" s="53">
        <v>22946</v>
      </c>
      <c r="J109" s="53">
        <v>22966</v>
      </c>
      <c r="K109" s="53">
        <v>22952</v>
      </c>
      <c r="L109" s="53">
        <v>23038</v>
      </c>
      <c r="M109" s="53">
        <v>23315</v>
      </c>
      <c r="N109" s="53">
        <v>23707</v>
      </c>
      <c r="O109" s="53">
        <v>23994</v>
      </c>
      <c r="P109" s="53">
        <v>24140</v>
      </c>
      <c r="Q109" s="53">
        <v>24208</v>
      </c>
      <c r="R109" s="53">
        <v>24348</v>
      </c>
      <c r="S109" s="53">
        <v>24596</v>
      </c>
      <c r="T109" s="53">
        <v>24874</v>
      </c>
      <c r="U109" s="53">
        <v>25135</v>
      </c>
      <c r="V109" s="53">
        <v>25321</v>
      </c>
      <c r="W109" s="47">
        <f t="shared" si="5"/>
        <v>116.81583317955342</v>
      </c>
    </row>
    <row r="110" spans="1:23" ht="16" x14ac:dyDescent="0.2">
      <c r="A110" s="51">
        <v>905</v>
      </c>
      <c r="B110" s="52" t="s">
        <v>178</v>
      </c>
      <c r="C110" s="52" t="s">
        <v>146</v>
      </c>
      <c r="D110" s="51" t="s">
        <v>149</v>
      </c>
      <c r="E110" s="51" t="s">
        <v>179</v>
      </c>
      <c r="F110" s="53">
        <v>22030</v>
      </c>
      <c r="G110" s="53">
        <v>21806</v>
      </c>
      <c r="H110" s="53">
        <v>22492</v>
      </c>
      <c r="I110" s="53">
        <v>22987</v>
      </c>
      <c r="J110" s="53">
        <v>23103</v>
      </c>
      <c r="K110" s="53">
        <v>23126</v>
      </c>
      <c r="L110" s="53">
        <v>23115</v>
      </c>
      <c r="M110" s="53">
        <v>23202</v>
      </c>
      <c r="N110" s="53">
        <v>23480</v>
      </c>
      <c r="O110" s="53">
        <v>23873</v>
      </c>
      <c r="P110" s="53">
        <v>24160</v>
      </c>
      <c r="Q110" s="53">
        <v>24307</v>
      </c>
      <c r="R110" s="53">
        <v>24376</v>
      </c>
      <c r="S110" s="53">
        <v>24517</v>
      </c>
      <c r="T110" s="53">
        <v>24765</v>
      </c>
      <c r="U110" s="53">
        <v>25043</v>
      </c>
      <c r="V110" s="53">
        <v>25305</v>
      </c>
      <c r="W110" s="47">
        <f t="shared" si="5"/>
        <v>114.86609169314571</v>
      </c>
    </row>
    <row r="111" spans="1:23" ht="32" x14ac:dyDescent="0.2">
      <c r="A111" s="51">
        <v>905</v>
      </c>
      <c r="B111" s="52" t="s">
        <v>178</v>
      </c>
      <c r="C111" s="52" t="s">
        <v>146</v>
      </c>
      <c r="D111" s="51" t="s">
        <v>150</v>
      </c>
      <c r="E111" s="51" t="s">
        <v>179</v>
      </c>
      <c r="F111" s="53">
        <v>23080</v>
      </c>
      <c r="G111" s="53">
        <v>22138</v>
      </c>
      <c r="H111" s="53">
        <v>21923</v>
      </c>
      <c r="I111" s="53">
        <v>22618</v>
      </c>
      <c r="J111" s="53">
        <v>23117</v>
      </c>
      <c r="K111" s="53">
        <v>23235</v>
      </c>
      <c r="L111" s="53">
        <v>23259</v>
      </c>
      <c r="M111" s="53">
        <v>23249</v>
      </c>
      <c r="N111" s="53">
        <v>23337</v>
      </c>
      <c r="O111" s="53">
        <v>23615</v>
      </c>
      <c r="P111" s="53">
        <v>24008</v>
      </c>
      <c r="Q111" s="53">
        <v>24296</v>
      </c>
      <c r="R111" s="53">
        <v>24443</v>
      </c>
      <c r="S111" s="53">
        <v>24512</v>
      </c>
      <c r="T111" s="53">
        <v>24654</v>
      </c>
      <c r="U111" s="53">
        <v>24902</v>
      </c>
      <c r="V111" s="53">
        <v>25181</v>
      </c>
      <c r="W111" s="47">
        <f t="shared" si="5"/>
        <v>109.10311958405545</v>
      </c>
    </row>
    <row r="112" spans="1:23" ht="32" x14ac:dyDescent="0.2">
      <c r="A112" s="51">
        <v>905</v>
      </c>
      <c r="B112" s="52" t="s">
        <v>178</v>
      </c>
      <c r="C112" s="52" t="s">
        <v>146</v>
      </c>
      <c r="D112" s="51" t="s">
        <v>151</v>
      </c>
      <c r="E112" s="51" t="s">
        <v>179</v>
      </c>
      <c r="F112" s="53">
        <v>23239</v>
      </c>
      <c r="G112" s="53">
        <v>23690</v>
      </c>
      <c r="H112" s="53">
        <v>22789</v>
      </c>
      <c r="I112" s="53">
        <v>22619</v>
      </c>
      <c r="J112" s="53">
        <v>23324</v>
      </c>
      <c r="K112" s="53">
        <v>23830</v>
      </c>
      <c r="L112" s="53">
        <v>23954</v>
      </c>
      <c r="M112" s="53">
        <v>23980</v>
      </c>
      <c r="N112" s="53">
        <v>23971</v>
      </c>
      <c r="O112" s="53">
        <v>24059</v>
      </c>
      <c r="P112" s="53">
        <v>24338</v>
      </c>
      <c r="Q112" s="53">
        <v>24732</v>
      </c>
      <c r="R112" s="53">
        <v>25020</v>
      </c>
      <c r="S112" s="53">
        <v>25168</v>
      </c>
      <c r="T112" s="53">
        <v>25238</v>
      </c>
      <c r="U112" s="53">
        <v>25380</v>
      </c>
      <c r="V112" s="53">
        <v>25629</v>
      </c>
      <c r="W112" s="47">
        <f t="shared" si="5"/>
        <v>110.28443564697277</v>
      </c>
    </row>
    <row r="113" spans="1:23" ht="32" x14ac:dyDescent="0.2">
      <c r="A113" s="51">
        <v>905</v>
      </c>
      <c r="B113" s="52" t="s">
        <v>178</v>
      </c>
      <c r="C113" s="52" t="s">
        <v>146</v>
      </c>
      <c r="D113" s="51" t="s">
        <v>152</v>
      </c>
      <c r="E113" s="51" t="s">
        <v>179</v>
      </c>
      <c r="F113" s="53">
        <v>24630</v>
      </c>
      <c r="G113" s="53">
        <v>24299</v>
      </c>
      <c r="H113" s="53">
        <v>24819</v>
      </c>
      <c r="I113" s="53">
        <v>24000</v>
      </c>
      <c r="J113" s="53">
        <v>23850</v>
      </c>
      <c r="K113" s="53">
        <v>24569</v>
      </c>
      <c r="L113" s="53">
        <v>25085</v>
      </c>
      <c r="M113" s="53">
        <v>25212</v>
      </c>
      <c r="N113" s="53">
        <v>25241</v>
      </c>
      <c r="O113" s="53">
        <v>25234</v>
      </c>
      <c r="P113" s="53">
        <v>25325</v>
      </c>
      <c r="Q113" s="53">
        <v>25606</v>
      </c>
      <c r="R113" s="53">
        <v>26001</v>
      </c>
      <c r="S113" s="53">
        <v>26291</v>
      </c>
      <c r="T113" s="53">
        <v>26440</v>
      </c>
      <c r="U113" s="53">
        <v>26512</v>
      </c>
      <c r="V113" s="53">
        <v>26655</v>
      </c>
      <c r="W113" s="47">
        <f t="shared" si="5"/>
        <v>108.22168087697929</v>
      </c>
    </row>
    <row r="114" spans="1:23" ht="32" x14ac:dyDescent="0.2">
      <c r="A114" s="51">
        <v>905</v>
      </c>
      <c r="B114" s="52" t="s">
        <v>178</v>
      </c>
      <c r="C114" s="52" t="s">
        <v>146</v>
      </c>
      <c r="D114" s="51" t="s">
        <v>153</v>
      </c>
      <c r="E114" s="51" t="s">
        <v>179</v>
      </c>
      <c r="F114" s="53">
        <v>26577</v>
      </c>
      <c r="G114" s="53">
        <v>25569</v>
      </c>
      <c r="H114" s="53">
        <v>25305</v>
      </c>
      <c r="I114" s="53">
        <v>25897</v>
      </c>
      <c r="J114" s="53">
        <v>25101</v>
      </c>
      <c r="K114" s="53">
        <v>24967</v>
      </c>
      <c r="L114" s="53">
        <v>25695</v>
      </c>
      <c r="M114" s="53">
        <v>26214</v>
      </c>
      <c r="N114" s="53">
        <v>26345</v>
      </c>
      <c r="O114" s="53">
        <v>26379</v>
      </c>
      <c r="P114" s="53">
        <v>26376</v>
      </c>
      <c r="Q114" s="53">
        <v>26472</v>
      </c>
      <c r="R114" s="53">
        <v>26756</v>
      </c>
      <c r="S114" s="53">
        <v>27154</v>
      </c>
      <c r="T114" s="53">
        <v>27447</v>
      </c>
      <c r="U114" s="53">
        <v>27601</v>
      </c>
      <c r="V114" s="53">
        <v>27677</v>
      </c>
      <c r="W114" s="47">
        <f t="shared" si="5"/>
        <v>104.13891710877827</v>
      </c>
    </row>
    <row r="115" spans="1:23" ht="32" x14ac:dyDescent="0.2">
      <c r="A115" s="51">
        <v>905</v>
      </c>
      <c r="B115" s="52" t="s">
        <v>178</v>
      </c>
      <c r="C115" s="52" t="s">
        <v>146</v>
      </c>
      <c r="D115" s="51" t="s">
        <v>154</v>
      </c>
      <c r="E115" s="51" t="s">
        <v>179</v>
      </c>
      <c r="F115" s="53">
        <v>25687</v>
      </c>
      <c r="G115" s="53">
        <v>27194</v>
      </c>
      <c r="H115" s="53">
        <v>26241</v>
      </c>
      <c r="I115" s="53">
        <v>26033</v>
      </c>
      <c r="J115" s="53">
        <v>26637</v>
      </c>
      <c r="K115" s="53">
        <v>25860</v>
      </c>
      <c r="L115" s="53">
        <v>25738</v>
      </c>
      <c r="M115" s="53">
        <v>26468</v>
      </c>
      <c r="N115" s="53">
        <v>26990</v>
      </c>
      <c r="O115" s="53">
        <v>27127</v>
      </c>
      <c r="P115" s="53">
        <v>27166</v>
      </c>
      <c r="Q115" s="53">
        <v>27171</v>
      </c>
      <c r="R115" s="53">
        <v>27272</v>
      </c>
      <c r="S115" s="53">
        <v>27561</v>
      </c>
      <c r="T115" s="53">
        <v>27964</v>
      </c>
      <c r="U115" s="53">
        <v>28262</v>
      </c>
      <c r="V115" s="53">
        <v>28421</v>
      </c>
      <c r="W115" s="47">
        <f t="shared" si="5"/>
        <v>110.64351617549733</v>
      </c>
    </row>
    <row r="116" spans="1:23" ht="32" x14ac:dyDescent="0.2">
      <c r="A116" s="51">
        <v>905</v>
      </c>
      <c r="B116" s="52" t="s">
        <v>178</v>
      </c>
      <c r="C116" s="52" t="s">
        <v>146</v>
      </c>
      <c r="D116" s="51" t="s">
        <v>155</v>
      </c>
      <c r="E116" s="51" t="s">
        <v>179</v>
      </c>
      <c r="F116" s="53">
        <v>24276</v>
      </c>
      <c r="G116" s="53">
        <v>26031</v>
      </c>
      <c r="H116" s="53">
        <v>27563</v>
      </c>
      <c r="I116" s="53">
        <v>26660</v>
      </c>
      <c r="J116" s="53">
        <v>26467</v>
      </c>
      <c r="K116" s="53">
        <v>27080</v>
      </c>
      <c r="L116" s="53">
        <v>26320</v>
      </c>
      <c r="M116" s="53">
        <v>26207</v>
      </c>
      <c r="N116" s="53">
        <v>26939</v>
      </c>
      <c r="O116" s="53">
        <v>27465</v>
      </c>
      <c r="P116" s="53">
        <v>27609</v>
      </c>
      <c r="Q116" s="53">
        <v>27655</v>
      </c>
      <c r="R116" s="53">
        <v>27666</v>
      </c>
      <c r="S116" s="53">
        <v>27774</v>
      </c>
      <c r="T116" s="53">
        <v>28069</v>
      </c>
      <c r="U116" s="53">
        <v>28477</v>
      </c>
      <c r="V116" s="53">
        <v>28781</v>
      </c>
      <c r="W116" s="47">
        <f t="shared" si="5"/>
        <v>118.55742296918767</v>
      </c>
    </row>
    <row r="117" spans="1:23" ht="32" x14ac:dyDescent="0.2">
      <c r="A117" s="51">
        <v>905</v>
      </c>
      <c r="B117" s="52" t="s">
        <v>178</v>
      </c>
      <c r="C117" s="52" t="s">
        <v>146</v>
      </c>
      <c r="D117" s="51" t="s">
        <v>156</v>
      </c>
      <c r="E117" s="51" t="s">
        <v>179</v>
      </c>
      <c r="F117" s="53">
        <v>22765</v>
      </c>
      <c r="G117" s="53">
        <v>24410</v>
      </c>
      <c r="H117" s="53">
        <v>26178</v>
      </c>
      <c r="I117" s="53">
        <v>27737</v>
      </c>
      <c r="J117" s="53">
        <v>26857</v>
      </c>
      <c r="K117" s="53">
        <v>26680</v>
      </c>
      <c r="L117" s="53">
        <v>27302</v>
      </c>
      <c r="M117" s="53">
        <v>26558</v>
      </c>
      <c r="N117" s="53">
        <v>26455</v>
      </c>
      <c r="O117" s="53">
        <v>27191</v>
      </c>
      <c r="P117" s="53">
        <v>27723</v>
      </c>
      <c r="Q117" s="53">
        <v>27874</v>
      </c>
      <c r="R117" s="53">
        <v>27928</v>
      </c>
      <c r="S117" s="53">
        <v>27947</v>
      </c>
      <c r="T117" s="53">
        <v>28062</v>
      </c>
      <c r="U117" s="53">
        <v>28363</v>
      </c>
      <c r="V117" s="53">
        <v>28778</v>
      </c>
      <c r="W117" s="47">
        <f t="shared" si="5"/>
        <v>126.41335383263782</v>
      </c>
    </row>
    <row r="118" spans="1:23" ht="32" x14ac:dyDescent="0.2">
      <c r="A118" s="51">
        <v>905</v>
      </c>
      <c r="B118" s="52" t="s">
        <v>178</v>
      </c>
      <c r="C118" s="52" t="s">
        <v>146</v>
      </c>
      <c r="D118" s="51" t="s">
        <v>157</v>
      </c>
      <c r="E118" s="51" t="s">
        <v>179</v>
      </c>
      <c r="F118" s="53">
        <v>22445</v>
      </c>
      <c r="G118" s="53">
        <v>22718</v>
      </c>
      <c r="H118" s="53">
        <v>24372</v>
      </c>
      <c r="I118" s="53">
        <v>26161</v>
      </c>
      <c r="J118" s="53">
        <v>27725</v>
      </c>
      <c r="K118" s="53">
        <v>26872</v>
      </c>
      <c r="L118" s="53">
        <v>26714</v>
      </c>
      <c r="M118" s="53">
        <v>27345</v>
      </c>
      <c r="N118" s="53">
        <v>26621</v>
      </c>
      <c r="O118" s="53">
        <v>26530</v>
      </c>
      <c r="P118" s="53">
        <v>27272</v>
      </c>
      <c r="Q118" s="53">
        <v>27811</v>
      </c>
      <c r="R118" s="53">
        <v>27971</v>
      </c>
      <c r="S118" s="53">
        <v>28035</v>
      </c>
      <c r="T118" s="53">
        <v>28064</v>
      </c>
      <c r="U118" s="53">
        <v>28188</v>
      </c>
      <c r="V118" s="53">
        <v>28497</v>
      </c>
      <c r="W118" s="47">
        <f t="shared" si="5"/>
        <v>126.96368901759858</v>
      </c>
    </row>
    <row r="119" spans="1:23" ht="32" x14ac:dyDescent="0.2">
      <c r="A119" s="51">
        <v>905</v>
      </c>
      <c r="B119" s="52" t="s">
        <v>178</v>
      </c>
      <c r="C119" s="52" t="s">
        <v>146</v>
      </c>
      <c r="D119" s="51" t="s">
        <v>158</v>
      </c>
      <c r="E119" s="51" t="s">
        <v>179</v>
      </c>
      <c r="F119" s="53">
        <v>23011</v>
      </c>
      <c r="G119" s="53">
        <v>22187</v>
      </c>
      <c r="H119" s="53">
        <v>22489</v>
      </c>
      <c r="I119" s="53">
        <v>24164</v>
      </c>
      <c r="J119" s="53">
        <v>25951</v>
      </c>
      <c r="K119" s="53">
        <v>27521</v>
      </c>
      <c r="L119" s="53">
        <v>26705</v>
      </c>
      <c r="M119" s="53">
        <v>26569</v>
      </c>
      <c r="N119" s="53">
        <v>27213</v>
      </c>
      <c r="O119" s="53">
        <v>26515</v>
      </c>
      <c r="P119" s="53">
        <v>26442</v>
      </c>
      <c r="Q119" s="53">
        <v>27192</v>
      </c>
      <c r="R119" s="53">
        <v>27740</v>
      </c>
      <c r="S119" s="53">
        <v>27913</v>
      </c>
      <c r="T119" s="53">
        <v>27991</v>
      </c>
      <c r="U119" s="53">
        <v>28034</v>
      </c>
      <c r="V119" s="53">
        <v>28170</v>
      </c>
      <c r="W119" s="47">
        <f t="shared" si="5"/>
        <v>122.41971231150319</v>
      </c>
    </row>
    <row r="120" spans="1:23" ht="32" x14ac:dyDescent="0.2">
      <c r="A120" s="51">
        <v>905</v>
      </c>
      <c r="B120" s="52" t="s">
        <v>178</v>
      </c>
      <c r="C120" s="52" t="s">
        <v>146</v>
      </c>
      <c r="D120" s="51" t="s">
        <v>159</v>
      </c>
      <c r="E120" s="51" t="s">
        <v>179</v>
      </c>
      <c r="F120" s="53">
        <v>24312</v>
      </c>
      <c r="G120" s="53">
        <v>22473</v>
      </c>
      <c r="H120" s="53">
        <v>21717</v>
      </c>
      <c r="I120" s="53">
        <v>22071</v>
      </c>
      <c r="J120" s="53">
        <v>23745</v>
      </c>
      <c r="K120" s="53">
        <v>25528</v>
      </c>
      <c r="L120" s="53">
        <v>27105</v>
      </c>
      <c r="M120" s="53">
        <v>26336</v>
      </c>
      <c r="N120" s="53">
        <v>26231</v>
      </c>
      <c r="O120" s="53">
        <v>26892</v>
      </c>
      <c r="P120" s="53">
        <v>26230</v>
      </c>
      <c r="Q120" s="53">
        <v>26182</v>
      </c>
      <c r="R120" s="53">
        <v>26943</v>
      </c>
      <c r="S120" s="53">
        <v>27505</v>
      </c>
      <c r="T120" s="53">
        <v>27697</v>
      </c>
      <c r="U120" s="53">
        <v>27795</v>
      </c>
      <c r="V120" s="53">
        <v>27857</v>
      </c>
      <c r="W120" s="47">
        <f t="shared" si="5"/>
        <v>114.58127673576834</v>
      </c>
    </row>
    <row r="121" spans="1:23" ht="32" x14ac:dyDescent="0.2">
      <c r="A121" s="51">
        <v>905</v>
      </c>
      <c r="B121" s="52" t="s">
        <v>178</v>
      </c>
      <c r="C121" s="52" t="s">
        <v>146</v>
      </c>
      <c r="D121" s="51" t="s">
        <v>160</v>
      </c>
      <c r="E121" s="51" t="s">
        <v>179</v>
      </c>
      <c r="F121" s="53">
        <v>23241</v>
      </c>
      <c r="G121" s="53">
        <v>23396</v>
      </c>
      <c r="H121" s="53">
        <v>21689</v>
      </c>
      <c r="I121" s="53">
        <v>21046</v>
      </c>
      <c r="J121" s="53">
        <v>21441</v>
      </c>
      <c r="K121" s="53">
        <v>23112</v>
      </c>
      <c r="L121" s="53">
        <v>24892</v>
      </c>
      <c r="M121" s="53">
        <v>26473</v>
      </c>
      <c r="N121" s="53">
        <v>25767</v>
      </c>
      <c r="O121" s="53">
        <v>25701</v>
      </c>
      <c r="P121" s="53">
        <v>26384</v>
      </c>
      <c r="Q121" s="53">
        <v>25771</v>
      </c>
      <c r="R121" s="53">
        <v>25755</v>
      </c>
      <c r="S121" s="53">
        <v>26531</v>
      </c>
      <c r="T121" s="53">
        <v>27113</v>
      </c>
      <c r="U121" s="53">
        <v>27330</v>
      </c>
      <c r="V121" s="53">
        <v>27455</v>
      </c>
      <c r="W121" s="47">
        <f t="shared" si="5"/>
        <v>118.13174992470204</v>
      </c>
    </row>
    <row r="122" spans="1:23" ht="32" x14ac:dyDescent="0.2">
      <c r="A122" s="51">
        <v>905</v>
      </c>
      <c r="B122" s="52" t="s">
        <v>178</v>
      </c>
      <c r="C122" s="52" t="s">
        <v>146</v>
      </c>
      <c r="D122" s="51" t="s">
        <v>161</v>
      </c>
      <c r="E122" s="51" t="s">
        <v>179</v>
      </c>
      <c r="F122" s="53">
        <v>19976</v>
      </c>
      <c r="G122" s="53">
        <v>21951</v>
      </c>
      <c r="H122" s="53">
        <v>22189</v>
      </c>
      <c r="I122" s="53">
        <v>20689</v>
      </c>
      <c r="J122" s="53">
        <v>20153</v>
      </c>
      <c r="K122" s="53">
        <v>20598</v>
      </c>
      <c r="L122" s="53">
        <v>22267</v>
      </c>
      <c r="M122" s="53">
        <v>24038</v>
      </c>
      <c r="N122" s="53">
        <v>25624</v>
      </c>
      <c r="O122" s="53">
        <v>24994</v>
      </c>
      <c r="P122" s="53">
        <v>24978</v>
      </c>
      <c r="Q122" s="53">
        <v>25688</v>
      </c>
      <c r="R122" s="53">
        <v>25136</v>
      </c>
      <c r="S122" s="53">
        <v>25162</v>
      </c>
      <c r="T122" s="53">
        <v>25958</v>
      </c>
      <c r="U122" s="53">
        <v>26565</v>
      </c>
      <c r="V122" s="53">
        <v>26816</v>
      </c>
      <c r="W122" s="47">
        <f t="shared" si="5"/>
        <v>134.24108930716861</v>
      </c>
    </row>
    <row r="123" spans="1:23" ht="32" x14ac:dyDescent="0.2">
      <c r="A123" s="51">
        <v>905</v>
      </c>
      <c r="B123" s="52" t="s">
        <v>178</v>
      </c>
      <c r="C123" s="52" t="s">
        <v>146</v>
      </c>
      <c r="D123" s="51" t="s">
        <v>162</v>
      </c>
      <c r="E123" s="51" t="s">
        <v>179</v>
      </c>
      <c r="F123" s="53">
        <v>16153</v>
      </c>
      <c r="G123" s="53">
        <v>18344</v>
      </c>
      <c r="H123" s="53">
        <v>20280</v>
      </c>
      <c r="I123" s="53">
        <v>20677</v>
      </c>
      <c r="J123" s="53">
        <v>19381</v>
      </c>
      <c r="K123" s="53">
        <v>18974</v>
      </c>
      <c r="L123" s="53">
        <v>19481</v>
      </c>
      <c r="M123" s="53">
        <v>21139</v>
      </c>
      <c r="N123" s="53">
        <v>22895</v>
      </c>
      <c r="O123" s="53">
        <v>24482</v>
      </c>
      <c r="P123" s="53">
        <v>23951</v>
      </c>
      <c r="Q123" s="53">
        <v>23998</v>
      </c>
      <c r="R123" s="53">
        <v>24743</v>
      </c>
      <c r="S123" s="53">
        <v>24272</v>
      </c>
      <c r="T123" s="53">
        <v>24353</v>
      </c>
      <c r="U123" s="53">
        <v>25176</v>
      </c>
      <c r="V123" s="53">
        <v>25817</v>
      </c>
      <c r="W123" s="47">
        <f t="shared" si="5"/>
        <v>159.82789574692006</v>
      </c>
    </row>
    <row r="124" spans="1:23" ht="32" x14ac:dyDescent="0.2">
      <c r="A124" s="51">
        <v>905</v>
      </c>
      <c r="B124" s="52" t="s">
        <v>178</v>
      </c>
      <c r="C124" s="52" t="s">
        <v>146</v>
      </c>
      <c r="D124" s="51" t="s">
        <v>163</v>
      </c>
      <c r="E124" s="51" t="s">
        <v>179</v>
      </c>
      <c r="F124" s="53">
        <v>10957</v>
      </c>
      <c r="G124" s="53">
        <v>14140</v>
      </c>
      <c r="H124" s="53">
        <v>16205</v>
      </c>
      <c r="I124" s="53">
        <v>18148</v>
      </c>
      <c r="J124" s="53">
        <v>18652</v>
      </c>
      <c r="K124" s="53">
        <v>17610</v>
      </c>
      <c r="L124" s="53">
        <v>17364</v>
      </c>
      <c r="M124" s="53">
        <v>17936</v>
      </c>
      <c r="N124" s="53">
        <v>19567</v>
      </c>
      <c r="O124" s="53">
        <v>21291</v>
      </c>
      <c r="P124" s="53">
        <v>22870</v>
      </c>
      <c r="Q124" s="53">
        <v>22468</v>
      </c>
      <c r="R124" s="53">
        <v>22599</v>
      </c>
      <c r="S124" s="53">
        <v>23388</v>
      </c>
      <c r="T124" s="53">
        <v>23027</v>
      </c>
      <c r="U124" s="53">
        <v>23186</v>
      </c>
      <c r="V124" s="53">
        <v>24045</v>
      </c>
      <c r="W124" s="47">
        <f t="shared" si="5"/>
        <v>219.44875422104593</v>
      </c>
    </row>
    <row r="125" spans="1:23" ht="32" x14ac:dyDescent="0.2">
      <c r="A125" s="51">
        <v>905</v>
      </c>
      <c r="B125" s="52" t="s">
        <v>178</v>
      </c>
      <c r="C125" s="52" t="s">
        <v>146</v>
      </c>
      <c r="D125" s="51" t="s">
        <v>164</v>
      </c>
      <c r="E125" s="51" t="s">
        <v>179</v>
      </c>
      <c r="F125" s="53">
        <v>7278</v>
      </c>
      <c r="G125" s="53">
        <v>8810</v>
      </c>
      <c r="H125" s="53">
        <v>11523</v>
      </c>
      <c r="I125" s="53">
        <v>13466</v>
      </c>
      <c r="J125" s="53">
        <v>15264</v>
      </c>
      <c r="K125" s="53">
        <v>15866</v>
      </c>
      <c r="L125" s="53">
        <v>15137</v>
      </c>
      <c r="M125" s="53">
        <v>15070</v>
      </c>
      <c r="N125" s="53">
        <v>15701</v>
      </c>
      <c r="O125" s="53">
        <v>17261</v>
      </c>
      <c r="P125" s="53">
        <v>18914</v>
      </c>
      <c r="Q125" s="53">
        <v>20455</v>
      </c>
      <c r="R125" s="53">
        <v>20223</v>
      </c>
      <c r="S125" s="53">
        <v>20463</v>
      </c>
      <c r="T125" s="53">
        <v>21303</v>
      </c>
      <c r="U125" s="53">
        <v>21097</v>
      </c>
      <c r="V125" s="53">
        <v>21359</v>
      </c>
      <c r="W125" s="47">
        <f t="shared" si="5"/>
        <v>293.47348172574885</v>
      </c>
    </row>
    <row r="126" spans="1:23" ht="32" x14ac:dyDescent="0.2">
      <c r="A126" s="51">
        <v>905</v>
      </c>
      <c r="B126" s="52" t="s">
        <v>178</v>
      </c>
      <c r="C126" s="52" t="s">
        <v>146</v>
      </c>
      <c r="D126" s="51" t="s">
        <v>165</v>
      </c>
      <c r="E126" s="51" t="s">
        <v>179</v>
      </c>
      <c r="F126" s="53">
        <v>4431</v>
      </c>
      <c r="G126" s="53">
        <v>5018</v>
      </c>
      <c r="H126" s="53">
        <v>6205</v>
      </c>
      <c r="I126" s="53">
        <v>8352</v>
      </c>
      <c r="J126" s="53">
        <v>9940</v>
      </c>
      <c r="K126" s="53">
        <v>11460</v>
      </c>
      <c r="L126" s="53">
        <v>12104</v>
      </c>
      <c r="M126" s="53">
        <v>11716</v>
      </c>
      <c r="N126" s="53">
        <v>11825</v>
      </c>
      <c r="O126" s="53">
        <v>12473</v>
      </c>
      <c r="P126" s="53">
        <v>13873</v>
      </c>
      <c r="Q126" s="53">
        <v>15365</v>
      </c>
      <c r="R126" s="53">
        <v>16789</v>
      </c>
      <c r="S126" s="53">
        <v>16768</v>
      </c>
      <c r="T126" s="53">
        <v>17130</v>
      </c>
      <c r="U126" s="53">
        <v>18006</v>
      </c>
      <c r="V126" s="53">
        <v>17999</v>
      </c>
      <c r="W126" s="47">
        <f t="shared" si="5"/>
        <v>406.20627397878587</v>
      </c>
    </row>
    <row r="127" spans="1:23" ht="32" x14ac:dyDescent="0.2">
      <c r="A127" s="51">
        <v>905</v>
      </c>
      <c r="B127" s="52" t="s">
        <v>178</v>
      </c>
      <c r="C127" s="52" t="s">
        <v>146</v>
      </c>
      <c r="D127" s="51" t="s">
        <v>166</v>
      </c>
      <c r="E127" s="51" t="s">
        <v>179</v>
      </c>
      <c r="F127" s="53">
        <v>2304</v>
      </c>
      <c r="G127" s="53">
        <v>2368</v>
      </c>
      <c r="H127" s="53">
        <v>2752</v>
      </c>
      <c r="I127" s="53">
        <v>3542</v>
      </c>
      <c r="J127" s="53">
        <v>4886</v>
      </c>
      <c r="K127" s="53">
        <v>5955</v>
      </c>
      <c r="L127" s="53">
        <v>7021</v>
      </c>
      <c r="M127" s="53">
        <v>7568</v>
      </c>
      <c r="N127" s="53">
        <v>7471</v>
      </c>
      <c r="O127" s="53">
        <v>7681</v>
      </c>
      <c r="P127" s="53">
        <v>8245</v>
      </c>
      <c r="Q127" s="53">
        <v>9320</v>
      </c>
      <c r="R127" s="53">
        <v>10486</v>
      </c>
      <c r="S127" s="53">
        <v>11636</v>
      </c>
      <c r="T127" s="53">
        <v>11801</v>
      </c>
      <c r="U127" s="53">
        <v>12241</v>
      </c>
      <c r="V127" s="53">
        <v>13058</v>
      </c>
      <c r="W127" s="47">
        <f t="shared" si="5"/>
        <v>566.75347222222229</v>
      </c>
    </row>
    <row r="128" spans="1:23" ht="32" x14ac:dyDescent="0.2">
      <c r="A128" s="51">
        <v>905</v>
      </c>
      <c r="B128" s="52" t="s">
        <v>178</v>
      </c>
      <c r="C128" s="52" t="s">
        <v>146</v>
      </c>
      <c r="D128" s="51" t="s">
        <v>167</v>
      </c>
      <c r="E128" s="51" t="s">
        <v>179</v>
      </c>
      <c r="F128" s="53">
        <v>696</v>
      </c>
      <c r="G128" s="53">
        <v>812</v>
      </c>
      <c r="H128" s="53">
        <v>858</v>
      </c>
      <c r="I128" s="53">
        <v>1040</v>
      </c>
      <c r="J128" s="53">
        <v>1378</v>
      </c>
      <c r="K128" s="53">
        <v>1953</v>
      </c>
      <c r="L128" s="53">
        <v>2444</v>
      </c>
      <c r="M128" s="53">
        <v>2951</v>
      </c>
      <c r="N128" s="53">
        <v>3254</v>
      </c>
      <c r="O128" s="53">
        <v>3288</v>
      </c>
      <c r="P128" s="53">
        <v>3455</v>
      </c>
      <c r="Q128" s="53">
        <v>3785</v>
      </c>
      <c r="R128" s="53">
        <v>4363</v>
      </c>
      <c r="S128" s="53">
        <v>5012</v>
      </c>
      <c r="T128" s="53">
        <v>5670</v>
      </c>
      <c r="U128" s="53">
        <v>5869</v>
      </c>
      <c r="V128" s="53">
        <v>6215</v>
      </c>
      <c r="W128" s="47">
        <f t="shared" si="5"/>
        <v>892.95977011494256</v>
      </c>
    </row>
    <row r="129" spans="1:23" ht="16" x14ac:dyDescent="0.2">
      <c r="A129" s="51">
        <v>905</v>
      </c>
      <c r="B129" s="52" t="s">
        <v>178</v>
      </c>
      <c r="C129" s="52" t="s">
        <v>146</v>
      </c>
      <c r="D129" s="51" t="s">
        <v>168</v>
      </c>
      <c r="E129" s="51" t="s">
        <v>179</v>
      </c>
      <c r="F129" s="53">
        <v>106</v>
      </c>
      <c r="G129" s="53">
        <v>144</v>
      </c>
      <c r="H129" s="53">
        <v>176</v>
      </c>
      <c r="I129" s="53">
        <v>196</v>
      </c>
      <c r="J129" s="53">
        <v>240</v>
      </c>
      <c r="K129" s="53">
        <v>321</v>
      </c>
      <c r="L129" s="53">
        <v>460</v>
      </c>
      <c r="M129" s="53">
        <v>601</v>
      </c>
      <c r="N129" s="53">
        <v>749</v>
      </c>
      <c r="O129" s="53">
        <v>859</v>
      </c>
      <c r="P129" s="53">
        <v>908</v>
      </c>
      <c r="Q129" s="53">
        <v>974</v>
      </c>
      <c r="R129" s="53">
        <v>1081</v>
      </c>
      <c r="S129" s="53">
        <v>1258</v>
      </c>
      <c r="T129" s="53">
        <v>1477</v>
      </c>
      <c r="U129" s="53">
        <v>1713</v>
      </c>
      <c r="V129" s="53">
        <v>1854</v>
      </c>
      <c r="W129" s="47">
        <f t="shared" si="5"/>
        <v>1749.056603773585</v>
      </c>
    </row>
    <row r="130" spans="1:23" ht="16" x14ac:dyDescent="0.2">
      <c r="A130" s="51">
        <v>909</v>
      </c>
      <c r="B130" s="52" t="s">
        <v>180</v>
      </c>
      <c r="C130" s="52" t="s">
        <v>146</v>
      </c>
      <c r="D130" s="51" t="s">
        <v>147</v>
      </c>
      <c r="E130" s="51" t="s">
        <v>181</v>
      </c>
      <c r="F130" s="53">
        <v>3454</v>
      </c>
      <c r="G130" s="53">
        <v>3493</v>
      </c>
      <c r="H130" s="53">
        <v>3536</v>
      </c>
      <c r="I130" s="53">
        <v>3602</v>
      </c>
      <c r="J130" s="53">
        <v>3691</v>
      </c>
      <c r="K130" s="53">
        <v>3803</v>
      </c>
      <c r="L130" s="53">
        <v>3901</v>
      </c>
      <c r="M130" s="53">
        <v>3963</v>
      </c>
      <c r="N130" s="53">
        <v>3999</v>
      </c>
      <c r="O130" s="53">
        <v>4019</v>
      </c>
      <c r="P130" s="53">
        <v>4046</v>
      </c>
      <c r="Q130" s="53">
        <v>4080</v>
      </c>
      <c r="R130" s="53">
        <v>4120</v>
      </c>
      <c r="S130" s="53">
        <v>4142</v>
      </c>
      <c r="T130" s="53">
        <v>4145</v>
      </c>
      <c r="U130" s="53">
        <v>4143</v>
      </c>
      <c r="V130" s="53">
        <v>4135</v>
      </c>
      <c r="W130" s="47">
        <f t="shared" si="5"/>
        <v>119.71627099015633</v>
      </c>
    </row>
    <row r="131" spans="1:23" ht="16" x14ac:dyDescent="0.2">
      <c r="A131" s="51">
        <v>909</v>
      </c>
      <c r="B131" s="52" t="s">
        <v>180</v>
      </c>
      <c r="C131" s="52" t="s">
        <v>146</v>
      </c>
      <c r="D131" s="51" t="s">
        <v>149</v>
      </c>
      <c r="E131" s="51" t="s">
        <v>181</v>
      </c>
      <c r="F131" s="53">
        <v>3356</v>
      </c>
      <c r="G131" s="53">
        <v>3510</v>
      </c>
      <c r="H131" s="53">
        <v>3552</v>
      </c>
      <c r="I131" s="53">
        <v>3599</v>
      </c>
      <c r="J131" s="53">
        <v>3666</v>
      </c>
      <c r="K131" s="53">
        <v>3755</v>
      </c>
      <c r="L131" s="53">
        <v>3869</v>
      </c>
      <c r="M131" s="53">
        <v>3967</v>
      </c>
      <c r="N131" s="53">
        <v>4030</v>
      </c>
      <c r="O131" s="53">
        <v>4067</v>
      </c>
      <c r="P131" s="53">
        <v>4087</v>
      </c>
      <c r="Q131" s="53">
        <v>4115</v>
      </c>
      <c r="R131" s="53">
        <v>4149</v>
      </c>
      <c r="S131" s="53">
        <v>4189</v>
      </c>
      <c r="T131" s="53">
        <v>4211</v>
      </c>
      <c r="U131" s="53">
        <v>4215</v>
      </c>
      <c r="V131" s="53">
        <v>4213</v>
      </c>
      <c r="W131" s="47">
        <f t="shared" si="5"/>
        <v>125.53635280095352</v>
      </c>
    </row>
    <row r="132" spans="1:23" ht="32" x14ac:dyDescent="0.2">
      <c r="A132" s="51">
        <v>909</v>
      </c>
      <c r="B132" s="52" t="s">
        <v>180</v>
      </c>
      <c r="C132" s="52" t="s">
        <v>146</v>
      </c>
      <c r="D132" s="51" t="s">
        <v>150</v>
      </c>
      <c r="E132" s="51" t="s">
        <v>181</v>
      </c>
      <c r="F132" s="53">
        <v>3268</v>
      </c>
      <c r="G132" s="53">
        <v>3422</v>
      </c>
      <c r="H132" s="53">
        <v>3579</v>
      </c>
      <c r="I132" s="53">
        <v>3624</v>
      </c>
      <c r="J132" s="53">
        <v>3672</v>
      </c>
      <c r="K132" s="53">
        <v>3740</v>
      </c>
      <c r="L132" s="53">
        <v>3830</v>
      </c>
      <c r="M132" s="53">
        <v>3944</v>
      </c>
      <c r="N132" s="53">
        <v>4042</v>
      </c>
      <c r="O132" s="53">
        <v>4106</v>
      </c>
      <c r="P132" s="53">
        <v>4142</v>
      </c>
      <c r="Q132" s="53">
        <v>4163</v>
      </c>
      <c r="R132" s="53">
        <v>4191</v>
      </c>
      <c r="S132" s="53">
        <v>4225</v>
      </c>
      <c r="T132" s="53">
        <v>4265</v>
      </c>
      <c r="U132" s="53">
        <v>4288</v>
      </c>
      <c r="V132" s="53">
        <v>4292</v>
      </c>
      <c r="W132" s="47">
        <f t="shared" ref="W132:W150" si="6">V132/F132*100</f>
        <v>131.33414932680537</v>
      </c>
    </row>
    <row r="133" spans="1:23" ht="32" x14ac:dyDescent="0.2">
      <c r="A133" s="51">
        <v>909</v>
      </c>
      <c r="B133" s="52" t="s">
        <v>180</v>
      </c>
      <c r="C133" s="52" t="s">
        <v>146</v>
      </c>
      <c r="D133" s="51" t="s">
        <v>151</v>
      </c>
      <c r="E133" s="51" t="s">
        <v>181</v>
      </c>
      <c r="F133" s="53">
        <v>3054</v>
      </c>
      <c r="G133" s="53">
        <v>3341</v>
      </c>
      <c r="H133" s="53">
        <v>3500</v>
      </c>
      <c r="I133" s="53">
        <v>3661</v>
      </c>
      <c r="J133" s="53">
        <v>3707</v>
      </c>
      <c r="K133" s="53">
        <v>3756</v>
      </c>
      <c r="L133" s="53">
        <v>3824</v>
      </c>
      <c r="M133" s="53">
        <v>3914</v>
      </c>
      <c r="N133" s="53">
        <v>4028</v>
      </c>
      <c r="O133" s="53">
        <v>4127</v>
      </c>
      <c r="P133" s="53">
        <v>4191</v>
      </c>
      <c r="Q133" s="53">
        <v>4228</v>
      </c>
      <c r="R133" s="53">
        <v>4248</v>
      </c>
      <c r="S133" s="53">
        <v>4277</v>
      </c>
      <c r="T133" s="53">
        <v>4311</v>
      </c>
      <c r="U133" s="53">
        <v>4352</v>
      </c>
      <c r="V133" s="53">
        <v>4375</v>
      </c>
      <c r="W133" s="47">
        <f t="shared" si="6"/>
        <v>143.25474787164373</v>
      </c>
    </row>
    <row r="134" spans="1:23" ht="32" x14ac:dyDescent="0.2">
      <c r="A134" s="51">
        <v>909</v>
      </c>
      <c r="B134" s="52" t="s">
        <v>180</v>
      </c>
      <c r="C134" s="52" t="s">
        <v>146</v>
      </c>
      <c r="D134" s="51" t="s">
        <v>152</v>
      </c>
      <c r="E134" s="51" t="s">
        <v>181</v>
      </c>
      <c r="F134" s="53">
        <v>3042</v>
      </c>
      <c r="G134" s="53">
        <v>3127</v>
      </c>
      <c r="H134" s="53">
        <v>3420</v>
      </c>
      <c r="I134" s="53">
        <v>3584</v>
      </c>
      <c r="J134" s="53">
        <v>3745</v>
      </c>
      <c r="K134" s="53">
        <v>3792</v>
      </c>
      <c r="L134" s="53">
        <v>3842</v>
      </c>
      <c r="M134" s="53">
        <v>3911</v>
      </c>
      <c r="N134" s="53">
        <v>4002</v>
      </c>
      <c r="O134" s="53">
        <v>4116</v>
      </c>
      <c r="P134" s="53">
        <v>4216</v>
      </c>
      <c r="Q134" s="53">
        <v>4280</v>
      </c>
      <c r="R134" s="53">
        <v>4318</v>
      </c>
      <c r="S134" s="53">
        <v>4339</v>
      </c>
      <c r="T134" s="53">
        <v>4368</v>
      </c>
      <c r="U134" s="53">
        <v>4403</v>
      </c>
      <c r="V134" s="53">
        <v>4444</v>
      </c>
      <c r="W134" s="47">
        <f t="shared" si="6"/>
        <v>146.08809993425379</v>
      </c>
    </row>
    <row r="135" spans="1:23" ht="32" x14ac:dyDescent="0.2">
      <c r="A135" s="51">
        <v>909</v>
      </c>
      <c r="B135" s="52" t="s">
        <v>180</v>
      </c>
      <c r="C135" s="52" t="s">
        <v>146</v>
      </c>
      <c r="D135" s="51" t="s">
        <v>153</v>
      </c>
      <c r="E135" s="51" t="s">
        <v>181</v>
      </c>
      <c r="F135" s="53">
        <v>3103</v>
      </c>
      <c r="G135" s="53">
        <v>3112</v>
      </c>
      <c r="H135" s="53">
        <v>3203</v>
      </c>
      <c r="I135" s="53">
        <v>3500</v>
      </c>
      <c r="J135" s="53">
        <v>3664</v>
      </c>
      <c r="K135" s="53">
        <v>3827</v>
      </c>
      <c r="L135" s="53">
        <v>3875</v>
      </c>
      <c r="M135" s="53">
        <v>3925</v>
      </c>
      <c r="N135" s="53">
        <v>3994</v>
      </c>
      <c r="O135" s="53">
        <v>4086</v>
      </c>
      <c r="P135" s="53">
        <v>4201</v>
      </c>
      <c r="Q135" s="53">
        <v>4301</v>
      </c>
      <c r="R135" s="53">
        <v>4366</v>
      </c>
      <c r="S135" s="53">
        <v>4404</v>
      </c>
      <c r="T135" s="53">
        <v>4426</v>
      </c>
      <c r="U135" s="53">
        <v>4455</v>
      </c>
      <c r="V135" s="53">
        <v>4491</v>
      </c>
      <c r="W135" s="47">
        <f t="shared" si="6"/>
        <v>144.73090557524978</v>
      </c>
    </row>
    <row r="136" spans="1:23" ht="32" x14ac:dyDescent="0.2">
      <c r="A136" s="51">
        <v>909</v>
      </c>
      <c r="B136" s="52" t="s">
        <v>180</v>
      </c>
      <c r="C136" s="52" t="s">
        <v>146</v>
      </c>
      <c r="D136" s="51" t="s">
        <v>154</v>
      </c>
      <c r="E136" s="51" t="s">
        <v>181</v>
      </c>
      <c r="F136" s="53">
        <v>3074</v>
      </c>
      <c r="G136" s="53">
        <v>3165</v>
      </c>
      <c r="H136" s="53">
        <v>3179</v>
      </c>
      <c r="I136" s="53">
        <v>3273</v>
      </c>
      <c r="J136" s="53">
        <v>3570</v>
      </c>
      <c r="K136" s="53">
        <v>3735</v>
      </c>
      <c r="L136" s="53">
        <v>3898</v>
      </c>
      <c r="M136" s="53">
        <v>3947</v>
      </c>
      <c r="N136" s="53">
        <v>3998</v>
      </c>
      <c r="O136" s="53">
        <v>4067</v>
      </c>
      <c r="P136" s="53">
        <v>4160</v>
      </c>
      <c r="Q136" s="53">
        <v>4276</v>
      </c>
      <c r="R136" s="53">
        <v>4376</v>
      </c>
      <c r="S136" s="53">
        <v>4441</v>
      </c>
      <c r="T136" s="53">
        <v>4480</v>
      </c>
      <c r="U136" s="53">
        <v>4503</v>
      </c>
      <c r="V136" s="53">
        <v>4533</v>
      </c>
      <c r="W136" s="47">
        <f t="shared" si="6"/>
        <v>147.46258945998699</v>
      </c>
    </row>
    <row r="137" spans="1:23" ht="32" x14ac:dyDescent="0.2">
      <c r="A137" s="51">
        <v>909</v>
      </c>
      <c r="B137" s="52" t="s">
        <v>180</v>
      </c>
      <c r="C137" s="52" t="s">
        <v>146</v>
      </c>
      <c r="D137" s="51" t="s">
        <v>155</v>
      </c>
      <c r="E137" s="51" t="s">
        <v>181</v>
      </c>
      <c r="F137" s="53">
        <v>2943</v>
      </c>
      <c r="G137" s="53">
        <v>3118</v>
      </c>
      <c r="H137" s="53">
        <v>3212</v>
      </c>
      <c r="I137" s="53">
        <v>3229</v>
      </c>
      <c r="J137" s="53">
        <v>3324</v>
      </c>
      <c r="K137" s="53">
        <v>3621</v>
      </c>
      <c r="L137" s="53">
        <v>3786</v>
      </c>
      <c r="M137" s="53">
        <v>3950</v>
      </c>
      <c r="N137" s="53">
        <v>3999</v>
      </c>
      <c r="O137" s="53">
        <v>4051</v>
      </c>
      <c r="P137" s="53">
        <v>4121</v>
      </c>
      <c r="Q137" s="53">
        <v>4214</v>
      </c>
      <c r="R137" s="53">
        <v>4331</v>
      </c>
      <c r="S137" s="53">
        <v>4432</v>
      </c>
      <c r="T137" s="53">
        <v>4498</v>
      </c>
      <c r="U137" s="53">
        <v>4537</v>
      </c>
      <c r="V137" s="53">
        <v>4561</v>
      </c>
      <c r="W137" s="47">
        <f t="shared" si="6"/>
        <v>154.97791369351</v>
      </c>
    </row>
    <row r="138" spans="1:23" ht="32" x14ac:dyDescent="0.2">
      <c r="A138" s="51">
        <v>909</v>
      </c>
      <c r="B138" s="52" t="s">
        <v>180</v>
      </c>
      <c r="C138" s="52" t="s">
        <v>146</v>
      </c>
      <c r="D138" s="51" t="s">
        <v>156</v>
      </c>
      <c r="E138" s="51" t="s">
        <v>181</v>
      </c>
      <c r="F138" s="53">
        <v>2617</v>
      </c>
      <c r="G138" s="53">
        <v>2961</v>
      </c>
      <c r="H138" s="53">
        <v>3138</v>
      </c>
      <c r="I138" s="53">
        <v>3234</v>
      </c>
      <c r="J138" s="53">
        <v>3251</v>
      </c>
      <c r="K138" s="53">
        <v>3346</v>
      </c>
      <c r="L138" s="53">
        <v>3643</v>
      </c>
      <c r="M138" s="53">
        <v>3809</v>
      </c>
      <c r="N138" s="53">
        <v>3973</v>
      </c>
      <c r="O138" s="53">
        <v>4023</v>
      </c>
      <c r="P138" s="53">
        <v>4075</v>
      </c>
      <c r="Q138" s="53">
        <v>4147</v>
      </c>
      <c r="R138" s="53">
        <v>4240</v>
      </c>
      <c r="S138" s="53">
        <v>4358</v>
      </c>
      <c r="T138" s="53">
        <v>4460</v>
      </c>
      <c r="U138" s="53">
        <v>4527</v>
      </c>
      <c r="V138" s="53">
        <v>4567</v>
      </c>
      <c r="W138" s="47">
        <f t="shared" si="6"/>
        <v>174.51280091708063</v>
      </c>
    </row>
    <row r="139" spans="1:23" ht="32" x14ac:dyDescent="0.2">
      <c r="A139" s="51">
        <v>909</v>
      </c>
      <c r="B139" s="52" t="s">
        <v>180</v>
      </c>
      <c r="C139" s="52" t="s">
        <v>146</v>
      </c>
      <c r="D139" s="51" t="s">
        <v>157</v>
      </c>
      <c r="E139" s="51" t="s">
        <v>181</v>
      </c>
      <c r="F139" s="53">
        <v>2605</v>
      </c>
      <c r="G139" s="53">
        <v>2609</v>
      </c>
      <c r="H139" s="53">
        <v>2953</v>
      </c>
      <c r="I139" s="53">
        <v>3131</v>
      </c>
      <c r="J139" s="53">
        <v>3226</v>
      </c>
      <c r="K139" s="53">
        <v>3243</v>
      </c>
      <c r="L139" s="53">
        <v>3339</v>
      </c>
      <c r="M139" s="53">
        <v>3635</v>
      </c>
      <c r="N139" s="53">
        <v>3801</v>
      </c>
      <c r="O139" s="53">
        <v>3966</v>
      </c>
      <c r="P139" s="53">
        <v>4017</v>
      </c>
      <c r="Q139" s="53">
        <v>4070</v>
      </c>
      <c r="R139" s="53">
        <v>4142</v>
      </c>
      <c r="S139" s="53">
        <v>4237</v>
      </c>
      <c r="T139" s="53">
        <v>4356</v>
      </c>
      <c r="U139" s="53">
        <v>4459</v>
      </c>
      <c r="V139" s="53">
        <v>4527</v>
      </c>
      <c r="W139" s="47">
        <f t="shared" si="6"/>
        <v>173.78119001919384</v>
      </c>
    </row>
    <row r="140" spans="1:23" ht="32" x14ac:dyDescent="0.2">
      <c r="A140" s="51">
        <v>909</v>
      </c>
      <c r="B140" s="52" t="s">
        <v>180</v>
      </c>
      <c r="C140" s="52" t="s">
        <v>146</v>
      </c>
      <c r="D140" s="51" t="s">
        <v>158</v>
      </c>
      <c r="E140" s="51" t="s">
        <v>181</v>
      </c>
      <c r="F140" s="53">
        <v>2387</v>
      </c>
      <c r="G140" s="53">
        <v>2571</v>
      </c>
      <c r="H140" s="53">
        <v>2577</v>
      </c>
      <c r="I140" s="53">
        <v>2918</v>
      </c>
      <c r="J140" s="53">
        <v>3096</v>
      </c>
      <c r="K140" s="53">
        <v>3191</v>
      </c>
      <c r="L140" s="53">
        <v>3207</v>
      </c>
      <c r="M140" s="53">
        <v>3303</v>
      </c>
      <c r="N140" s="53">
        <v>3598</v>
      </c>
      <c r="O140" s="53">
        <v>3764</v>
      </c>
      <c r="P140" s="53">
        <v>3929</v>
      </c>
      <c r="Q140" s="53">
        <v>3982</v>
      </c>
      <c r="R140" s="53">
        <v>4036</v>
      </c>
      <c r="S140" s="53">
        <v>4109</v>
      </c>
      <c r="T140" s="53">
        <v>4206</v>
      </c>
      <c r="U140" s="53">
        <v>4326</v>
      </c>
      <c r="V140" s="53">
        <v>4431</v>
      </c>
      <c r="W140" s="47">
        <f t="shared" si="6"/>
        <v>185.63049853372434</v>
      </c>
    </row>
    <row r="141" spans="1:23" ht="32" x14ac:dyDescent="0.2">
      <c r="A141" s="51">
        <v>909</v>
      </c>
      <c r="B141" s="52" t="s">
        <v>180</v>
      </c>
      <c r="C141" s="52" t="s">
        <v>146</v>
      </c>
      <c r="D141" s="51" t="s">
        <v>159</v>
      </c>
      <c r="E141" s="51" t="s">
        <v>181</v>
      </c>
      <c r="F141" s="53">
        <v>2294</v>
      </c>
      <c r="G141" s="53">
        <v>2338</v>
      </c>
      <c r="H141" s="53">
        <v>2520</v>
      </c>
      <c r="I141" s="53">
        <v>2526</v>
      </c>
      <c r="J141" s="53">
        <v>2863</v>
      </c>
      <c r="K141" s="53">
        <v>3041</v>
      </c>
      <c r="L141" s="53">
        <v>3135</v>
      </c>
      <c r="M141" s="53">
        <v>3150</v>
      </c>
      <c r="N141" s="53">
        <v>3244</v>
      </c>
      <c r="O141" s="53">
        <v>3537</v>
      </c>
      <c r="P141" s="53">
        <v>3705</v>
      </c>
      <c r="Q141" s="53">
        <v>3870</v>
      </c>
      <c r="R141" s="53">
        <v>3923</v>
      </c>
      <c r="S141" s="53">
        <v>3979</v>
      </c>
      <c r="T141" s="53">
        <v>4054</v>
      </c>
      <c r="U141" s="53">
        <v>4152</v>
      </c>
      <c r="V141" s="53">
        <v>4274</v>
      </c>
      <c r="W141" s="47">
        <f t="shared" si="6"/>
        <v>186.31211857018309</v>
      </c>
    </row>
    <row r="142" spans="1:23" ht="32" x14ac:dyDescent="0.2">
      <c r="A142" s="51">
        <v>909</v>
      </c>
      <c r="B142" s="52" t="s">
        <v>180</v>
      </c>
      <c r="C142" s="52" t="s">
        <v>146</v>
      </c>
      <c r="D142" s="51" t="s">
        <v>160</v>
      </c>
      <c r="E142" s="51" t="s">
        <v>181</v>
      </c>
      <c r="F142" s="53">
        <v>2032</v>
      </c>
      <c r="G142" s="53">
        <v>2222</v>
      </c>
      <c r="H142" s="53">
        <v>2266</v>
      </c>
      <c r="I142" s="53">
        <v>2444</v>
      </c>
      <c r="J142" s="53">
        <v>2449</v>
      </c>
      <c r="K142" s="53">
        <v>2781</v>
      </c>
      <c r="L142" s="53">
        <v>2957</v>
      </c>
      <c r="M142" s="53">
        <v>3050</v>
      </c>
      <c r="N142" s="53">
        <v>3062</v>
      </c>
      <c r="O142" s="53">
        <v>3155</v>
      </c>
      <c r="P142" s="53">
        <v>3446</v>
      </c>
      <c r="Q142" s="53">
        <v>3613</v>
      </c>
      <c r="R142" s="53">
        <v>3779</v>
      </c>
      <c r="S142" s="53">
        <v>3834</v>
      </c>
      <c r="T142" s="53">
        <v>3891</v>
      </c>
      <c r="U142" s="53">
        <v>3968</v>
      </c>
      <c r="V142" s="53">
        <v>4069</v>
      </c>
      <c r="W142" s="47">
        <f t="shared" si="6"/>
        <v>200.24606299212599</v>
      </c>
    </row>
    <row r="143" spans="1:23" ht="32" x14ac:dyDescent="0.2">
      <c r="A143" s="51">
        <v>909</v>
      </c>
      <c r="B143" s="52" t="s">
        <v>180</v>
      </c>
      <c r="C143" s="52" t="s">
        <v>146</v>
      </c>
      <c r="D143" s="51" t="s">
        <v>161</v>
      </c>
      <c r="E143" s="51" t="s">
        <v>181</v>
      </c>
      <c r="F143" s="53">
        <v>1712</v>
      </c>
      <c r="G143" s="53">
        <v>1934</v>
      </c>
      <c r="H143" s="53">
        <v>2118</v>
      </c>
      <c r="I143" s="53">
        <v>2161</v>
      </c>
      <c r="J143" s="53">
        <v>2334</v>
      </c>
      <c r="K143" s="53">
        <v>2336</v>
      </c>
      <c r="L143" s="53">
        <v>2660</v>
      </c>
      <c r="M143" s="53">
        <v>2835</v>
      </c>
      <c r="N143" s="53">
        <v>2924</v>
      </c>
      <c r="O143" s="53">
        <v>2933</v>
      </c>
      <c r="P143" s="53">
        <v>3024</v>
      </c>
      <c r="Q143" s="53">
        <v>3310</v>
      </c>
      <c r="R143" s="53">
        <v>3478</v>
      </c>
      <c r="S143" s="53">
        <v>3644</v>
      </c>
      <c r="T143" s="53">
        <v>3701</v>
      </c>
      <c r="U143" s="53">
        <v>3761</v>
      </c>
      <c r="V143" s="53">
        <v>3840</v>
      </c>
      <c r="W143" s="47">
        <f t="shared" si="6"/>
        <v>224.29906542056074</v>
      </c>
    </row>
    <row r="144" spans="1:23" ht="32" x14ac:dyDescent="0.2">
      <c r="A144" s="51">
        <v>909</v>
      </c>
      <c r="B144" s="52" t="s">
        <v>180</v>
      </c>
      <c r="C144" s="52" t="s">
        <v>146</v>
      </c>
      <c r="D144" s="51" t="s">
        <v>162</v>
      </c>
      <c r="E144" s="51" t="s">
        <v>181</v>
      </c>
      <c r="F144" s="53">
        <v>1444</v>
      </c>
      <c r="G144" s="53">
        <v>1584</v>
      </c>
      <c r="H144" s="53">
        <v>1795</v>
      </c>
      <c r="I144" s="53">
        <v>1972</v>
      </c>
      <c r="J144" s="53">
        <v>2013</v>
      </c>
      <c r="K144" s="53">
        <v>2178</v>
      </c>
      <c r="L144" s="53">
        <v>2178</v>
      </c>
      <c r="M144" s="53">
        <v>2490</v>
      </c>
      <c r="N144" s="53">
        <v>2662</v>
      </c>
      <c r="O144" s="53">
        <v>2748</v>
      </c>
      <c r="P144" s="53">
        <v>2751</v>
      </c>
      <c r="Q144" s="53">
        <v>2839</v>
      </c>
      <c r="R144" s="53">
        <v>3119</v>
      </c>
      <c r="S144" s="53">
        <v>3288</v>
      </c>
      <c r="T144" s="53">
        <v>3454</v>
      </c>
      <c r="U144" s="53">
        <v>3514</v>
      </c>
      <c r="V144" s="53">
        <v>3577</v>
      </c>
      <c r="W144" s="47">
        <f t="shared" si="6"/>
        <v>247.71468144044323</v>
      </c>
    </row>
    <row r="145" spans="1:23" ht="32" x14ac:dyDescent="0.2">
      <c r="A145" s="51">
        <v>909</v>
      </c>
      <c r="B145" s="52" t="s">
        <v>180</v>
      </c>
      <c r="C145" s="52" t="s">
        <v>146</v>
      </c>
      <c r="D145" s="51" t="s">
        <v>163</v>
      </c>
      <c r="E145" s="51" t="s">
        <v>181</v>
      </c>
      <c r="F145" s="53">
        <v>993</v>
      </c>
      <c r="G145" s="53">
        <v>1283</v>
      </c>
      <c r="H145" s="53">
        <v>1412</v>
      </c>
      <c r="I145" s="53">
        <v>1609</v>
      </c>
      <c r="J145" s="53">
        <v>1774</v>
      </c>
      <c r="K145" s="53">
        <v>1814</v>
      </c>
      <c r="L145" s="53">
        <v>1970</v>
      </c>
      <c r="M145" s="53">
        <v>1969</v>
      </c>
      <c r="N145" s="53">
        <v>2265</v>
      </c>
      <c r="O145" s="53">
        <v>2433</v>
      </c>
      <c r="P145" s="53">
        <v>2515</v>
      </c>
      <c r="Q145" s="53">
        <v>2514</v>
      </c>
      <c r="R145" s="53">
        <v>2599</v>
      </c>
      <c r="S145" s="53">
        <v>2871</v>
      </c>
      <c r="T145" s="53">
        <v>3039</v>
      </c>
      <c r="U145" s="53">
        <v>3206</v>
      </c>
      <c r="V145" s="53">
        <v>3269</v>
      </c>
      <c r="W145" s="47">
        <f t="shared" si="6"/>
        <v>329.20443101711982</v>
      </c>
    </row>
    <row r="146" spans="1:23" ht="32" x14ac:dyDescent="0.2">
      <c r="A146" s="51">
        <v>909</v>
      </c>
      <c r="B146" s="52" t="s">
        <v>180</v>
      </c>
      <c r="C146" s="52" t="s">
        <v>146</v>
      </c>
      <c r="D146" s="51" t="s">
        <v>164</v>
      </c>
      <c r="E146" s="51" t="s">
        <v>181</v>
      </c>
      <c r="F146" s="53">
        <v>659</v>
      </c>
      <c r="G146" s="53">
        <v>812</v>
      </c>
      <c r="H146" s="53">
        <v>1064</v>
      </c>
      <c r="I146" s="53">
        <v>1180</v>
      </c>
      <c r="J146" s="53">
        <v>1356</v>
      </c>
      <c r="K146" s="53">
        <v>1505</v>
      </c>
      <c r="L146" s="53">
        <v>1546</v>
      </c>
      <c r="M146" s="53">
        <v>1689</v>
      </c>
      <c r="N146" s="53">
        <v>1692</v>
      </c>
      <c r="O146" s="53">
        <v>1964</v>
      </c>
      <c r="P146" s="53">
        <v>2127</v>
      </c>
      <c r="Q146" s="53">
        <v>2206</v>
      </c>
      <c r="R146" s="53">
        <v>2204</v>
      </c>
      <c r="S146" s="53">
        <v>2286</v>
      </c>
      <c r="T146" s="53">
        <v>2545</v>
      </c>
      <c r="U146" s="53">
        <v>2713</v>
      </c>
      <c r="V146" s="53">
        <v>2878</v>
      </c>
      <c r="W146" s="47">
        <f t="shared" si="6"/>
        <v>436.72230652503794</v>
      </c>
    </row>
    <row r="147" spans="1:23" ht="32" x14ac:dyDescent="0.2">
      <c r="A147" s="51">
        <v>909</v>
      </c>
      <c r="B147" s="52" t="s">
        <v>180</v>
      </c>
      <c r="C147" s="52" t="s">
        <v>146</v>
      </c>
      <c r="D147" s="51" t="s">
        <v>165</v>
      </c>
      <c r="E147" s="51" t="s">
        <v>181</v>
      </c>
      <c r="F147" s="53">
        <v>398</v>
      </c>
      <c r="G147" s="53">
        <v>459</v>
      </c>
      <c r="H147" s="53">
        <v>577</v>
      </c>
      <c r="I147" s="53">
        <v>770</v>
      </c>
      <c r="J147" s="53">
        <v>865</v>
      </c>
      <c r="K147" s="53">
        <v>1008</v>
      </c>
      <c r="L147" s="53">
        <v>1133</v>
      </c>
      <c r="M147" s="53">
        <v>1177</v>
      </c>
      <c r="N147" s="53">
        <v>1301</v>
      </c>
      <c r="O147" s="53">
        <v>1313</v>
      </c>
      <c r="P147" s="53">
        <v>1547</v>
      </c>
      <c r="Q147" s="53">
        <v>1696</v>
      </c>
      <c r="R147" s="53">
        <v>1773</v>
      </c>
      <c r="S147" s="53">
        <v>1780</v>
      </c>
      <c r="T147" s="53">
        <v>1862</v>
      </c>
      <c r="U147" s="53">
        <v>2098</v>
      </c>
      <c r="V147" s="53">
        <v>2261</v>
      </c>
      <c r="W147" s="47">
        <f t="shared" si="6"/>
        <v>568.09045226130661</v>
      </c>
    </row>
    <row r="148" spans="1:23" ht="32" x14ac:dyDescent="0.2">
      <c r="A148" s="51">
        <v>909</v>
      </c>
      <c r="B148" s="52" t="s">
        <v>180</v>
      </c>
      <c r="C148" s="52" t="s">
        <v>146</v>
      </c>
      <c r="D148" s="51" t="s">
        <v>166</v>
      </c>
      <c r="E148" s="51" t="s">
        <v>181</v>
      </c>
      <c r="F148" s="53">
        <v>187</v>
      </c>
      <c r="G148" s="53">
        <v>207</v>
      </c>
      <c r="H148" s="53">
        <v>243</v>
      </c>
      <c r="I148" s="53">
        <v>314</v>
      </c>
      <c r="J148" s="53">
        <v>428</v>
      </c>
      <c r="K148" s="53">
        <v>491</v>
      </c>
      <c r="L148" s="53">
        <v>584</v>
      </c>
      <c r="M148" s="53">
        <v>668</v>
      </c>
      <c r="N148" s="53">
        <v>707</v>
      </c>
      <c r="O148" s="53">
        <v>797</v>
      </c>
      <c r="P148" s="53">
        <v>819</v>
      </c>
      <c r="Q148" s="53">
        <v>986</v>
      </c>
      <c r="R148" s="53">
        <v>1102</v>
      </c>
      <c r="S148" s="53">
        <v>1171</v>
      </c>
      <c r="T148" s="53">
        <v>1194</v>
      </c>
      <c r="U148" s="53">
        <v>1271</v>
      </c>
      <c r="V148" s="53">
        <v>1461</v>
      </c>
      <c r="W148" s="47">
        <f t="shared" si="6"/>
        <v>781.28342245989302</v>
      </c>
    </row>
    <row r="149" spans="1:23" ht="32" x14ac:dyDescent="0.2">
      <c r="A149" s="51">
        <v>909</v>
      </c>
      <c r="B149" s="52" t="s">
        <v>180</v>
      </c>
      <c r="C149" s="52" t="s">
        <v>146</v>
      </c>
      <c r="D149" s="51" t="s">
        <v>167</v>
      </c>
      <c r="E149" s="51" t="s">
        <v>181</v>
      </c>
      <c r="F149" s="53">
        <v>49</v>
      </c>
      <c r="G149" s="53">
        <v>59</v>
      </c>
      <c r="H149" s="53">
        <v>67</v>
      </c>
      <c r="I149" s="53">
        <v>80</v>
      </c>
      <c r="J149" s="53">
        <v>106</v>
      </c>
      <c r="K149" s="53">
        <v>149</v>
      </c>
      <c r="L149" s="53">
        <v>175</v>
      </c>
      <c r="M149" s="53">
        <v>213</v>
      </c>
      <c r="N149" s="53">
        <v>250</v>
      </c>
      <c r="O149" s="53">
        <v>272</v>
      </c>
      <c r="P149" s="53">
        <v>315</v>
      </c>
      <c r="Q149" s="53">
        <v>332</v>
      </c>
      <c r="R149" s="53">
        <v>411</v>
      </c>
      <c r="S149" s="53">
        <v>472</v>
      </c>
      <c r="T149" s="53">
        <v>514</v>
      </c>
      <c r="U149" s="53">
        <v>539</v>
      </c>
      <c r="V149" s="53">
        <v>590</v>
      </c>
      <c r="W149" s="47">
        <f t="shared" si="6"/>
        <v>1204.0816326530612</v>
      </c>
    </row>
    <row r="150" spans="1:23" ht="16" x14ac:dyDescent="0.2">
      <c r="A150" s="51">
        <v>909</v>
      </c>
      <c r="B150" s="52" t="s">
        <v>180</v>
      </c>
      <c r="C150" s="52" t="s">
        <v>146</v>
      </c>
      <c r="D150" s="51" t="s">
        <v>168</v>
      </c>
      <c r="E150" s="51" t="s">
        <v>181</v>
      </c>
      <c r="F150" s="53">
        <v>5</v>
      </c>
      <c r="G150" s="53">
        <v>8</v>
      </c>
      <c r="H150" s="53">
        <v>10</v>
      </c>
      <c r="I150" s="53">
        <v>11</v>
      </c>
      <c r="J150" s="53">
        <v>14</v>
      </c>
      <c r="K150" s="53">
        <v>18</v>
      </c>
      <c r="L150" s="53">
        <v>26</v>
      </c>
      <c r="M150" s="53">
        <v>31</v>
      </c>
      <c r="N150" s="53">
        <v>39</v>
      </c>
      <c r="O150" s="53">
        <v>47</v>
      </c>
      <c r="P150" s="53">
        <v>53</v>
      </c>
      <c r="Q150" s="53">
        <v>63</v>
      </c>
      <c r="R150" s="53">
        <v>69</v>
      </c>
      <c r="S150" s="53">
        <v>86</v>
      </c>
      <c r="T150" s="53">
        <v>102</v>
      </c>
      <c r="U150" s="53">
        <v>116</v>
      </c>
      <c r="V150" s="53">
        <v>126</v>
      </c>
      <c r="W150" s="47">
        <f t="shared" si="6"/>
        <v>2520</v>
      </c>
    </row>
    <row r="152" spans="1:23" x14ac:dyDescent="0.2">
      <c r="A152" s="57" t="s">
        <v>182</v>
      </c>
    </row>
    <row r="154" spans="1:23" x14ac:dyDescent="0.2">
      <c r="A154" s="47" t="s">
        <v>183</v>
      </c>
    </row>
    <row r="156" spans="1:23" x14ac:dyDescent="0.2">
      <c r="A156" s="47" t="s">
        <v>184</v>
      </c>
    </row>
    <row r="157" spans="1:23" x14ac:dyDescent="0.2">
      <c r="A157" s="57" t="s">
        <v>185</v>
      </c>
    </row>
    <row r="158" spans="1:23" x14ac:dyDescent="0.2">
      <c r="A158" s="47" t="s">
        <v>186</v>
      </c>
    </row>
    <row r="160" spans="1:23" ht="16" x14ac:dyDescent="0.2">
      <c r="A160" s="48" t="s">
        <v>187</v>
      </c>
      <c r="B160" s="49" t="s">
        <v>188</v>
      </c>
    </row>
    <row r="161" spans="1:2" ht="160" x14ac:dyDescent="0.2">
      <c r="A161" s="51" t="s">
        <v>189</v>
      </c>
      <c r="B161" s="52" t="s">
        <v>190</v>
      </c>
    </row>
    <row r="162" spans="1:2" ht="112" x14ac:dyDescent="0.2">
      <c r="A162" s="51" t="s">
        <v>171</v>
      </c>
      <c r="B162" s="52" t="s">
        <v>191</v>
      </c>
    </row>
    <row r="163" spans="1:2" ht="96" x14ac:dyDescent="0.2">
      <c r="A163" s="51" t="s">
        <v>173</v>
      </c>
      <c r="B163" s="52" t="s">
        <v>192</v>
      </c>
    </row>
    <row r="164" spans="1:2" ht="112" x14ac:dyDescent="0.2">
      <c r="A164" s="51" t="s">
        <v>175</v>
      </c>
      <c r="B164" s="52" t="s">
        <v>193</v>
      </c>
    </row>
    <row r="165" spans="1:2" ht="96" x14ac:dyDescent="0.2">
      <c r="A165" s="51" t="s">
        <v>177</v>
      </c>
      <c r="B165" s="52" t="s">
        <v>194</v>
      </c>
    </row>
    <row r="166" spans="1:2" ht="112" x14ac:dyDescent="0.2">
      <c r="A166" s="51" t="s">
        <v>179</v>
      </c>
      <c r="B166" s="52" t="s">
        <v>195</v>
      </c>
    </row>
    <row r="167" spans="1:2" ht="80" x14ac:dyDescent="0.2">
      <c r="A167" s="51" t="s">
        <v>181</v>
      </c>
      <c r="B167" s="52" t="s">
        <v>196</v>
      </c>
    </row>
    <row r="168" spans="1:2" ht="288" x14ac:dyDescent="0.2">
      <c r="A168" s="51" t="s">
        <v>197</v>
      </c>
      <c r="B168" s="52" t="s">
        <v>198</v>
      </c>
    </row>
    <row r="169" spans="1:2" ht="48" x14ac:dyDescent="0.2">
      <c r="A169" s="51">
        <v>1</v>
      </c>
      <c r="B169" s="52" t="s">
        <v>199</v>
      </c>
    </row>
    <row r="170" spans="1:2" ht="64" x14ac:dyDescent="0.2">
      <c r="A170" s="51">
        <v>2</v>
      </c>
      <c r="B170" s="52" t="s">
        <v>200</v>
      </c>
    </row>
    <row r="171" spans="1:2" ht="16" x14ac:dyDescent="0.2">
      <c r="A171" s="51">
        <v>3</v>
      </c>
      <c r="B171" s="52" t="s">
        <v>201</v>
      </c>
    </row>
    <row r="172" spans="1:2" ht="32" x14ac:dyDescent="0.2">
      <c r="A172" s="51">
        <v>4</v>
      </c>
      <c r="B172" s="52" t="s">
        <v>202</v>
      </c>
    </row>
    <row r="173" spans="1:2" ht="32" x14ac:dyDescent="0.2">
      <c r="A173" s="51">
        <v>5</v>
      </c>
      <c r="B173" s="52" t="s">
        <v>203</v>
      </c>
    </row>
    <row r="174" spans="1:2" ht="32" x14ac:dyDescent="0.2">
      <c r="A174" s="51">
        <v>6</v>
      </c>
      <c r="B174" s="52" t="s">
        <v>204</v>
      </c>
    </row>
    <row r="175" spans="1:2" ht="32" x14ac:dyDescent="0.2">
      <c r="A175" s="51">
        <v>7</v>
      </c>
      <c r="B175" s="52" t="s">
        <v>205</v>
      </c>
    </row>
    <row r="176" spans="1:2" ht="144" x14ac:dyDescent="0.2">
      <c r="A176" s="51">
        <v>8</v>
      </c>
      <c r="B176" s="52" t="s">
        <v>206</v>
      </c>
    </row>
    <row r="177" spans="1:2" ht="144" x14ac:dyDescent="0.2">
      <c r="A177" s="51">
        <v>9</v>
      </c>
      <c r="B177" s="52" t="s">
        <v>207</v>
      </c>
    </row>
    <row r="178" spans="1:2" ht="144" x14ac:dyDescent="0.2">
      <c r="A178" s="51">
        <v>10</v>
      </c>
      <c r="B178" s="52" t="s">
        <v>208</v>
      </c>
    </row>
    <row r="179" spans="1:2" ht="64" x14ac:dyDescent="0.2">
      <c r="A179" s="51">
        <v>11</v>
      </c>
      <c r="B179" s="52" t="s">
        <v>209</v>
      </c>
    </row>
    <row r="180" spans="1:2" ht="32" x14ac:dyDescent="0.2">
      <c r="A180" s="51">
        <v>12</v>
      </c>
      <c r="B180" s="52" t="s">
        <v>210</v>
      </c>
    </row>
    <row r="181" spans="1:2" ht="64" x14ac:dyDescent="0.2">
      <c r="A181" s="51">
        <v>13</v>
      </c>
      <c r="B181" s="52" t="s">
        <v>211</v>
      </c>
    </row>
    <row r="182" spans="1:2" ht="80" x14ac:dyDescent="0.2">
      <c r="A182" s="51">
        <v>14</v>
      </c>
      <c r="B182" s="52" t="s">
        <v>212</v>
      </c>
    </row>
    <row r="183" spans="1:2" ht="64" x14ac:dyDescent="0.2">
      <c r="A183" s="51">
        <v>15</v>
      </c>
      <c r="B183" s="52" t="s">
        <v>213</v>
      </c>
    </row>
    <row r="184" spans="1:2" ht="96" x14ac:dyDescent="0.2">
      <c r="A184" s="51">
        <v>16</v>
      </c>
      <c r="B184" s="52" t="s">
        <v>214</v>
      </c>
    </row>
    <row r="185" spans="1:2" ht="16" x14ac:dyDescent="0.2">
      <c r="A185" s="51">
        <v>17</v>
      </c>
      <c r="B185" s="52" t="s">
        <v>215</v>
      </c>
    </row>
    <row r="186" spans="1:2" ht="32" x14ac:dyDescent="0.2">
      <c r="A186" s="51">
        <v>18</v>
      </c>
      <c r="B186" s="52" t="s">
        <v>216</v>
      </c>
    </row>
    <row r="187" spans="1:2" ht="16" x14ac:dyDescent="0.2">
      <c r="A187" s="51">
        <v>19</v>
      </c>
      <c r="B187" s="52" t="s">
        <v>217</v>
      </c>
    </row>
    <row r="188" spans="1:2" ht="96" x14ac:dyDescent="0.2">
      <c r="A188" s="51">
        <v>20</v>
      </c>
      <c r="B188" s="52" t="s">
        <v>218</v>
      </c>
    </row>
    <row r="189" spans="1:2" ht="80" x14ac:dyDescent="0.2">
      <c r="A189" s="51">
        <v>21</v>
      </c>
      <c r="B189" s="52" t="s">
        <v>219</v>
      </c>
    </row>
    <row r="190" spans="1:2" ht="32" x14ac:dyDescent="0.2">
      <c r="A190" s="51">
        <v>22</v>
      </c>
      <c r="B190" s="52" t="s">
        <v>220</v>
      </c>
    </row>
    <row r="191" spans="1:2" ht="48" x14ac:dyDescent="0.2">
      <c r="A191" s="51">
        <v>23</v>
      </c>
      <c r="B191" s="52" t="s">
        <v>221</v>
      </c>
    </row>
    <row r="192" spans="1:2" ht="288" x14ac:dyDescent="0.2">
      <c r="A192" s="51">
        <v>24</v>
      </c>
      <c r="B192" s="52" t="s">
        <v>222</v>
      </c>
    </row>
    <row r="193" spans="1:2" ht="16" x14ac:dyDescent="0.2">
      <c r="A193" s="51">
        <v>25</v>
      </c>
      <c r="B193" s="52" t="s">
        <v>223</v>
      </c>
    </row>
    <row r="194" spans="1:2" ht="48" x14ac:dyDescent="0.2">
      <c r="A194" s="51">
        <v>26</v>
      </c>
      <c r="B194" s="52" t="s">
        <v>224</v>
      </c>
    </row>
    <row r="195" spans="1:2" ht="240" x14ac:dyDescent="0.2">
      <c r="A195" s="51">
        <v>27</v>
      </c>
      <c r="B195" s="52" t="s">
        <v>225</v>
      </c>
    </row>
    <row r="196" spans="1:2" ht="144" x14ac:dyDescent="0.2">
      <c r="A196" s="51">
        <v>28</v>
      </c>
      <c r="B196" s="52" t="s">
        <v>226</v>
      </c>
    </row>
    <row r="197" spans="1:2" ht="160" x14ac:dyDescent="0.2">
      <c r="A197" s="51">
        <v>29</v>
      </c>
      <c r="B197" s="52" t="s">
        <v>227</v>
      </c>
    </row>
  </sheetData>
  <mergeCells count="1">
    <mergeCell ref="A1:V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57"/>
  <sheetViews>
    <sheetView zoomScale="70" zoomScaleNormal="70" workbookViewId="0">
      <pane ySplit="2" topLeftCell="A3" activePane="bottomLeft" state="frozen"/>
      <selection pane="bottomLeft" activeCell="AA47" sqref="AA47"/>
    </sheetView>
  </sheetViews>
  <sheetFormatPr baseColWidth="10" defaultColWidth="8.6640625" defaultRowHeight="15" x14ac:dyDescent="0.2"/>
  <cols>
    <col min="1" max="1" width="15.33203125" style="47" customWidth="1"/>
    <col min="2" max="5" width="8.6640625" style="47"/>
    <col min="6" max="6" width="10" style="47" bestFit="1" customWidth="1"/>
    <col min="7" max="23" width="8.6640625" style="47"/>
    <col min="24" max="24" width="11" style="47" bestFit="1" customWidth="1"/>
    <col min="25" max="16384" width="8.6640625" style="47"/>
  </cols>
  <sheetData>
    <row r="1" spans="1:24" x14ac:dyDescent="0.2">
      <c r="F1" s="101" t="s">
        <v>240</v>
      </c>
      <c r="G1" s="101"/>
      <c r="H1" s="101"/>
      <c r="I1" s="101"/>
      <c r="J1" s="101"/>
      <c r="K1" s="101"/>
      <c r="L1" s="101"/>
      <c r="M1" s="101"/>
      <c r="N1" s="101"/>
      <c r="O1" s="101"/>
      <c r="P1" s="101"/>
      <c r="Q1" s="101"/>
      <c r="R1" s="101"/>
      <c r="S1" s="101"/>
      <c r="T1" s="101"/>
      <c r="U1" s="101"/>
      <c r="V1" s="101"/>
      <c r="X1" s="57" t="s">
        <v>228</v>
      </c>
    </row>
    <row r="2" spans="1:24" ht="55.5" customHeight="1" x14ac:dyDescent="0.25">
      <c r="A2" s="58" t="s">
        <v>229</v>
      </c>
      <c r="B2" s="49" t="s">
        <v>140</v>
      </c>
      <c r="C2" s="57" t="s">
        <v>141</v>
      </c>
      <c r="D2" s="48" t="s">
        <v>142</v>
      </c>
      <c r="E2" s="48" t="s">
        <v>143</v>
      </c>
      <c r="F2" s="50">
        <v>2020</v>
      </c>
      <c r="G2" s="50">
        <v>2025</v>
      </c>
      <c r="H2" s="50">
        <v>2030</v>
      </c>
      <c r="I2" s="50">
        <v>2035</v>
      </c>
      <c r="J2" s="50">
        <v>2040</v>
      </c>
      <c r="K2" s="50">
        <v>2045</v>
      </c>
      <c r="L2" s="50">
        <v>2050</v>
      </c>
      <c r="M2" s="50">
        <v>2055</v>
      </c>
      <c r="N2" s="50">
        <v>2060</v>
      </c>
      <c r="O2" s="50">
        <v>2065</v>
      </c>
      <c r="P2" s="50">
        <v>2070</v>
      </c>
      <c r="Q2" s="50">
        <v>2075</v>
      </c>
      <c r="R2" s="50">
        <v>2080</v>
      </c>
      <c r="S2" s="50">
        <v>2085</v>
      </c>
      <c r="T2" s="50">
        <v>2090</v>
      </c>
      <c r="U2" s="50">
        <v>2095</v>
      </c>
      <c r="V2" s="50">
        <v>2100</v>
      </c>
      <c r="X2" s="59">
        <f>365/10^12</f>
        <v>3.6499999999999998E-10</v>
      </c>
    </row>
    <row r="3" spans="1:24" ht="29" customHeight="1" x14ac:dyDescent="0.2">
      <c r="A3" s="60">
        <v>100</v>
      </c>
      <c r="B3" s="52" t="s">
        <v>145</v>
      </c>
      <c r="C3" s="52" t="s">
        <v>146</v>
      </c>
      <c r="D3" s="51" t="s">
        <v>147</v>
      </c>
      <c r="F3" s="61">
        <f>$A3*population!F3*1000*$X$2</f>
        <v>24.744882999999998</v>
      </c>
      <c r="G3" s="61">
        <f>$A3*population!G3*1000*$X$2</f>
        <v>24.7075435</v>
      </c>
      <c r="H3" s="61">
        <f>$A3*population!H3*1000*$X$2</f>
        <v>24.726633</v>
      </c>
      <c r="I3" s="61">
        <f>$A3*population!I3*1000*$X$2</f>
        <v>24.8642015</v>
      </c>
      <c r="J3" s="61">
        <f>$A3*population!J3*1000*$X$2</f>
        <v>25.026042499999999</v>
      </c>
      <c r="K3" s="61">
        <f>$A3*population!K3*1000*$X$2</f>
        <v>25.1678815</v>
      </c>
      <c r="L3" s="61">
        <f>$A3*population!L3*1000*$X$2</f>
        <v>25.191423999999998</v>
      </c>
      <c r="M3" s="61">
        <f>$A3*population!M3*1000*$X$2</f>
        <v>25.113167999999998</v>
      </c>
      <c r="N3" s="61">
        <f>$A3*population!N3*1000*$X$2</f>
        <v>24.950158999999999</v>
      </c>
      <c r="O3" s="61">
        <f>$A3*population!O3*1000*$X$2</f>
        <v>24.781200499999997</v>
      </c>
      <c r="P3" s="61">
        <f>$A3*population!P3*1000*$X$2</f>
        <v>24.587823499999999</v>
      </c>
      <c r="Q3" s="61">
        <f>$A3*population!Q3*1000*$X$2</f>
        <v>24.388569999999998</v>
      </c>
      <c r="R3" s="61">
        <f>$A3*population!R3*1000*$X$2</f>
        <v>24.161284499999997</v>
      </c>
      <c r="S3" s="61">
        <f>$A3*population!S3*1000*$X$2</f>
        <v>23.862458999999998</v>
      </c>
      <c r="T3" s="61">
        <f>$A3*population!T3*1000*$X$2</f>
        <v>23.518920999999999</v>
      </c>
      <c r="U3" s="61">
        <f>$A3*population!U3*1000*$X$2</f>
        <v>23.143445499999999</v>
      </c>
      <c r="V3" s="61">
        <f>$A3*population!V3*1000*$X$2</f>
        <v>22.762020499999998</v>
      </c>
    </row>
    <row r="4" spans="1:24" ht="25.75" customHeight="1" x14ac:dyDescent="0.2">
      <c r="A4" s="60">
        <v>200</v>
      </c>
      <c r="B4" s="52" t="s">
        <v>145</v>
      </c>
      <c r="C4" s="52" t="s">
        <v>146</v>
      </c>
      <c r="D4" s="51" t="s">
        <v>149</v>
      </c>
      <c r="F4" s="61">
        <f>$A4*population!F4*1000*$X$2</f>
        <v>48.504047</v>
      </c>
      <c r="G4" s="61">
        <f>$A4*population!G4*1000*$X$2</f>
        <v>49.101770999999999</v>
      </c>
      <c r="H4" s="61">
        <f>$A4*population!H4*1000*$X$2</f>
        <v>49.049575999999995</v>
      </c>
      <c r="I4" s="61">
        <f>$A4*population!I4*1000*$X$2</f>
        <v>49.109435999999995</v>
      </c>
      <c r="J4" s="61">
        <f>$A4*population!J4*1000*$X$2</f>
        <v>49.412166999999997</v>
      </c>
      <c r="K4" s="61">
        <f>$A4*population!K4*1000*$X$2</f>
        <v>49.760011999999996</v>
      </c>
      <c r="L4" s="61">
        <f>$A4*population!L4*1000*$X$2</f>
        <v>50.066392999999998</v>
      </c>
      <c r="M4" s="61">
        <f>$A4*population!M4*1000*$X$2</f>
        <v>50.135085999999994</v>
      </c>
      <c r="N4" s="61">
        <f>$A4*population!N4*1000*$X$2</f>
        <v>49.998137999999997</v>
      </c>
      <c r="O4" s="61">
        <f>$A4*population!O4*1000*$X$2</f>
        <v>49.690442999999995</v>
      </c>
      <c r="P4" s="61">
        <f>$A4*population!P4*1000*$X$2</f>
        <v>49.369388999999998</v>
      </c>
      <c r="Q4" s="61">
        <f>$A4*population!Q4*1000*$X$2</f>
        <v>48.997965000000001</v>
      </c>
      <c r="R4" s="61">
        <f>$A4*population!R4*1000*$X$2</f>
        <v>48.613692999999998</v>
      </c>
      <c r="S4" s="61">
        <f>$A4*population!S4*1000*$X$2</f>
        <v>48.172188999999996</v>
      </c>
      <c r="T4" s="61">
        <f>$A4*population!T4*1000*$X$2</f>
        <v>47.586948</v>
      </c>
      <c r="U4" s="61">
        <f>$A4*population!U4*1000*$X$2</f>
        <v>46.911040999999997</v>
      </c>
      <c r="V4" s="61">
        <f>$A4*population!V4*1000*$X$2</f>
        <v>46.170528999999995</v>
      </c>
    </row>
    <row r="5" spans="1:24" ht="29.25" customHeight="1" x14ac:dyDescent="0.2">
      <c r="A5" s="60">
        <v>250</v>
      </c>
      <c r="B5" s="52" t="s">
        <v>145</v>
      </c>
      <c r="C5" s="52" t="s">
        <v>146</v>
      </c>
      <c r="D5" s="51" t="s">
        <v>150</v>
      </c>
      <c r="F5" s="61">
        <f>$A5*population!F5*1000*$X$2</f>
        <v>58.51561375</v>
      </c>
      <c r="G5" s="61">
        <f>$A5*population!G5*1000*$X$2</f>
        <v>60.362513749999998</v>
      </c>
      <c r="H5" s="61">
        <f>$A5*population!H5*1000*$X$2</f>
        <v>61.147354999999997</v>
      </c>
      <c r="I5" s="61">
        <f>$A5*population!I5*1000*$X$2</f>
        <v>61.087768749999995</v>
      </c>
      <c r="J5" s="61">
        <f>$A5*population!J5*1000*$X$2</f>
        <v>61.179201249999998</v>
      </c>
      <c r="K5" s="61">
        <f>$A5*population!K5*1000*$X$2</f>
        <v>61.570389999999996</v>
      </c>
      <c r="L5" s="61">
        <f>$A5*population!L5*1000*$X$2</f>
        <v>62.017332499999995</v>
      </c>
      <c r="M5" s="61">
        <f>$A5*population!M5*1000*$X$2</f>
        <v>62.411988749999999</v>
      </c>
      <c r="N5" s="61">
        <f>$A5*population!N5*1000*$X$2</f>
        <v>62.509169999999997</v>
      </c>
      <c r="O5" s="61">
        <f>$A5*population!O5*1000*$X$2</f>
        <v>62.348569999999995</v>
      </c>
      <c r="P5" s="61">
        <f>$A5*population!P5*1000*$X$2</f>
        <v>61.974079999999994</v>
      </c>
      <c r="Q5" s="61">
        <f>$A5*population!Q5*1000*$X$2</f>
        <v>61.581978749999998</v>
      </c>
      <c r="R5" s="61">
        <f>$A5*population!R5*1000*$X$2</f>
        <v>61.126276249999997</v>
      </c>
      <c r="S5" s="61">
        <f>$A5*population!S5*1000*$X$2</f>
        <v>60.654057499999993</v>
      </c>
      <c r="T5" s="61">
        <f>$A5*population!T5*1000*$X$2</f>
        <v>60.109751249999995</v>
      </c>
      <c r="U5" s="61">
        <f>$A5*population!U5*1000*$X$2</f>
        <v>59.385408749999996</v>
      </c>
      <c r="V5" s="61">
        <f>$A5*population!V5*1000*$X$2</f>
        <v>58.547368749999997</v>
      </c>
    </row>
    <row r="6" spans="1:24" ht="21.5" customHeight="1" x14ac:dyDescent="0.2">
      <c r="A6" s="60">
        <v>250</v>
      </c>
      <c r="B6" s="52" t="s">
        <v>145</v>
      </c>
      <c r="C6" s="52" t="s">
        <v>146</v>
      </c>
      <c r="D6" s="51" t="s">
        <v>151</v>
      </c>
      <c r="F6" s="61">
        <f>$A6*population!F6*1000*$X$2</f>
        <v>55.862884999999999</v>
      </c>
      <c r="G6" s="61">
        <f>$A6*population!G6*1000*$X$2</f>
        <v>58.234746249999993</v>
      </c>
      <c r="H6" s="61">
        <f>$A6*population!H6*1000*$X$2</f>
        <v>60.122343749999999</v>
      </c>
      <c r="I6" s="61">
        <f>$A6*population!I6*1000*$X$2</f>
        <v>60.935198749999998</v>
      </c>
      <c r="J6" s="61">
        <f>$A6*population!J6*1000*$X$2</f>
        <v>60.885649999999998</v>
      </c>
      <c r="K6" s="61">
        <f>$A6*population!K6*1000*$X$2</f>
        <v>60.98812375</v>
      </c>
      <c r="L6" s="61">
        <f>$A6*population!L6*1000*$X$2</f>
        <v>61.389623749999998</v>
      </c>
      <c r="M6" s="61">
        <f>$A6*population!M6*1000*$X$2</f>
        <v>61.846329999999995</v>
      </c>
      <c r="N6" s="61">
        <f>$A6*population!N6*1000*$X$2</f>
        <v>62.250476249999998</v>
      </c>
      <c r="O6" s="61">
        <f>$A6*population!O6*1000*$X$2</f>
        <v>62.356964999999995</v>
      </c>
      <c r="P6" s="61">
        <f>$A6*population!P6*1000*$X$2</f>
        <v>62.205216249999999</v>
      </c>
      <c r="Q6" s="61">
        <f>$A6*population!Q6*1000*$X$2</f>
        <v>61.839121249999998</v>
      </c>
      <c r="R6" s="61">
        <f>$A6*population!R6*1000*$X$2</f>
        <v>61.454867499999999</v>
      </c>
      <c r="S6" s="61">
        <f>$A6*population!S6*1000*$X$2</f>
        <v>61.006556249999996</v>
      </c>
      <c r="T6" s="61">
        <f>$A6*population!T6*1000*$X$2</f>
        <v>60.541454999999999</v>
      </c>
      <c r="U6" s="61">
        <f>$A6*population!U6*1000*$X$2</f>
        <v>60.003901249999998</v>
      </c>
      <c r="V6" s="61">
        <f>$A6*population!V6*1000*$X$2</f>
        <v>59.28622</v>
      </c>
    </row>
    <row r="7" spans="1:24" ht="24.25" customHeight="1" x14ac:dyDescent="0.2">
      <c r="A7" s="60">
        <v>250</v>
      </c>
      <c r="B7" s="52" t="s">
        <v>145</v>
      </c>
      <c r="C7" s="52" t="s">
        <v>146</v>
      </c>
      <c r="D7" s="51" t="s">
        <v>152</v>
      </c>
      <c r="F7" s="61">
        <f>$A7*population!F7*1000*$X$2</f>
        <v>54.511654999999998</v>
      </c>
      <c r="G7" s="61">
        <f>$A7*population!G7*1000*$X$2</f>
        <v>55.530461249999995</v>
      </c>
      <c r="H7" s="61">
        <f>$A7*population!H7*1000*$X$2</f>
        <v>57.943841249999998</v>
      </c>
      <c r="I7" s="61">
        <f>$A7*population!I7*1000*$X$2</f>
        <v>59.862189999999998</v>
      </c>
      <c r="J7" s="61">
        <f>$A7*population!J7*1000*$X$2</f>
        <v>60.6814325</v>
      </c>
      <c r="K7" s="61">
        <f>$A7*population!K7*1000*$X$2</f>
        <v>60.638179999999998</v>
      </c>
      <c r="L7" s="61">
        <f>$A7*population!L7*1000*$X$2</f>
        <v>60.748227499999999</v>
      </c>
      <c r="M7" s="61">
        <f>$A7*population!M7*1000*$X$2</f>
        <v>61.161863749999995</v>
      </c>
      <c r="N7" s="61">
        <f>$A7*population!N7*1000*$X$2</f>
        <v>61.630523749999995</v>
      </c>
      <c r="O7" s="61">
        <f>$A7*population!O7*1000*$X$2</f>
        <v>62.04625875</v>
      </c>
      <c r="P7" s="61">
        <f>$A7*population!P7*1000*$X$2</f>
        <v>62.164427499999995</v>
      </c>
      <c r="Q7" s="61">
        <f>$A7*population!Q7*1000*$X$2</f>
        <v>62.023811249999994</v>
      </c>
      <c r="R7" s="61">
        <f>$A7*population!R7*1000*$X$2</f>
        <v>61.668757499999998</v>
      </c>
      <c r="S7" s="61">
        <f>$A7*population!S7*1000*$X$2</f>
        <v>61.294815</v>
      </c>
      <c r="T7" s="61">
        <f>$A7*population!T7*1000*$X$2</f>
        <v>60.856814999999997</v>
      </c>
      <c r="U7" s="61">
        <f>$A7*population!U7*1000*$X$2</f>
        <v>60.401477499999999</v>
      </c>
      <c r="V7" s="61">
        <f>$A7*population!V7*1000*$X$2</f>
        <v>59.873687499999996</v>
      </c>
    </row>
    <row r="8" spans="1:24" ht="19" customHeight="1" x14ac:dyDescent="0.2">
      <c r="A8" s="60">
        <v>250</v>
      </c>
      <c r="B8" s="52" t="s">
        <v>145</v>
      </c>
      <c r="C8" s="52" t="s">
        <v>146</v>
      </c>
      <c r="D8" s="51" t="s">
        <v>153</v>
      </c>
      <c r="F8" s="61">
        <f>$A8*population!F8*1000*$X$2</f>
        <v>54.265644999999999</v>
      </c>
      <c r="G8" s="61">
        <f>$A8*population!G8*1000*$X$2</f>
        <v>54.226224999999999</v>
      </c>
      <c r="H8" s="61">
        <f>$A8*population!H8*1000*$X$2</f>
        <v>55.256711249999995</v>
      </c>
      <c r="I8" s="61">
        <f>$A8*population!I8*1000*$X$2</f>
        <v>57.68533</v>
      </c>
      <c r="J8" s="61">
        <f>$A8*population!J8*1000*$X$2</f>
        <v>59.60002875</v>
      </c>
      <c r="K8" s="61">
        <f>$A8*population!K8*1000*$X$2</f>
        <v>60.421552499999997</v>
      </c>
      <c r="L8" s="61">
        <f>$A8*population!L8*1000*$X$2</f>
        <v>60.381949999999996</v>
      </c>
      <c r="M8" s="61">
        <f>$A8*population!M8*1000*$X$2</f>
        <v>60.505411249999995</v>
      </c>
      <c r="N8" s="61">
        <f>$A8*population!N8*1000*$X$2</f>
        <v>60.931822499999996</v>
      </c>
      <c r="O8" s="61">
        <f>$A8*population!O8*1000*$X$2</f>
        <v>61.413166249999996</v>
      </c>
      <c r="P8" s="61">
        <f>$A8*population!P8*1000*$X$2</f>
        <v>61.841676249999999</v>
      </c>
      <c r="Q8" s="61">
        <f>$A8*population!Q8*1000*$X$2</f>
        <v>61.972984999999994</v>
      </c>
      <c r="R8" s="61">
        <f>$A8*population!R8*1000*$X$2</f>
        <v>61.845234999999995</v>
      </c>
      <c r="S8" s="61">
        <f>$A8*population!S8*1000*$X$2</f>
        <v>61.502956249999997</v>
      </c>
      <c r="T8" s="61">
        <f>$A8*population!T8*1000*$X$2</f>
        <v>61.141606249999995</v>
      </c>
      <c r="U8" s="61">
        <f>$A8*population!U8*1000*$X$2</f>
        <v>60.715833749999994</v>
      </c>
      <c r="V8" s="61">
        <f>$A8*population!V8*1000*$X$2</f>
        <v>60.2726325</v>
      </c>
    </row>
    <row r="9" spans="1:24" ht="29.75" customHeight="1" x14ac:dyDescent="0.2">
      <c r="A9" s="60">
        <v>250</v>
      </c>
      <c r="B9" s="52" t="s">
        <v>145</v>
      </c>
      <c r="C9" s="52" t="s">
        <v>146</v>
      </c>
      <c r="D9" s="51" t="s">
        <v>154</v>
      </c>
      <c r="F9" s="61">
        <f>$A9*population!F9*1000*$X$2</f>
        <v>55.254703749999997</v>
      </c>
      <c r="G9" s="61">
        <f>$A9*population!G9*1000*$X$2</f>
        <v>53.911960000000001</v>
      </c>
      <c r="H9" s="61">
        <f>$A9*population!H9*1000*$X$2</f>
        <v>53.873817499999994</v>
      </c>
      <c r="I9" s="61">
        <f>$A9*population!I9*1000*$X$2</f>
        <v>54.915983749999995</v>
      </c>
      <c r="J9" s="61">
        <f>$A9*population!J9*1000*$X$2</f>
        <v>57.3456975</v>
      </c>
      <c r="K9" s="61">
        <f>$A9*population!K9*1000*$X$2</f>
        <v>59.266966249999996</v>
      </c>
      <c r="L9" s="61">
        <f>$A9*population!L9*1000*$X$2</f>
        <v>60.097523749999993</v>
      </c>
      <c r="M9" s="61">
        <f>$A9*population!M9*1000*$X$2</f>
        <v>60.073342499999995</v>
      </c>
      <c r="N9" s="61">
        <f>$A9*population!N9*1000*$X$2</f>
        <v>60.210947499999996</v>
      </c>
      <c r="O9" s="61">
        <f>$A9*population!O9*1000*$X$2</f>
        <v>60.650589999999994</v>
      </c>
      <c r="P9" s="61">
        <f>$A9*population!P9*1000*$X$2</f>
        <v>61.145529999999994</v>
      </c>
      <c r="Q9" s="61">
        <f>$A9*population!Q9*1000*$X$2</f>
        <v>61.587909999999994</v>
      </c>
      <c r="R9" s="61">
        <f>$A9*population!R9*1000*$X$2</f>
        <v>61.733818749999998</v>
      </c>
      <c r="S9" s="61">
        <f>$A9*population!S9*1000*$X$2</f>
        <v>61.620394999999995</v>
      </c>
      <c r="T9" s="61">
        <f>$A9*population!T9*1000*$X$2</f>
        <v>61.292898749999999</v>
      </c>
      <c r="U9" s="61">
        <f>$A9*population!U9*1000*$X$2</f>
        <v>60.945783749999997</v>
      </c>
      <c r="V9" s="61">
        <f>$A9*population!V9*1000*$X$2</f>
        <v>60.534428749999996</v>
      </c>
    </row>
    <row r="10" spans="1:24" ht="37.25" customHeight="1" x14ac:dyDescent="0.2">
      <c r="A10" s="60">
        <v>250</v>
      </c>
      <c r="B10" s="52" t="s">
        <v>145</v>
      </c>
      <c r="C10" s="52" t="s">
        <v>146</v>
      </c>
      <c r="D10" s="51" t="s">
        <v>155</v>
      </c>
      <c r="F10" s="61">
        <f>$A10*population!F10*1000*$X$2</f>
        <v>49.714733750000001</v>
      </c>
      <c r="G10" s="61">
        <f>$A10*population!G10*1000*$X$2</f>
        <v>54.709667499999995</v>
      </c>
      <c r="H10" s="61">
        <f>$A10*population!H10*1000*$X$2</f>
        <v>53.378329999999998</v>
      </c>
      <c r="I10" s="61">
        <f>$A10*population!I10*1000*$X$2</f>
        <v>53.36254375</v>
      </c>
      <c r="J10" s="61">
        <f>$A10*population!J10*1000*$X$2</f>
        <v>54.422047499999998</v>
      </c>
      <c r="K10" s="61">
        <f>$A10*population!K10*1000*$X$2</f>
        <v>56.860794999999996</v>
      </c>
      <c r="L10" s="61">
        <f>$A10*population!L10*1000*$X$2</f>
        <v>58.794199999999996</v>
      </c>
      <c r="M10" s="61">
        <f>$A10*population!M10*1000*$X$2</f>
        <v>59.640999999999998</v>
      </c>
      <c r="N10" s="61">
        <f>$A10*population!N10*1000*$X$2</f>
        <v>59.634521249999999</v>
      </c>
      <c r="O10" s="61">
        <f>$A10*population!O10*1000*$X$2</f>
        <v>59.7882775</v>
      </c>
      <c r="P10" s="61">
        <f>$A10*population!P10*1000*$X$2</f>
        <v>60.243614999999998</v>
      </c>
      <c r="Q10" s="61">
        <f>$A10*population!Q10*1000*$X$2</f>
        <v>60.754523749999997</v>
      </c>
      <c r="R10" s="61">
        <f>$A10*population!R10*1000*$X$2</f>
        <v>61.213328749999995</v>
      </c>
      <c r="S10" s="61">
        <f>$A10*population!S10*1000*$X$2</f>
        <v>61.376574999999995</v>
      </c>
      <c r="T10" s="61">
        <f>$A10*population!T10*1000*$X$2</f>
        <v>61.280671249999997</v>
      </c>
      <c r="U10" s="61">
        <f>$A10*population!U10*1000*$X$2</f>
        <v>60.971151249999998</v>
      </c>
      <c r="V10" s="61">
        <f>$A10*population!V10*1000*$X$2</f>
        <v>60.641556249999994</v>
      </c>
    </row>
    <row r="11" spans="1:24" ht="23.25" customHeight="1" x14ac:dyDescent="0.2">
      <c r="A11" s="60">
        <v>250</v>
      </c>
      <c r="B11" s="52" t="s">
        <v>145</v>
      </c>
      <c r="C11" s="52" t="s">
        <v>146</v>
      </c>
      <c r="D11" s="51" t="s">
        <v>156</v>
      </c>
      <c r="F11" s="61">
        <f>$A11*population!F11*1000*$X$2</f>
        <v>45.058246249999996</v>
      </c>
      <c r="G11" s="61">
        <f>$A11*population!G11*1000*$X$2</f>
        <v>49.044228749999995</v>
      </c>
      <c r="H11" s="61">
        <f>$A11*population!H11*1000*$X$2</f>
        <v>54.010966249999996</v>
      </c>
      <c r="I11" s="61">
        <f>$A11*population!I11*1000*$X$2</f>
        <v>52.708737499999998</v>
      </c>
      <c r="J11" s="61">
        <f>$A11*population!J11*1000*$X$2</f>
        <v>52.719961249999997</v>
      </c>
      <c r="K11" s="61">
        <f>$A11*population!K11*1000*$X$2</f>
        <v>53.796984999999999</v>
      </c>
      <c r="L11" s="61">
        <f>$A11*population!L11*1000*$X$2</f>
        <v>56.243306249999996</v>
      </c>
      <c r="M11" s="61">
        <f>$A11*population!M11*1000*$X$2</f>
        <v>58.186474999999994</v>
      </c>
      <c r="N11" s="61">
        <f>$A11*population!N11*1000*$X$2</f>
        <v>59.051524999999998</v>
      </c>
      <c r="O11" s="61">
        <f>$A11*population!O11*1000*$X$2</f>
        <v>59.065486249999999</v>
      </c>
      <c r="P11" s="61">
        <f>$A11*population!P11*1000*$X$2</f>
        <v>59.238496249999997</v>
      </c>
      <c r="Q11" s="61">
        <f>$A11*population!Q11*1000*$X$2</f>
        <v>59.712174999999995</v>
      </c>
      <c r="R11" s="61">
        <f>$A11*population!R11*1000*$X$2</f>
        <v>60.242337499999998</v>
      </c>
      <c r="S11" s="61">
        <f>$A11*population!S11*1000*$X$2</f>
        <v>60.720943749999996</v>
      </c>
      <c r="T11" s="61">
        <f>$A11*population!T11*1000*$X$2</f>
        <v>60.905359999999995</v>
      </c>
      <c r="U11" s="61">
        <f>$A11*population!U11*1000*$X$2</f>
        <v>60.831264999999995</v>
      </c>
      <c r="V11" s="61">
        <f>$A11*population!V11*1000*$X$2</f>
        <v>60.544101249999997</v>
      </c>
    </row>
    <row r="12" spans="1:24" ht="24" customHeight="1" x14ac:dyDescent="0.2">
      <c r="A12" s="60">
        <v>250</v>
      </c>
      <c r="B12" s="52" t="s">
        <v>145</v>
      </c>
      <c r="C12" s="52" t="s">
        <v>146</v>
      </c>
      <c r="D12" s="51" t="s">
        <v>157</v>
      </c>
      <c r="F12" s="61">
        <f>$A12*population!F12*1000*$X$2</f>
        <v>43.742147499999994</v>
      </c>
      <c r="G12" s="61">
        <f>$A12*population!G12*1000*$X$2</f>
        <v>44.271762499999994</v>
      </c>
      <c r="H12" s="61">
        <f>$A12*population!H12*1000*$X$2</f>
        <v>48.223343749999998</v>
      </c>
      <c r="I12" s="61">
        <f>$A12*population!I12*1000*$X$2</f>
        <v>53.161063749999997</v>
      </c>
      <c r="J12" s="61">
        <f>$A12*population!J12*1000*$X$2</f>
        <v>51.898254999999999</v>
      </c>
      <c r="K12" s="61">
        <f>$A12*population!K12*1000*$X$2</f>
        <v>51.938404999999996</v>
      </c>
      <c r="L12" s="61">
        <f>$A12*population!L12*1000*$X$2</f>
        <v>53.029937499999996</v>
      </c>
      <c r="M12" s="61">
        <f>$A12*population!M12*1000*$X$2</f>
        <v>55.476623749999995</v>
      </c>
      <c r="N12" s="61">
        <f>$A12*population!N12*1000*$X$2</f>
        <v>57.430377499999999</v>
      </c>
      <c r="O12" s="61">
        <f>$A12*population!O12*1000*$X$2</f>
        <v>58.316688749999997</v>
      </c>
      <c r="P12" s="61">
        <f>$A12*population!P12*1000*$X$2</f>
        <v>58.355743749999995</v>
      </c>
      <c r="Q12" s="61">
        <f>$A12*population!Q12*1000*$X$2</f>
        <v>58.552204999999994</v>
      </c>
      <c r="R12" s="61">
        <f>$A12*population!R12*1000*$X$2</f>
        <v>59.048696249999999</v>
      </c>
      <c r="S12" s="61">
        <f>$A12*population!S12*1000*$X$2</f>
        <v>59.602309999999996</v>
      </c>
      <c r="T12" s="61">
        <f>$A12*population!T12*1000*$X$2</f>
        <v>60.105644999999996</v>
      </c>
      <c r="U12" s="61">
        <f>$A12*population!U12*1000*$X$2</f>
        <v>60.316888749999997</v>
      </c>
      <c r="V12" s="61">
        <f>$A12*population!V12*1000*$X$2</f>
        <v>60.270624999999995</v>
      </c>
    </row>
    <row r="13" spans="1:24" ht="29.25" customHeight="1" x14ac:dyDescent="0.2">
      <c r="A13" s="60">
        <v>250</v>
      </c>
      <c r="B13" s="52" t="s">
        <v>145</v>
      </c>
      <c r="C13" s="52" t="s">
        <v>146</v>
      </c>
      <c r="D13" s="51" t="s">
        <v>158</v>
      </c>
      <c r="F13" s="61">
        <f>$A13*population!F13*1000*$X$2</f>
        <v>40.676786249999999</v>
      </c>
      <c r="G13" s="61">
        <f>$A13*population!G13*1000*$X$2</f>
        <v>42.710201249999997</v>
      </c>
      <c r="H13" s="61">
        <f>$A13*population!H13*1000*$X$2</f>
        <v>43.243648749999998</v>
      </c>
      <c r="I13" s="61">
        <f>$A13*population!I13*1000*$X$2</f>
        <v>47.146684999999998</v>
      </c>
      <c r="J13" s="61">
        <f>$A13*population!J13*1000*$X$2</f>
        <v>52.052284999999998</v>
      </c>
      <c r="K13" s="61">
        <f>$A13*population!K13*1000*$X$2</f>
        <v>50.835922499999995</v>
      </c>
      <c r="L13" s="61">
        <f>$A13*population!L13*1000*$X$2</f>
        <v>50.907827499999996</v>
      </c>
      <c r="M13" s="61">
        <f>$A13*population!M13*1000*$X$2</f>
        <v>52.010401249999994</v>
      </c>
      <c r="N13" s="61">
        <f>$A13*population!N13*1000*$X$2</f>
        <v>54.45644875</v>
      </c>
      <c r="O13" s="61">
        <f>$A13*population!O13*1000*$X$2</f>
        <v>56.423068749999999</v>
      </c>
      <c r="P13" s="61">
        <f>$A13*population!P13*1000*$X$2</f>
        <v>57.336754999999997</v>
      </c>
      <c r="Q13" s="61">
        <f>$A13*population!Q13*1000*$X$2</f>
        <v>57.409025</v>
      </c>
      <c r="R13" s="61">
        <f>$A13*population!R13*1000*$X$2</f>
        <v>57.63687625</v>
      </c>
      <c r="S13" s="61">
        <f>$A13*population!S13*1000*$X$2</f>
        <v>58.162932499999997</v>
      </c>
      <c r="T13" s="61">
        <f>$A13*population!T13*1000*$X$2</f>
        <v>58.747936249999995</v>
      </c>
      <c r="U13" s="61">
        <f>$A13*population!U13*1000*$X$2</f>
        <v>59.284394999999996</v>
      </c>
      <c r="V13" s="61">
        <f>$A13*population!V13*1000*$X$2</f>
        <v>59.531682499999995</v>
      </c>
    </row>
    <row r="14" spans="1:24" ht="64" x14ac:dyDescent="0.2">
      <c r="A14" s="60">
        <v>250</v>
      </c>
      <c r="B14" s="52" t="s">
        <v>145</v>
      </c>
      <c r="C14" s="52" t="s">
        <v>146</v>
      </c>
      <c r="D14" s="51" t="s">
        <v>159</v>
      </c>
      <c r="F14" s="61">
        <f>$A14*population!F14*1000*$X$2</f>
        <v>35.391221250000001</v>
      </c>
      <c r="G14" s="61">
        <f>$A14*population!G14*1000*$X$2</f>
        <v>39.301009999999998</v>
      </c>
      <c r="H14" s="61">
        <f>$A14*population!H14*1000*$X$2</f>
        <v>41.30997</v>
      </c>
      <c r="I14" s="61">
        <f>$A14*population!I14*1000*$X$2</f>
        <v>41.849166249999996</v>
      </c>
      <c r="J14" s="61">
        <f>$A14*population!J14*1000*$X$2</f>
        <v>45.6835825</v>
      </c>
      <c r="K14" s="61">
        <f>$A14*population!K14*1000*$X$2</f>
        <v>50.535892499999996</v>
      </c>
      <c r="L14" s="61">
        <f>$A14*population!L14*1000*$X$2</f>
        <v>49.383313749999999</v>
      </c>
      <c r="M14" s="61">
        <f>$A14*population!M14*1000*$X$2</f>
        <v>49.493452499999997</v>
      </c>
      <c r="N14" s="61">
        <f>$A14*population!N14*1000*$X$2</f>
        <v>50.610991249999998</v>
      </c>
      <c r="O14" s="61">
        <f>$A14*population!O14*1000*$X$2</f>
        <v>53.054939999999995</v>
      </c>
      <c r="P14" s="61">
        <f>$A14*population!P14*1000*$X$2</f>
        <v>55.038897499999997</v>
      </c>
      <c r="Q14" s="61">
        <f>$A14*population!Q14*1000*$X$2</f>
        <v>55.989631249999995</v>
      </c>
      <c r="R14" s="61">
        <f>$A14*population!R14*1000*$X$2</f>
        <v>56.107526249999999</v>
      </c>
      <c r="S14" s="61">
        <f>$A14*population!S14*1000*$X$2</f>
        <v>56.377991249999994</v>
      </c>
      <c r="T14" s="61">
        <f>$A14*population!T14*1000*$X$2</f>
        <v>56.945383749999998</v>
      </c>
      <c r="U14" s="61">
        <f>$A14*population!U14*1000*$X$2</f>
        <v>57.573731249999994</v>
      </c>
      <c r="V14" s="61">
        <f>$A14*population!V14*1000*$X$2</f>
        <v>58.1563625</v>
      </c>
    </row>
    <row r="15" spans="1:24" ht="64" x14ac:dyDescent="0.2">
      <c r="A15" s="60">
        <v>250</v>
      </c>
      <c r="B15" s="52" t="s">
        <v>145</v>
      </c>
      <c r="C15" s="52" t="s">
        <v>146</v>
      </c>
      <c r="D15" s="51" t="s">
        <v>160</v>
      </c>
      <c r="F15" s="61">
        <f>$A15*population!F15*1000*$X$2</f>
        <v>29.395457499999999</v>
      </c>
      <c r="G15" s="61">
        <f>$A15*population!G15*1000*$X$2</f>
        <v>33.557917499999995</v>
      </c>
      <c r="H15" s="61">
        <f>$A15*population!H15*1000*$X$2</f>
        <v>37.389505</v>
      </c>
      <c r="I15" s="61">
        <f>$A15*population!I15*1000*$X$2</f>
        <v>39.372184999999995</v>
      </c>
      <c r="J15" s="61">
        <f>$A15*population!J15*1000*$X$2</f>
        <v>39.9242475</v>
      </c>
      <c r="K15" s="61">
        <f>$A15*population!K15*1000*$X$2</f>
        <v>43.66485875</v>
      </c>
      <c r="L15" s="61">
        <f>$A15*population!L15*1000*$X$2</f>
        <v>48.434313749999994</v>
      </c>
      <c r="M15" s="61">
        <f>$A15*population!M15*1000*$X$2</f>
        <v>47.36997375</v>
      </c>
      <c r="N15" s="61">
        <f>$A15*population!N15*1000*$X$2</f>
        <v>47.532946249999995</v>
      </c>
      <c r="O15" s="61">
        <f>$A15*population!O15*1000*$X$2</f>
        <v>48.668917499999999</v>
      </c>
      <c r="P15" s="61">
        <f>$A15*population!P15*1000*$X$2</f>
        <v>51.106661249999995</v>
      </c>
      <c r="Q15" s="61">
        <f>$A15*population!Q15*1000*$X$2</f>
        <v>53.111149999999995</v>
      </c>
      <c r="R15" s="61">
        <f>$A15*population!R15*1000*$X$2</f>
        <v>54.1103375</v>
      </c>
      <c r="S15" s="61">
        <f>$A15*population!S15*1000*$X$2</f>
        <v>54.290282499999996</v>
      </c>
      <c r="T15" s="61">
        <f>$A15*population!T15*1000*$X$2</f>
        <v>54.620151249999999</v>
      </c>
      <c r="U15" s="61">
        <f>$A15*population!U15*1000*$X$2</f>
        <v>55.243753749999996</v>
      </c>
      <c r="V15" s="61">
        <f>$A15*population!V15*1000*$X$2</f>
        <v>55.932326249999996</v>
      </c>
    </row>
    <row r="16" spans="1:24" ht="64" x14ac:dyDescent="0.2">
      <c r="A16" s="60">
        <v>250</v>
      </c>
      <c r="B16" s="52" t="s">
        <v>145</v>
      </c>
      <c r="C16" s="52" t="s">
        <v>146</v>
      </c>
      <c r="D16" s="51" t="s">
        <v>161</v>
      </c>
      <c r="F16" s="61">
        <f>$A16*population!F16*1000*$X$2</f>
        <v>24.605014999999998</v>
      </c>
      <c r="G16" s="61">
        <f>$A16*population!G16*1000*$X$2</f>
        <v>27.054256249999998</v>
      </c>
      <c r="H16" s="61">
        <f>$A16*population!H16*1000*$X$2</f>
        <v>31.028467499999998</v>
      </c>
      <c r="I16" s="61">
        <f>$A16*population!I16*1000*$X$2</f>
        <v>34.730206249999995</v>
      </c>
      <c r="J16" s="61">
        <f>$A16*population!J16*1000*$X$2</f>
        <v>36.675930000000001</v>
      </c>
      <c r="K16" s="61">
        <f>$A16*population!K16*1000*$X$2</f>
        <v>37.257283749999999</v>
      </c>
      <c r="L16" s="61">
        <f>$A16*population!L16*1000*$X$2</f>
        <v>40.861750000000001</v>
      </c>
      <c r="M16" s="61">
        <f>$A16*population!M16*1000*$X$2</f>
        <v>45.490588750000001</v>
      </c>
      <c r="N16" s="61">
        <f>$A16*population!N16*1000*$X$2</f>
        <v>44.551899999999996</v>
      </c>
      <c r="O16" s="61">
        <f>$A16*population!O16*1000*$X$2</f>
        <v>44.77966</v>
      </c>
      <c r="P16" s="61">
        <f>$A16*population!P16*1000*$X$2</f>
        <v>45.932056249999995</v>
      </c>
      <c r="Q16" s="61">
        <f>$A16*population!Q16*1000*$X$2</f>
        <v>48.348903749999998</v>
      </c>
      <c r="R16" s="61">
        <f>$A16*population!R16*1000*$X$2</f>
        <v>50.368539999999996</v>
      </c>
      <c r="S16" s="61">
        <f>$A16*population!S16*1000*$X$2</f>
        <v>51.423389999999998</v>
      </c>
      <c r="T16" s="61">
        <f>$A16*population!T16*1000*$X$2</f>
        <v>51.683908750000001</v>
      </c>
      <c r="U16" s="61">
        <f>$A16*population!U16*1000*$X$2</f>
        <v>52.088967499999995</v>
      </c>
      <c r="V16" s="61">
        <f>$A16*population!V16*1000*$X$2</f>
        <v>52.784748749999999</v>
      </c>
    </row>
    <row r="17" spans="1:41" ht="64" x14ac:dyDescent="0.2">
      <c r="A17" s="60">
        <v>250</v>
      </c>
      <c r="B17" s="52" t="s">
        <v>145</v>
      </c>
      <c r="C17" s="52" t="s">
        <v>146</v>
      </c>
      <c r="D17" s="51" t="s">
        <v>162</v>
      </c>
      <c r="F17" s="61">
        <f>$A17*population!F17*1000*$X$2</f>
        <v>17.216776249999999</v>
      </c>
      <c r="G17" s="61">
        <f>$A17*population!G17*1000*$X$2</f>
        <v>21.599422499999999</v>
      </c>
      <c r="H17" s="61">
        <f>$A17*population!H17*1000*$X$2</f>
        <v>23.896641249999998</v>
      </c>
      <c r="I17" s="61">
        <f>$A17*population!I17*1000*$X$2</f>
        <v>27.591536249999997</v>
      </c>
      <c r="J17" s="61">
        <f>$A17*population!J17*1000*$X$2</f>
        <v>31.067248749999997</v>
      </c>
      <c r="K17" s="61">
        <f>$A17*population!K17*1000*$X$2</f>
        <v>32.952929999999995</v>
      </c>
      <c r="L17" s="61">
        <f>$A17*population!L17*1000*$X$2</f>
        <v>33.577718749999995</v>
      </c>
      <c r="M17" s="61">
        <f>$A17*population!M17*1000*$X$2</f>
        <v>36.971123749999997</v>
      </c>
      <c r="N17" s="61">
        <f>$A17*population!N17*1000*$X$2</f>
        <v>41.366362500000001</v>
      </c>
      <c r="O17" s="61">
        <f>$A17*population!O17*1000*$X$2</f>
        <v>40.598219999999998</v>
      </c>
      <c r="P17" s="61">
        <f>$A17*population!P17*1000*$X$2</f>
        <v>40.900166249999998</v>
      </c>
      <c r="Q17" s="61">
        <f>$A17*population!Q17*1000*$X$2</f>
        <v>42.058585000000001</v>
      </c>
      <c r="R17" s="61">
        <f>$A17*population!R17*1000*$X$2</f>
        <v>44.423784999999995</v>
      </c>
      <c r="S17" s="61">
        <f>$A17*population!S17*1000*$X$2</f>
        <v>46.440774999999995</v>
      </c>
      <c r="T17" s="61">
        <f>$A17*population!T17*1000*$X$2</f>
        <v>47.556306249999999</v>
      </c>
      <c r="U17" s="61">
        <f>$A17*population!U17*1000*$X$2</f>
        <v>47.91574</v>
      </c>
      <c r="V17" s="61">
        <f>$A17*population!V17*1000*$X$2</f>
        <v>48.414603749999998</v>
      </c>
    </row>
    <row r="18" spans="1:41" ht="64" x14ac:dyDescent="0.2">
      <c r="A18" s="60">
        <v>250</v>
      </c>
      <c r="B18" s="52" t="s">
        <v>145</v>
      </c>
      <c r="C18" s="52" t="s">
        <v>146</v>
      </c>
      <c r="D18" s="51" t="s">
        <v>163</v>
      </c>
      <c r="F18" s="61">
        <f>$A18*population!F18*1000*$X$2</f>
        <v>11.295107499999999</v>
      </c>
      <c r="G18" s="61">
        <f>$A18*population!G18*1000*$X$2</f>
        <v>14.053595</v>
      </c>
      <c r="H18" s="61">
        <f>$A18*population!H18*1000*$X$2</f>
        <v>17.741463749999998</v>
      </c>
      <c r="I18" s="61">
        <f>$A18*population!I18*1000*$X$2</f>
        <v>19.82287625</v>
      </c>
      <c r="J18" s="61">
        <f>$A18*population!J18*1000*$X$2</f>
        <v>23.092181249999999</v>
      </c>
      <c r="K18" s="61">
        <f>$A18*population!K18*1000*$X$2</f>
        <v>26.209646249999999</v>
      </c>
      <c r="L18" s="61">
        <f>$A18*population!L18*1000*$X$2</f>
        <v>27.987378749999998</v>
      </c>
      <c r="M18" s="61">
        <f>$A18*population!M18*1000*$X$2</f>
        <v>28.654507499999998</v>
      </c>
      <c r="N18" s="61">
        <f>$A18*population!N18*1000*$X$2</f>
        <v>31.725982499999997</v>
      </c>
      <c r="O18" s="61">
        <f>$A18*population!O18*1000*$X$2</f>
        <v>35.741073749999998</v>
      </c>
      <c r="P18" s="61">
        <f>$A18*population!P18*1000*$X$2</f>
        <v>35.193664999999996</v>
      </c>
      <c r="Q18" s="61">
        <f>$A18*population!Q18*1000*$X$2</f>
        <v>35.571713750000001</v>
      </c>
      <c r="R18" s="61">
        <f>$A18*population!R18*1000*$X$2</f>
        <v>36.708597499999996</v>
      </c>
      <c r="S18" s="61">
        <f>$A18*population!S18*1000*$X$2</f>
        <v>38.960464999999999</v>
      </c>
      <c r="T18" s="61">
        <f>$A18*population!T18*1000*$X$2</f>
        <v>40.933563749999998</v>
      </c>
      <c r="U18" s="61">
        <f>$A18*population!U18*1000*$X$2</f>
        <v>42.0967275</v>
      </c>
      <c r="V18" s="61">
        <f>$A18*population!V18*1000*$X$2</f>
        <v>42.5701325</v>
      </c>
    </row>
    <row r="19" spans="1:41" ht="64" x14ac:dyDescent="0.2">
      <c r="A19" s="60">
        <v>250</v>
      </c>
      <c r="B19" s="52" t="s">
        <v>145</v>
      </c>
      <c r="C19" s="52" t="s">
        <v>146</v>
      </c>
      <c r="D19" s="51" t="s">
        <v>164</v>
      </c>
      <c r="F19" s="61">
        <f>$A19*population!F19*1000*$X$2</f>
        <v>7.4761124999999993</v>
      </c>
      <c r="G19" s="61">
        <f>$A19*population!G19*1000*$X$2</f>
        <v>8.2069337499999993</v>
      </c>
      <c r="H19" s="61">
        <f>$A19*population!H19*1000*$X$2</f>
        <v>10.386257499999999</v>
      </c>
      <c r="I19" s="61">
        <f>$A19*population!I19*1000*$X$2</f>
        <v>13.221942499999999</v>
      </c>
      <c r="J19" s="61">
        <f>$A19*population!J19*1000*$X$2</f>
        <v>14.9622625</v>
      </c>
      <c r="K19" s="61">
        <f>$A19*population!K19*1000*$X$2</f>
        <v>17.638351249999999</v>
      </c>
      <c r="L19" s="61">
        <f>$A19*population!L19*1000*$X$2</f>
        <v>20.232588749999998</v>
      </c>
      <c r="M19" s="61">
        <f>$A19*population!M19*1000*$X$2</f>
        <v>21.802453749999998</v>
      </c>
      <c r="N19" s="61">
        <f>$A19*population!N19*1000*$X$2</f>
        <v>22.46748375</v>
      </c>
      <c r="O19" s="61">
        <f>$A19*population!O19*1000*$X$2</f>
        <v>25.057979999999997</v>
      </c>
      <c r="P19" s="61">
        <f>$A19*population!P19*1000*$X$2</f>
        <v>28.487611249999997</v>
      </c>
      <c r="Q19" s="61">
        <f>$A19*population!Q19*1000*$X$2</f>
        <v>28.184569999999997</v>
      </c>
      <c r="R19" s="61">
        <f>$A19*population!R19*1000*$X$2</f>
        <v>28.614996249999997</v>
      </c>
      <c r="S19" s="61">
        <f>$A19*population!S19*1000*$X$2</f>
        <v>29.6717625</v>
      </c>
      <c r="T19" s="61">
        <f>$A19*population!T19*1000*$X$2</f>
        <v>31.70910125</v>
      </c>
      <c r="U19" s="61">
        <f>$A19*population!U19*1000*$X$2</f>
        <v>33.548245000000001</v>
      </c>
      <c r="V19" s="61">
        <f>$A19*population!V19*1000*$X$2</f>
        <v>34.713963749999998</v>
      </c>
    </row>
    <row r="20" spans="1:41" ht="64" x14ac:dyDescent="0.2">
      <c r="A20" s="60">
        <v>250</v>
      </c>
      <c r="B20" s="52" t="s">
        <v>145</v>
      </c>
      <c r="C20" s="52" t="s">
        <v>146</v>
      </c>
      <c r="D20" s="51" t="s">
        <v>165</v>
      </c>
      <c r="F20" s="61">
        <f>$A20*population!F20*1000*$X$2</f>
        <v>3.8494724999999996</v>
      </c>
      <c r="G20" s="61">
        <f>$A20*population!G20*1000*$X$2</f>
        <v>4.5345775000000001</v>
      </c>
      <c r="H20" s="61">
        <f>$A20*population!H20*1000*$X$2</f>
        <v>5.0926624999999994</v>
      </c>
      <c r="I20" s="61">
        <f>$A20*population!I20*1000*$X$2</f>
        <v>6.5984699999999998</v>
      </c>
      <c r="J20" s="61">
        <f>$A20*population!J20*1000*$X$2</f>
        <v>8.4756649999999993</v>
      </c>
      <c r="K20" s="61">
        <f>$A20*population!K20*1000*$X$2</f>
        <v>9.751339999999999</v>
      </c>
      <c r="L20" s="61">
        <f>$A20*population!L20*1000*$X$2</f>
        <v>11.67406875</v>
      </c>
      <c r="M20" s="61">
        <f>$A20*population!M20*1000*$X$2</f>
        <v>13.572524999999999</v>
      </c>
      <c r="N20" s="61">
        <f>$A20*population!N20*1000*$X$2</f>
        <v>14.80923625</v>
      </c>
      <c r="O20" s="61">
        <f>$A20*population!O20*1000*$X$2</f>
        <v>15.396429999999999</v>
      </c>
      <c r="P20" s="61">
        <f>$A20*population!P20*1000*$X$2</f>
        <v>17.33777375</v>
      </c>
      <c r="Q20" s="61">
        <f>$A20*population!Q20*1000*$X$2</f>
        <v>19.94715875</v>
      </c>
      <c r="R20" s="61">
        <f>$A20*population!R20*1000*$X$2</f>
        <v>19.876896249999998</v>
      </c>
      <c r="S20" s="61">
        <f>$A20*population!S20*1000*$X$2</f>
        <v>20.311702499999999</v>
      </c>
      <c r="T20" s="61">
        <f>$A20*population!T20*1000*$X$2</f>
        <v>21.212887499999997</v>
      </c>
      <c r="U20" s="61">
        <f>$A20*population!U20*1000*$X$2</f>
        <v>22.892343749999998</v>
      </c>
      <c r="V20" s="61">
        <f>$A20*population!V20*1000*$X$2</f>
        <v>24.46786625</v>
      </c>
    </row>
    <row r="21" spans="1:41" ht="64" x14ac:dyDescent="0.2">
      <c r="A21" s="60">
        <v>250</v>
      </c>
      <c r="B21" s="52" t="s">
        <v>145</v>
      </c>
      <c r="C21" s="52" t="s">
        <v>146</v>
      </c>
      <c r="D21" s="51" t="s">
        <v>166</v>
      </c>
      <c r="F21" s="61">
        <f>$A21*population!F21*1000*$X$2</f>
        <v>1.5220499999999999</v>
      </c>
      <c r="G21" s="61">
        <f>$A21*population!G21*1000*$X$2</f>
        <v>1.8008187499999999</v>
      </c>
      <c r="H21" s="61">
        <f>$A21*population!H21*1000*$X$2</f>
        <v>2.1660012499999999</v>
      </c>
      <c r="I21" s="61">
        <f>$A21*population!I21*1000*$X$2</f>
        <v>2.50782375</v>
      </c>
      <c r="J21" s="61">
        <f>$A21*population!J21*1000*$X$2</f>
        <v>3.3384725</v>
      </c>
      <c r="K21" s="61">
        <f>$A21*population!K21*1000*$X$2</f>
        <v>4.338025</v>
      </c>
      <c r="L21" s="61">
        <f>$A21*population!L21*1000*$X$2</f>
        <v>5.096495</v>
      </c>
      <c r="M21" s="61">
        <f>$A21*population!M21*1000*$X$2</f>
        <v>6.2198737499999996</v>
      </c>
      <c r="N21" s="61">
        <f>$A21*population!N21*1000*$X$2</f>
        <v>7.3568487499999993</v>
      </c>
      <c r="O21" s="61">
        <f>$A21*population!O21*1000*$X$2</f>
        <v>8.1649587500000003</v>
      </c>
      <c r="P21" s="61">
        <f>$A21*population!P21*1000*$X$2</f>
        <v>8.5952024999999992</v>
      </c>
      <c r="Q21" s="61">
        <f>$A21*population!Q21*1000*$X$2</f>
        <v>9.8039912499999993</v>
      </c>
      <c r="R21" s="61">
        <f>$A21*population!R21*1000*$X$2</f>
        <v>11.4535175</v>
      </c>
      <c r="S21" s="61">
        <f>$A21*population!S21*1000*$X$2</f>
        <v>11.545679999999999</v>
      </c>
      <c r="T21" s="61">
        <f>$A21*population!T21*1000*$X$2</f>
        <v>11.923454999999999</v>
      </c>
      <c r="U21" s="61">
        <f>$A21*population!U21*1000*$X$2</f>
        <v>12.585473749999998</v>
      </c>
      <c r="V21" s="61">
        <f>$A21*population!V21*1000*$X$2</f>
        <v>13.77446125</v>
      </c>
    </row>
    <row r="22" spans="1:41" ht="64" x14ac:dyDescent="0.2">
      <c r="A22" s="60">
        <v>250</v>
      </c>
      <c r="B22" s="52" t="s">
        <v>145</v>
      </c>
      <c r="C22" s="52" t="s">
        <v>146</v>
      </c>
      <c r="D22" s="51" t="s">
        <v>167</v>
      </c>
      <c r="F22" s="61">
        <f>$A22*population!F22*1000*$X$2</f>
        <v>0.37722749999999999</v>
      </c>
      <c r="G22" s="61">
        <f>$A22*population!G22*1000*$X$2</f>
        <v>0.49521374999999995</v>
      </c>
      <c r="H22" s="61">
        <f>$A22*population!H22*1000*$X$2</f>
        <v>0.60243249999999993</v>
      </c>
      <c r="I22" s="61">
        <f>$A22*population!I22*1000*$X$2</f>
        <v>0.74341374999999998</v>
      </c>
      <c r="J22" s="61">
        <f>$A22*population!J22*1000*$X$2</f>
        <v>0.88850124999999991</v>
      </c>
      <c r="K22" s="61">
        <f>$A22*population!K22*1000*$X$2</f>
        <v>1.2174574999999999</v>
      </c>
      <c r="L22" s="61">
        <f>$A22*population!L22*1000*$X$2</f>
        <v>1.6113837499999999</v>
      </c>
      <c r="M22" s="61">
        <f>$A22*population!M22*1000*$X$2</f>
        <v>1.9391537499999998</v>
      </c>
      <c r="N22" s="61">
        <f>$A22*population!N22*1000*$X$2</f>
        <v>2.423235</v>
      </c>
      <c r="O22" s="61">
        <f>$A22*population!O22*1000*$X$2</f>
        <v>2.93286625</v>
      </c>
      <c r="P22" s="61">
        <f>$A22*population!P22*1000*$X$2</f>
        <v>3.3301687499999999</v>
      </c>
      <c r="Q22" s="61">
        <f>$A22*population!Q22*1000*$X$2</f>
        <v>3.5676924999999997</v>
      </c>
      <c r="R22" s="61">
        <f>$A22*population!R22*1000*$X$2</f>
        <v>4.1418374999999994</v>
      </c>
      <c r="S22" s="61">
        <f>$A22*population!S22*1000*$X$2</f>
        <v>4.9358949999999995</v>
      </c>
      <c r="T22" s="61">
        <f>$A22*population!T22*1000*$X$2</f>
        <v>5.0641924999999999</v>
      </c>
      <c r="U22" s="61">
        <f>$A22*population!U22*1000*$X$2</f>
        <v>5.3182324999999997</v>
      </c>
      <c r="V22" s="61">
        <f>$A22*population!V22*1000*$X$2</f>
        <v>5.7024862499999998</v>
      </c>
    </row>
    <row r="23" spans="1:41" ht="64" x14ac:dyDescent="0.2">
      <c r="A23" s="60">
        <v>250</v>
      </c>
      <c r="B23" s="52" t="s">
        <v>145</v>
      </c>
      <c r="C23" s="52" t="s">
        <v>146</v>
      </c>
      <c r="D23" s="51" t="s">
        <v>168</v>
      </c>
      <c r="F23" s="61">
        <f>$A23*population!F23*1000*$X$2</f>
        <v>5.2286249999999999E-2</v>
      </c>
      <c r="G23" s="61">
        <f>$A23*population!G23*1000*$X$2</f>
        <v>7.8292500000000001E-2</v>
      </c>
      <c r="H23" s="61">
        <f>$A23*population!H23*1000*$X$2</f>
        <v>0.10703625</v>
      </c>
      <c r="I23" s="61">
        <f>$A23*population!I23*1000*$X$2</f>
        <v>0.13614499999999999</v>
      </c>
      <c r="J23" s="61">
        <f>$A23*population!J23*1000*$X$2</f>
        <v>0.17182375</v>
      </c>
      <c r="K23" s="61">
        <f>$A23*population!K23*1000*$X$2</f>
        <v>0.21179124999999999</v>
      </c>
      <c r="L23" s="61">
        <f>$A23*population!L23*1000*$X$2</f>
        <v>0.29154374999999999</v>
      </c>
      <c r="M23" s="61">
        <f>$A23*population!M23*1000*$X$2</f>
        <v>0.39748499999999998</v>
      </c>
      <c r="N23" s="61">
        <f>$A23*population!N23*1000*$X$2</f>
        <v>0.49776874999999998</v>
      </c>
      <c r="O23" s="61">
        <f>$A23*population!O23*1000*$X$2</f>
        <v>0.63610374999999997</v>
      </c>
      <c r="P23" s="61">
        <f>$A23*population!P23*1000*$X$2</f>
        <v>0.79661249999999995</v>
      </c>
      <c r="Q23" s="61">
        <f>$A23*population!Q23*1000*$X$2</f>
        <v>0.94160874999999999</v>
      </c>
      <c r="R23" s="61">
        <f>$A23*population!R23*1000*$X$2</f>
        <v>1.0470937499999999</v>
      </c>
      <c r="S23" s="61">
        <f>$A23*population!S23*1000*$X$2</f>
        <v>1.2271299999999998</v>
      </c>
      <c r="T23" s="61">
        <f>$A23*population!T23*1000*$X$2</f>
        <v>1.4904774999999999</v>
      </c>
      <c r="U23" s="61">
        <f>$A23*population!U23*1000*$X$2</f>
        <v>1.61521625</v>
      </c>
      <c r="V23" s="61">
        <f>$A23*population!V23*1000*$X$2</f>
        <v>1.7422362499999999</v>
      </c>
    </row>
    <row r="24" spans="1:41" s="64" customFormat="1" x14ac:dyDescent="0.2">
      <c r="A24" s="62"/>
      <c r="B24" s="62"/>
      <c r="C24" s="62"/>
      <c r="D24" s="62"/>
      <c r="E24" s="62"/>
      <c r="F24" s="63">
        <f>SUM(F3:F23)</f>
        <v>662.03207249999991</v>
      </c>
      <c r="G24" s="63">
        <f t="shared" ref="G24:V24" si="0">SUM(G3:G23)</f>
        <v>697.49311824999972</v>
      </c>
      <c r="H24" s="63">
        <f t="shared" si="0"/>
        <v>730.69700399999988</v>
      </c>
      <c r="I24" s="63">
        <f t="shared" si="0"/>
        <v>761.41290375000005</v>
      </c>
      <c r="J24" s="63">
        <f t="shared" si="0"/>
        <v>789.5026832499999</v>
      </c>
      <c r="K24" s="63">
        <f t="shared" si="0"/>
        <v>815.02278975000036</v>
      </c>
      <c r="L24" s="63">
        <f t="shared" si="0"/>
        <v>838.01830074999987</v>
      </c>
      <c r="M24" s="63">
        <f t="shared" si="0"/>
        <v>858.47282774999996</v>
      </c>
      <c r="N24" s="63">
        <f t="shared" si="0"/>
        <v>876.39686450000011</v>
      </c>
      <c r="O24" s="63">
        <f t="shared" si="0"/>
        <v>891.91186474999995</v>
      </c>
      <c r="P24" s="63">
        <f t="shared" si="0"/>
        <v>905.18156749999991</v>
      </c>
      <c r="Q24" s="63">
        <f t="shared" si="0"/>
        <v>916.34527499999979</v>
      </c>
      <c r="R24" s="63">
        <f t="shared" si="0"/>
        <v>925.5982987499998</v>
      </c>
      <c r="S24" s="63">
        <f t="shared" si="0"/>
        <v>933.16126299999996</v>
      </c>
      <c r="T24" s="63">
        <f t="shared" si="0"/>
        <v>939.22743524999998</v>
      </c>
      <c r="U24" s="63">
        <f t="shared" si="0"/>
        <v>943.78902275000007</v>
      </c>
      <c r="V24" s="63">
        <f t="shared" si="0"/>
        <v>946.6940394999998</v>
      </c>
      <c r="W24" s="64" t="s">
        <v>144</v>
      </c>
    </row>
    <row r="25" spans="1:41" ht="64" x14ac:dyDescent="0.2">
      <c r="A25" s="65">
        <f>A3</f>
        <v>100</v>
      </c>
      <c r="B25" s="66" t="s">
        <v>170</v>
      </c>
      <c r="C25" s="66" t="s">
        <v>146</v>
      </c>
      <c r="D25" s="67" t="s">
        <v>147</v>
      </c>
      <c r="E25" s="65"/>
      <c r="F25" s="65">
        <f>$A25*population!F25*1000*$X$2</f>
        <v>7.2967514999999992</v>
      </c>
      <c r="G25" s="65">
        <f>$A25*population!G25*1000*$X$2</f>
        <v>7.7933705</v>
      </c>
      <c r="H25" s="65">
        <f>$A25*population!H25*1000*$X$2</f>
        <v>8.318678499999999</v>
      </c>
      <c r="I25" s="65">
        <f>$A25*population!I25*1000*$X$2</f>
        <v>8.8596449999999987</v>
      </c>
      <c r="J25" s="65">
        <f>$A25*population!J25*1000*$X$2</f>
        <v>9.3722145000000001</v>
      </c>
      <c r="K25" s="65">
        <f>$A25*population!K25*1000*$X$2</f>
        <v>9.8209454999999988</v>
      </c>
      <c r="L25" s="65">
        <f>$A25*population!L25*1000*$X$2</f>
        <v>10.188464</v>
      </c>
      <c r="M25" s="65">
        <f>$A25*population!M25*1000*$X$2</f>
        <v>10.501670499999999</v>
      </c>
      <c r="N25" s="65">
        <f>$A25*population!N25*1000*$X$2</f>
        <v>10.768740999999999</v>
      </c>
      <c r="O25" s="65">
        <f>$A25*population!O25*1000*$X$2</f>
        <v>11.005042</v>
      </c>
      <c r="P25" s="65">
        <f>$A25*population!P25*1000*$X$2</f>
        <v>11.191155499999999</v>
      </c>
      <c r="Q25" s="65">
        <f>$A25*population!Q25*1000*$X$2</f>
        <v>11.328066999999999</v>
      </c>
      <c r="R25" s="65">
        <f>$A25*population!R25*1000*$X$2</f>
        <v>11.411432999999999</v>
      </c>
      <c r="S25" s="65">
        <f>$A25*population!S25*1000*$X$2</f>
        <v>11.436764</v>
      </c>
      <c r="T25" s="65">
        <f>$A25*population!T25*1000*$X$2</f>
        <v>11.4226385</v>
      </c>
      <c r="U25" s="65">
        <f>$A25*population!U25*1000*$X$2</f>
        <v>11.377196</v>
      </c>
      <c r="V25" s="65">
        <f>$A25*population!V25*1000*$X$2</f>
        <v>11.303538999999999</v>
      </c>
      <c r="W25" s="64">
        <f>V25/F25*100</f>
        <v>154.91193581143611</v>
      </c>
      <c r="X25" s="47">
        <f>SUM(F25:F45)</f>
        <v>108.07230250000001</v>
      </c>
      <c r="Y25" s="47">
        <f t="shared" ref="Y25:AM25" si="1">SUM(G25:G45)</f>
        <v>122.42229574999999</v>
      </c>
      <c r="Z25" s="47">
        <f t="shared" si="1"/>
        <v>137.750562</v>
      </c>
      <c r="AA25" s="47">
        <f t="shared" si="1"/>
        <v>153.99862824999994</v>
      </c>
      <c r="AB25" s="47">
        <f t="shared" si="1"/>
        <v>171.07447800000003</v>
      </c>
      <c r="AC25" s="47">
        <f t="shared" si="1"/>
        <v>188.82103350000003</v>
      </c>
      <c r="AD25" s="47">
        <f t="shared" si="1"/>
        <v>207.00564374999993</v>
      </c>
      <c r="AE25" s="47">
        <f t="shared" si="1"/>
        <v>225.38045550000001</v>
      </c>
      <c r="AF25" s="47">
        <f t="shared" si="1"/>
        <v>243.72097550000001</v>
      </c>
      <c r="AG25" s="47">
        <f t="shared" si="1"/>
        <v>261.84039674999997</v>
      </c>
      <c r="AH25" s="47">
        <f t="shared" si="1"/>
        <v>279.56218699999994</v>
      </c>
      <c r="AI25" s="47">
        <f t="shared" si="1"/>
        <v>296.71076299999999</v>
      </c>
      <c r="AJ25" s="47">
        <f t="shared" si="1"/>
        <v>313.1053402500001</v>
      </c>
      <c r="AK25" s="47">
        <f t="shared" si="1"/>
        <v>328.55867374999997</v>
      </c>
      <c r="AL25" s="47">
        <f t="shared" si="1"/>
        <v>342.91979950000001</v>
      </c>
      <c r="AM25" s="47">
        <f t="shared" si="1"/>
        <v>356.07025674999994</v>
      </c>
      <c r="AN25" s="47">
        <f>SUM(V25:V45)</f>
        <v>367.9428125</v>
      </c>
      <c r="AO25" s="85">
        <f>AN25/X25</f>
        <v>3.4045986250732465</v>
      </c>
    </row>
    <row r="26" spans="1:41" ht="64" x14ac:dyDescent="0.2">
      <c r="A26" s="65">
        <f t="shared" ref="A26:A45" si="2">A4</f>
        <v>200</v>
      </c>
      <c r="B26" s="66" t="s">
        <v>170</v>
      </c>
      <c r="C26" s="66" t="s">
        <v>146</v>
      </c>
      <c r="D26" s="67" t="s">
        <v>149</v>
      </c>
      <c r="E26" s="65"/>
      <c r="F26" s="65">
        <f>$A26*population!F26*1000*$X$2</f>
        <v>13.248915999999999</v>
      </c>
      <c r="G26" s="65">
        <f>$A26*population!G26*1000*$X$2</f>
        <v>14.312233999999998</v>
      </c>
      <c r="H26" s="65">
        <f>$A26*population!H26*1000*$X$2</f>
        <v>15.322845999999998</v>
      </c>
      <c r="I26" s="65">
        <f>$A26*population!I26*1000*$X$2</f>
        <v>16.387696999999999</v>
      </c>
      <c r="J26" s="65">
        <f>$A26*population!J26*1000*$X$2</f>
        <v>17.482550999999997</v>
      </c>
      <c r="K26" s="65">
        <f>$A26*population!K26*1000*$X$2</f>
        <v>18.520903000000001</v>
      </c>
      <c r="L26" s="65">
        <f>$A26*population!L26*1000*$X$2</f>
        <v>19.432015999999997</v>
      </c>
      <c r="M26" s="65">
        <f>$A26*population!M26*1000*$X$2</f>
        <v>20.18085</v>
      </c>
      <c r="N26" s="65">
        <f>$A26*population!N26*1000*$X$2</f>
        <v>20.820256999999998</v>
      </c>
      <c r="O26" s="65">
        <f>$A26*population!O26*1000*$X$2</f>
        <v>21.366880999999999</v>
      </c>
      <c r="P26" s="65">
        <f>$A26*population!P26*1000*$X$2</f>
        <v>21.851309000000001</v>
      </c>
      <c r="Q26" s="65">
        <f>$A26*population!Q26*1000*$X$2</f>
        <v>22.234486</v>
      </c>
      <c r="R26" s="65">
        <f>$A26*population!R26*1000*$X$2</f>
        <v>22.518820999999999</v>
      </c>
      <c r="S26" s="65">
        <f>$A26*population!S26*1000*$X$2</f>
        <v>22.695480999999997</v>
      </c>
      <c r="T26" s="65">
        <f>$A26*population!T26*1000*$X$2</f>
        <v>22.755706</v>
      </c>
      <c r="U26" s="65">
        <f>$A26*population!U26*1000*$X$2</f>
        <v>22.736141999999997</v>
      </c>
      <c r="V26" s="65">
        <f>$A26*population!V26*1000*$X$2</f>
        <v>22.653506</v>
      </c>
      <c r="W26" s="64">
        <f t="shared" ref="W26:W89" si="3">V26/F26*100</f>
        <v>170.98384501796221</v>
      </c>
    </row>
    <row r="27" spans="1:41" ht="64" x14ac:dyDescent="0.2">
      <c r="A27" s="65">
        <f t="shared" si="2"/>
        <v>250</v>
      </c>
      <c r="B27" s="66" t="s">
        <v>170</v>
      </c>
      <c r="C27" s="66" t="s">
        <v>146</v>
      </c>
      <c r="D27" s="67" t="s">
        <v>150</v>
      </c>
      <c r="E27" s="65"/>
      <c r="F27" s="65">
        <f>$A27*population!F27*1000*$X$2</f>
        <v>14.547804999999999</v>
      </c>
      <c r="G27" s="65">
        <f>$A27*population!G27*1000*$X$2</f>
        <v>16.393245</v>
      </c>
      <c r="H27" s="65">
        <f>$A27*population!H27*1000*$X$2</f>
        <v>17.731882499999998</v>
      </c>
      <c r="I27" s="65">
        <f>$A27*population!I27*1000*$X$2</f>
        <v>19.002994999999999</v>
      </c>
      <c r="J27" s="65">
        <f>$A27*population!J27*1000*$X$2</f>
        <v>20.340081249999997</v>
      </c>
      <c r="K27" s="65">
        <f>$A27*population!K27*1000*$X$2</f>
        <v>21.71430625</v>
      </c>
      <c r="L27" s="65">
        <f>$A27*population!L27*1000*$X$2</f>
        <v>23.018451249999998</v>
      </c>
      <c r="M27" s="65">
        <f>$A27*population!M27*1000*$X$2</f>
        <v>24.163821249999998</v>
      </c>
      <c r="N27" s="65">
        <f>$A27*population!N27*1000*$X$2</f>
        <v>25.106524999999998</v>
      </c>
      <c r="O27" s="65">
        <f>$A27*population!O27*1000*$X$2</f>
        <v>25.912262499999997</v>
      </c>
      <c r="P27" s="65">
        <f>$A27*population!P27*1000*$X$2</f>
        <v>26.60202125</v>
      </c>
      <c r="Q27" s="65">
        <f>$A27*population!Q27*1000*$X$2</f>
        <v>27.213487499999999</v>
      </c>
      <c r="R27" s="65">
        <f>$A27*population!R27*1000*$X$2</f>
        <v>27.698207499999999</v>
      </c>
      <c r="S27" s="65">
        <f>$A27*population!S27*1000*$X$2</f>
        <v>28.059192499999998</v>
      </c>
      <c r="T27" s="65">
        <f>$A27*population!T27*1000*$X$2</f>
        <v>28.285309999999999</v>
      </c>
      <c r="U27" s="65">
        <f>$A27*population!U27*1000*$X$2</f>
        <v>28.365883749999998</v>
      </c>
      <c r="V27" s="65">
        <f>$A27*population!V27*1000*$X$2</f>
        <v>28.346538749999997</v>
      </c>
      <c r="W27" s="64">
        <f t="shared" si="3"/>
        <v>194.85096720776778</v>
      </c>
    </row>
    <row r="28" spans="1:41" ht="64" x14ac:dyDescent="0.2">
      <c r="A28" s="65">
        <f t="shared" si="2"/>
        <v>250</v>
      </c>
      <c r="B28" s="66" t="s">
        <v>170</v>
      </c>
      <c r="C28" s="66" t="s">
        <v>146</v>
      </c>
      <c r="D28" s="67" t="s">
        <v>151</v>
      </c>
      <c r="E28" s="65"/>
      <c r="F28" s="65">
        <f>$A28*population!F28*1000*$X$2</f>
        <v>12.616589999999999</v>
      </c>
      <c r="G28" s="65">
        <f>$A28*population!G28*1000*$X$2</f>
        <v>14.400253749999999</v>
      </c>
      <c r="H28" s="65">
        <f>$A28*population!H28*1000*$X$2</f>
        <v>16.251168749999998</v>
      </c>
      <c r="I28" s="65">
        <f>$A28*population!I28*1000*$X$2</f>
        <v>17.5953725</v>
      </c>
      <c r="J28" s="65">
        <f>$A28*population!J28*1000*$X$2</f>
        <v>18.86986125</v>
      </c>
      <c r="K28" s="65">
        <f>$A28*population!K28*1000*$X$2</f>
        <v>20.209776249999997</v>
      </c>
      <c r="L28" s="65">
        <f>$A28*population!L28*1000*$X$2</f>
        <v>21.58692125</v>
      </c>
      <c r="M28" s="65">
        <f>$A28*population!M28*1000*$X$2</f>
        <v>22.89435125</v>
      </c>
      <c r="N28" s="65">
        <f>$A28*population!N28*1000*$X$2</f>
        <v>24.043553749999997</v>
      </c>
      <c r="O28" s="65">
        <f>$A28*population!O28*1000*$X$2</f>
        <v>24.990454999999997</v>
      </c>
      <c r="P28" s="65">
        <f>$A28*population!P28*1000*$X$2</f>
        <v>25.80039</v>
      </c>
      <c r="Q28" s="65">
        <f>$A28*population!Q28*1000*$X$2</f>
        <v>26.494254999999999</v>
      </c>
      <c r="R28" s="65">
        <f>$A28*population!R28*1000*$X$2</f>
        <v>27.109736249999997</v>
      </c>
      <c r="S28" s="65">
        <f>$A28*population!S28*1000*$X$2</f>
        <v>27.598471249999999</v>
      </c>
      <c r="T28" s="65">
        <f>$A28*population!T28*1000*$X$2</f>
        <v>27.963562499999998</v>
      </c>
      <c r="U28" s="65">
        <f>$A28*population!U28*1000*$X$2</f>
        <v>28.193877499999999</v>
      </c>
      <c r="V28" s="65">
        <f>$A28*population!V28*1000*$X$2</f>
        <v>28.278739999999999</v>
      </c>
      <c r="W28" s="64">
        <f t="shared" si="3"/>
        <v>224.13932766302148</v>
      </c>
    </row>
    <row r="29" spans="1:41" ht="64" x14ac:dyDescent="0.2">
      <c r="A29" s="65">
        <f t="shared" si="2"/>
        <v>250</v>
      </c>
      <c r="B29" s="66" t="s">
        <v>170</v>
      </c>
      <c r="C29" s="66" t="s">
        <v>146</v>
      </c>
      <c r="D29" s="67" t="s">
        <v>152</v>
      </c>
      <c r="E29" s="65"/>
      <c r="F29" s="65">
        <f>$A29*population!F29*1000*$X$2</f>
        <v>10.95282875</v>
      </c>
      <c r="G29" s="65">
        <f>$A29*population!G29*1000*$X$2</f>
        <v>12.425877499999999</v>
      </c>
      <c r="H29" s="65">
        <f>$A29*population!H29*1000*$X$2</f>
        <v>14.2129175</v>
      </c>
      <c r="I29" s="65">
        <f>$A29*population!I29*1000*$X$2</f>
        <v>16.064653749999998</v>
      </c>
      <c r="J29" s="65">
        <f>$A29*population!J29*1000*$X$2</f>
        <v>17.410226249999997</v>
      </c>
      <c r="K29" s="65">
        <f>$A29*population!K29*1000*$X$2</f>
        <v>18.686266249999999</v>
      </c>
      <c r="L29" s="65">
        <f>$A29*population!L29*1000*$X$2</f>
        <v>20.0273675</v>
      </c>
      <c r="M29" s="65">
        <f>$A29*population!M29*1000*$X$2</f>
        <v>21.405972499999997</v>
      </c>
      <c r="N29" s="65">
        <f>$A29*population!N29*1000*$X$2</f>
        <v>22.71568375</v>
      </c>
      <c r="O29" s="65">
        <f>$A29*population!O29*1000*$X$2</f>
        <v>23.867715</v>
      </c>
      <c r="P29" s="65">
        <f>$A29*population!P29*1000*$X$2</f>
        <v>24.818539999999999</v>
      </c>
      <c r="Q29" s="65">
        <f>$A29*population!Q29*1000*$X$2</f>
        <v>25.6323075</v>
      </c>
      <c r="R29" s="65">
        <f>$A29*population!R29*1000*$X$2</f>
        <v>26.330461249999999</v>
      </c>
      <c r="S29" s="65">
        <f>$A29*population!S29*1000*$X$2</f>
        <v>26.950139999999998</v>
      </c>
      <c r="T29" s="65">
        <f>$A29*population!T29*1000*$X$2</f>
        <v>27.443619999999999</v>
      </c>
      <c r="U29" s="65">
        <f>$A29*population!U29*1000*$X$2</f>
        <v>27.813547499999999</v>
      </c>
      <c r="V29" s="65">
        <f>$A29*population!V29*1000*$X$2</f>
        <v>28.049154999999999</v>
      </c>
      <c r="W29" s="64">
        <f t="shared" si="3"/>
        <v>256.09050995159583</v>
      </c>
    </row>
    <row r="30" spans="1:41" ht="64" x14ac:dyDescent="0.2">
      <c r="A30" s="65">
        <f t="shared" si="2"/>
        <v>250</v>
      </c>
      <c r="B30" s="66" t="s">
        <v>170</v>
      </c>
      <c r="C30" s="66" t="s">
        <v>146</v>
      </c>
      <c r="D30" s="67" t="s">
        <v>153</v>
      </c>
      <c r="E30" s="65"/>
      <c r="F30" s="65">
        <f>$A30*population!F30*1000*$X$2</f>
        <v>9.5518675000000002</v>
      </c>
      <c r="G30" s="65">
        <f>$A30*population!G30*1000*$X$2</f>
        <v>10.748154999999999</v>
      </c>
      <c r="H30" s="65">
        <f>$A30*population!H30*1000*$X$2</f>
        <v>12.222937499999999</v>
      </c>
      <c r="I30" s="65">
        <f>$A30*population!I30*1000*$X$2</f>
        <v>14.006236249999999</v>
      </c>
      <c r="J30" s="65">
        <f>$A30*population!J30*1000*$X$2</f>
        <v>15.852953749999999</v>
      </c>
      <c r="K30" s="65">
        <f>$A30*population!K30*1000*$X$2</f>
        <v>17.198617499999997</v>
      </c>
      <c r="L30" s="65">
        <f>$A30*population!L30*1000*$X$2</f>
        <v>18.475022499999998</v>
      </c>
      <c r="M30" s="65">
        <f>$A30*population!M30*1000*$X$2</f>
        <v>19.816032499999999</v>
      </c>
      <c r="N30" s="65">
        <f>$A30*population!N30*1000*$X$2</f>
        <v>21.195002499999998</v>
      </c>
      <c r="O30" s="65">
        <f>$A30*population!O30*1000*$X$2</f>
        <v>22.5059</v>
      </c>
      <c r="P30" s="65">
        <f>$A30*population!P30*1000*$X$2</f>
        <v>23.660486249999998</v>
      </c>
      <c r="Q30" s="65">
        <f>$A30*population!Q30*1000*$X$2</f>
        <v>24.61487</v>
      </c>
      <c r="R30" s="65">
        <f>$A30*population!R30*1000*$X$2</f>
        <v>25.4326525</v>
      </c>
      <c r="S30" s="65">
        <f>$A30*population!S30*1000*$X$2</f>
        <v>26.13518625</v>
      </c>
      <c r="T30" s="65">
        <f>$A30*population!T30*1000*$X$2</f>
        <v>26.75988375</v>
      </c>
      <c r="U30" s="65">
        <f>$A30*population!U30*1000*$X$2</f>
        <v>27.258747499999998</v>
      </c>
      <c r="V30" s="65">
        <f>$A30*population!V30*1000*$X$2</f>
        <v>27.634606249999997</v>
      </c>
      <c r="W30" s="64">
        <f t="shared" si="3"/>
        <v>289.31103001585814</v>
      </c>
    </row>
    <row r="31" spans="1:41" ht="64" x14ac:dyDescent="0.2">
      <c r="A31" s="65">
        <f t="shared" si="2"/>
        <v>250</v>
      </c>
      <c r="B31" s="66" t="s">
        <v>170</v>
      </c>
      <c r="C31" s="66" t="s">
        <v>146</v>
      </c>
      <c r="D31" s="67" t="s">
        <v>154</v>
      </c>
      <c r="E31" s="65"/>
      <c r="F31" s="65">
        <f>$A31*population!F31*1000*$X$2</f>
        <v>8.3525687499999997</v>
      </c>
      <c r="G31" s="65">
        <f>$A31*population!G31*1000*$X$2</f>
        <v>9.3536725000000001</v>
      </c>
      <c r="H31" s="65">
        <f>$A31*population!H31*1000*$X$2</f>
        <v>10.549777499999999</v>
      </c>
      <c r="I31" s="65">
        <f>$A31*population!I31*1000*$X$2</f>
        <v>12.018355</v>
      </c>
      <c r="J31" s="65">
        <f>$A31*population!J31*1000*$X$2</f>
        <v>13.79271125</v>
      </c>
      <c r="K31" s="65">
        <f>$A31*population!K31*1000*$X$2</f>
        <v>15.633315</v>
      </c>
      <c r="L31" s="65">
        <f>$A31*population!L31*1000*$X$2</f>
        <v>16.978248749999999</v>
      </c>
      <c r="M31" s="65">
        <f>$A31*population!M31*1000*$X$2</f>
        <v>18.253923749999998</v>
      </c>
      <c r="N31" s="65">
        <f>$A31*population!N31*1000*$X$2</f>
        <v>19.59393</v>
      </c>
      <c r="O31" s="65">
        <f>$A31*population!O31*1000*$X$2</f>
        <v>20.972261249999999</v>
      </c>
      <c r="P31" s="65">
        <f>$A31*population!P31*1000*$X$2</f>
        <v>22.28398</v>
      </c>
      <c r="Q31" s="65">
        <f>$A31*population!Q31*1000*$X$2</f>
        <v>23.44075625</v>
      </c>
      <c r="R31" s="65">
        <f>$A31*population!R31*1000*$X$2</f>
        <v>24.398881249999999</v>
      </c>
      <c r="S31" s="65">
        <f>$A31*population!S31*1000*$X$2</f>
        <v>25.220952499999999</v>
      </c>
      <c r="T31" s="65">
        <f>$A31*population!T31*1000*$X$2</f>
        <v>25.928687499999999</v>
      </c>
      <c r="U31" s="65">
        <f>$A31*population!U31*1000*$X$2</f>
        <v>26.55895125</v>
      </c>
      <c r="V31" s="65">
        <f>$A31*population!V31*1000*$X$2</f>
        <v>27.064202499999997</v>
      </c>
      <c r="W31" s="64">
        <f t="shared" si="3"/>
        <v>324.02250505271206</v>
      </c>
    </row>
    <row r="32" spans="1:41" ht="64" x14ac:dyDescent="0.2">
      <c r="A32" s="65">
        <f t="shared" si="2"/>
        <v>250</v>
      </c>
      <c r="B32" s="66" t="s">
        <v>170</v>
      </c>
      <c r="C32" s="66" t="s">
        <v>146</v>
      </c>
      <c r="D32" s="67" t="s">
        <v>155</v>
      </c>
      <c r="E32" s="65"/>
      <c r="F32" s="65">
        <f>$A32*population!F32*1000*$X$2</f>
        <v>7.1496199999999996</v>
      </c>
      <c r="G32" s="65">
        <f>$A32*population!G32*1000*$X$2</f>
        <v>8.1547387499999999</v>
      </c>
      <c r="H32" s="65">
        <f>$A32*population!H32*1000*$X$2</f>
        <v>9.1543824999999988</v>
      </c>
      <c r="I32" s="65">
        <f>$A32*population!I32*1000*$X$2</f>
        <v>10.344099999999999</v>
      </c>
      <c r="J32" s="65">
        <f>$A32*population!J32*1000*$X$2</f>
        <v>11.802183749999999</v>
      </c>
      <c r="K32" s="65">
        <f>$A32*population!K32*1000*$X$2</f>
        <v>13.56549875</v>
      </c>
      <c r="L32" s="65">
        <f>$A32*population!L32*1000*$X$2</f>
        <v>15.397981249999999</v>
      </c>
      <c r="M32" s="65">
        <f>$A32*population!M32*1000*$X$2</f>
        <v>16.74045125</v>
      </c>
      <c r="N32" s="65">
        <f>$A32*population!N32*1000*$X$2</f>
        <v>18.014027499999997</v>
      </c>
      <c r="O32" s="65">
        <f>$A32*population!O32*1000*$X$2</f>
        <v>19.3517525</v>
      </c>
      <c r="P32" s="65">
        <f>$A32*population!P32*1000*$X$2</f>
        <v>20.728806249999998</v>
      </c>
      <c r="Q32" s="65">
        <f>$A32*population!Q32*1000*$X$2</f>
        <v>22.04079875</v>
      </c>
      <c r="R32" s="65">
        <f>$A32*population!R32*1000*$X$2</f>
        <v>23.1999475</v>
      </c>
      <c r="S32" s="65">
        <f>$A32*population!S32*1000*$X$2</f>
        <v>24.162087499999998</v>
      </c>
      <c r="T32" s="65">
        <f>$A32*population!T32*1000*$X$2</f>
        <v>24.989359999999998</v>
      </c>
      <c r="U32" s="65">
        <f>$A32*population!U32*1000*$X$2</f>
        <v>25.703299999999999</v>
      </c>
      <c r="V32" s="65">
        <f>$A32*population!V32*1000*$X$2</f>
        <v>26.340407499999998</v>
      </c>
      <c r="W32" s="64">
        <f t="shared" si="3"/>
        <v>368.41688789054518</v>
      </c>
    </row>
    <row r="33" spans="1:41" ht="64" x14ac:dyDescent="0.2">
      <c r="A33" s="65">
        <f t="shared" si="2"/>
        <v>250</v>
      </c>
      <c r="B33" s="66" t="s">
        <v>170</v>
      </c>
      <c r="C33" s="66" t="s">
        <v>146</v>
      </c>
      <c r="D33" s="67" t="s">
        <v>156</v>
      </c>
      <c r="E33" s="65"/>
      <c r="F33" s="65">
        <f>$A33*population!F33*1000*$X$2</f>
        <v>5.8730324999999999</v>
      </c>
      <c r="G33" s="65">
        <f>$A33*population!G33*1000*$X$2</f>
        <v>6.9495087499999997</v>
      </c>
      <c r="H33" s="65">
        <f>$A33*population!H33*1000*$X$2</f>
        <v>7.9477837499999993</v>
      </c>
      <c r="I33" s="65">
        <f>$A33*population!I33*1000*$X$2</f>
        <v>8.9410399999999992</v>
      </c>
      <c r="J33" s="65">
        <f>$A33*population!J33*1000*$X$2</f>
        <v>10.11916875</v>
      </c>
      <c r="K33" s="65">
        <f>$A33*population!K33*1000*$X$2</f>
        <v>11.563017499999999</v>
      </c>
      <c r="L33" s="65">
        <f>$A33*population!L33*1000*$X$2</f>
        <v>13.311002499999999</v>
      </c>
      <c r="M33" s="65">
        <f>$A33*population!M33*1000*$X$2</f>
        <v>15.131074999999999</v>
      </c>
      <c r="N33" s="65">
        <f>$A33*population!N33*1000*$X$2</f>
        <v>16.468343749999999</v>
      </c>
      <c r="O33" s="65">
        <f>$A33*population!O33*1000*$X$2</f>
        <v>17.737266249999998</v>
      </c>
      <c r="P33" s="65">
        <f>$A33*population!P33*1000*$X$2</f>
        <v>19.070611249999999</v>
      </c>
      <c r="Q33" s="65">
        <f>$A33*population!Q33*1000*$X$2</f>
        <v>20.444653750000001</v>
      </c>
      <c r="R33" s="65">
        <f>$A33*population!R33*1000*$X$2</f>
        <v>21.75609875</v>
      </c>
      <c r="S33" s="65">
        <f>$A33*population!S33*1000*$X$2</f>
        <v>22.916981249999999</v>
      </c>
      <c r="T33" s="65">
        <f>$A33*population!T33*1000*$X$2</f>
        <v>23.883683749999999</v>
      </c>
      <c r="U33" s="65">
        <f>$A33*population!U33*1000*$X$2</f>
        <v>24.716796249999998</v>
      </c>
      <c r="V33" s="65">
        <f>$A33*population!V33*1000*$X$2</f>
        <v>25.4381275</v>
      </c>
      <c r="W33" s="64">
        <f t="shared" si="3"/>
        <v>433.13445822068923</v>
      </c>
    </row>
    <row r="34" spans="1:41" ht="64" x14ac:dyDescent="0.2">
      <c r="A34" s="65">
        <f t="shared" si="2"/>
        <v>250</v>
      </c>
      <c r="B34" s="66" t="s">
        <v>170</v>
      </c>
      <c r="C34" s="66" t="s">
        <v>146</v>
      </c>
      <c r="D34" s="67" t="s">
        <v>157</v>
      </c>
      <c r="E34" s="65"/>
      <c r="F34" s="65">
        <f>$A34*population!F34*1000*$X$2</f>
        <v>4.7643449999999996</v>
      </c>
      <c r="G34" s="65">
        <f>$A34*population!G34*1000*$X$2</f>
        <v>5.6761149999999994</v>
      </c>
      <c r="H34" s="65">
        <f>$A34*population!H34*1000*$X$2</f>
        <v>6.7361662499999992</v>
      </c>
      <c r="I34" s="65">
        <f>$A34*population!I34*1000*$X$2</f>
        <v>7.72194</v>
      </c>
      <c r="J34" s="65">
        <f>$A34*population!J34*1000*$X$2</f>
        <v>8.7029687500000001</v>
      </c>
      <c r="K34" s="65">
        <f>$A34*population!K34*1000*$X$2</f>
        <v>9.8647637499999998</v>
      </c>
      <c r="L34" s="65">
        <f>$A34*population!L34*1000*$X$2</f>
        <v>11.288628749999999</v>
      </c>
      <c r="M34" s="65">
        <f>$A34*population!M34*1000*$X$2</f>
        <v>13.0146225</v>
      </c>
      <c r="N34" s="65">
        <f>$A34*population!N34*1000*$X$2</f>
        <v>14.816079999999999</v>
      </c>
      <c r="O34" s="65">
        <f>$A34*population!O34*1000*$X$2</f>
        <v>16.144314999999999</v>
      </c>
      <c r="P34" s="65">
        <f>$A34*population!P34*1000*$X$2</f>
        <v>17.40529875</v>
      </c>
      <c r="Q34" s="65">
        <f>$A34*population!Q34*1000*$X$2</f>
        <v>18.73116125</v>
      </c>
      <c r="R34" s="65">
        <f>$A34*population!R34*1000*$X$2</f>
        <v>20.09954625</v>
      </c>
      <c r="S34" s="65">
        <f>$A34*population!S34*1000*$X$2</f>
        <v>21.40825375</v>
      </c>
      <c r="T34" s="65">
        <f>$A34*population!T34*1000*$X$2</f>
        <v>22.570231249999999</v>
      </c>
      <c r="U34" s="65">
        <f>$A34*population!U34*1000*$X$2</f>
        <v>23.541131249999999</v>
      </c>
      <c r="V34" s="65">
        <f>$A34*population!V34*1000*$X$2</f>
        <v>24.380904999999998</v>
      </c>
      <c r="W34" s="64">
        <f t="shared" si="3"/>
        <v>511.73676549452233</v>
      </c>
    </row>
    <row r="35" spans="1:41" ht="64" x14ac:dyDescent="0.2">
      <c r="A35" s="65">
        <f t="shared" si="2"/>
        <v>250</v>
      </c>
      <c r="B35" s="66" t="s">
        <v>170</v>
      </c>
      <c r="C35" s="66" t="s">
        <v>146</v>
      </c>
      <c r="D35" s="67" t="s">
        <v>158</v>
      </c>
      <c r="E35" s="65"/>
      <c r="F35" s="65">
        <f>$A35*population!F35*1000*$X$2</f>
        <v>3.8508412499999998</v>
      </c>
      <c r="G35" s="65">
        <f>$A35*population!G35*1000*$X$2</f>
        <v>4.5599449999999999</v>
      </c>
      <c r="H35" s="65">
        <f>$A35*population!H35*1000*$X$2</f>
        <v>5.4492674999999995</v>
      </c>
      <c r="I35" s="65">
        <f>$A35*population!I35*1000*$X$2</f>
        <v>6.4847725000000001</v>
      </c>
      <c r="J35" s="65">
        <f>$A35*population!J35*1000*$X$2</f>
        <v>7.4496499999999992</v>
      </c>
      <c r="K35" s="65">
        <f>$A35*population!K35*1000*$X$2</f>
        <v>8.4121550000000003</v>
      </c>
      <c r="L35" s="65">
        <f>$A35*population!L35*1000*$X$2</f>
        <v>9.5498599999999989</v>
      </c>
      <c r="M35" s="65">
        <f>$A35*population!M35*1000*$X$2</f>
        <v>10.944889999999999</v>
      </c>
      <c r="N35" s="65">
        <f>$A35*population!N35*1000*$X$2</f>
        <v>12.638855</v>
      </c>
      <c r="O35" s="65">
        <f>$A35*population!O35*1000*$X$2</f>
        <v>14.412025</v>
      </c>
      <c r="P35" s="65">
        <f>$A35*population!P35*1000*$X$2</f>
        <v>15.72538625</v>
      </c>
      <c r="Q35" s="65">
        <f>$A35*population!Q35*1000*$X$2</f>
        <v>16.973412499999998</v>
      </c>
      <c r="R35" s="65">
        <f>$A35*population!R35*1000*$X$2</f>
        <v>18.286773749999998</v>
      </c>
      <c r="S35" s="65">
        <f>$A35*population!S35*1000*$X$2</f>
        <v>19.64475625</v>
      </c>
      <c r="T35" s="65">
        <f>$A35*population!T35*1000*$X$2</f>
        <v>20.947532499999998</v>
      </c>
      <c r="U35" s="65">
        <f>$A35*population!U35*1000*$X$2</f>
        <v>22.108597499999998</v>
      </c>
      <c r="V35" s="65">
        <f>$A35*population!V35*1000*$X$2</f>
        <v>23.083694999999999</v>
      </c>
      <c r="W35" s="64">
        <f t="shared" si="3"/>
        <v>599.44551076988694</v>
      </c>
    </row>
    <row r="36" spans="1:41" ht="64" x14ac:dyDescent="0.2">
      <c r="A36" s="65">
        <f t="shared" si="2"/>
        <v>250</v>
      </c>
      <c r="B36" s="66" t="s">
        <v>170</v>
      </c>
      <c r="C36" s="66" t="s">
        <v>146</v>
      </c>
      <c r="D36" s="67" t="s">
        <v>159</v>
      </c>
      <c r="E36" s="65"/>
      <c r="F36" s="65">
        <f>$A36*population!F36*1000*$X$2</f>
        <v>3.12394375</v>
      </c>
      <c r="G36" s="65">
        <f>$A36*population!G36*1000*$X$2</f>
        <v>3.6325712499999998</v>
      </c>
      <c r="H36" s="65">
        <f>$A36*population!H36*1000*$X$2</f>
        <v>4.3144824999999996</v>
      </c>
      <c r="I36" s="65">
        <f>$A36*population!I36*1000*$X$2</f>
        <v>5.1717762499999997</v>
      </c>
      <c r="J36" s="65">
        <f>$A36*population!J36*1000*$X$2</f>
        <v>6.1718762499999995</v>
      </c>
      <c r="K36" s="65">
        <f>$A36*population!K36*1000*$X$2</f>
        <v>7.1065499999999995</v>
      </c>
      <c r="L36" s="65">
        <f>$A36*population!L36*1000*$X$2</f>
        <v>8.0414975000000002</v>
      </c>
      <c r="M36" s="65">
        <f>$A36*population!M36*1000*$X$2</f>
        <v>9.1445274999999988</v>
      </c>
      <c r="N36" s="65">
        <f>$A36*population!N36*1000*$X$2</f>
        <v>10.49822125</v>
      </c>
      <c r="O36" s="65">
        <f>$A36*population!O36*1000*$X$2</f>
        <v>12.14637875</v>
      </c>
      <c r="P36" s="65">
        <f>$A36*population!P36*1000*$X$2</f>
        <v>13.878668749999999</v>
      </c>
      <c r="Q36" s="65">
        <f>$A36*population!Q36*1000*$X$2</f>
        <v>15.169217499999998</v>
      </c>
      <c r="R36" s="65">
        <f>$A36*population!R36*1000*$X$2</f>
        <v>16.39735125</v>
      </c>
      <c r="S36" s="65">
        <f>$A36*population!S36*1000*$X$2</f>
        <v>17.691276249999998</v>
      </c>
      <c r="T36" s="65">
        <f>$A36*population!T36*1000*$X$2</f>
        <v>19.03319875</v>
      </c>
      <c r="U36" s="65">
        <f>$A36*population!U36*1000*$X$2</f>
        <v>20.326028749999999</v>
      </c>
      <c r="V36" s="65">
        <f>$A36*population!V36*1000*$X$2</f>
        <v>21.484265000000001</v>
      </c>
      <c r="W36" s="64">
        <f t="shared" si="3"/>
        <v>687.72893237914423</v>
      </c>
    </row>
    <row r="37" spans="1:41" ht="64" x14ac:dyDescent="0.2">
      <c r="A37" s="65">
        <f t="shared" si="2"/>
        <v>250</v>
      </c>
      <c r="B37" s="66" t="s">
        <v>170</v>
      </c>
      <c r="C37" s="66" t="s">
        <v>146</v>
      </c>
      <c r="D37" s="67" t="s">
        <v>160</v>
      </c>
      <c r="E37" s="65"/>
      <c r="F37" s="65">
        <f>$A37*population!F37*1000*$X$2</f>
        <v>2.4456824999999998</v>
      </c>
      <c r="G37" s="65">
        <f>$A37*population!G37*1000*$X$2</f>
        <v>2.8750137499999999</v>
      </c>
      <c r="H37" s="65">
        <f>$A37*population!H37*1000*$X$2</f>
        <v>3.3561749999999999</v>
      </c>
      <c r="I37" s="65">
        <f>$A37*population!I37*1000*$X$2</f>
        <v>3.9994874999999999</v>
      </c>
      <c r="J37" s="65">
        <f>$A37*population!J37*1000*$X$2</f>
        <v>4.8110650000000001</v>
      </c>
      <c r="K37" s="65">
        <f>$A37*population!K37*1000*$X$2</f>
        <v>5.7611599999999994</v>
      </c>
      <c r="L37" s="65">
        <f>$A37*population!L37*1000*$X$2</f>
        <v>6.6520337499999993</v>
      </c>
      <c r="M37" s="65">
        <f>$A37*population!M37*1000*$X$2</f>
        <v>7.5465574999999996</v>
      </c>
      <c r="N37" s="65">
        <f>$A37*population!N37*1000*$X$2</f>
        <v>8.5994912499999998</v>
      </c>
      <c r="O37" s="65">
        <f>$A37*population!O37*1000*$X$2</f>
        <v>9.8938724999999987</v>
      </c>
      <c r="P37" s="65">
        <f>$A37*population!P37*1000*$X$2</f>
        <v>11.4765125</v>
      </c>
      <c r="Q37" s="65">
        <f>$A37*population!Q37*1000*$X$2</f>
        <v>13.149854999999999</v>
      </c>
      <c r="R37" s="65">
        <f>$A37*population!R37*1000*$X$2</f>
        <v>14.406276249999999</v>
      </c>
      <c r="S37" s="65">
        <f>$A37*population!S37*1000*$X$2</f>
        <v>15.604114999999998</v>
      </c>
      <c r="T37" s="65">
        <f>$A37*population!T37*1000*$X$2</f>
        <v>16.869478749999999</v>
      </c>
      <c r="U37" s="65">
        <f>$A37*population!U37*1000*$X$2</f>
        <v>18.187402499999997</v>
      </c>
      <c r="V37" s="65">
        <f>$A37*population!V37*1000*$X$2</f>
        <v>19.464902499999997</v>
      </c>
      <c r="W37" s="64">
        <f t="shared" si="3"/>
        <v>795.88836653981036</v>
      </c>
    </row>
    <row r="38" spans="1:41" ht="64" x14ac:dyDescent="0.2">
      <c r="A38" s="65">
        <f t="shared" si="2"/>
        <v>250</v>
      </c>
      <c r="B38" s="66" t="s">
        <v>170</v>
      </c>
      <c r="C38" s="66" t="s">
        <v>146</v>
      </c>
      <c r="D38" s="67" t="s">
        <v>161</v>
      </c>
      <c r="E38" s="65"/>
      <c r="F38" s="65">
        <f>$A38*population!F38*1000*$X$2</f>
        <v>1.8051074999999999</v>
      </c>
      <c r="G38" s="65">
        <f>$A38*population!G38*1000*$X$2</f>
        <v>2.15413875</v>
      </c>
      <c r="H38" s="65">
        <f>$A38*population!H38*1000*$X$2</f>
        <v>2.54614875</v>
      </c>
      <c r="I38" s="65">
        <f>$A38*population!I38*1000*$X$2</f>
        <v>2.9866124999999997</v>
      </c>
      <c r="J38" s="65">
        <f>$A38*population!J38*1000*$X$2</f>
        <v>3.5739887499999998</v>
      </c>
      <c r="K38" s="65">
        <f>$A38*population!K38*1000*$X$2</f>
        <v>4.3193187499999999</v>
      </c>
      <c r="L38" s="65">
        <f>$A38*population!L38*1000*$X$2</f>
        <v>5.1965962499999998</v>
      </c>
      <c r="M38" s="65">
        <f>$A38*population!M38*1000*$X$2</f>
        <v>6.0225912499999996</v>
      </c>
      <c r="N38" s="65">
        <f>$A38*population!N38*1000*$X$2</f>
        <v>6.8560687499999995</v>
      </c>
      <c r="O38" s="65">
        <f>$A38*population!O38*1000*$X$2</f>
        <v>7.8340862499999995</v>
      </c>
      <c r="P38" s="65">
        <f>$A38*population!P38*1000*$X$2</f>
        <v>9.0401375000000002</v>
      </c>
      <c r="Q38" s="65">
        <f>$A38*population!Q38*1000*$X$2</f>
        <v>10.5256875</v>
      </c>
      <c r="R38" s="65">
        <f>$A38*population!R38*1000*$X$2</f>
        <v>12.109696249999999</v>
      </c>
      <c r="S38" s="65">
        <f>$A38*population!S38*1000*$X$2</f>
        <v>13.311367499999999</v>
      </c>
      <c r="T38" s="65">
        <f>$A38*population!T38*1000*$X$2</f>
        <v>14.461208749999999</v>
      </c>
      <c r="U38" s="65">
        <f>$A38*population!U38*1000*$X$2</f>
        <v>15.680126249999999</v>
      </c>
      <c r="V38" s="65">
        <f>$A38*population!V38*1000*$X$2</f>
        <v>16.95817375</v>
      </c>
      <c r="W38" s="64">
        <f t="shared" si="3"/>
        <v>939.4550601556972</v>
      </c>
    </row>
    <row r="39" spans="1:41" ht="64" x14ac:dyDescent="0.2">
      <c r="A39" s="65">
        <f t="shared" si="2"/>
        <v>250</v>
      </c>
      <c r="B39" s="66" t="s">
        <v>170</v>
      </c>
      <c r="C39" s="66" t="s">
        <v>146</v>
      </c>
      <c r="D39" s="67" t="s">
        <v>162</v>
      </c>
      <c r="E39" s="65"/>
      <c r="F39" s="65">
        <f>$A39*population!F39*1000*$X$2</f>
        <v>1.2201949999999999</v>
      </c>
      <c r="G39" s="65">
        <f>$A39*population!G39*1000*$X$2</f>
        <v>1.47651625</v>
      </c>
      <c r="H39" s="65">
        <f>$A39*population!H39*1000*$X$2</f>
        <v>1.7769112499999999</v>
      </c>
      <c r="I39" s="65">
        <f>$A39*population!I39*1000*$X$2</f>
        <v>2.1159962499999998</v>
      </c>
      <c r="J39" s="65">
        <f>$A39*population!J39*1000*$X$2</f>
        <v>2.4984249999999997</v>
      </c>
      <c r="K39" s="65">
        <f>$A39*population!K39*1000*$X$2</f>
        <v>3.0073262499999998</v>
      </c>
      <c r="L39" s="65">
        <f>$A39*population!L39*1000*$X$2</f>
        <v>3.6590337499999999</v>
      </c>
      <c r="M39" s="65">
        <f>$A39*population!M39*1000*$X$2</f>
        <v>4.4325599999999996</v>
      </c>
      <c r="N39" s="65">
        <f>$A39*population!N39*1000*$X$2</f>
        <v>5.1650237499999996</v>
      </c>
      <c r="O39" s="65">
        <f>$A39*population!O39*1000*$X$2</f>
        <v>5.9088024999999993</v>
      </c>
      <c r="P39" s="65">
        <f>$A39*population!P39*1000*$X$2</f>
        <v>6.7780499999999995</v>
      </c>
      <c r="Q39" s="65">
        <f>$A39*population!Q39*1000*$X$2</f>
        <v>7.8561687499999993</v>
      </c>
      <c r="R39" s="65">
        <f>$A39*population!R39*1000*$X$2</f>
        <v>9.1991862500000003</v>
      </c>
      <c r="S39" s="65">
        <f>$A39*population!S39*1000*$X$2</f>
        <v>10.649239999999999</v>
      </c>
      <c r="T39" s="65">
        <f>$A39*population!T39*1000*$X$2</f>
        <v>11.766231249999999</v>
      </c>
      <c r="U39" s="65">
        <f>$A39*population!U39*1000*$X$2</f>
        <v>12.839969999999999</v>
      </c>
      <c r="V39" s="65">
        <f>$A39*population!V39*1000*$X$2</f>
        <v>13.984974999999999</v>
      </c>
      <c r="W39" s="64">
        <f t="shared" si="3"/>
        <v>1146.1262339216273</v>
      </c>
    </row>
    <row r="40" spans="1:41" ht="64" x14ac:dyDescent="0.2">
      <c r="A40" s="65">
        <f t="shared" si="2"/>
        <v>250</v>
      </c>
      <c r="B40" s="66" t="s">
        <v>170</v>
      </c>
      <c r="C40" s="66" t="s">
        <v>146</v>
      </c>
      <c r="D40" s="67" t="s">
        <v>163</v>
      </c>
      <c r="E40" s="65"/>
      <c r="F40" s="65">
        <f>$A40*population!F40*1000*$X$2</f>
        <v>0.73164249999999997</v>
      </c>
      <c r="G40" s="65">
        <f>$A40*population!G40*1000*$X$2</f>
        <v>0.87864624999999996</v>
      </c>
      <c r="H40" s="65">
        <f>$A40*population!H40*1000*$X$2</f>
        <v>1.08186</v>
      </c>
      <c r="I40" s="65">
        <f>$A40*population!I40*1000*$X$2</f>
        <v>1.3180149999999999</v>
      </c>
      <c r="J40" s="65">
        <f>$A40*population!J40*1000*$X$2</f>
        <v>1.5866549999999999</v>
      </c>
      <c r="K40" s="65">
        <f>$A40*population!K40*1000*$X$2</f>
        <v>1.8916124999999999</v>
      </c>
      <c r="L40" s="65">
        <f>$A40*population!L40*1000*$X$2</f>
        <v>2.2968537499999999</v>
      </c>
      <c r="M40" s="65">
        <f>$A40*population!M40*1000*$X$2</f>
        <v>2.8231837499999997</v>
      </c>
      <c r="N40" s="65">
        <f>$A40*population!N40*1000*$X$2</f>
        <v>3.4560024999999999</v>
      </c>
      <c r="O40" s="65">
        <f>$A40*population!O40*1000*$X$2</f>
        <v>4.0598037499999995</v>
      </c>
      <c r="P40" s="65">
        <f>$A40*population!P40*1000*$X$2</f>
        <v>4.6785699999999997</v>
      </c>
      <c r="Q40" s="65">
        <f>$A40*population!Q40*1000*$X$2</f>
        <v>5.3977112499999995</v>
      </c>
      <c r="R40" s="65">
        <f>$A40*population!R40*1000*$X$2</f>
        <v>6.2976187499999998</v>
      </c>
      <c r="S40" s="65">
        <f>$A40*population!S40*1000*$X$2</f>
        <v>7.4383349999999995</v>
      </c>
      <c r="T40" s="65">
        <f>$A40*population!T40*1000*$X$2</f>
        <v>8.6947562499999993</v>
      </c>
      <c r="U40" s="65">
        <f>$A40*population!U40*1000*$X$2</f>
        <v>9.6829024999999991</v>
      </c>
      <c r="V40" s="65">
        <f>$A40*population!V40*1000*$X$2</f>
        <v>10.639019999999999</v>
      </c>
      <c r="W40" s="64">
        <f t="shared" si="3"/>
        <v>1454.1282115240706</v>
      </c>
    </row>
    <row r="41" spans="1:41" ht="64" x14ac:dyDescent="0.2">
      <c r="A41" s="65">
        <f t="shared" si="2"/>
        <v>250</v>
      </c>
      <c r="B41" s="66" t="s">
        <v>170</v>
      </c>
      <c r="C41" s="66" t="s">
        <v>146</v>
      </c>
      <c r="D41" s="67" t="s">
        <v>164</v>
      </c>
      <c r="E41" s="65"/>
      <c r="F41" s="65">
        <f>$A41*population!F41*1000*$X$2</f>
        <v>0.36864999999999998</v>
      </c>
      <c r="G41" s="65">
        <f>$A41*population!G41*1000*$X$2</f>
        <v>0.43124749999999995</v>
      </c>
      <c r="H41" s="65">
        <f>$A41*population!H41*1000*$X$2</f>
        <v>0.52788124999999997</v>
      </c>
      <c r="I41" s="65">
        <f>$A41*population!I41*1000*$X$2</f>
        <v>0.66703749999999995</v>
      </c>
      <c r="J41" s="65">
        <f>$A41*population!J41*1000*$X$2</f>
        <v>0.8277287499999999</v>
      </c>
      <c r="K41" s="65">
        <f>$A41*population!K41*1000*$X$2</f>
        <v>1.0132399999999999</v>
      </c>
      <c r="L41" s="65">
        <f>$A41*population!L41*1000*$X$2</f>
        <v>1.2258525</v>
      </c>
      <c r="M41" s="65">
        <f>$A41*population!M41*1000*$X$2</f>
        <v>1.50827125</v>
      </c>
      <c r="N41" s="65">
        <f>$A41*population!N41*1000*$X$2</f>
        <v>1.8831262499999999</v>
      </c>
      <c r="O41" s="65">
        <f>$A41*population!O41*1000*$X$2</f>
        <v>2.3420224999999997</v>
      </c>
      <c r="P41" s="65">
        <f>$A41*population!P41*1000*$X$2</f>
        <v>2.7844024999999997</v>
      </c>
      <c r="Q41" s="65">
        <f>$A41*population!Q41*1000*$X$2</f>
        <v>3.2439374999999999</v>
      </c>
      <c r="R41" s="65">
        <f>$A41*population!R41*1000*$X$2</f>
        <v>3.77346125</v>
      </c>
      <c r="S41" s="65">
        <f>$A41*population!S41*1000*$X$2</f>
        <v>4.4450612500000002</v>
      </c>
      <c r="T41" s="65">
        <f>$A41*population!T41*1000*$X$2</f>
        <v>5.3212437499999998</v>
      </c>
      <c r="U41" s="65">
        <f>$A41*population!U41*1000*$X$2</f>
        <v>6.3134049999999995</v>
      </c>
      <c r="V41" s="65">
        <f>$A41*population!V41*1000*$X$2</f>
        <v>7.1155837499999999</v>
      </c>
      <c r="W41" s="64">
        <f t="shared" si="3"/>
        <v>1930.1732673267327</v>
      </c>
    </row>
    <row r="42" spans="1:41" ht="64" x14ac:dyDescent="0.2">
      <c r="A42" s="65">
        <f t="shared" si="2"/>
        <v>250</v>
      </c>
      <c r="B42" s="66" t="s">
        <v>170</v>
      </c>
      <c r="C42" s="66" t="s">
        <v>146</v>
      </c>
      <c r="D42" s="67" t="s">
        <v>165</v>
      </c>
      <c r="E42" s="65"/>
      <c r="F42" s="65">
        <f>$A42*population!F42*1000*$X$2</f>
        <v>0.13650999999999999</v>
      </c>
      <c r="G42" s="65">
        <f>$A42*population!G42*1000*$X$2</f>
        <v>0.16087374999999998</v>
      </c>
      <c r="H42" s="65">
        <f>$A42*population!H42*1000*$X$2</f>
        <v>0.192355</v>
      </c>
      <c r="I42" s="65">
        <f>$A42*population!I42*1000*$X$2</f>
        <v>0.24254249999999999</v>
      </c>
      <c r="J42" s="65">
        <f>$A42*population!J42*1000*$X$2</f>
        <v>0.317915</v>
      </c>
      <c r="K42" s="65">
        <f>$A42*population!K42*1000*$X$2</f>
        <v>0.40551499999999996</v>
      </c>
      <c r="L42" s="65">
        <f>$A42*population!L42*1000*$X$2</f>
        <v>0.50953999999999999</v>
      </c>
      <c r="M42" s="65">
        <f>$A42*population!M42*1000*$X$2</f>
        <v>0.63062874999999996</v>
      </c>
      <c r="N42" s="65">
        <f>$A42*population!N42*1000*$X$2</f>
        <v>0.79177624999999996</v>
      </c>
      <c r="O42" s="65">
        <f>$A42*population!O42*1000*$X$2</f>
        <v>1.0122362499999999</v>
      </c>
      <c r="P42" s="65">
        <f>$A42*population!P42*1000*$X$2</f>
        <v>1.2882674999999999</v>
      </c>
      <c r="Q42" s="65">
        <f>$A42*population!Q42*1000*$X$2</f>
        <v>1.5583674999999999</v>
      </c>
      <c r="R42" s="65">
        <f>$A42*population!R42*1000*$X$2</f>
        <v>1.84398</v>
      </c>
      <c r="S42" s="65">
        <f>$A42*population!S42*1000*$X$2</f>
        <v>2.1691037499999997</v>
      </c>
      <c r="T42" s="65">
        <f>$A42*population!T42*1000*$X$2</f>
        <v>2.5917737499999998</v>
      </c>
      <c r="U42" s="65">
        <f>$A42*population!U42*1000*$X$2</f>
        <v>3.1655537499999999</v>
      </c>
      <c r="V42" s="65">
        <f>$A42*population!V42*1000*$X$2</f>
        <v>3.8407125</v>
      </c>
      <c r="W42" s="64">
        <f t="shared" si="3"/>
        <v>2813.5026737967914</v>
      </c>
    </row>
    <row r="43" spans="1:41" ht="64" x14ac:dyDescent="0.2">
      <c r="A43" s="65">
        <f t="shared" si="2"/>
        <v>250</v>
      </c>
      <c r="B43" s="66" t="s">
        <v>170</v>
      </c>
      <c r="C43" s="66" t="s">
        <v>146</v>
      </c>
      <c r="D43" s="67" t="s">
        <v>166</v>
      </c>
      <c r="E43" s="65"/>
      <c r="F43" s="65">
        <f>$A43*population!F43*1000*$X$2</f>
        <v>3.0751249999999997E-2</v>
      </c>
      <c r="G43" s="65">
        <f>$A43*population!G43*1000*$X$2</f>
        <v>3.9785000000000001E-2</v>
      </c>
      <c r="H43" s="65">
        <f>$A43*population!H43*1000*$X$2</f>
        <v>4.8362499999999996E-2</v>
      </c>
      <c r="I43" s="65">
        <f>$A43*population!I43*1000*$X$2</f>
        <v>5.9494999999999999E-2</v>
      </c>
      <c r="J43" s="65">
        <f>$A43*population!J43*1000*$X$2</f>
        <v>7.8383750000000002E-2</v>
      </c>
      <c r="K43" s="65">
        <f>$A43*population!K43*1000*$X$2</f>
        <v>0.10776624999999999</v>
      </c>
      <c r="L43" s="65">
        <f>$A43*population!L43*1000*$X$2</f>
        <v>0.14262374999999999</v>
      </c>
      <c r="M43" s="65">
        <f>$A43*population!M43*1000*$X$2</f>
        <v>0.18605874999999999</v>
      </c>
      <c r="N43" s="65">
        <f>$A43*population!N43*1000*$X$2</f>
        <v>0.23779749999999999</v>
      </c>
      <c r="O43" s="65">
        <f>$A43*population!O43*1000*$X$2</f>
        <v>0.30714749999999996</v>
      </c>
      <c r="P43" s="65">
        <f>$A43*population!P43*1000*$X$2</f>
        <v>0.40569749999999999</v>
      </c>
      <c r="Q43" s="65">
        <f>$A43*population!Q43*1000*$X$2</f>
        <v>0.53262624999999997</v>
      </c>
      <c r="R43" s="65">
        <f>$A43*population!R43*1000*$X$2</f>
        <v>0.65900749999999997</v>
      </c>
      <c r="S43" s="65">
        <f>$A43*population!S43*1000*$X$2</f>
        <v>0.79569999999999996</v>
      </c>
      <c r="T43" s="65">
        <f>$A43*population!T43*1000*$X$2</f>
        <v>0.94972999999999996</v>
      </c>
      <c r="U43" s="65">
        <f>$A43*population!U43*1000*$X$2</f>
        <v>1.1568674999999999</v>
      </c>
      <c r="V43" s="65">
        <f>$A43*population!V43*1000*$X$2</f>
        <v>1.4538862499999998</v>
      </c>
      <c r="W43" s="64">
        <f t="shared" si="3"/>
        <v>4727.893175074184</v>
      </c>
    </row>
    <row r="44" spans="1:41" ht="64" x14ac:dyDescent="0.2">
      <c r="A44" s="65">
        <f t="shared" si="2"/>
        <v>250</v>
      </c>
      <c r="B44" s="66" t="s">
        <v>170</v>
      </c>
      <c r="C44" s="66" t="s">
        <v>146</v>
      </c>
      <c r="D44" s="67" t="s">
        <v>167</v>
      </c>
      <c r="E44" s="65"/>
      <c r="F44" s="65">
        <f>$A44*population!F44*1000*$X$2</f>
        <v>4.28875E-3</v>
      </c>
      <c r="G44" s="65">
        <f>$A44*population!G44*1000*$X$2</f>
        <v>5.8399999999999997E-3</v>
      </c>
      <c r="H44" s="65">
        <f>$A44*population!H44*1000*$X$2</f>
        <v>7.8475000000000003E-3</v>
      </c>
      <c r="I44" s="65">
        <f>$A44*population!I44*1000*$X$2</f>
        <v>9.8549999999999992E-3</v>
      </c>
      <c r="J44" s="65">
        <f>$A44*population!J44*1000*$X$2</f>
        <v>1.2501249999999998E-2</v>
      </c>
      <c r="K44" s="65">
        <f>$A44*population!K44*1000*$X$2</f>
        <v>1.7246249999999998E-2</v>
      </c>
      <c r="L44" s="65">
        <f>$A44*population!L44*1000*$X$2</f>
        <v>2.5093749999999998E-2</v>
      </c>
      <c r="M44" s="65">
        <f>$A44*population!M44*1000*$X$2</f>
        <v>3.4583749999999996E-2</v>
      </c>
      <c r="N44" s="65">
        <f>$A44*population!N44*1000*$X$2</f>
        <v>4.7084999999999995E-2</v>
      </c>
      <c r="O44" s="65">
        <f>$A44*population!O44*1000*$X$2</f>
        <v>6.2506249999999999E-2</v>
      </c>
      <c r="P44" s="65">
        <f>$A44*population!P44*1000*$X$2</f>
        <v>8.3311249999999989E-2</v>
      </c>
      <c r="Q44" s="65">
        <f>$A44*population!Q44*1000*$X$2</f>
        <v>0.11442749999999999</v>
      </c>
      <c r="R44" s="65">
        <f>$A44*population!R44*1000*$X$2</f>
        <v>0.15558125</v>
      </c>
      <c r="S44" s="65">
        <f>$A44*population!S44*1000*$X$2</f>
        <v>0.1972825</v>
      </c>
      <c r="T44" s="65">
        <f>$A44*population!T44*1000*$X$2</f>
        <v>0.24381999999999998</v>
      </c>
      <c r="U44" s="65">
        <f>$A44*population!U44*1000*$X$2</f>
        <v>0.29528499999999996</v>
      </c>
      <c r="V44" s="65">
        <f>$A44*population!V44*1000*$X$2</f>
        <v>0.36791999999999997</v>
      </c>
      <c r="W44" s="64">
        <f t="shared" si="3"/>
        <v>8578.7234042553173</v>
      </c>
    </row>
    <row r="45" spans="1:41" ht="64" x14ac:dyDescent="0.2">
      <c r="A45" s="65">
        <f t="shared" si="2"/>
        <v>250</v>
      </c>
      <c r="B45" s="66" t="s">
        <v>170</v>
      </c>
      <c r="C45" s="66" t="s">
        <v>146</v>
      </c>
      <c r="D45" s="67" t="s">
        <v>168</v>
      </c>
      <c r="E45" s="65"/>
      <c r="F45" s="65">
        <f>$A45*population!F45*1000*$X$2</f>
        <v>3.6499999999999998E-4</v>
      </c>
      <c r="G45" s="65">
        <f>$A45*population!G45*1000*$X$2</f>
        <v>5.4749999999999992E-4</v>
      </c>
      <c r="H45" s="65">
        <f>$A45*population!H45*1000*$X$2</f>
        <v>7.2999999999999996E-4</v>
      </c>
      <c r="I45" s="65">
        <f>$A45*population!I45*1000*$X$2</f>
        <v>1.0037499999999999E-3</v>
      </c>
      <c r="J45" s="65">
        <f>$A45*population!J45*1000*$X$2</f>
        <v>1.36875E-3</v>
      </c>
      <c r="K45" s="65">
        <f>$A45*population!K45*1000*$X$2</f>
        <v>1.7337499999999998E-3</v>
      </c>
      <c r="L45" s="65">
        <f>$A45*population!L45*1000*$X$2</f>
        <v>2.555E-3</v>
      </c>
      <c r="M45" s="65">
        <f>$A45*population!M45*1000*$X$2</f>
        <v>3.8325E-3</v>
      </c>
      <c r="N45" s="65">
        <f>$A45*population!N45*1000*$X$2</f>
        <v>5.3837499999999996E-3</v>
      </c>
      <c r="O45" s="65">
        <f>$A45*population!O45*1000*$X$2</f>
        <v>7.6649999999999999E-3</v>
      </c>
      <c r="P45" s="65">
        <f>$A45*population!P45*1000*$X$2</f>
        <v>1.0584999999999999E-2</v>
      </c>
      <c r="Q45" s="65">
        <f>$A45*population!Q45*1000*$X$2</f>
        <v>1.4508749999999999E-2</v>
      </c>
      <c r="R45" s="65">
        <f>$A45*population!R45*1000*$X$2</f>
        <v>2.0622499999999998E-2</v>
      </c>
      <c r="S45" s="65">
        <f>$A45*population!S45*1000*$X$2</f>
        <v>2.8926249999999997E-2</v>
      </c>
      <c r="T45" s="65">
        <f>$A45*population!T45*1000*$X$2</f>
        <v>3.8142499999999996E-2</v>
      </c>
      <c r="U45" s="65">
        <f>$A45*population!U45*1000*$X$2</f>
        <v>4.8544999999999998E-2</v>
      </c>
      <c r="V45" s="65">
        <f>$A45*population!V45*1000*$X$2</f>
        <v>5.9951249999999998E-2</v>
      </c>
      <c r="W45" s="64">
        <f t="shared" si="3"/>
        <v>16425</v>
      </c>
    </row>
    <row r="46" spans="1:41" ht="64" x14ac:dyDescent="0.2">
      <c r="A46" s="68">
        <f>A3</f>
        <v>100</v>
      </c>
      <c r="B46" s="69" t="s">
        <v>172</v>
      </c>
      <c r="C46" s="69" t="s">
        <v>146</v>
      </c>
      <c r="D46" s="70" t="s">
        <v>147</v>
      </c>
      <c r="E46" s="68"/>
      <c r="F46" s="68">
        <f>$A46*population!F46*1000*$X$2</f>
        <v>13.2181465</v>
      </c>
      <c r="G46" s="68">
        <f>$A46*population!G46*1000*$X$2</f>
        <v>12.801936999999999</v>
      </c>
      <c r="H46" s="68">
        <f>$A46*population!H46*1000*$X$2</f>
        <v>12.412701</v>
      </c>
      <c r="I46" s="68">
        <f>$A46*population!I46*1000*$X$2</f>
        <v>12.096829999999999</v>
      </c>
      <c r="J46" s="68">
        <f>$A46*population!J46*1000*$X$2</f>
        <v>11.7951575</v>
      </c>
      <c r="K46" s="68">
        <f>$A46*population!K46*1000*$X$2</f>
        <v>11.521407499999999</v>
      </c>
      <c r="L46" s="68">
        <f>$A46*population!L46*1000*$X$2</f>
        <v>11.22302</v>
      </c>
      <c r="M46" s="68">
        <f>$A46*population!M46*1000*$X$2</f>
        <v>10.901892999999999</v>
      </c>
      <c r="N46" s="68">
        <f>$A46*population!N46*1000*$X$2</f>
        <v>10.549375999999999</v>
      </c>
      <c r="O46" s="68">
        <f>$A46*population!O46*1000*$X$2</f>
        <v>10.212517499999999</v>
      </c>
      <c r="P46" s="68">
        <f>$A46*population!P46*1000*$X$2</f>
        <v>9.8847109999999994</v>
      </c>
      <c r="Q46" s="68">
        <f>$A46*population!Q46*1000*$X$2</f>
        <v>9.5855204999999994</v>
      </c>
      <c r="R46" s="68">
        <f>$A46*population!R46*1000*$X$2</f>
        <v>9.3087409999999995</v>
      </c>
      <c r="S46" s="68">
        <f>$A46*population!S46*1000*$X$2</f>
        <v>9.0247344999999992</v>
      </c>
      <c r="T46" s="68">
        <f>$A46*population!T46*1000*$X$2</f>
        <v>8.7439764999999987</v>
      </c>
      <c r="U46" s="68">
        <f>$A46*population!U46*1000*$X$2</f>
        <v>8.4630724999999991</v>
      </c>
      <c r="V46" s="68">
        <f>$A46*population!V46*1000*$X$2</f>
        <v>8.1975350000000002</v>
      </c>
      <c r="W46" s="64">
        <f>V46/F46*100</f>
        <v>62.017280561991051</v>
      </c>
      <c r="X46" s="47">
        <f>SUM(F46:F66)</f>
        <v>397.0147705</v>
      </c>
      <c r="Y46" s="47">
        <f t="shared" ref="Y46:AM46" si="4">SUM(G46:G66)</f>
        <v>414.28231824999995</v>
      </c>
      <c r="Z46" s="47">
        <f>SUM(H46:H66)</f>
        <v>428.89481950000004</v>
      </c>
      <c r="AA46" s="47">
        <f>SUM(I46:I66)</f>
        <v>440.71910399999996</v>
      </c>
      <c r="AB46" s="47">
        <f t="shared" si="4"/>
        <v>449.77502774999999</v>
      </c>
      <c r="AC46" s="47">
        <f t="shared" si="4"/>
        <v>456.19629025</v>
      </c>
      <c r="AD46" s="47">
        <f t="shared" si="4"/>
        <v>460.16117574999998</v>
      </c>
      <c r="AE46" s="47">
        <f t="shared" si="4"/>
        <v>461.83037550000006</v>
      </c>
      <c r="AF46" s="47">
        <f t="shared" si="4"/>
        <v>461.38272124999997</v>
      </c>
      <c r="AG46" s="47">
        <f t="shared" si="4"/>
        <v>459.07205224999996</v>
      </c>
      <c r="AH46" s="47">
        <f t="shared" si="4"/>
        <v>455.17797674999997</v>
      </c>
      <c r="AI46" s="47">
        <f t="shared" si="4"/>
        <v>449.96960924999991</v>
      </c>
      <c r="AJ46" s="47">
        <f t="shared" si="4"/>
        <v>443.75847725</v>
      </c>
      <c r="AK46" s="47">
        <f t="shared" si="4"/>
        <v>436.87570875</v>
      </c>
      <c r="AL46" s="47">
        <f t="shared" si="4"/>
        <v>429.61290224999999</v>
      </c>
      <c r="AM46" s="47">
        <f t="shared" si="4"/>
        <v>422.06773174999989</v>
      </c>
      <c r="AN46" s="47">
        <f>SUM(V46:V66)</f>
        <v>414.17394975000002</v>
      </c>
      <c r="AO46" s="86">
        <f>AN46/X46</f>
        <v>1.0432205059484054</v>
      </c>
    </row>
    <row r="47" spans="1:41" ht="64" x14ac:dyDescent="0.2">
      <c r="A47" s="68">
        <f t="shared" ref="A47:A66" si="5">A4</f>
        <v>200</v>
      </c>
      <c r="B47" s="69" t="s">
        <v>172</v>
      </c>
      <c r="C47" s="69" t="s">
        <v>146</v>
      </c>
      <c r="D47" s="70" t="s">
        <v>149</v>
      </c>
      <c r="E47" s="68"/>
      <c r="F47" s="68">
        <f>$A47*population!F47*1000*$X$2</f>
        <v>26.616748999999999</v>
      </c>
      <c r="G47" s="68">
        <f>$A47*population!G47*1000*$X$2</f>
        <v>26.319054999999999</v>
      </c>
      <c r="H47" s="68">
        <f>$A47*population!H47*1000*$X$2</f>
        <v>25.488095999999999</v>
      </c>
      <c r="I47" s="68">
        <f>$A47*population!I47*1000*$X$2</f>
        <v>24.714368999999998</v>
      </c>
      <c r="J47" s="68">
        <f>$A47*population!J47*1000*$X$2</f>
        <v>24.095693999999998</v>
      </c>
      <c r="K47" s="68">
        <f>$A47*population!K47*1000*$X$2</f>
        <v>23.502203999999999</v>
      </c>
      <c r="L47" s="68">
        <f>$A47*population!L47*1000*$X$2</f>
        <v>22.962806999999998</v>
      </c>
      <c r="M47" s="68">
        <f>$A47*population!M47*1000*$X$2</f>
        <v>22.37304</v>
      </c>
      <c r="N47" s="68">
        <f>$A47*population!N47*1000*$X$2</f>
        <v>21.736698999999998</v>
      </c>
      <c r="O47" s="68">
        <f>$A47*population!O47*1000*$X$2</f>
        <v>21.036921</v>
      </c>
      <c r="P47" s="68">
        <f>$A47*population!P47*1000*$X$2</f>
        <v>20.367656999999998</v>
      </c>
      <c r="Q47" s="68">
        <f>$A47*population!Q47*1000*$X$2</f>
        <v>19.71584</v>
      </c>
      <c r="R47" s="68">
        <f>$A47*population!R47*1000*$X$2</f>
        <v>19.120889999999999</v>
      </c>
      <c r="S47" s="68">
        <f>$A47*population!S47*1000*$X$2</f>
        <v>18.570177999999999</v>
      </c>
      <c r="T47" s="68">
        <f>$A47*population!T47*1000*$X$2</f>
        <v>18.004646999999999</v>
      </c>
      <c r="U47" s="68">
        <f>$A47*population!U47*1000*$X$2</f>
        <v>17.445247999999999</v>
      </c>
      <c r="V47" s="68">
        <f>$A47*population!V47*1000*$X$2</f>
        <v>16.885410999999998</v>
      </c>
      <c r="W47" s="64">
        <f t="shared" si="3"/>
        <v>63.439043588681685</v>
      </c>
    </row>
    <row r="48" spans="1:41" ht="64" x14ac:dyDescent="0.2">
      <c r="A48" s="68">
        <f t="shared" si="5"/>
        <v>250</v>
      </c>
      <c r="B48" s="69" t="s">
        <v>172</v>
      </c>
      <c r="C48" s="69" t="s">
        <v>146</v>
      </c>
      <c r="D48" s="70" t="s">
        <v>150</v>
      </c>
      <c r="E48" s="68"/>
      <c r="F48" s="68">
        <f>$A48*population!F48*1000*$X$2</f>
        <v>33.112526249999995</v>
      </c>
      <c r="G48" s="68">
        <f>$A48*population!G48*1000*$X$2</f>
        <v>33.15523125</v>
      </c>
      <c r="H48" s="68">
        <f>$A48*population!H48*1000*$X$2</f>
        <v>32.807568750000002</v>
      </c>
      <c r="I48" s="68">
        <f>$A48*population!I48*1000*$X$2</f>
        <v>31.7646725</v>
      </c>
      <c r="J48" s="68">
        <f>$A48*population!J48*1000*$X$2</f>
        <v>30.806638749999998</v>
      </c>
      <c r="K48" s="68">
        <f>$A48*population!K48*1000*$X$2</f>
        <v>30.039226249999999</v>
      </c>
      <c r="L48" s="68">
        <f>$A48*population!L48*1000*$X$2</f>
        <v>29.302564999999998</v>
      </c>
      <c r="M48" s="68">
        <f>$A48*population!M48*1000*$X$2</f>
        <v>28.63279</v>
      </c>
      <c r="N48" s="68">
        <f>$A48*population!N48*1000*$X$2</f>
        <v>27.899596249999998</v>
      </c>
      <c r="O48" s="68">
        <f>$A48*population!O48*1000*$X$2</f>
        <v>27.10772875</v>
      </c>
      <c r="P48" s="68">
        <f>$A48*population!P48*1000*$X$2</f>
        <v>26.2362</v>
      </c>
      <c r="Q48" s="68">
        <f>$A48*population!Q48*1000*$X$2</f>
        <v>25.402448749999998</v>
      </c>
      <c r="R48" s="68">
        <f>$A48*population!R48*1000*$X$2</f>
        <v>24.590232499999999</v>
      </c>
      <c r="S48" s="68">
        <f>$A48*population!S48*1000*$X$2</f>
        <v>23.848734999999998</v>
      </c>
      <c r="T48" s="68">
        <f>$A48*population!T48*1000*$X$2</f>
        <v>23.16226125</v>
      </c>
      <c r="U48" s="68">
        <f>$A48*population!U48*1000*$X$2</f>
        <v>22.457081249999998</v>
      </c>
      <c r="V48" s="68">
        <f>$A48*population!V48*1000*$X$2</f>
        <v>21.759383749999998</v>
      </c>
      <c r="W48" s="64">
        <f t="shared" si="3"/>
        <v>65.713451114289427</v>
      </c>
    </row>
    <row r="49" spans="1:23" ht="64" x14ac:dyDescent="0.2">
      <c r="A49" s="68">
        <f t="shared" si="5"/>
        <v>250</v>
      </c>
      <c r="B49" s="69" t="s">
        <v>172</v>
      </c>
      <c r="C49" s="69" t="s">
        <v>146</v>
      </c>
      <c r="D49" s="70" t="s">
        <v>151</v>
      </c>
      <c r="E49" s="68"/>
      <c r="F49" s="68">
        <f>$A49*population!F49*1000*$X$2</f>
        <v>32.502976249999996</v>
      </c>
      <c r="G49" s="68">
        <f>$A49*population!G49*1000*$X$2</f>
        <v>32.916429999999998</v>
      </c>
      <c r="H49" s="68">
        <f>$A49*population!H49*1000*$X$2</f>
        <v>32.986418749999999</v>
      </c>
      <c r="I49" s="68">
        <f>$A49*population!I49*1000*$X$2</f>
        <v>32.654724999999999</v>
      </c>
      <c r="J49" s="68">
        <f>$A49*population!J49*1000*$X$2</f>
        <v>31.615661249999999</v>
      </c>
      <c r="K49" s="68">
        <f>$A49*population!K49*1000*$X$2</f>
        <v>30.663832499999998</v>
      </c>
      <c r="L49" s="68">
        <f>$A49*population!L49*1000*$X$2</f>
        <v>29.902077499999997</v>
      </c>
      <c r="M49" s="68">
        <f>$A49*population!M49*1000*$X$2</f>
        <v>29.170617499999999</v>
      </c>
      <c r="N49" s="68">
        <f>$A49*population!N49*1000*$X$2</f>
        <v>28.505587499999997</v>
      </c>
      <c r="O49" s="68">
        <f>$A49*population!O49*1000*$X$2</f>
        <v>27.776499999999999</v>
      </c>
      <c r="P49" s="68">
        <f>$A49*population!P49*1000*$X$2</f>
        <v>26.988373749999997</v>
      </c>
      <c r="Q49" s="68">
        <f>$A49*population!Q49*1000*$X$2</f>
        <v>26.120312499999997</v>
      </c>
      <c r="R49" s="68">
        <f>$A49*population!R49*1000*$X$2</f>
        <v>25.289755</v>
      </c>
      <c r="S49" s="68">
        <f>$A49*population!S49*1000*$X$2</f>
        <v>24.4803675</v>
      </c>
      <c r="T49" s="68">
        <f>$A49*population!T49*1000*$X$2</f>
        <v>23.741333749999999</v>
      </c>
      <c r="U49" s="68">
        <f>$A49*population!U49*1000*$X$2</f>
        <v>23.057141249999997</v>
      </c>
      <c r="V49" s="68">
        <f>$A49*population!V49*1000*$X$2</f>
        <v>22.35396875</v>
      </c>
      <c r="W49" s="64">
        <f t="shared" si="3"/>
        <v>68.775144091612233</v>
      </c>
    </row>
    <row r="50" spans="1:23" ht="64" x14ac:dyDescent="0.2">
      <c r="A50" s="68">
        <f t="shared" si="5"/>
        <v>250</v>
      </c>
      <c r="B50" s="69" t="s">
        <v>172</v>
      </c>
      <c r="C50" s="69" t="s">
        <v>146</v>
      </c>
      <c r="D50" s="70" t="s">
        <v>152</v>
      </c>
      <c r="E50" s="68"/>
      <c r="F50" s="68">
        <f>$A50*population!F50*1000*$X$2</f>
        <v>32.546046249999996</v>
      </c>
      <c r="G50" s="68">
        <f>$A50*population!G50*1000*$X$2</f>
        <v>32.261346249999995</v>
      </c>
      <c r="H50" s="68">
        <f>$A50*population!H50*1000*$X$2</f>
        <v>32.698524999999997</v>
      </c>
      <c r="I50" s="68">
        <f>$A50*population!I50*1000*$X$2</f>
        <v>32.787767500000001</v>
      </c>
      <c r="J50" s="68">
        <f>$A50*population!J50*1000*$X$2</f>
        <v>32.456164999999999</v>
      </c>
      <c r="K50" s="68">
        <f>$A50*population!K50*1000*$X$2</f>
        <v>31.41801375</v>
      </c>
      <c r="L50" s="68">
        <f>$A50*population!L50*1000*$X$2</f>
        <v>30.4692875</v>
      </c>
      <c r="M50" s="68">
        <f>$A50*population!M50*1000*$X$2</f>
        <v>29.71538</v>
      </c>
      <c r="N50" s="68">
        <f>$A50*population!N50*1000*$X$2</f>
        <v>28.991311249999999</v>
      </c>
      <c r="O50" s="68">
        <f>$A50*population!O50*1000*$X$2</f>
        <v>28.332851249999997</v>
      </c>
      <c r="P50" s="68">
        <f>$A50*population!P50*1000*$X$2</f>
        <v>27.6098775</v>
      </c>
      <c r="Q50" s="68">
        <f>$A50*population!Q50*1000*$X$2</f>
        <v>26.82740875</v>
      </c>
      <c r="R50" s="68">
        <f>$A50*population!R50*1000*$X$2</f>
        <v>25.96473125</v>
      </c>
      <c r="S50" s="68">
        <f>$A50*population!S50*1000*$X$2</f>
        <v>25.138918749999998</v>
      </c>
      <c r="T50" s="68">
        <f>$A50*population!T50*1000*$X$2</f>
        <v>24.3340025</v>
      </c>
      <c r="U50" s="68">
        <f>$A50*population!U50*1000*$X$2</f>
        <v>23.598892499999998</v>
      </c>
      <c r="V50" s="68">
        <f>$A50*population!V50*1000*$X$2</f>
        <v>22.918167499999999</v>
      </c>
      <c r="W50" s="64">
        <f t="shared" si="3"/>
        <v>70.41767016477462</v>
      </c>
    </row>
    <row r="51" spans="1:23" ht="64" x14ac:dyDescent="0.2">
      <c r="A51" s="68">
        <f t="shared" si="5"/>
        <v>250</v>
      </c>
      <c r="B51" s="69" t="s">
        <v>172</v>
      </c>
      <c r="C51" s="69" t="s">
        <v>146</v>
      </c>
      <c r="D51" s="70" t="s">
        <v>153</v>
      </c>
      <c r="E51" s="68"/>
      <c r="F51" s="68">
        <f>$A51*population!F51*1000*$X$2</f>
        <v>33.03094875</v>
      </c>
      <c r="G51" s="68">
        <f>$A51*population!G51*1000*$X$2</f>
        <v>32.376959999999997</v>
      </c>
      <c r="H51" s="68">
        <f>$A51*population!H51*1000*$X$2</f>
        <v>32.088427500000002</v>
      </c>
      <c r="I51" s="68">
        <f>$A51*population!I51*1000*$X$2</f>
        <v>32.534822499999997</v>
      </c>
      <c r="J51" s="68">
        <f>$A51*population!J51*1000*$X$2</f>
        <v>32.620323749999997</v>
      </c>
      <c r="K51" s="68">
        <f>$A51*population!K51*1000*$X$2</f>
        <v>32.286531249999996</v>
      </c>
      <c r="L51" s="68">
        <f>$A51*population!L51*1000*$X$2</f>
        <v>31.247649999999997</v>
      </c>
      <c r="M51" s="68">
        <f>$A51*population!M51*1000*$X$2</f>
        <v>30.308504999999997</v>
      </c>
      <c r="N51" s="68">
        <f>$A51*population!N51*1000*$X$2</f>
        <v>29.563631249999997</v>
      </c>
      <c r="O51" s="68">
        <f>$A51*population!O51*1000*$X$2</f>
        <v>28.848048749999997</v>
      </c>
      <c r="P51" s="68">
        <f>$A51*population!P51*1000*$X$2</f>
        <v>28.1975275</v>
      </c>
      <c r="Q51" s="68">
        <f>$A51*population!Q51*1000*$X$2</f>
        <v>27.481853749999999</v>
      </c>
      <c r="R51" s="68">
        <f>$A51*population!R51*1000*$X$2</f>
        <v>26.70604625</v>
      </c>
      <c r="S51" s="68">
        <f>$A51*population!S51*1000*$X$2</f>
        <v>25.849573749999998</v>
      </c>
      <c r="T51" s="68">
        <f>$A51*population!T51*1000*$X$2</f>
        <v>25.029692499999999</v>
      </c>
      <c r="U51" s="68">
        <f>$A51*population!U51*1000*$X$2</f>
        <v>24.230068749999997</v>
      </c>
      <c r="V51" s="68">
        <f>$A51*population!V51*1000*$X$2</f>
        <v>23.499703749999998</v>
      </c>
      <c r="W51" s="64">
        <f t="shared" si="3"/>
        <v>71.144501261108942</v>
      </c>
    </row>
    <row r="52" spans="1:23" ht="64" x14ac:dyDescent="0.2">
      <c r="A52" s="68">
        <f t="shared" si="5"/>
        <v>250</v>
      </c>
      <c r="B52" s="69" t="s">
        <v>172</v>
      </c>
      <c r="C52" s="69" t="s">
        <v>146</v>
      </c>
      <c r="D52" s="70" t="s">
        <v>154</v>
      </c>
      <c r="E52" s="68"/>
      <c r="F52" s="68">
        <f>$A52*population!F52*1000*$X$2</f>
        <v>34.847097499999997</v>
      </c>
      <c r="G52" s="68">
        <f>$A52*population!G52*1000*$X$2</f>
        <v>32.830837500000001</v>
      </c>
      <c r="H52" s="68">
        <f>$A52*population!H52*1000*$X$2</f>
        <v>32.158963749999998</v>
      </c>
      <c r="I52" s="68">
        <f>$A52*population!I52*1000*$X$2</f>
        <v>31.880559999999999</v>
      </c>
      <c r="J52" s="68">
        <f>$A52*population!J52*1000*$X$2</f>
        <v>32.332886250000001</v>
      </c>
      <c r="K52" s="68">
        <f>$A52*population!K52*1000*$X$2</f>
        <v>32.427512499999999</v>
      </c>
      <c r="L52" s="68">
        <f>$A52*population!L52*1000*$X$2</f>
        <v>32.099286249999999</v>
      </c>
      <c r="M52" s="68">
        <f>$A52*population!M52*1000*$X$2</f>
        <v>31.071719999999999</v>
      </c>
      <c r="N52" s="68">
        <f>$A52*population!N52*1000*$X$2</f>
        <v>30.143251249999999</v>
      </c>
      <c r="O52" s="68">
        <f>$A52*population!O52*1000*$X$2</f>
        <v>29.408323749999997</v>
      </c>
      <c r="P52" s="68">
        <f>$A52*population!P52*1000*$X$2</f>
        <v>28.702504999999999</v>
      </c>
      <c r="Q52" s="68">
        <f>$A52*population!Q52*1000*$X$2</f>
        <v>28.060834999999997</v>
      </c>
      <c r="R52" s="68">
        <f>$A52*population!R52*1000*$X$2</f>
        <v>27.353465</v>
      </c>
      <c r="S52" s="68">
        <f>$A52*population!S52*1000*$X$2</f>
        <v>26.585139999999999</v>
      </c>
      <c r="T52" s="68">
        <f>$A52*population!T52*1000*$X$2</f>
        <v>25.735967499999997</v>
      </c>
      <c r="U52" s="68">
        <f>$A52*population!U52*1000*$X$2</f>
        <v>24.922564999999999</v>
      </c>
      <c r="V52" s="68">
        <f>$A52*population!V52*1000*$X$2</f>
        <v>24.128963749999997</v>
      </c>
      <c r="W52" s="64">
        <f t="shared" si="3"/>
        <v>69.242391708520344</v>
      </c>
    </row>
    <row r="53" spans="1:23" ht="64" x14ac:dyDescent="0.2">
      <c r="A53" s="68">
        <f t="shared" si="5"/>
        <v>250</v>
      </c>
      <c r="B53" s="69" t="s">
        <v>172</v>
      </c>
      <c r="C53" s="69" t="s">
        <v>146</v>
      </c>
      <c r="D53" s="70" t="s">
        <v>155</v>
      </c>
      <c r="E53" s="68"/>
      <c r="F53" s="68">
        <f>$A53*population!F53*1000*$X$2</f>
        <v>30.827717499999999</v>
      </c>
      <c r="G53" s="68">
        <f>$A53*population!G53*1000*$X$2</f>
        <v>34.512757499999999</v>
      </c>
      <c r="H53" s="68">
        <f>$A53*population!H53*1000*$X$2</f>
        <v>32.48928875</v>
      </c>
      <c r="I53" s="68">
        <f>$A53*population!I53*1000*$X$2</f>
        <v>31.833931249999999</v>
      </c>
      <c r="J53" s="68">
        <f>$A53*population!J53*1000*$X$2</f>
        <v>31.577336249999998</v>
      </c>
      <c r="K53" s="68">
        <f>$A53*population!K53*1000*$X$2</f>
        <v>32.046361249999997</v>
      </c>
      <c r="L53" s="68">
        <f>$A53*population!L53*1000*$X$2</f>
        <v>32.157777500000002</v>
      </c>
      <c r="M53" s="68">
        <f>$A53*population!M53*1000*$X$2</f>
        <v>31.842508749999997</v>
      </c>
      <c r="N53" s="68">
        <f>$A53*population!N53*1000*$X$2</f>
        <v>30.828994999999999</v>
      </c>
      <c r="O53" s="68">
        <f>$A53*population!O53*1000*$X$2</f>
        <v>29.91384875</v>
      </c>
      <c r="P53" s="68">
        <f>$A53*population!P53*1000*$X$2</f>
        <v>29.191422499999998</v>
      </c>
      <c r="Q53" s="68">
        <f>$A53*population!Q53*1000*$X$2</f>
        <v>28.497739999999997</v>
      </c>
      <c r="R53" s="68">
        <f>$A53*population!R53*1000*$X$2</f>
        <v>27.867293749999998</v>
      </c>
      <c r="S53" s="68">
        <f>$A53*population!S53*1000*$X$2</f>
        <v>27.170143749999998</v>
      </c>
      <c r="T53" s="68">
        <f>$A53*population!T53*1000*$X$2</f>
        <v>26.41130875</v>
      </c>
      <c r="U53" s="68">
        <f>$A53*population!U53*1000*$X$2</f>
        <v>25.570987499999998</v>
      </c>
      <c r="V53" s="68">
        <f>$A53*population!V53*1000*$X$2</f>
        <v>24.765706249999997</v>
      </c>
      <c r="W53" s="64">
        <f t="shared" si="3"/>
        <v>80.335841438796109</v>
      </c>
    </row>
    <row r="54" spans="1:23" ht="64" x14ac:dyDescent="0.2">
      <c r="A54" s="68">
        <f t="shared" si="5"/>
        <v>250</v>
      </c>
      <c r="B54" s="69" t="s">
        <v>172</v>
      </c>
      <c r="C54" s="69" t="s">
        <v>146</v>
      </c>
      <c r="D54" s="70" t="s">
        <v>156</v>
      </c>
      <c r="E54" s="68"/>
      <c r="F54" s="68">
        <f>$A54*population!F54*1000*$X$2</f>
        <v>28.061564999999998</v>
      </c>
      <c r="G54" s="68">
        <f>$A54*population!G54*1000*$X$2</f>
        <v>30.423297499999997</v>
      </c>
      <c r="H54" s="68">
        <f>$A54*population!H54*1000*$X$2</f>
        <v>34.0764</v>
      </c>
      <c r="I54" s="68">
        <f>$A54*population!I54*1000*$X$2</f>
        <v>32.073462499999998</v>
      </c>
      <c r="J54" s="68">
        <f>$A54*population!J54*1000*$X$2</f>
        <v>31.443016249999999</v>
      </c>
      <c r="K54" s="68">
        <f>$A54*population!K54*1000*$X$2</f>
        <v>31.211332499999997</v>
      </c>
      <c r="L54" s="68">
        <f>$A54*population!L54*1000*$X$2</f>
        <v>31.699793749999998</v>
      </c>
      <c r="M54" s="68">
        <f>$A54*population!M54*1000*$X$2</f>
        <v>31.828821249999997</v>
      </c>
      <c r="N54" s="68">
        <f>$A54*population!N54*1000*$X$2</f>
        <v>31.530433749999997</v>
      </c>
      <c r="O54" s="68">
        <f>$A54*population!O54*1000*$X$2</f>
        <v>30.5349875</v>
      </c>
      <c r="P54" s="68">
        <f>$A54*population!P54*1000*$X$2</f>
        <v>29.6370875</v>
      </c>
      <c r="Q54" s="68">
        <f>$A54*population!Q54*1000*$X$2</f>
        <v>28.93108625</v>
      </c>
      <c r="R54" s="68">
        <f>$A54*population!R54*1000*$X$2</f>
        <v>28.253281249999997</v>
      </c>
      <c r="S54" s="68">
        <f>$A54*population!S54*1000*$X$2</f>
        <v>27.637252499999999</v>
      </c>
      <c r="T54" s="68">
        <f>$A54*population!T54*1000*$X$2</f>
        <v>26.953424999999999</v>
      </c>
      <c r="U54" s="68">
        <f>$A54*population!U54*1000*$X$2</f>
        <v>26.2068175</v>
      </c>
      <c r="V54" s="68">
        <f>$A54*population!V54*1000*$X$2</f>
        <v>25.378084999999999</v>
      </c>
      <c r="W54" s="64">
        <f t="shared" si="3"/>
        <v>90.437169131514935</v>
      </c>
    </row>
    <row r="55" spans="1:23" ht="64" x14ac:dyDescent="0.2">
      <c r="A55" s="68">
        <f t="shared" si="5"/>
        <v>250</v>
      </c>
      <c r="B55" s="69" t="s">
        <v>172</v>
      </c>
      <c r="C55" s="69" t="s">
        <v>146</v>
      </c>
      <c r="D55" s="70" t="s">
        <v>157</v>
      </c>
      <c r="E55" s="68"/>
      <c r="F55" s="68">
        <f>$A55*population!F55*1000*$X$2</f>
        <v>28.308852499999997</v>
      </c>
      <c r="G55" s="68">
        <f>$A55*population!G55*1000*$X$2</f>
        <v>27.591079999999998</v>
      </c>
      <c r="H55" s="68">
        <f>$A55*population!H55*1000*$X$2</f>
        <v>29.929908749999999</v>
      </c>
      <c r="I55" s="68">
        <f>$A55*population!I55*1000*$X$2</f>
        <v>33.560016249999997</v>
      </c>
      <c r="J55" s="68">
        <f>$A55*population!J55*1000*$X$2</f>
        <v>31.591388749999997</v>
      </c>
      <c r="K55" s="68">
        <f>$A55*population!K55*1000*$X$2</f>
        <v>30.98932125</v>
      </c>
      <c r="L55" s="68">
        <f>$A55*population!L55*1000*$X$2</f>
        <v>30.78364375</v>
      </c>
      <c r="M55" s="68">
        <f>$A55*population!M55*1000*$X$2</f>
        <v>31.289807499999998</v>
      </c>
      <c r="N55" s="68">
        <f>$A55*population!N55*1000*$X$2</f>
        <v>31.442012499999997</v>
      </c>
      <c r="O55" s="68">
        <f>$A55*population!O55*1000*$X$2</f>
        <v>31.165889999999997</v>
      </c>
      <c r="P55" s="68">
        <f>$A55*population!P55*1000*$X$2</f>
        <v>30.194716249999999</v>
      </c>
      <c r="Q55" s="68">
        <f>$A55*population!Q55*1000*$X$2</f>
        <v>29.319993749999998</v>
      </c>
      <c r="R55" s="68">
        <f>$A55*population!R55*1000*$X$2</f>
        <v>28.636074999999998</v>
      </c>
      <c r="S55" s="68">
        <f>$A55*population!S55*1000*$X$2</f>
        <v>27.97934875</v>
      </c>
      <c r="T55" s="68">
        <f>$A55*population!T55*1000*$X$2</f>
        <v>27.38275625</v>
      </c>
      <c r="U55" s="68">
        <f>$A55*population!U55*1000*$X$2</f>
        <v>26.716904999999997</v>
      </c>
      <c r="V55" s="68">
        <f>$A55*population!V55*1000*$X$2</f>
        <v>25.987087499999998</v>
      </c>
      <c r="W55" s="64">
        <f t="shared" si="3"/>
        <v>91.798448912756186</v>
      </c>
    </row>
    <row r="56" spans="1:23" ht="64" x14ac:dyDescent="0.2">
      <c r="A56" s="68">
        <f t="shared" si="5"/>
        <v>250</v>
      </c>
      <c r="B56" s="69" t="s">
        <v>172</v>
      </c>
      <c r="C56" s="69" t="s">
        <v>146</v>
      </c>
      <c r="D56" s="70" t="s">
        <v>158</v>
      </c>
      <c r="E56" s="68"/>
      <c r="F56" s="68">
        <f>$A56*population!F56*1000*$X$2</f>
        <v>26.502923749999997</v>
      </c>
      <c r="G56" s="68">
        <f>$A56*population!G56*1000*$X$2</f>
        <v>27.672931249999998</v>
      </c>
      <c r="H56" s="68">
        <f>$A56*population!H56*1000*$X$2</f>
        <v>26.973682499999999</v>
      </c>
      <c r="I56" s="68">
        <f>$A56*population!I56*1000*$X$2</f>
        <v>29.285227499999998</v>
      </c>
      <c r="J56" s="68">
        <f>$A56*population!J56*1000*$X$2</f>
        <v>32.896446249999997</v>
      </c>
      <c r="K56" s="68">
        <f>$A56*population!K56*1000*$X$2</f>
        <v>30.970614999999999</v>
      </c>
      <c r="L56" s="68">
        <f>$A56*population!L56*1000*$X$2</f>
        <v>30.402492499999997</v>
      </c>
      <c r="M56" s="68">
        <f>$A56*population!M56*1000*$X$2</f>
        <v>30.225193749999999</v>
      </c>
      <c r="N56" s="68">
        <f>$A56*population!N56*1000*$X$2</f>
        <v>30.756359999999997</v>
      </c>
      <c r="O56" s="68">
        <f>$A56*population!O56*1000*$X$2</f>
        <v>30.941688749999997</v>
      </c>
      <c r="P56" s="68">
        <f>$A56*population!P56*1000*$X$2</f>
        <v>30.6970475</v>
      </c>
      <c r="Q56" s="68">
        <f>$A56*population!Q56*1000*$X$2</f>
        <v>29.760548749999998</v>
      </c>
      <c r="R56" s="68">
        <f>$A56*population!R56*1000*$X$2</f>
        <v>28.919314999999997</v>
      </c>
      <c r="S56" s="68">
        <f>$A56*population!S56*1000*$X$2</f>
        <v>28.2668775</v>
      </c>
      <c r="T56" s="68">
        <f>$A56*population!T56*1000*$X$2</f>
        <v>27.640719999999998</v>
      </c>
      <c r="U56" s="68">
        <f>$A56*population!U56*1000*$X$2</f>
        <v>27.072049999999997</v>
      </c>
      <c r="V56" s="68">
        <f>$A56*population!V56*1000*$X$2</f>
        <v>26.43229625</v>
      </c>
      <c r="W56" s="64">
        <f t="shared" si="3"/>
        <v>99.733510533908557</v>
      </c>
    </row>
    <row r="57" spans="1:23" ht="64" x14ac:dyDescent="0.2">
      <c r="A57" s="68">
        <f t="shared" si="5"/>
        <v>250</v>
      </c>
      <c r="B57" s="69" t="s">
        <v>172</v>
      </c>
      <c r="C57" s="69" t="s">
        <v>146</v>
      </c>
      <c r="D57" s="70" t="s">
        <v>159</v>
      </c>
      <c r="E57" s="68"/>
      <c r="F57" s="68">
        <f>$A57*population!F57*1000*$X$2</f>
        <v>22.0921725</v>
      </c>
      <c r="G57" s="68">
        <f>$A57*population!G57*1000*$X$2</f>
        <v>25.6323075</v>
      </c>
      <c r="H57" s="68">
        <f>$A57*population!H57*1000*$X$2</f>
        <v>26.79273375</v>
      </c>
      <c r="I57" s="68">
        <f>$A57*population!I57*1000*$X$2</f>
        <v>26.123049999999999</v>
      </c>
      <c r="J57" s="68">
        <f>$A57*population!J57*1000*$X$2</f>
        <v>28.3990075</v>
      </c>
      <c r="K57" s="68">
        <f>$A57*population!K57*1000*$X$2</f>
        <v>31.977467499999999</v>
      </c>
      <c r="L57" s="68">
        <f>$A57*population!L57*1000*$X$2</f>
        <v>30.113412499999999</v>
      </c>
      <c r="M57" s="68">
        <f>$A57*population!M57*1000*$X$2</f>
        <v>29.588816249999997</v>
      </c>
      <c r="N57" s="68">
        <f>$A57*population!N57*1000*$X$2</f>
        <v>29.452306249999999</v>
      </c>
      <c r="O57" s="68">
        <f>$A57*population!O57*1000*$X$2</f>
        <v>30.018694999999997</v>
      </c>
      <c r="P57" s="68">
        <f>$A57*population!P57*1000*$X$2</f>
        <v>30.251382499999998</v>
      </c>
      <c r="Q57" s="68">
        <f>$A57*population!Q57*1000*$X$2</f>
        <v>30.051727499999998</v>
      </c>
      <c r="R57" s="68">
        <f>$A57*population!R57*1000*$X$2</f>
        <v>29.165507499999997</v>
      </c>
      <c r="S57" s="68">
        <f>$A57*population!S57*1000*$X$2</f>
        <v>28.372544999999999</v>
      </c>
      <c r="T57" s="68">
        <f>$A57*population!T57*1000*$X$2</f>
        <v>27.765915</v>
      </c>
      <c r="U57" s="68">
        <f>$A57*population!U57*1000*$X$2</f>
        <v>27.18364875</v>
      </c>
      <c r="V57" s="68">
        <f>$A57*population!V57*1000*$X$2</f>
        <v>26.655676249999999</v>
      </c>
      <c r="W57" s="64">
        <f t="shared" si="3"/>
        <v>120.65665452322536</v>
      </c>
    </row>
    <row r="58" spans="1:23" ht="64" x14ac:dyDescent="0.2">
      <c r="A58" s="68">
        <f t="shared" si="5"/>
        <v>250</v>
      </c>
      <c r="B58" s="69" t="s">
        <v>172</v>
      </c>
      <c r="C58" s="69" t="s">
        <v>146</v>
      </c>
      <c r="D58" s="70" t="s">
        <v>160</v>
      </c>
      <c r="E58" s="68"/>
      <c r="F58" s="68">
        <f>$A58*population!F58*1000*$X$2</f>
        <v>17.788183749999998</v>
      </c>
      <c r="G58" s="68">
        <f>$A58*population!G58*1000*$X$2</f>
        <v>20.941875</v>
      </c>
      <c r="H58" s="68">
        <f>$A58*population!H58*1000*$X$2</f>
        <v>24.390394999999998</v>
      </c>
      <c r="I58" s="68">
        <f>$A58*population!I58*1000*$X$2</f>
        <v>25.546167499999999</v>
      </c>
      <c r="J58" s="68">
        <f>$A58*population!J58*1000*$X$2</f>
        <v>24.926853749999999</v>
      </c>
      <c r="K58" s="68">
        <f>$A58*population!K58*1000*$X$2</f>
        <v>27.1561825</v>
      </c>
      <c r="L58" s="68">
        <f>$A58*population!L58*1000*$X$2</f>
        <v>30.682812499999997</v>
      </c>
      <c r="M58" s="68">
        <f>$A58*population!M58*1000*$X$2</f>
        <v>28.908821249999999</v>
      </c>
      <c r="N58" s="68">
        <f>$A58*population!N58*1000*$X$2</f>
        <v>28.4481</v>
      </c>
      <c r="O58" s="68">
        <f>$A58*population!O58*1000*$X$2</f>
        <v>28.368986249999999</v>
      </c>
      <c r="P58" s="68">
        <f>$A58*population!P58*1000*$X$2</f>
        <v>28.9837375</v>
      </c>
      <c r="Q58" s="68">
        <f>$A58*population!Q58*1000*$X$2</f>
        <v>29.281212499999999</v>
      </c>
      <c r="R58" s="68">
        <f>$A58*population!R58*1000*$X$2</f>
        <v>29.144611249999997</v>
      </c>
      <c r="S58" s="68">
        <f>$A58*population!S58*1000*$X$2</f>
        <v>28.330204999999999</v>
      </c>
      <c r="T58" s="68">
        <f>$A58*population!T58*1000*$X$2</f>
        <v>27.606774999999999</v>
      </c>
      <c r="U58" s="68">
        <f>$A58*population!U58*1000*$X$2</f>
        <v>27.064841249999997</v>
      </c>
      <c r="V58" s="68">
        <f>$A58*population!V58*1000*$X$2</f>
        <v>26.54526375</v>
      </c>
      <c r="W58" s="64">
        <f t="shared" si="3"/>
        <v>149.22975905283192</v>
      </c>
    </row>
    <row r="59" spans="1:23" ht="64" x14ac:dyDescent="0.2">
      <c r="A59" s="68">
        <f t="shared" si="5"/>
        <v>250</v>
      </c>
      <c r="B59" s="69" t="s">
        <v>172</v>
      </c>
      <c r="C59" s="69" t="s">
        <v>146</v>
      </c>
      <c r="D59" s="70" t="s">
        <v>161</v>
      </c>
      <c r="E59" s="68"/>
      <c r="F59" s="68">
        <f>$A59*population!F59*1000*$X$2</f>
        <v>14.987173749999998</v>
      </c>
      <c r="G59" s="68">
        <f>$A59*population!G59*1000*$X$2</f>
        <v>16.315956249999999</v>
      </c>
      <c r="H59" s="68">
        <f>$A59*population!H59*1000*$X$2</f>
        <v>19.310233749999998</v>
      </c>
      <c r="I59" s="68">
        <f>$A59*population!I59*1000*$X$2</f>
        <v>22.61585625</v>
      </c>
      <c r="J59" s="68">
        <f>$A59*population!J59*1000*$X$2</f>
        <v>23.774639999999998</v>
      </c>
      <c r="K59" s="68">
        <f>$A59*population!K59*1000*$X$2</f>
        <v>23.24174</v>
      </c>
      <c r="L59" s="68">
        <f>$A59*population!L59*1000*$X$2</f>
        <v>25.405094999999999</v>
      </c>
      <c r="M59" s="68">
        <f>$A59*population!M59*1000*$X$2</f>
        <v>28.840748749999999</v>
      </c>
      <c r="N59" s="68">
        <f>$A59*population!N59*1000*$X$2</f>
        <v>27.205366249999997</v>
      </c>
      <c r="O59" s="68">
        <f>$A59*population!O59*1000*$X$2</f>
        <v>26.835347499999997</v>
      </c>
      <c r="P59" s="68">
        <f>$A59*population!P59*1000*$X$2</f>
        <v>26.834799999999998</v>
      </c>
      <c r="Q59" s="68">
        <f>$A59*population!Q59*1000*$X$2</f>
        <v>27.511875</v>
      </c>
      <c r="R59" s="68">
        <f>$A59*population!R59*1000*$X$2</f>
        <v>27.895125</v>
      </c>
      <c r="S59" s="68">
        <f>$A59*population!S59*1000*$X$2</f>
        <v>27.843568749999999</v>
      </c>
      <c r="T59" s="68">
        <f>$A59*population!T59*1000*$X$2</f>
        <v>27.131271249999998</v>
      </c>
      <c r="U59" s="68">
        <f>$A59*population!U59*1000*$X$2</f>
        <v>26.504931249999998</v>
      </c>
      <c r="V59" s="68">
        <f>$A59*population!V59*1000*$X$2</f>
        <v>26.054247499999999</v>
      </c>
      <c r="W59" s="64">
        <f t="shared" si="3"/>
        <v>173.84363412748186</v>
      </c>
    </row>
    <row r="60" spans="1:23" ht="64" x14ac:dyDescent="0.2">
      <c r="A60" s="68">
        <f t="shared" si="5"/>
        <v>250</v>
      </c>
      <c r="B60" s="69" t="s">
        <v>172</v>
      </c>
      <c r="C60" s="69" t="s">
        <v>146</v>
      </c>
      <c r="D60" s="70" t="s">
        <v>162</v>
      </c>
      <c r="E60" s="68"/>
      <c r="F60" s="68">
        <f>$A60*population!F60*1000*$X$2</f>
        <v>9.8208725000000001</v>
      </c>
      <c r="G60" s="68">
        <f>$A60*population!G60*1000*$X$2</f>
        <v>13.025846249999999</v>
      </c>
      <c r="H60" s="68">
        <f>$A60*population!H60*1000*$X$2</f>
        <v>14.271682499999999</v>
      </c>
      <c r="I60" s="68">
        <f>$A60*population!I60*1000*$X$2</f>
        <v>17.029074999999999</v>
      </c>
      <c r="J60" s="68">
        <f>$A60*population!J60*1000*$X$2</f>
        <v>20.111134999999997</v>
      </c>
      <c r="K60" s="68">
        <f>$A60*population!K60*1000*$X$2</f>
        <v>21.270557499999999</v>
      </c>
      <c r="L60" s="68">
        <f>$A60*population!L60*1000*$X$2</f>
        <v>20.866319999999998</v>
      </c>
      <c r="M60" s="68">
        <f>$A60*population!M60*1000*$X$2</f>
        <v>22.923003749999999</v>
      </c>
      <c r="N60" s="68">
        <f>$A60*population!N60*1000*$X$2</f>
        <v>26.202984999999998</v>
      </c>
      <c r="O60" s="68">
        <f>$A60*population!O60*1000*$X$2</f>
        <v>24.771181249999998</v>
      </c>
      <c r="P60" s="68">
        <f>$A60*population!P60*1000*$X$2</f>
        <v>24.523711249999998</v>
      </c>
      <c r="Q60" s="68">
        <f>$A60*population!Q60*1000*$X$2</f>
        <v>24.624724999999998</v>
      </c>
      <c r="R60" s="68">
        <f>$A60*population!R60*1000*$X$2</f>
        <v>25.375529999999998</v>
      </c>
      <c r="S60" s="68">
        <f>$A60*population!S60*1000*$X$2</f>
        <v>25.867002499999998</v>
      </c>
      <c r="T60" s="68">
        <f>$A60*population!T60*1000*$X$2</f>
        <v>25.928504999999998</v>
      </c>
      <c r="U60" s="68">
        <f>$A60*population!U60*1000*$X$2</f>
        <v>25.3567325</v>
      </c>
      <c r="V60" s="68">
        <f>$A60*population!V60*1000*$X$2</f>
        <v>24.86599</v>
      </c>
      <c r="W60" s="64">
        <f t="shared" si="3"/>
        <v>253.19532454982996</v>
      </c>
    </row>
    <row r="61" spans="1:23" ht="64" x14ac:dyDescent="0.2">
      <c r="A61" s="68">
        <f t="shared" si="5"/>
        <v>250</v>
      </c>
      <c r="B61" s="69" t="s">
        <v>172</v>
      </c>
      <c r="C61" s="69" t="s">
        <v>146</v>
      </c>
      <c r="D61" s="70" t="s">
        <v>163</v>
      </c>
      <c r="E61" s="68"/>
      <c r="F61" s="68">
        <f>$A61*population!F61*1000*$X$2</f>
        <v>6.2292724999999995</v>
      </c>
      <c r="G61" s="68">
        <f>$A61*population!G61*1000*$X$2</f>
        <v>7.8365499999999999</v>
      </c>
      <c r="H61" s="68">
        <f>$A61*population!H61*1000*$X$2</f>
        <v>10.488822499999999</v>
      </c>
      <c r="I61" s="68">
        <f>$A61*population!I61*1000*$X$2</f>
        <v>11.61074125</v>
      </c>
      <c r="J61" s="68">
        <f>$A61*population!J61*1000*$X$2</f>
        <v>14.019376249999999</v>
      </c>
      <c r="K61" s="68">
        <f>$A61*population!K61*1000*$X$2</f>
        <v>16.758153749999998</v>
      </c>
      <c r="L61" s="68">
        <f>$A61*population!L61*1000*$X$2</f>
        <v>17.895402499999999</v>
      </c>
      <c r="M61" s="68">
        <f>$A61*population!M61*1000*$X$2</f>
        <v>17.6552325</v>
      </c>
      <c r="N61" s="68">
        <f>$A61*population!N61*1000*$X$2</f>
        <v>19.53890625</v>
      </c>
      <c r="O61" s="68">
        <f>$A61*population!O61*1000*$X$2</f>
        <v>22.55490125</v>
      </c>
      <c r="P61" s="68">
        <f>$A61*population!P61*1000*$X$2</f>
        <v>21.400132499999998</v>
      </c>
      <c r="Q61" s="68">
        <f>$A61*population!Q61*1000*$X$2</f>
        <v>21.302677499999998</v>
      </c>
      <c r="R61" s="68">
        <f>$A61*population!R61*1000*$X$2</f>
        <v>21.519578749999997</v>
      </c>
      <c r="S61" s="68">
        <f>$A61*population!S61*1000*$X$2</f>
        <v>22.3396425</v>
      </c>
      <c r="T61" s="68">
        <f>$A61*population!T61*1000*$X$2</f>
        <v>22.952112499999998</v>
      </c>
      <c r="U61" s="68">
        <f>$A61*population!U61*1000*$X$2</f>
        <v>23.148573749999997</v>
      </c>
      <c r="V61" s="68">
        <f>$A61*population!V61*1000*$X$2</f>
        <v>22.762038749999999</v>
      </c>
      <c r="W61" s="64">
        <f t="shared" si="3"/>
        <v>365.40444730905574</v>
      </c>
    </row>
    <row r="62" spans="1:23" ht="64" x14ac:dyDescent="0.2">
      <c r="A62" s="68">
        <f t="shared" si="5"/>
        <v>250</v>
      </c>
      <c r="B62" s="69" t="s">
        <v>172</v>
      </c>
      <c r="C62" s="69" t="s">
        <v>146</v>
      </c>
      <c r="D62" s="70" t="s">
        <v>164</v>
      </c>
      <c r="E62" s="68"/>
      <c r="F62" s="68">
        <f>$A62*population!F62*1000*$X$2</f>
        <v>3.8440887499999996</v>
      </c>
      <c r="G62" s="68">
        <f>$A62*population!G62*1000*$X$2</f>
        <v>4.3675899999999999</v>
      </c>
      <c r="H62" s="68">
        <f>$A62*population!H62*1000*$X$2</f>
        <v>5.6019287499999999</v>
      </c>
      <c r="I62" s="68">
        <f>$A62*population!I62*1000*$X$2</f>
        <v>7.5824187499999995</v>
      </c>
      <c r="J62" s="68">
        <f>$A62*population!J62*1000*$X$2</f>
        <v>8.5070549999999994</v>
      </c>
      <c r="K62" s="68">
        <f>$A62*population!K62*1000*$X$2</f>
        <v>10.43690125</v>
      </c>
      <c r="L62" s="68">
        <f>$A62*population!L62*1000*$X$2</f>
        <v>12.682016249999998</v>
      </c>
      <c r="M62" s="68">
        <f>$A62*population!M62*1000*$X$2</f>
        <v>13.72181</v>
      </c>
      <c r="N62" s="68">
        <f>$A62*population!N62*1000*$X$2</f>
        <v>13.6387725</v>
      </c>
      <c r="O62" s="68">
        <f>$A62*population!O62*1000*$X$2</f>
        <v>15.241578749999999</v>
      </c>
      <c r="P62" s="68">
        <f>$A62*population!P62*1000*$X$2</f>
        <v>17.830706249999999</v>
      </c>
      <c r="Q62" s="68">
        <f>$A62*population!Q62*1000*$X$2</f>
        <v>17.000422499999999</v>
      </c>
      <c r="R62" s="68">
        <f>$A62*population!R62*1000*$X$2</f>
        <v>17.048784999999999</v>
      </c>
      <c r="S62" s="68">
        <f>$A62*population!S62*1000*$X$2</f>
        <v>17.3639625</v>
      </c>
      <c r="T62" s="68">
        <f>$A62*population!T62*1000*$X$2</f>
        <v>18.2147775</v>
      </c>
      <c r="U62" s="68">
        <f>$A62*population!U62*1000*$X$2</f>
        <v>18.923242500000001</v>
      </c>
      <c r="V62" s="68">
        <f>$A62*population!V62*1000*$X$2</f>
        <v>19.2542975</v>
      </c>
      <c r="W62" s="64">
        <f t="shared" si="3"/>
        <v>500.88067035392987</v>
      </c>
    </row>
    <row r="63" spans="1:23" ht="64" x14ac:dyDescent="0.2">
      <c r="A63" s="68">
        <f t="shared" si="5"/>
        <v>250</v>
      </c>
      <c r="B63" s="69" t="s">
        <v>172</v>
      </c>
      <c r="C63" s="69" t="s">
        <v>146</v>
      </c>
      <c r="D63" s="70" t="s">
        <v>165</v>
      </c>
      <c r="E63" s="68"/>
      <c r="F63" s="68">
        <f>$A63*population!F63*1000*$X$2</f>
        <v>1.8653324999999998</v>
      </c>
      <c r="G63" s="68">
        <f>$A63*population!G63*1000*$X$2</f>
        <v>2.224675</v>
      </c>
      <c r="H63" s="68">
        <f>$A63*population!H63*1000*$X$2</f>
        <v>2.58785</v>
      </c>
      <c r="I63" s="68">
        <f>$A63*population!I63*1000*$X$2</f>
        <v>3.4005224999999997</v>
      </c>
      <c r="J63" s="68">
        <f>$A63*population!J63*1000*$X$2</f>
        <v>4.6579474999999997</v>
      </c>
      <c r="K63" s="68">
        <f>$A63*population!K63*1000*$X$2</f>
        <v>5.3123924999999996</v>
      </c>
      <c r="L63" s="68">
        <f>$A63*population!L63*1000*$X$2</f>
        <v>6.6509387499999999</v>
      </c>
      <c r="M63" s="68">
        <f>$A63*population!M63*1000*$X$2</f>
        <v>8.2528325000000002</v>
      </c>
      <c r="N63" s="68">
        <f>$A63*population!N63*1000*$X$2</f>
        <v>9.0862187499999987</v>
      </c>
      <c r="O63" s="68">
        <f>$A63*population!O63*1000*$X$2</f>
        <v>9.113776249999999</v>
      </c>
      <c r="P63" s="68">
        <f>$A63*population!P63*1000*$X$2</f>
        <v>10.309151249999999</v>
      </c>
      <c r="Q63" s="68">
        <f>$A63*population!Q63*1000*$X$2</f>
        <v>12.273489999999999</v>
      </c>
      <c r="R63" s="68">
        <f>$A63*population!R63*1000*$X$2</f>
        <v>11.7765425</v>
      </c>
      <c r="S63" s="68">
        <f>$A63*population!S63*1000*$X$2</f>
        <v>11.924732499999999</v>
      </c>
      <c r="T63" s="68">
        <f>$A63*population!T63*1000*$X$2</f>
        <v>12.281519999999999</v>
      </c>
      <c r="U63" s="68">
        <f>$A63*population!U63*1000*$X$2</f>
        <v>13.0690075</v>
      </c>
      <c r="V63" s="68">
        <f>$A63*population!V63*1000*$X$2</f>
        <v>13.794901249999999</v>
      </c>
      <c r="W63" s="64">
        <f t="shared" si="3"/>
        <v>739.54114078857253</v>
      </c>
    </row>
    <row r="64" spans="1:23" ht="64" x14ac:dyDescent="0.2">
      <c r="A64" s="68">
        <f t="shared" si="5"/>
        <v>250</v>
      </c>
      <c r="B64" s="69" t="s">
        <v>172</v>
      </c>
      <c r="C64" s="69" t="s">
        <v>146</v>
      </c>
      <c r="D64" s="70" t="s">
        <v>166</v>
      </c>
      <c r="E64" s="68"/>
      <c r="F64" s="68">
        <f>$A64*population!F64*1000*$X$2</f>
        <v>0.63829374999999999</v>
      </c>
      <c r="G64" s="68">
        <f>$A64*population!G64*1000*$X$2</f>
        <v>0.83064874999999994</v>
      </c>
      <c r="H64" s="68">
        <f>$A64*population!H64*1000*$X$2</f>
        <v>1.01187125</v>
      </c>
      <c r="I64" s="68">
        <f>$A64*population!I64*1000*$X$2</f>
        <v>1.20970125</v>
      </c>
      <c r="J64" s="68">
        <f>$A64*population!J64*1000*$X$2</f>
        <v>1.6352912499999999</v>
      </c>
      <c r="K64" s="68">
        <f>$A64*population!K64*1000*$X$2</f>
        <v>2.2658287499999998</v>
      </c>
      <c r="L64" s="68">
        <f>$A64*population!L64*1000*$X$2</f>
        <v>2.6343874999999999</v>
      </c>
      <c r="M64" s="68">
        <f>$A64*population!M64*1000*$X$2</f>
        <v>3.3788962499999999</v>
      </c>
      <c r="N64" s="68">
        <f>$A64*population!N64*1000*$X$2</f>
        <v>4.3007949999999999</v>
      </c>
      <c r="O64" s="68">
        <f>$A64*population!O64*1000*$X$2</f>
        <v>4.8419987500000001</v>
      </c>
      <c r="P64" s="68">
        <f>$A64*population!P64*1000*$X$2</f>
        <v>4.9096149999999996</v>
      </c>
      <c r="Q64" s="68">
        <f>$A64*population!Q64*1000*$X$2</f>
        <v>5.6345962499999995</v>
      </c>
      <c r="R64" s="68">
        <f>$A64*population!R64*1000*$X$2</f>
        <v>6.8545175</v>
      </c>
      <c r="S64" s="68">
        <f>$A64*population!S64*1000*$X$2</f>
        <v>6.6369774999999995</v>
      </c>
      <c r="T64" s="68">
        <f>$A64*population!T64*1000*$X$2</f>
        <v>6.80953125</v>
      </c>
      <c r="U64" s="68">
        <f>$A64*population!U64*1000*$X$2</f>
        <v>7.1145799999999992</v>
      </c>
      <c r="V64" s="68">
        <f>$A64*population!V64*1000*$X$2</f>
        <v>7.7186549999999992</v>
      </c>
      <c r="W64" s="64">
        <f t="shared" si="3"/>
        <v>1209.2637598284489</v>
      </c>
    </row>
    <row r="65" spans="1:23" ht="64" x14ac:dyDescent="0.2">
      <c r="A65" s="68">
        <f t="shared" si="5"/>
        <v>250</v>
      </c>
      <c r="B65" s="69" t="s">
        <v>172</v>
      </c>
      <c r="C65" s="69" t="s">
        <v>146</v>
      </c>
      <c r="D65" s="70" t="s">
        <v>167</v>
      </c>
      <c r="E65" s="68"/>
      <c r="F65" s="68">
        <f>$A65*population!F65*1000*$X$2</f>
        <v>0.14965000000000001</v>
      </c>
      <c r="G65" s="68">
        <f>$A65*population!G65*1000*$X$2</f>
        <v>0.20923624999999998</v>
      </c>
      <c r="H65" s="68">
        <f>$A65*population!H65*1000*$X$2</f>
        <v>0.27849499999999999</v>
      </c>
      <c r="I65" s="68">
        <f>$A65*population!I65*1000*$X$2</f>
        <v>0.34611124999999998</v>
      </c>
      <c r="J65" s="68">
        <f>$A65*population!J65*1000*$X$2</f>
        <v>0.42504249999999999</v>
      </c>
      <c r="K65" s="68">
        <f>$A65*population!K65*1000*$X$2</f>
        <v>0.59056999999999993</v>
      </c>
      <c r="L65" s="68">
        <f>$A65*population!L65*1000*$X$2</f>
        <v>0.82745499999999994</v>
      </c>
      <c r="M65" s="68">
        <f>$A65*population!M65*1000*$X$2</f>
        <v>0.98285374999999997</v>
      </c>
      <c r="N65" s="68">
        <f>$A65*population!N65*1000*$X$2</f>
        <v>1.2921</v>
      </c>
      <c r="O65" s="68">
        <f>$A65*population!O65*1000*$X$2</f>
        <v>1.6884899999999998</v>
      </c>
      <c r="P65" s="68">
        <f>$A65*population!P65*1000*$X$2</f>
        <v>1.9501037499999998</v>
      </c>
      <c r="Q65" s="68">
        <f>$A65*population!Q65*1000*$X$2</f>
        <v>2.0078649999999998</v>
      </c>
      <c r="R65" s="68">
        <f>$A65*population!R65*1000*$X$2</f>
        <v>2.3434824999999999</v>
      </c>
      <c r="S65" s="68">
        <f>$A65*population!S65*1000*$X$2</f>
        <v>2.9172624999999996</v>
      </c>
      <c r="T65" s="68">
        <f>$A65*population!T65*1000*$X$2</f>
        <v>2.869265</v>
      </c>
      <c r="U65" s="68">
        <f>$A65*population!U65*1000*$X$2</f>
        <v>2.9959199999999999</v>
      </c>
      <c r="V65" s="68">
        <f>$A65*population!V65*1000*$X$2</f>
        <v>3.1865412499999999</v>
      </c>
      <c r="W65" s="64">
        <f t="shared" si="3"/>
        <v>2129.3292682926831</v>
      </c>
    </row>
    <row r="66" spans="1:23" ht="64" x14ac:dyDescent="0.2">
      <c r="A66" s="68">
        <f t="shared" si="5"/>
        <v>250</v>
      </c>
      <c r="B66" s="69" t="s">
        <v>172</v>
      </c>
      <c r="C66" s="69" t="s">
        <v>146</v>
      </c>
      <c r="D66" s="70" t="s">
        <v>168</v>
      </c>
      <c r="E66" s="68"/>
      <c r="F66" s="68">
        <f>$A66*population!F66*1000*$X$2</f>
        <v>2.4181249999999998E-2</v>
      </c>
      <c r="G66" s="68">
        <f>$A66*population!G66*1000*$X$2</f>
        <v>3.5769999999999996E-2</v>
      </c>
      <c r="H66" s="68">
        <f>$A66*population!H66*1000*$X$2</f>
        <v>5.0826249999999996E-2</v>
      </c>
      <c r="I66" s="68">
        <f>$A66*population!I66*1000*$X$2</f>
        <v>6.9076249999999992E-2</v>
      </c>
      <c r="J66" s="68">
        <f>$A66*population!J66*1000*$X$2</f>
        <v>8.7965000000000002E-2</v>
      </c>
      <c r="K66" s="68">
        <f>$A66*population!K66*1000*$X$2</f>
        <v>0.11013874999999999</v>
      </c>
      <c r="L66" s="68">
        <f>$A66*population!L66*1000*$X$2</f>
        <v>0.15293499999999999</v>
      </c>
      <c r="M66" s="68">
        <f>$A66*population!M66*1000*$X$2</f>
        <v>0.21708374999999999</v>
      </c>
      <c r="N66" s="68">
        <f>$A66*population!N66*1000*$X$2</f>
        <v>0.26991749999999998</v>
      </c>
      <c r="O66" s="68">
        <f>$A66*population!O66*1000*$X$2</f>
        <v>0.35779125000000001</v>
      </c>
      <c r="P66" s="68">
        <f>$A66*population!P66*1000*$X$2</f>
        <v>0.47751125</v>
      </c>
      <c r="Q66" s="68">
        <f>$A66*population!Q66*1000*$X$2</f>
        <v>0.57743</v>
      </c>
      <c r="R66" s="68">
        <f>$A66*population!R66*1000*$X$2</f>
        <v>0.62497124999999998</v>
      </c>
      <c r="S66" s="68">
        <f>$A66*population!S66*1000*$X$2</f>
        <v>0.72853999999999997</v>
      </c>
      <c r="T66" s="68">
        <f>$A66*population!T66*1000*$X$2</f>
        <v>0.91313875</v>
      </c>
      <c r="U66" s="68">
        <f>$A66*population!U66*1000*$X$2</f>
        <v>0.96542499999999998</v>
      </c>
      <c r="V66" s="68">
        <f>$A66*population!V66*1000*$X$2</f>
        <v>1.03003</v>
      </c>
      <c r="W66" s="64">
        <f t="shared" si="3"/>
        <v>4259.6226415094343</v>
      </c>
    </row>
    <row r="67" spans="1:23" ht="64" x14ac:dyDescent="0.2">
      <c r="A67" s="71">
        <f>A3</f>
        <v>100</v>
      </c>
      <c r="B67" s="72" t="s">
        <v>174</v>
      </c>
      <c r="C67" s="72" t="s">
        <v>146</v>
      </c>
      <c r="D67" s="73" t="s">
        <v>147</v>
      </c>
      <c r="E67" s="71"/>
      <c r="F67" s="71">
        <f>$A67*population!F67*1000*$X$2</f>
        <v>1.4260549999999999</v>
      </c>
      <c r="G67" s="71">
        <f>$A67*population!G67*1000*$X$2</f>
        <v>1.336776</v>
      </c>
      <c r="H67" s="71">
        <f>$A67*population!H67*1000*$X$2</f>
        <v>1.2659659999999999</v>
      </c>
      <c r="I67" s="71">
        <f>$A67*population!I67*1000*$X$2</f>
        <v>1.2361089999999999</v>
      </c>
      <c r="J67" s="71">
        <f>$A67*population!J67*1000*$X$2</f>
        <v>1.2459639999999998</v>
      </c>
      <c r="K67" s="71">
        <f>$A67*population!K67*1000*$X$2</f>
        <v>1.263849</v>
      </c>
      <c r="L67" s="71">
        <f>$A67*population!L67*1000*$X$2</f>
        <v>1.2585929999999999</v>
      </c>
      <c r="M67" s="71">
        <f>$A67*population!M67*1000*$X$2</f>
        <v>1.225962</v>
      </c>
      <c r="N67" s="71">
        <f>$A67*population!N67*1000*$X$2</f>
        <v>1.1840599999999999</v>
      </c>
      <c r="O67" s="71">
        <f>$A67*population!O67*1000*$X$2</f>
        <v>1.1542759999999999</v>
      </c>
      <c r="P67" s="71">
        <f>$A67*population!P67*1000*$X$2</f>
        <v>1.1442384999999999</v>
      </c>
      <c r="Q67" s="71">
        <f>$A67*population!Q67*1000*$X$2</f>
        <v>1.1468665</v>
      </c>
      <c r="R67" s="71">
        <f>$A67*population!R67*1000*$X$2</f>
        <v>1.1465744999999998</v>
      </c>
      <c r="S67" s="71">
        <f>$A67*population!S67*1000*$X$2</f>
        <v>1.1345295</v>
      </c>
      <c r="T67" s="71">
        <f>$A67*population!T67*1000*$X$2</f>
        <v>1.1133959999999998</v>
      </c>
      <c r="U67" s="71">
        <f>$A67*population!U67*1000*$X$2</f>
        <v>1.091569</v>
      </c>
      <c r="V67" s="71">
        <f>$A67*population!V67*1000*$X$2</f>
        <v>1.0778084999999999</v>
      </c>
      <c r="W67" s="64">
        <f t="shared" si="3"/>
        <v>75.579728692091123</v>
      </c>
    </row>
    <row r="68" spans="1:23" ht="64" x14ac:dyDescent="0.2">
      <c r="A68" s="71">
        <f t="shared" ref="A68:A87" si="6">A4</f>
        <v>200</v>
      </c>
      <c r="B68" s="72" t="s">
        <v>174</v>
      </c>
      <c r="C68" s="72" t="s">
        <v>146</v>
      </c>
      <c r="D68" s="73" t="s">
        <v>149</v>
      </c>
      <c r="E68" s="71"/>
      <c r="F68" s="71">
        <f>$A68*population!F68*1000*$X$2</f>
        <v>2.9748229999999998</v>
      </c>
      <c r="G68" s="71">
        <f>$A68*population!G68*1000*$X$2</f>
        <v>2.8618189999999997</v>
      </c>
      <c r="H68" s="71">
        <f>$A68*population!H68*1000*$X$2</f>
        <v>2.6839179999999998</v>
      </c>
      <c r="I68" s="71">
        <f>$A68*population!I68*1000*$X$2</f>
        <v>2.5431010000000001</v>
      </c>
      <c r="J68" s="71">
        <f>$A68*population!J68*1000*$X$2</f>
        <v>2.483533</v>
      </c>
      <c r="K68" s="71">
        <f>$A68*population!K68*1000*$X$2</f>
        <v>2.5030969999999999</v>
      </c>
      <c r="L68" s="71">
        <f>$A68*population!L68*1000*$X$2</f>
        <v>2.5386479999999998</v>
      </c>
      <c r="M68" s="71">
        <f>$A68*population!M68*1000*$X$2</f>
        <v>2.5282089999999999</v>
      </c>
      <c r="N68" s="71">
        <f>$A68*population!N68*1000*$X$2</f>
        <v>2.4630199999999998</v>
      </c>
      <c r="O68" s="71">
        <f>$A68*population!O68*1000*$X$2</f>
        <v>2.379362</v>
      </c>
      <c r="P68" s="71">
        <f>$A68*population!P68*1000*$X$2</f>
        <v>2.3198669999999999</v>
      </c>
      <c r="Q68" s="71">
        <f>$A68*population!Q68*1000*$X$2</f>
        <v>2.299865</v>
      </c>
      <c r="R68" s="71">
        <f>$A68*population!R68*1000*$X$2</f>
        <v>2.3051939999999997</v>
      </c>
      <c r="S68" s="71">
        <f>$A68*population!S68*1000*$X$2</f>
        <v>2.3045369999999998</v>
      </c>
      <c r="T68" s="71">
        <f>$A68*population!T68*1000*$X$2</f>
        <v>2.2805199999999997</v>
      </c>
      <c r="U68" s="71">
        <f>$A68*population!U68*1000*$X$2</f>
        <v>2.2383259999999998</v>
      </c>
      <c r="V68" s="71">
        <f>$A68*population!V68*1000*$X$2</f>
        <v>2.1946719999999997</v>
      </c>
      <c r="W68" s="64">
        <f t="shared" si="3"/>
        <v>73.774876690142563</v>
      </c>
    </row>
    <row r="69" spans="1:23" ht="64" x14ac:dyDescent="0.2">
      <c r="A69" s="71">
        <f t="shared" si="6"/>
        <v>250</v>
      </c>
      <c r="B69" s="72" t="s">
        <v>174</v>
      </c>
      <c r="C69" s="72" t="s">
        <v>146</v>
      </c>
      <c r="D69" s="73" t="s">
        <v>150</v>
      </c>
      <c r="E69" s="71"/>
      <c r="F69" s="71">
        <f>$A69*population!F69*1000*$X$2</f>
        <v>3.6727212499999999</v>
      </c>
      <c r="G69" s="71">
        <f>$A69*population!G69*1000*$X$2</f>
        <v>3.73093875</v>
      </c>
      <c r="H69" s="71">
        <f>$A69*population!H69*1000*$X$2</f>
        <v>3.5903224999999996</v>
      </c>
      <c r="I69" s="71">
        <f>$A69*population!I69*1000*$X$2</f>
        <v>3.3688587499999998</v>
      </c>
      <c r="J69" s="71">
        <f>$A69*population!J69*1000*$X$2</f>
        <v>3.1931112499999998</v>
      </c>
      <c r="K69" s="71">
        <f>$A69*population!K69*1000*$X$2</f>
        <v>3.1186512499999997</v>
      </c>
      <c r="L69" s="71">
        <f>$A69*population!L69*1000*$X$2</f>
        <v>3.1430149999999997</v>
      </c>
      <c r="M69" s="71">
        <f>$A69*population!M69*1000*$X$2</f>
        <v>3.18745375</v>
      </c>
      <c r="N69" s="71">
        <f>$A69*population!N69*1000*$X$2</f>
        <v>3.1744962499999998</v>
      </c>
      <c r="O69" s="71">
        <f>$A69*population!O69*1000*$X$2</f>
        <v>3.0931012499999997</v>
      </c>
      <c r="P69" s="71">
        <f>$A69*population!P69*1000*$X$2</f>
        <v>2.9886200000000001</v>
      </c>
      <c r="Q69" s="71">
        <f>$A69*population!Q69*1000*$X$2</f>
        <v>2.9143425000000001</v>
      </c>
      <c r="R69" s="71">
        <f>$A69*population!R69*1000*$X$2</f>
        <v>2.8893399999999998</v>
      </c>
      <c r="S69" s="71">
        <f>$A69*population!S69*1000*$X$2</f>
        <v>2.8960925</v>
      </c>
      <c r="T69" s="71">
        <f>$A69*population!T69*1000*$X$2</f>
        <v>2.8953625000000001</v>
      </c>
      <c r="U69" s="71">
        <f>$A69*population!U69*1000*$X$2</f>
        <v>2.8653412499999997</v>
      </c>
      <c r="V69" s="71">
        <f>$A69*population!V69*1000*$X$2</f>
        <v>2.8125987499999998</v>
      </c>
      <c r="W69" s="64">
        <f t="shared" si="3"/>
        <v>76.580784615766845</v>
      </c>
    </row>
    <row r="70" spans="1:23" ht="64" x14ac:dyDescent="0.2">
      <c r="A70" s="71">
        <f t="shared" si="6"/>
        <v>250</v>
      </c>
      <c r="B70" s="72" t="s">
        <v>174</v>
      </c>
      <c r="C70" s="72" t="s">
        <v>146</v>
      </c>
      <c r="D70" s="73" t="s">
        <v>151</v>
      </c>
      <c r="E70" s="71"/>
      <c r="F70" s="71">
        <f>$A70*population!F70*1000*$X$2</f>
        <v>3.4579187499999997</v>
      </c>
      <c r="G70" s="71">
        <f>$A70*population!G70*1000*$X$2</f>
        <v>3.69754125</v>
      </c>
      <c r="H70" s="71">
        <f>$A70*population!H70*1000*$X$2</f>
        <v>3.756945</v>
      </c>
      <c r="I70" s="71">
        <f>$A70*population!I70*1000*$X$2</f>
        <v>3.6179712499999996</v>
      </c>
      <c r="J70" s="71">
        <f>$A70*population!J70*1000*$X$2</f>
        <v>3.3969637499999998</v>
      </c>
      <c r="K70" s="71">
        <f>$A70*population!K70*1000*$X$2</f>
        <v>3.2210337499999997</v>
      </c>
      <c r="L70" s="71">
        <f>$A70*population!L70*1000*$X$2</f>
        <v>3.1462999999999997</v>
      </c>
      <c r="M70" s="71">
        <f>$A70*population!M70*1000*$X$2</f>
        <v>3.1707549999999998</v>
      </c>
      <c r="N70" s="71">
        <f>$A70*population!N70*1000*$X$2</f>
        <v>3.2153762499999998</v>
      </c>
      <c r="O70" s="71">
        <f>$A70*population!O70*1000*$X$2</f>
        <v>3.2025099999999997</v>
      </c>
      <c r="P70" s="71">
        <f>$A70*population!P70*1000*$X$2</f>
        <v>3.1213887499999999</v>
      </c>
      <c r="Q70" s="71">
        <f>$A70*population!Q70*1000*$X$2</f>
        <v>3.01709</v>
      </c>
      <c r="R70" s="71">
        <f>$A70*population!R70*1000*$X$2</f>
        <v>2.9429037499999997</v>
      </c>
      <c r="S70" s="71">
        <f>$A70*population!S70*1000*$X$2</f>
        <v>2.9179925</v>
      </c>
      <c r="T70" s="71">
        <f>$A70*population!T70*1000*$X$2</f>
        <v>2.9247449999999997</v>
      </c>
      <c r="U70" s="71">
        <f>$A70*population!U70*1000*$X$2</f>
        <v>2.9241062499999999</v>
      </c>
      <c r="V70" s="71">
        <f>$A70*population!V70*1000*$X$2</f>
        <v>2.8941762499999997</v>
      </c>
      <c r="W70" s="64">
        <f t="shared" si="3"/>
        <v>83.6970576593218</v>
      </c>
    </row>
    <row r="71" spans="1:23" ht="64" x14ac:dyDescent="0.2">
      <c r="A71" s="71">
        <f t="shared" si="6"/>
        <v>250</v>
      </c>
      <c r="B71" s="72" t="s">
        <v>174</v>
      </c>
      <c r="C71" s="72" t="s">
        <v>146</v>
      </c>
      <c r="D71" s="73" t="s">
        <v>152</v>
      </c>
      <c r="E71" s="71"/>
      <c r="F71" s="71">
        <f>$A71*population!F71*1000*$X$2</f>
        <v>3.5567424999999999</v>
      </c>
      <c r="G71" s="71">
        <f>$A71*population!G71*1000*$X$2</f>
        <v>3.5004412499999997</v>
      </c>
      <c r="H71" s="71">
        <f>$A71*population!H71*1000*$X$2</f>
        <v>3.7417974999999997</v>
      </c>
      <c r="I71" s="71">
        <f>$A71*population!I71*1000*$X$2</f>
        <v>3.8034824999999999</v>
      </c>
      <c r="J71" s="71">
        <f>$A71*population!J71*1000*$X$2</f>
        <v>3.66533</v>
      </c>
      <c r="K71" s="71">
        <f>$A71*population!K71*1000*$X$2</f>
        <v>3.4439574999999998</v>
      </c>
      <c r="L71" s="71">
        <f>$A71*population!L71*1000*$X$2</f>
        <v>3.2674799999999999</v>
      </c>
      <c r="M71" s="71">
        <f>$A71*population!M71*1000*$X$2</f>
        <v>3.1932024999999999</v>
      </c>
      <c r="N71" s="71">
        <f>$A71*population!N71*1000*$X$2</f>
        <v>3.2179312499999999</v>
      </c>
      <c r="O71" s="71">
        <f>$A71*population!O71*1000*$X$2</f>
        <v>3.2626437499999996</v>
      </c>
      <c r="P71" s="71">
        <f>$A71*population!P71*1000*$X$2</f>
        <v>3.2501424999999999</v>
      </c>
      <c r="Q71" s="71">
        <f>$A71*population!Q71*1000*$X$2</f>
        <v>3.169295</v>
      </c>
      <c r="R71" s="71">
        <f>$A71*population!R71*1000*$X$2</f>
        <v>3.0652699999999999</v>
      </c>
      <c r="S71" s="71">
        <f>$A71*population!S71*1000*$X$2</f>
        <v>2.9913574999999999</v>
      </c>
      <c r="T71" s="71">
        <f>$A71*population!T71*1000*$X$2</f>
        <v>2.96672</v>
      </c>
      <c r="U71" s="71">
        <f>$A71*population!U71*1000*$X$2</f>
        <v>2.9735637499999998</v>
      </c>
      <c r="V71" s="71">
        <f>$A71*population!V71*1000*$X$2</f>
        <v>2.9731074999999998</v>
      </c>
      <c r="W71" s="64">
        <f t="shared" si="3"/>
        <v>83.590743496331257</v>
      </c>
    </row>
    <row r="72" spans="1:23" ht="64" x14ac:dyDescent="0.2">
      <c r="A72" s="71">
        <f t="shared" si="6"/>
        <v>250</v>
      </c>
      <c r="B72" s="72" t="s">
        <v>174</v>
      </c>
      <c r="C72" s="72" t="s">
        <v>146</v>
      </c>
      <c r="D72" s="73" t="s">
        <v>153</v>
      </c>
      <c r="E72" s="71"/>
      <c r="F72" s="71">
        <f>$A72*population!F72*1000*$X$2</f>
        <v>4.10980875</v>
      </c>
      <c r="G72" s="71">
        <f>$A72*population!G72*1000*$X$2</f>
        <v>3.60428375</v>
      </c>
      <c r="H72" s="71">
        <f>$A72*population!H72*1000*$X$2</f>
        <v>3.55062875</v>
      </c>
      <c r="I72" s="71">
        <f>$A72*population!I72*1000*$X$2</f>
        <v>3.7941749999999996</v>
      </c>
      <c r="J72" s="71">
        <f>$A72*population!J72*1000*$X$2</f>
        <v>3.8561337499999997</v>
      </c>
      <c r="K72" s="71">
        <f>$A72*population!K72*1000*$X$2</f>
        <v>3.7173425</v>
      </c>
      <c r="L72" s="71">
        <f>$A72*population!L72*1000*$X$2</f>
        <v>3.4956962499999999</v>
      </c>
      <c r="M72" s="71">
        <f>$A72*population!M72*1000*$X$2</f>
        <v>3.3202224999999999</v>
      </c>
      <c r="N72" s="71">
        <f>$A72*population!N72*1000*$X$2</f>
        <v>3.2465837499999997</v>
      </c>
      <c r="O72" s="71">
        <f>$A72*population!O72*1000*$X$2</f>
        <v>3.2715862499999999</v>
      </c>
      <c r="P72" s="71">
        <f>$A72*population!P72*1000*$X$2</f>
        <v>3.31666375</v>
      </c>
      <c r="Q72" s="71">
        <f>$A72*population!Q72*1000*$X$2</f>
        <v>3.3044362499999997</v>
      </c>
      <c r="R72" s="71">
        <f>$A72*population!R72*1000*$X$2</f>
        <v>3.2241362499999999</v>
      </c>
      <c r="S72" s="71">
        <f>$A72*population!S72*1000*$X$2</f>
        <v>3.12065875</v>
      </c>
      <c r="T72" s="71">
        <f>$A72*population!T72*1000*$X$2</f>
        <v>3.0470199999999998</v>
      </c>
      <c r="U72" s="71">
        <f>$A72*population!U72*1000*$X$2</f>
        <v>3.0226562499999998</v>
      </c>
      <c r="V72" s="71">
        <f>$A72*population!V72*1000*$X$2</f>
        <v>3.0297737499999999</v>
      </c>
      <c r="W72" s="64">
        <f t="shared" si="3"/>
        <v>73.720553298252625</v>
      </c>
    </row>
    <row r="73" spans="1:23" ht="64" x14ac:dyDescent="0.2">
      <c r="A73" s="71">
        <f t="shared" si="6"/>
        <v>250</v>
      </c>
      <c r="B73" s="72" t="s">
        <v>174</v>
      </c>
      <c r="C73" s="72" t="s">
        <v>146</v>
      </c>
      <c r="D73" s="73" t="s">
        <v>154</v>
      </c>
      <c r="E73" s="71"/>
      <c r="F73" s="71">
        <f>$A73*population!F73*1000*$X$2</f>
        <v>4.7798574999999994</v>
      </c>
      <c r="G73" s="71">
        <f>$A73*population!G73*1000*$X$2</f>
        <v>4.1453049999999996</v>
      </c>
      <c r="H73" s="71">
        <f>$A73*population!H73*1000*$X$2</f>
        <v>3.6461674999999998</v>
      </c>
      <c r="I73" s="71">
        <f>$A73*population!I73*1000*$X$2</f>
        <v>3.5957062499999997</v>
      </c>
      <c r="J73" s="71">
        <f>$A73*population!J73*1000*$X$2</f>
        <v>3.8388874999999998</v>
      </c>
      <c r="K73" s="71">
        <f>$A73*population!K73*1000*$X$2</f>
        <v>3.8994774999999997</v>
      </c>
      <c r="L73" s="71">
        <f>$A73*population!L73*1000*$X$2</f>
        <v>3.76068625</v>
      </c>
      <c r="M73" s="71">
        <f>$A73*population!M73*1000*$X$2</f>
        <v>3.5408649999999997</v>
      </c>
      <c r="N73" s="71">
        <f>$A73*population!N73*1000*$X$2</f>
        <v>3.3667599999999998</v>
      </c>
      <c r="O73" s="71">
        <f>$A73*population!O73*1000*$X$2</f>
        <v>3.2939425</v>
      </c>
      <c r="P73" s="71">
        <f>$A73*population!P73*1000*$X$2</f>
        <v>3.3194925</v>
      </c>
      <c r="Q73" s="71">
        <f>$A73*population!Q73*1000*$X$2</f>
        <v>3.3648437499999999</v>
      </c>
      <c r="R73" s="71">
        <f>$A73*population!R73*1000*$X$2</f>
        <v>3.3532549999999999</v>
      </c>
      <c r="S73" s="71">
        <f>$A73*population!S73*1000*$X$2</f>
        <v>3.2735024999999998</v>
      </c>
      <c r="T73" s="71">
        <f>$A73*population!T73*1000*$X$2</f>
        <v>3.1707549999999998</v>
      </c>
      <c r="U73" s="71">
        <f>$A73*population!U73*1000*$X$2</f>
        <v>3.0977549999999998</v>
      </c>
      <c r="V73" s="71">
        <f>$A73*population!V73*1000*$X$2</f>
        <v>3.0736649999999996</v>
      </c>
      <c r="W73" s="64">
        <f t="shared" si="3"/>
        <v>64.304532091176355</v>
      </c>
    </row>
    <row r="74" spans="1:23" ht="64" x14ac:dyDescent="0.2">
      <c r="A74" s="71">
        <f t="shared" si="6"/>
        <v>250</v>
      </c>
      <c r="B74" s="72" t="s">
        <v>174</v>
      </c>
      <c r="C74" s="72" t="s">
        <v>146</v>
      </c>
      <c r="D74" s="73" t="s">
        <v>155</v>
      </c>
      <c r="E74" s="71"/>
      <c r="F74" s="71">
        <f>$A74*population!F74*1000*$X$2</f>
        <v>4.8299537499999996</v>
      </c>
      <c r="G74" s="71">
        <f>$A74*population!G74*1000*$X$2</f>
        <v>4.78578875</v>
      </c>
      <c r="H74" s="71">
        <f>$A74*population!H74*1000*$X$2</f>
        <v>4.1621862499999995</v>
      </c>
      <c r="I74" s="71">
        <f>$A74*population!I74*1000*$X$2</f>
        <v>3.6714437499999999</v>
      </c>
      <c r="J74" s="71">
        <f>$A74*population!J74*1000*$X$2</f>
        <v>3.6220774999999996</v>
      </c>
      <c r="K74" s="71">
        <f>$A74*population!K74*1000*$X$2</f>
        <v>3.86343375</v>
      </c>
      <c r="L74" s="71">
        <f>$A74*population!L74*1000*$X$2</f>
        <v>3.9230199999999997</v>
      </c>
      <c r="M74" s="71">
        <f>$A74*population!M74*1000*$X$2</f>
        <v>3.7859624999999997</v>
      </c>
      <c r="N74" s="71">
        <f>$A74*population!N74*1000*$X$2</f>
        <v>3.5687875</v>
      </c>
      <c r="O74" s="71">
        <f>$A74*population!O74*1000*$X$2</f>
        <v>3.3967812499999996</v>
      </c>
      <c r="P74" s="71">
        <f>$A74*population!P74*1000*$X$2</f>
        <v>3.3252412499999999</v>
      </c>
      <c r="Q74" s="71">
        <f>$A74*population!Q74*1000*$X$2</f>
        <v>3.35133875</v>
      </c>
      <c r="R74" s="71">
        <f>$A74*population!R74*1000*$X$2</f>
        <v>3.3972374999999997</v>
      </c>
      <c r="S74" s="71">
        <f>$A74*population!S74*1000*$X$2</f>
        <v>3.3862874999999999</v>
      </c>
      <c r="T74" s="71">
        <f>$A74*population!T74*1000*$X$2</f>
        <v>3.30753875</v>
      </c>
      <c r="U74" s="71">
        <f>$A74*population!U74*1000*$X$2</f>
        <v>3.2057949999999997</v>
      </c>
      <c r="V74" s="71">
        <f>$A74*population!V74*1000*$X$2</f>
        <v>3.1335249999999997</v>
      </c>
      <c r="W74" s="64">
        <f t="shared" si="3"/>
        <v>64.876915229260732</v>
      </c>
    </row>
    <row r="75" spans="1:23" ht="64" x14ac:dyDescent="0.2">
      <c r="A75" s="71">
        <f t="shared" si="6"/>
        <v>250</v>
      </c>
      <c r="B75" s="72" t="s">
        <v>174</v>
      </c>
      <c r="C75" s="72" t="s">
        <v>146</v>
      </c>
      <c r="D75" s="73" t="s">
        <v>156</v>
      </c>
      <c r="E75" s="71"/>
      <c r="F75" s="71">
        <f>$A75*population!F75*1000*$X$2</f>
        <v>4.7687249999999999</v>
      </c>
      <c r="G75" s="71">
        <f>$A75*population!G75*1000*$X$2</f>
        <v>4.8093312499999996</v>
      </c>
      <c r="H75" s="71">
        <f>$A75*population!H75*1000*$X$2</f>
        <v>4.7686337499999993</v>
      </c>
      <c r="I75" s="71">
        <f>$A75*population!I75*1000*$X$2</f>
        <v>4.1583537499999998</v>
      </c>
      <c r="J75" s="71">
        <f>$A75*population!J75*1000*$X$2</f>
        <v>3.6760062499999999</v>
      </c>
      <c r="K75" s="71">
        <f>$A75*population!K75*1000*$X$2</f>
        <v>3.62737</v>
      </c>
      <c r="L75" s="71">
        <f>$A75*population!L75*1000*$X$2</f>
        <v>3.8669012499999997</v>
      </c>
      <c r="M75" s="71">
        <f>$A75*population!M75*1000*$X$2</f>
        <v>3.9264874999999999</v>
      </c>
      <c r="N75" s="71">
        <f>$A75*population!N75*1000*$X$2</f>
        <v>3.7918937499999998</v>
      </c>
      <c r="O75" s="71">
        <f>$A75*population!O75*1000*$X$2</f>
        <v>3.5780949999999998</v>
      </c>
      <c r="P75" s="71">
        <f>$A75*population!P75*1000*$X$2</f>
        <v>3.4088262499999997</v>
      </c>
      <c r="Q75" s="71">
        <f>$A75*population!Q75*1000*$X$2</f>
        <v>3.3390199999999997</v>
      </c>
      <c r="R75" s="71">
        <f>$A75*population!R75*1000*$X$2</f>
        <v>3.3659387499999998</v>
      </c>
      <c r="S75" s="71">
        <f>$A75*population!S75*1000*$X$2</f>
        <v>3.412385</v>
      </c>
      <c r="T75" s="71">
        <f>$A75*population!T75*1000*$X$2</f>
        <v>3.4022562499999998</v>
      </c>
      <c r="U75" s="71">
        <f>$A75*population!U75*1000*$X$2</f>
        <v>3.32487625</v>
      </c>
      <c r="V75" s="71">
        <f>$A75*population!V75*1000*$X$2</f>
        <v>3.2243187499999997</v>
      </c>
      <c r="W75" s="64">
        <f t="shared" si="3"/>
        <v>67.613853807883658</v>
      </c>
    </row>
    <row r="76" spans="1:23" ht="64" x14ac:dyDescent="0.2">
      <c r="A76" s="71">
        <f t="shared" si="6"/>
        <v>250</v>
      </c>
      <c r="B76" s="72" t="s">
        <v>174</v>
      </c>
      <c r="C76" s="72" t="s">
        <v>146</v>
      </c>
      <c r="D76" s="73" t="s">
        <v>157</v>
      </c>
      <c r="E76" s="71"/>
      <c r="F76" s="71">
        <f>$A76*population!F76*1000*$X$2</f>
        <v>4.7455474999999998</v>
      </c>
      <c r="G76" s="71">
        <f>$A76*population!G76*1000*$X$2</f>
        <v>4.7235562499999997</v>
      </c>
      <c r="H76" s="71">
        <f>$A76*population!H76*1000*$X$2</f>
        <v>4.7660787500000001</v>
      </c>
      <c r="I76" s="71">
        <f>$A76*population!I76*1000*$X$2</f>
        <v>4.7296699999999996</v>
      </c>
      <c r="J76" s="71">
        <f>$A76*population!J76*1000*$X$2</f>
        <v>4.1338987500000002</v>
      </c>
      <c r="K76" s="71">
        <f>$A76*population!K76*1000*$X$2</f>
        <v>3.6613149999999997</v>
      </c>
      <c r="L76" s="71">
        <f>$A76*population!L76*1000*$X$2</f>
        <v>3.6143212499999997</v>
      </c>
      <c r="M76" s="71">
        <f>$A76*population!M76*1000*$X$2</f>
        <v>3.8528487499999997</v>
      </c>
      <c r="N76" s="71">
        <f>$A76*population!N76*1000*$X$2</f>
        <v>3.9127087499999997</v>
      </c>
      <c r="O76" s="71">
        <f>$A76*population!O76*1000*$X$2</f>
        <v>3.7813999999999997</v>
      </c>
      <c r="P76" s="71">
        <f>$A76*population!P76*1000*$X$2</f>
        <v>3.5718899999999998</v>
      </c>
      <c r="Q76" s="71">
        <f>$A76*population!Q76*1000*$X$2</f>
        <v>3.4060887499999999</v>
      </c>
      <c r="R76" s="71">
        <f>$A76*population!R76*1000*$X$2</f>
        <v>3.3383812499999999</v>
      </c>
      <c r="S76" s="71">
        <f>$A76*population!S76*1000*$X$2</f>
        <v>3.3663949999999998</v>
      </c>
      <c r="T76" s="71">
        <f>$A76*population!T76*1000*$X$2</f>
        <v>3.4135712499999999</v>
      </c>
      <c r="U76" s="71">
        <f>$A76*population!U76*1000*$X$2</f>
        <v>3.4047199999999997</v>
      </c>
      <c r="V76" s="71">
        <f>$A76*population!V76*1000*$X$2</f>
        <v>3.3288912499999999</v>
      </c>
      <c r="W76" s="64">
        <f t="shared" si="3"/>
        <v>70.147675268238288</v>
      </c>
    </row>
    <row r="77" spans="1:23" ht="64" x14ac:dyDescent="0.2">
      <c r="A77" s="71">
        <f t="shared" si="6"/>
        <v>250</v>
      </c>
      <c r="B77" s="72" t="s">
        <v>174</v>
      </c>
      <c r="C77" s="72" t="s">
        <v>146</v>
      </c>
      <c r="D77" s="73" t="s">
        <v>158</v>
      </c>
      <c r="E77" s="71"/>
      <c r="F77" s="71">
        <f>$A77*population!F77*1000*$X$2</f>
        <v>4.7010174999999998</v>
      </c>
      <c r="G77" s="71">
        <f>$A77*population!G77*1000*$X$2</f>
        <v>4.6662512500000002</v>
      </c>
      <c r="H77" s="71">
        <f>$A77*population!H77*1000*$X$2</f>
        <v>4.6488224999999996</v>
      </c>
      <c r="I77" s="71">
        <f>$A77*population!I77*1000*$X$2</f>
        <v>4.6944474999999999</v>
      </c>
      <c r="J77" s="71">
        <f>$A77*population!J77*1000*$X$2</f>
        <v>4.6626924999999995</v>
      </c>
      <c r="K77" s="71">
        <f>$A77*population!K77*1000*$X$2</f>
        <v>4.085445</v>
      </c>
      <c r="L77" s="71">
        <f>$A77*population!L77*1000*$X$2</f>
        <v>3.6261837499999996</v>
      </c>
      <c r="M77" s="71">
        <f>$A77*population!M77*1000*$X$2</f>
        <v>3.58238375</v>
      </c>
      <c r="N77" s="71">
        <f>$A77*population!N77*1000*$X$2</f>
        <v>3.8197249999999996</v>
      </c>
      <c r="O77" s="71">
        <f>$A77*population!O77*1000*$X$2</f>
        <v>3.8806799999999999</v>
      </c>
      <c r="P77" s="71">
        <f>$A77*population!P77*1000*$X$2</f>
        <v>3.7537512499999997</v>
      </c>
      <c r="Q77" s="71">
        <f>$A77*population!Q77*1000*$X$2</f>
        <v>3.5500812499999999</v>
      </c>
      <c r="R77" s="71">
        <f>$A77*population!R77*1000*$X$2</f>
        <v>3.3889337499999996</v>
      </c>
      <c r="S77" s="71">
        <f>$A77*population!S77*1000*$X$2</f>
        <v>3.3241462499999996</v>
      </c>
      <c r="T77" s="71">
        <f>$A77*population!T77*1000*$X$2</f>
        <v>3.3535287499999997</v>
      </c>
      <c r="U77" s="71">
        <f>$A77*population!U77*1000*$X$2</f>
        <v>3.4019824999999999</v>
      </c>
      <c r="V77" s="71">
        <f>$A77*population!V77*1000*$X$2</f>
        <v>3.3947737499999997</v>
      </c>
      <c r="W77" s="64">
        <f t="shared" si="3"/>
        <v>72.213595248262735</v>
      </c>
    </row>
    <row r="78" spans="1:23" ht="64" x14ac:dyDescent="0.2">
      <c r="A78" s="71">
        <f t="shared" si="6"/>
        <v>250</v>
      </c>
      <c r="B78" s="72" t="s">
        <v>174</v>
      </c>
      <c r="C78" s="72" t="s">
        <v>146</v>
      </c>
      <c r="D78" s="73" t="s">
        <v>159</v>
      </c>
      <c r="E78" s="71"/>
      <c r="F78" s="71">
        <f>$A78*population!F78*1000*$X$2</f>
        <v>4.8135287499999997</v>
      </c>
      <c r="G78" s="71">
        <f>$A78*population!G78*1000*$X$2</f>
        <v>4.5778299999999996</v>
      </c>
      <c r="H78" s="71">
        <f>$A78*population!H78*1000*$X$2</f>
        <v>4.5483562499999994</v>
      </c>
      <c r="I78" s="71">
        <f>$A78*population!I78*1000*$X$2</f>
        <v>4.5372237499999999</v>
      </c>
      <c r="J78" s="71">
        <f>$A78*population!J78*1000*$X$2</f>
        <v>4.5866812499999998</v>
      </c>
      <c r="K78" s="71">
        <f>$A78*population!K78*1000*$X$2</f>
        <v>4.5613137500000001</v>
      </c>
      <c r="L78" s="71">
        <f>$A78*population!L78*1000*$X$2</f>
        <v>4.0091599999999996</v>
      </c>
      <c r="M78" s="71">
        <f>$A78*population!M78*1000*$X$2</f>
        <v>3.56833125</v>
      </c>
      <c r="N78" s="71">
        <f>$A78*population!N78*1000*$X$2</f>
        <v>3.529185</v>
      </c>
      <c r="O78" s="71">
        <f>$A78*population!O78*1000*$X$2</f>
        <v>3.7652487499999996</v>
      </c>
      <c r="P78" s="71">
        <f>$A78*population!P78*1000*$X$2</f>
        <v>3.8279375</v>
      </c>
      <c r="Q78" s="71">
        <f>$A78*population!Q78*1000*$X$2</f>
        <v>3.7072137499999998</v>
      </c>
      <c r="R78" s="71">
        <f>$A78*population!R78*1000*$X$2</f>
        <v>3.5112087499999998</v>
      </c>
      <c r="S78" s="71">
        <f>$A78*population!S78*1000*$X$2</f>
        <v>3.35626625</v>
      </c>
      <c r="T78" s="71">
        <f>$A78*population!T78*1000*$X$2</f>
        <v>3.2954937499999999</v>
      </c>
      <c r="U78" s="71">
        <f>$A78*population!U78*1000*$X$2</f>
        <v>3.3270662499999997</v>
      </c>
      <c r="V78" s="71">
        <f>$A78*population!V78*1000*$X$2</f>
        <v>3.3771624999999998</v>
      </c>
      <c r="W78" s="64">
        <f t="shared" si="3"/>
        <v>70.159807397016166</v>
      </c>
    </row>
    <row r="79" spans="1:23" ht="64" x14ac:dyDescent="0.2">
      <c r="A79" s="71">
        <f t="shared" si="6"/>
        <v>250</v>
      </c>
      <c r="B79" s="72" t="s">
        <v>174</v>
      </c>
      <c r="C79" s="72" t="s">
        <v>146</v>
      </c>
      <c r="D79" s="73" t="s">
        <v>160</v>
      </c>
      <c r="E79" s="71"/>
      <c r="F79" s="71">
        <f>$A79*population!F79*1000*$X$2</f>
        <v>4.4621249999999995</v>
      </c>
      <c r="G79" s="71">
        <f>$A79*population!G79*1000*$X$2</f>
        <v>4.6119574999999999</v>
      </c>
      <c r="H79" s="71">
        <f>$A79*population!H79*1000*$X$2</f>
        <v>4.4066450000000001</v>
      </c>
      <c r="I79" s="71">
        <f>$A79*population!I79*1000*$X$2</f>
        <v>4.3843800000000002</v>
      </c>
      <c r="J79" s="71">
        <f>$A79*population!J79*1000*$X$2</f>
        <v>4.3810950000000002</v>
      </c>
      <c r="K79" s="71">
        <f>$A79*population!K79*1000*$X$2</f>
        <v>4.4356624999999994</v>
      </c>
      <c r="L79" s="71">
        <f>$A79*population!L79*1000*$X$2</f>
        <v>4.4189637499999996</v>
      </c>
      <c r="M79" s="71">
        <f>$A79*population!M79*1000*$X$2</f>
        <v>3.9004812499999999</v>
      </c>
      <c r="N79" s="71">
        <f>$A79*population!N79*1000*$X$2</f>
        <v>3.4843812499999998</v>
      </c>
      <c r="O79" s="71">
        <f>$A79*population!O79*1000*$X$2</f>
        <v>3.4516224999999996</v>
      </c>
      <c r="P79" s="71">
        <f>$A79*population!P79*1000*$X$2</f>
        <v>3.6861349999999997</v>
      </c>
      <c r="Q79" s="71">
        <f>$A79*population!Q79*1000*$X$2</f>
        <v>3.7513787499999998</v>
      </c>
      <c r="R79" s="71">
        <f>$A79*population!R79*1000*$X$2</f>
        <v>3.63895875</v>
      </c>
      <c r="S79" s="71">
        <f>$A79*population!S79*1000*$X$2</f>
        <v>3.453265</v>
      </c>
      <c r="T79" s="71">
        <f>$A79*population!T79*1000*$X$2</f>
        <v>3.3067175</v>
      </c>
      <c r="U79" s="71">
        <f>$A79*population!U79*1000*$X$2</f>
        <v>3.2512374999999998</v>
      </c>
      <c r="V79" s="71">
        <f>$A79*population!V79*1000*$X$2</f>
        <v>3.28573</v>
      </c>
      <c r="W79" s="64">
        <f t="shared" si="3"/>
        <v>73.635991820040914</v>
      </c>
    </row>
    <row r="80" spans="1:23" ht="64" x14ac:dyDescent="0.2">
      <c r="A80" s="71">
        <f t="shared" si="6"/>
        <v>250</v>
      </c>
      <c r="B80" s="72" t="s">
        <v>174</v>
      </c>
      <c r="C80" s="72" t="s">
        <v>146</v>
      </c>
      <c r="D80" s="73" t="s">
        <v>161</v>
      </c>
      <c r="E80" s="71"/>
      <c r="F80" s="71">
        <f>$A80*population!F80*1000*$X$2</f>
        <v>3.9275824999999998</v>
      </c>
      <c r="G80" s="71">
        <f>$A80*population!G80*1000*$X$2</f>
        <v>4.1842687500000002</v>
      </c>
      <c r="H80" s="71">
        <f>$A80*population!H80*1000*$X$2</f>
        <v>4.3505262499999997</v>
      </c>
      <c r="I80" s="71">
        <f>$A80*population!I80*1000*$X$2</f>
        <v>4.1834474999999998</v>
      </c>
      <c r="J80" s="71">
        <f>$A80*population!J80*1000*$X$2</f>
        <v>4.1702162500000002</v>
      </c>
      <c r="K80" s="71">
        <f>$A80*population!K80*1000*$X$2</f>
        <v>4.1766037499999999</v>
      </c>
      <c r="L80" s="71">
        <f>$A80*population!L80*1000*$X$2</f>
        <v>4.2376499999999995</v>
      </c>
      <c r="M80" s="71">
        <f>$A80*population!M80*1000*$X$2</f>
        <v>4.2319924999999996</v>
      </c>
      <c r="N80" s="71">
        <f>$A80*population!N80*1000*$X$2</f>
        <v>3.7559412499999998</v>
      </c>
      <c r="O80" s="71">
        <f>$A80*population!O80*1000*$X$2</f>
        <v>3.3713224999999998</v>
      </c>
      <c r="P80" s="71">
        <f>$A80*population!P80*1000*$X$2</f>
        <v>3.3469587499999998</v>
      </c>
      <c r="Q80" s="71">
        <f>$A80*population!Q80*1000*$X$2</f>
        <v>3.5793724999999998</v>
      </c>
      <c r="R80" s="71">
        <f>$A80*population!R80*1000*$X$2</f>
        <v>3.6479012499999999</v>
      </c>
      <c r="S80" s="71">
        <f>$A80*population!S80*1000*$X$2</f>
        <v>3.5459749999999999</v>
      </c>
      <c r="T80" s="71">
        <f>$A80*population!T80*1000*$X$2</f>
        <v>3.3735124999999999</v>
      </c>
      <c r="U80" s="71">
        <f>$A80*population!U80*1000*$X$2</f>
        <v>3.2376412499999998</v>
      </c>
      <c r="V80" s="71">
        <f>$A80*population!V80*1000*$X$2</f>
        <v>3.1891874999999996</v>
      </c>
      <c r="W80" s="64">
        <f t="shared" si="3"/>
        <v>81.199758375540171</v>
      </c>
    </row>
    <row r="81" spans="1:23" ht="64" x14ac:dyDescent="0.2">
      <c r="A81" s="71">
        <f t="shared" si="6"/>
        <v>250</v>
      </c>
      <c r="B81" s="72" t="s">
        <v>174</v>
      </c>
      <c r="C81" s="72" t="s">
        <v>146</v>
      </c>
      <c r="D81" s="73" t="s">
        <v>162</v>
      </c>
      <c r="E81" s="71"/>
      <c r="F81" s="71">
        <f>$A81*population!F81*1000*$X$2</f>
        <v>3.19822125</v>
      </c>
      <c r="G81" s="71">
        <f>$A81*population!G81*1000*$X$2</f>
        <v>3.5752662499999999</v>
      </c>
      <c r="H81" s="71">
        <f>$A81*population!H81*1000*$X$2</f>
        <v>3.83532875</v>
      </c>
      <c r="I81" s="71">
        <f>$A81*population!I81*1000*$X$2</f>
        <v>4.0199274999999997</v>
      </c>
      <c r="J81" s="71">
        <f>$A81*population!J81*1000*$X$2</f>
        <v>3.8979262499999998</v>
      </c>
      <c r="K81" s="71">
        <f>$A81*population!K81*1000*$X$2</f>
        <v>3.8962837499999998</v>
      </c>
      <c r="L81" s="71">
        <f>$A81*population!L81*1000*$X$2</f>
        <v>3.9145337499999999</v>
      </c>
      <c r="M81" s="71">
        <f>$A81*population!M81*1000*$X$2</f>
        <v>3.9837012499999997</v>
      </c>
      <c r="N81" s="71">
        <f>$A81*population!N81*1000*$X$2</f>
        <v>3.9912749999999999</v>
      </c>
      <c r="O81" s="71">
        <f>$A81*population!O81*1000*$X$2</f>
        <v>3.56751</v>
      </c>
      <c r="P81" s="71">
        <f>$A81*population!P81*1000*$X$2</f>
        <v>3.2224937499999999</v>
      </c>
      <c r="Q81" s="71">
        <f>$A81*population!Q81*1000*$X$2</f>
        <v>3.2088975</v>
      </c>
      <c r="R81" s="71">
        <f>$A81*population!R81*1000*$X$2</f>
        <v>3.4384824999999997</v>
      </c>
      <c r="S81" s="71">
        <f>$A81*population!S81*1000*$X$2</f>
        <v>3.5108437499999998</v>
      </c>
      <c r="T81" s="71">
        <f>$A81*population!T81*1000*$X$2</f>
        <v>3.4221487499999999</v>
      </c>
      <c r="U81" s="71">
        <f>$A81*population!U81*1000*$X$2</f>
        <v>3.2666587499999999</v>
      </c>
      <c r="V81" s="71">
        <f>$A81*population!V81*1000*$X$2</f>
        <v>3.1446574999999997</v>
      </c>
      <c r="W81" s="64">
        <f t="shared" si="3"/>
        <v>98.325201860252776</v>
      </c>
    </row>
    <row r="82" spans="1:23" ht="64" x14ac:dyDescent="0.2">
      <c r="A82" s="71">
        <f t="shared" si="6"/>
        <v>250</v>
      </c>
      <c r="B82" s="72" t="s">
        <v>174</v>
      </c>
      <c r="C82" s="72" t="s">
        <v>146</v>
      </c>
      <c r="D82" s="73" t="s">
        <v>163</v>
      </c>
      <c r="E82" s="71"/>
      <c r="F82" s="71">
        <f>$A82*population!F82*1000*$X$2</f>
        <v>2.2994999999999997</v>
      </c>
      <c r="G82" s="71">
        <f>$A82*population!G82*1000*$X$2</f>
        <v>2.7760075</v>
      </c>
      <c r="H82" s="71">
        <f>$A82*population!H82*1000*$X$2</f>
        <v>3.1147274999999999</v>
      </c>
      <c r="I82" s="71">
        <f>$A82*population!I82*1000*$X$2</f>
        <v>3.3755199999999999</v>
      </c>
      <c r="J82" s="71">
        <f>$A82*population!J82*1000*$X$2</f>
        <v>3.5780949999999998</v>
      </c>
      <c r="K82" s="71">
        <f>$A82*population!K82*1000*$X$2</f>
        <v>3.5099312499999997</v>
      </c>
      <c r="L82" s="71">
        <f>$A82*population!L82*1000*$X$2</f>
        <v>3.5237099999999999</v>
      </c>
      <c r="M82" s="71">
        <f>$A82*population!M82*1000*$X$2</f>
        <v>3.5564687499999996</v>
      </c>
      <c r="N82" s="71">
        <f>$A82*population!N82*1000*$X$2</f>
        <v>3.6352175</v>
      </c>
      <c r="O82" s="71">
        <f>$A82*population!O82*1000*$X$2</f>
        <v>3.65876</v>
      </c>
      <c r="P82" s="71">
        <f>$A82*population!P82*1000*$X$2</f>
        <v>3.3033412499999999</v>
      </c>
      <c r="Q82" s="71">
        <f>$A82*population!Q82*1000*$X$2</f>
        <v>3.0107024999999998</v>
      </c>
      <c r="R82" s="71">
        <f>$A82*population!R82*1000*$X$2</f>
        <v>3.0116149999999999</v>
      </c>
      <c r="S82" s="71">
        <f>$A82*population!S82*1000*$X$2</f>
        <v>3.2363637499999998</v>
      </c>
      <c r="T82" s="71">
        <f>$A82*population!T82*1000*$X$2</f>
        <v>3.3136524999999999</v>
      </c>
      <c r="U82" s="71">
        <f>$A82*population!U82*1000*$X$2</f>
        <v>3.2429337499999997</v>
      </c>
      <c r="V82" s="71">
        <f>$A82*population!V82*1000*$X$2</f>
        <v>3.1108949999999997</v>
      </c>
      <c r="W82" s="64">
        <f t="shared" si="3"/>
        <v>135.28571428571431</v>
      </c>
    </row>
    <row r="83" spans="1:23" ht="64" x14ac:dyDescent="0.2">
      <c r="A83" s="71">
        <f t="shared" si="6"/>
        <v>250</v>
      </c>
      <c r="B83" s="72" t="s">
        <v>174</v>
      </c>
      <c r="C83" s="72" t="s">
        <v>146</v>
      </c>
      <c r="D83" s="73" t="s">
        <v>164</v>
      </c>
      <c r="E83" s="71"/>
      <c r="F83" s="71">
        <f>$A83*population!F83*1000*$X$2</f>
        <v>1.926105</v>
      </c>
      <c r="G83" s="71">
        <f>$A83*population!G83*1000*$X$2</f>
        <v>1.80894</v>
      </c>
      <c r="H83" s="71">
        <f>$A83*population!H83*1000*$X$2</f>
        <v>2.2138162499999998</v>
      </c>
      <c r="I83" s="71">
        <f>$A83*population!I83*1000*$X$2</f>
        <v>2.4997937499999998</v>
      </c>
      <c r="J83" s="71">
        <f>$A83*population!J83*1000*$X$2</f>
        <v>2.7490887499999999</v>
      </c>
      <c r="K83" s="71">
        <f>$A83*population!K83*1000*$X$2</f>
        <v>2.9614274999999997</v>
      </c>
      <c r="L83" s="71">
        <f>$A83*population!L83*1000*$X$2</f>
        <v>2.95312375</v>
      </c>
      <c r="M83" s="71">
        <f>$A83*population!M83*1000*$X$2</f>
        <v>2.9863387499999998</v>
      </c>
      <c r="N83" s="71">
        <f>$A83*population!N83*1000*$X$2</f>
        <v>3.03607</v>
      </c>
      <c r="O83" s="71">
        <f>$A83*population!O83*1000*$X$2</f>
        <v>3.1252212499999996</v>
      </c>
      <c r="P83" s="71">
        <f>$A83*population!P83*1000*$X$2</f>
        <v>3.1677437499999996</v>
      </c>
      <c r="Q83" s="71">
        <f>$A83*population!Q83*1000*$X$2</f>
        <v>2.9022975</v>
      </c>
      <c r="R83" s="71">
        <f>$A83*population!R83*1000*$X$2</f>
        <v>2.68028625</v>
      </c>
      <c r="S83" s="71">
        <f>$A83*population!S83*1000*$X$2</f>
        <v>2.7008174999999999</v>
      </c>
      <c r="T83" s="71">
        <f>$A83*population!T83*1000*$X$2</f>
        <v>2.9169887499999998</v>
      </c>
      <c r="U83" s="71">
        <f>$A83*population!U83*1000*$X$2</f>
        <v>3.00057375</v>
      </c>
      <c r="V83" s="71">
        <f>$A83*population!V83*1000*$X$2</f>
        <v>2.9556787499999997</v>
      </c>
      <c r="W83" s="64">
        <f t="shared" si="3"/>
        <v>153.45366685616827</v>
      </c>
    </row>
    <row r="84" spans="1:23" ht="64" x14ac:dyDescent="0.2">
      <c r="A84" s="71">
        <f t="shared" si="6"/>
        <v>250</v>
      </c>
      <c r="B84" s="72" t="s">
        <v>174</v>
      </c>
      <c r="C84" s="72" t="s">
        <v>146</v>
      </c>
      <c r="D84" s="73" t="s">
        <v>165</v>
      </c>
      <c r="E84" s="71"/>
      <c r="F84" s="71">
        <f>$A84*population!F84*1000*$X$2</f>
        <v>1.0769324999999998</v>
      </c>
      <c r="G84" s="71">
        <f>$A84*population!G84*1000*$X$2</f>
        <v>1.2483912499999998</v>
      </c>
      <c r="H84" s="71">
        <f>$A84*population!H84*1000*$X$2</f>
        <v>1.2145374999999998</v>
      </c>
      <c r="I84" s="71">
        <f>$A84*population!I84*1000*$X$2</f>
        <v>1.5181262499999999</v>
      </c>
      <c r="J84" s="71">
        <f>$A84*population!J84*1000*$X$2</f>
        <v>1.7331112499999999</v>
      </c>
      <c r="K84" s="71">
        <f>$A84*population!K84*1000*$X$2</f>
        <v>1.9459062499999999</v>
      </c>
      <c r="L84" s="71">
        <f>$A84*population!L84*1000*$X$2</f>
        <v>2.1430975000000001</v>
      </c>
      <c r="M84" s="71">
        <f>$A84*population!M84*1000*$X$2</f>
        <v>2.1844337499999997</v>
      </c>
      <c r="N84" s="71">
        <f>$A84*population!N84*1000*$X$2</f>
        <v>2.2366287499999999</v>
      </c>
      <c r="O84" s="71">
        <f>$A84*population!O84*1000*$X$2</f>
        <v>2.30105125</v>
      </c>
      <c r="P84" s="71">
        <f>$A84*population!P84*1000*$X$2</f>
        <v>2.3981412499999997</v>
      </c>
      <c r="Q84" s="71">
        <f>$A84*population!Q84*1000*$X$2</f>
        <v>2.4585487499999998</v>
      </c>
      <c r="R84" s="71">
        <f>$A84*population!R84*1000*$X$2</f>
        <v>2.2992262499999998</v>
      </c>
      <c r="S84" s="71">
        <f>$A84*population!S84*1000*$X$2</f>
        <v>2.1643587499999999</v>
      </c>
      <c r="T84" s="71">
        <f>$A84*population!T84*1000*$X$2</f>
        <v>2.2078850000000001</v>
      </c>
      <c r="U84" s="71">
        <f>$A84*population!U84*1000*$X$2</f>
        <v>2.4071750000000001</v>
      </c>
      <c r="V84" s="71">
        <f>$A84*population!V84*1000*$X$2</f>
        <v>2.4984249999999997</v>
      </c>
      <c r="W84" s="64">
        <f t="shared" si="3"/>
        <v>231.99457719030673</v>
      </c>
    </row>
    <row r="85" spans="1:23" ht="64" x14ac:dyDescent="0.2">
      <c r="A85" s="71">
        <f t="shared" si="6"/>
        <v>250</v>
      </c>
      <c r="B85" s="72" t="s">
        <v>174</v>
      </c>
      <c r="C85" s="72" t="s">
        <v>146</v>
      </c>
      <c r="D85" s="73" t="s">
        <v>166</v>
      </c>
      <c r="E85" s="71"/>
      <c r="F85" s="71">
        <f>$A85*population!F85*1000*$X$2</f>
        <v>0.48389874999999999</v>
      </c>
      <c r="G85" s="71">
        <f>$A85*population!G85*1000*$X$2</f>
        <v>0.52249749999999995</v>
      </c>
      <c r="H85" s="71">
        <f>$A85*population!H85*1000*$X$2</f>
        <v>0.61821874999999993</v>
      </c>
      <c r="I85" s="71">
        <f>$A85*population!I85*1000*$X$2</f>
        <v>0.62597499999999995</v>
      </c>
      <c r="J85" s="71">
        <f>$A85*population!J85*1000*$X$2</f>
        <v>0.80436874999999997</v>
      </c>
      <c r="K85" s="71">
        <f>$A85*population!K85*1000*$X$2</f>
        <v>0.93540374999999998</v>
      </c>
      <c r="L85" s="71">
        <f>$A85*population!L85*1000*$X$2</f>
        <v>1.0791225</v>
      </c>
      <c r="M85" s="71">
        <f>$A85*population!M85*1000*$X$2</f>
        <v>1.22211125</v>
      </c>
      <c r="N85" s="71">
        <f>$A85*population!N85*1000*$X$2</f>
        <v>1.2804199999999999</v>
      </c>
      <c r="O85" s="71">
        <f>$A85*population!O85*1000*$X$2</f>
        <v>1.3368125</v>
      </c>
      <c r="P85" s="71">
        <f>$A85*population!P85*1000*$X$2</f>
        <v>1.4017824999999999</v>
      </c>
      <c r="Q85" s="71">
        <f>$A85*population!Q85*1000*$X$2</f>
        <v>1.4898387499999999</v>
      </c>
      <c r="R85" s="71">
        <f>$A85*population!R85*1000*$X$2</f>
        <v>1.5548087499999999</v>
      </c>
      <c r="S85" s="71">
        <f>$A85*population!S85*1000*$X$2</f>
        <v>1.49385375</v>
      </c>
      <c r="T85" s="71">
        <f>$A85*population!T85*1000*$X$2</f>
        <v>1.4441225</v>
      </c>
      <c r="U85" s="71">
        <f>$A85*population!U85*1000*$X$2</f>
        <v>1.5025225</v>
      </c>
      <c r="V85" s="71">
        <f>$A85*population!V85*1000*$X$2</f>
        <v>1.66595125</v>
      </c>
      <c r="W85" s="64">
        <f t="shared" si="3"/>
        <v>344.27682443899681</v>
      </c>
    </row>
    <row r="86" spans="1:23" ht="64" x14ac:dyDescent="0.2">
      <c r="A86" s="71">
        <f t="shared" si="6"/>
        <v>250</v>
      </c>
      <c r="B86" s="72" t="s">
        <v>174</v>
      </c>
      <c r="C86" s="72" t="s">
        <v>146</v>
      </c>
      <c r="D86" s="73" t="s">
        <v>167</v>
      </c>
      <c r="E86" s="71"/>
      <c r="F86" s="71">
        <f>$A86*population!F86*1000*$X$2</f>
        <v>0.116435</v>
      </c>
      <c r="G86" s="71">
        <f>$A86*population!G86*1000*$X$2</f>
        <v>0.14700374999999999</v>
      </c>
      <c r="H86" s="71">
        <f>$A86*population!H86*1000*$X$2</f>
        <v>0.16488875</v>
      </c>
      <c r="I86" s="71">
        <f>$A86*population!I86*1000*$X$2</f>
        <v>0.20056749999999998</v>
      </c>
      <c r="J86" s="71">
        <f>$A86*population!J86*1000*$X$2</f>
        <v>0.21069625</v>
      </c>
      <c r="K86" s="71">
        <f>$A86*population!K86*1000*$X$2</f>
        <v>0.28013749999999998</v>
      </c>
      <c r="L86" s="71">
        <f>$A86*population!L86*1000*$X$2</f>
        <v>0.33506999999999998</v>
      </c>
      <c r="M86" s="71">
        <f>$A86*population!M86*1000*$X$2</f>
        <v>0.39894499999999999</v>
      </c>
      <c r="N86" s="71">
        <f>$A86*population!N86*1000*$X$2</f>
        <v>0.46610499999999999</v>
      </c>
      <c r="O86" s="71">
        <f>$A86*population!O86*1000*$X$2</f>
        <v>0.50379125000000002</v>
      </c>
      <c r="P86" s="71">
        <f>$A86*population!P86*1000*$X$2</f>
        <v>0.54138624999999996</v>
      </c>
      <c r="Q86" s="71">
        <f>$A86*population!Q86*1000*$X$2</f>
        <v>0.58326999999999996</v>
      </c>
      <c r="R86" s="71">
        <f>$A86*population!R86*1000*$X$2</f>
        <v>0.63765499999999997</v>
      </c>
      <c r="S86" s="71">
        <f>$A86*population!S86*1000*$X$2</f>
        <v>0.68254999999999999</v>
      </c>
      <c r="T86" s="71">
        <f>$A86*population!T86*1000*$X$2</f>
        <v>0.67707499999999998</v>
      </c>
      <c r="U86" s="71">
        <f>$A86*population!U86*1000*$X$2</f>
        <v>0.67670999999999992</v>
      </c>
      <c r="V86" s="71">
        <f>$A86*population!V86*1000*$X$2</f>
        <v>0.72498124999999991</v>
      </c>
      <c r="W86" s="64">
        <f t="shared" si="3"/>
        <v>622.6489028213166</v>
      </c>
    </row>
    <row r="87" spans="1:23" ht="64" x14ac:dyDescent="0.2">
      <c r="A87" s="71">
        <f t="shared" si="6"/>
        <v>250</v>
      </c>
      <c r="B87" s="72" t="s">
        <v>174</v>
      </c>
      <c r="C87" s="72" t="s">
        <v>146</v>
      </c>
      <c r="D87" s="73" t="s">
        <v>168</v>
      </c>
      <c r="E87" s="71"/>
      <c r="F87" s="71">
        <f>$A87*population!F87*1000*$X$2</f>
        <v>1.140625E-2</v>
      </c>
      <c r="G87" s="71">
        <f>$A87*population!G87*1000*$X$2</f>
        <v>1.8797499999999998E-2</v>
      </c>
      <c r="H87" s="71">
        <f>$A87*population!H87*1000*$X$2</f>
        <v>2.5184999999999999E-2</v>
      </c>
      <c r="I87" s="71">
        <f>$A87*population!I87*1000*$X$2</f>
        <v>2.9838749999999997E-2</v>
      </c>
      <c r="J87" s="71">
        <f>$A87*population!J87*1000*$X$2</f>
        <v>3.7047499999999997E-2</v>
      </c>
      <c r="K87" s="71">
        <f>$A87*population!K87*1000*$X$2</f>
        <v>4.0697499999999998E-2</v>
      </c>
      <c r="L87" s="71">
        <f>$A87*population!L87*1000*$X$2</f>
        <v>5.4202499999999994E-2</v>
      </c>
      <c r="M87" s="71">
        <f>$A87*population!M87*1000*$X$2</f>
        <v>6.7981249999999993E-2</v>
      </c>
      <c r="N87" s="71">
        <f>$A87*population!N87*1000*$X$2</f>
        <v>8.3767499999999995E-2</v>
      </c>
      <c r="O87" s="71">
        <f>$A87*population!O87*1000*$X$2</f>
        <v>0.10101375</v>
      </c>
      <c r="P87" s="71">
        <f>$A87*population!P87*1000*$X$2</f>
        <v>0.11397125</v>
      </c>
      <c r="Q87" s="71">
        <f>$A87*population!Q87*1000*$X$2</f>
        <v>0.12692875000000001</v>
      </c>
      <c r="R87" s="71">
        <f>$A87*population!R87*1000*$X$2</f>
        <v>0.14152874999999998</v>
      </c>
      <c r="S87" s="71">
        <f>$A87*population!S87*1000*$X$2</f>
        <v>0.16005249999999999</v>
      </c>
      <c r="T87" s="71">
        <f>$A87*population!T87*1000*$X$2</f>
        <v>0.177755</v>
      </c>
      <c r="U87" s="71">
        <f>$A87*population!U87*1000*$X$2</f>
        <v>0.18514624999999998</v>
      </c>
      <c r="V87" s="71">
        <f>$A87*population!V87*1000*$X$2</f>
        <v>0.19226374999999998</v>
      </c>
      <c r="W87" s="64">
        <f t="shared" si="3"/>
        <v>1685.6</v>
      </c>
    </row>
    <row r="88" spans="1:23" ht="80" x14ac:dyDescent="0.2">
      <c r="A88" s="74">
        <f>A3</f>
        <v>100</v>
      </c>
      <c r="B88" s="75" t="s">
        <v>176</v>
      </c>
      <c r="C88" s="75" t="s">
        <v>146</v>
      </c>
      <c r="D88" s="76" t="s">
        <v>147</v>
      </c>
      <c r="E88" s="74"/>
      <c r="F88" s="74">
        <f>$A88*population!F88*1000*$X$2</f>
        <v>1.8866849999999999</v>
      </c>
      <c r="G88" s="74">
        <f>$A88*population!G88*1000*$X$2</f>
        <v>1.8321539999999998</v>
      </c>
      <c r="H88" s="74">
        <f>$A88*population!H88*1000*$X$2</f>
        <v>1.7667824999999999</v>
      </c>
      <c r="I88" s="74">
        <f>$A88*population!I88*1000*$X$2</f>
        <v>1.7026154999999998</v>
      </c>
      <c r="J88" s="74">
        <f>$A88*population!J88*1000*$X$2</f>
        <v>1.6396895</v>
      </c>
      <c r="K88" s="74">
        <f>$A88*population!K88*1000*$X$2</f>
        <v>1.5851219999999999</v>
      </c>
      <c r="L88" s="74">
        <f>$A88*population!L88*1000*$X$2</f>
        <v>1.5381099999999999</v>
      </c>
      <c r="M88" s="74">
        <f>$A88*population!M88*1000*$X$2</f>
        <v>1.4879589999999998</v>
      </c>
      <c r="N88" s="74">
        <f>$A88*population!N88*1000*$X$2</f>
        <v>1.4366764999999999</v>
      </c>
      <c r="O88" s="74">
        <f>$A88*population!O88*1000*$X$2</f>
        <v>1.386927</v>
      </c>
      <c r="P88" s="74">
        <f>$A88*population!P88*1000*$X$2</f>
        <v>1.3389294999999999</v>
      </c>
      <c r="Q88" s="74">
        <f>$A88*population!Q88*1000*$X$2</f>
        <v>1.2955675</v>
      </c>
      <c r="R88" s="74">
        <f>$A88*population!R88*1000*$X$2</f>
        <v>1.2554539999999998</v>
      </c>
      <c r="S88" s="74">
        <f>$A88*population!S88*1000*$X$2</f>
        <v>1.2174939999999999</v>
      </c>
      <c r="T88" s="74">
        <f>$A88*population!T88*1000*$X$2</f>
        <v>1.1797529999999998</v>
      </c>
      <c r="U88" s="74">
        <f>$A88*population!U88*1000*$X$2</f>
        <v>1.1429609999999999</v>
      </c>
      <c r="V88" s="74">
        <f>$A88*population!V88*1000*$X$2</f>
        <v>1.1079939999999999</v>
      </c>
      <c r="W88" s="64">
        <f t="shared" si="3"/>
        <v>58.727026504159404</v>
      </c>
    </row>
    <row r="89" spans="1:23" ht="80" x14ac:dyDescent="0.2">
      <c r="A89" s="74">
        <f t="shared" ref="A89:A108" si="7">A4</f>
        <v>200</v>
      </c>
      <c r="B89" s="75" t="s">
        <v>176</v>
      </c>
      <c r="C89" s="75" t="s">
        <v>146</v>
      </c>
      <c r="D89" s="76" t="s">
        <v>149</v>
      </c>
      <c r="E89" s="74"/>
      <c r="F89" s="74">
        <f>$A89*population!F89*1000*$X$2</f>
        <v>3.8103809999999996</v>
      </c>
      <c r="G89" s="74">
        <f>$A89*population!G89*1000*$X$2</f>
        <v>3.7606679999999999</v>
      </c>
      <c r="H89" s="74">
        <f>$A89*population!H89*1000*$X$2</f>
        <v>3.6536499999999998</v>
      </c>
      <c r="I89" s="74">
        <f>$A89*population!I89*1000*$X$2</f>
        <v>3.5234179999999999</v>
      </c>
      <c r="J89" s="74">
        <f>$A89*population!J89*1000*$X$2</f>
        <v>3.3962519999999996</v>
      </c>
      <c r="K89" s="74">
        <f>$A89*population!K89*1000*$X$2</f>
        <v>3.2714219999999998</v>
      </c>
      <c r="L89" s="74">
        <f>$A89*population!L89*1000*$X$2</f>
        <v>3.16309</v>
      </c>
      <c r="M89" s="74">
        <f>$A89*population!M89*1000*$X$2</f>
        <v>3.0695769999999998</v>
      </c>
      <c r="N89" s="74">
        <f>$A89*population!N89*1000*$X$2</f>
        <v>2.969859</v>
      </c>
      <c r="O89" s="74">
        <f>$A89*population!O89*1000*$X$2</f>
        <v>2.8677319999999997</v>
      </c>
      <c r="P89" s="74">
        <f>$A89*population!P89*1000*$X$2</f>
        <v>2.7685979999999999</v>
      </c>
      <c r="Q89" s="74">
        <f>$A89*population!Q89*1000*$X$2</f>
        <v>2.672968</v>
      </c>
      <c r="R89" s="74">
        <f>$A89*population!R89*1000*$X$2</f>
        <v>2.5865359999999997</v>
      </c>
      <c r="S89" s="74">
        <f>$A89*population!S89*1000*$X$2</f>
        <v>2.5065279999999999</v>
      </c>
      <c r="T89" s="74">
        <f>$A89*population!T89*1000*$X$2</f>
        <v>2.4308269999999998</v>
      </c>
      <c r="U89" s="74">
        <f>$A89*population!U89*1000*$X$2</f>
        <v>2.3554909999999998</v>
      </c>
      <c r="V89" s="74">
        <f>$A89*population!V89*1000*$X$2</f>
        <v>2.2821259999999999</v>
      </c>
      <c r="W89" s="64">
        <f t="shared" si="3"/>
        <v>59.892330976876075</v>
      </c>
    </row>
    <row r="90" spans="1:23" ht="80" x14ac:dyDescent="0.2">
      <c r="A90" s="74">
        <f t="shared" si="7"/>
        <v>250</v>
      </c>
      <c r="B90" s="75" t="s">
        <v>176</v>
      </c>
      <c r="C90" s="75" t="s">
        <v>146</v>
      </c>
      <c r="D90" s="76" t="s">
        <v>150</v>
      </c>
      <c r="E90" s="74"/>
      <c r="F90" s="74">
        <f>$A90*population!F90*1000*$X$2</f>
        <v>4.77830625</v>
      </c>
      <c r="G90" s="74">
        <f>$A90*population!G90*1000*$X$2</f>
        <v>4.7506575</v>
      </c>
      <c r="H90" s="74">
        <f>$A90*population!H90*1000*$X$2</f>
        <v>4.6904325</v>
      </c>
      <c r="I90" s="74">
        <f>$A90*population!I90*1000*$X$2</f>
        <v>4.5566599999999999</v>
      </c>
      <c r="J90" s="74">
        <f>$A90*population!J90*1000*$X$2</f>
        <v>4.3948737499999995</v>
      </c>
      <c r="K90" s="74">
        <f>$A90*population!K90*1000*$X$2</f>
        <v>4.2368287499999999</v>
      </c>
      <c r="L90" s="74">
        <f>$A90*population!L90*1000*$X$2</f>
        <v>4.0815212499999998</v>
      </c>
      <c r="M90" s="74">
        <f>$A90*population!M90*1000*$X$2</f>
        <v>3.9465624999999998</v>
      </c>
      <c r="N90" s="74">
        <f>$A90*population!N90*1000*$X$2</f>
        <v>3.8301274999999997</v>
      </c>
      <c r="O90" s="74">
        <f>$A90*population!O90*1000*$X$2</f>
        <v>3.7059362499999997</v>
      </c>
      <c r="P90" s="74">
        <f>$A90*population!P90*1000*$X$2</f>
        <v>3.5785512499999999</v>
      </c>
      <c r="Q90" s="74">
        <f>$A90*population!Q90*1000*$X$2</f>
        <v>3.4549075</v>
      </c>
      <c r="R90" s="74">
        <f>$A90*population!R90*1000*$X$2</f>
        <v>3.3355524999999999</v>
      </c>
      <c r="S90" s="74">
        <f>$A90*population!S90*1000*$X$2</f>
        <v>3.2277862499999999</v>
      </c>
      <c r="T90" s="74">
        <f>$A90*population!T90*1000*$X$2</f>
        <v>3.1279587499999999</v>
      </c>
      <c r="U90" s="74">
        <f>$A90*population!U90*1000*$X$2</f>
        <v>3.033515</v>
      </c>
      <c r="V90" s="74">
        <f>$A90*population!V90*1000*$X$2</f>
        <v>2.9395274999999996</v>
      </c>
      <c r="W90" s="64">
        <f t="shared" ref="W90:W150" si="8">V90/F90*100</f>
        <v>61.518189630478368</v>
      </c>
    </row>
    <row r="91" spans="1:23" ht="80" x14ac:dyDescent="0.2">
      <c r="A91" s="74">
        <f t="shared" si="7"/>
        <v>250</v>
      </c>
      <c r="B91" s="75" t="s">
        <v>176</v>
      </c>
      <c r="C91" s="75" t="s">
        <v>146</v>
      </c>
      <c r="D91" s="76" t="s">
        <v>151</v>
      </c>
      <c r="E91" s="74"/>
      <c r="F91" s="74">
        <f>$A91*population!F91*1000*$X$2</f>
        <v>4.8860725</v>
      </c>
      <c r="G91" s="74">
        <f>$A91*population!G91*1000*$X$2</f>
        <v>4.7540337499999996</v>
      </c>
      <c r="H91" s="74">
        <f>$A91*population!H91*1000*$X$2</f>
        <v>4.7290312499999994</v>
      </c>
      <c r="I91" s="74">
        <f>$A91*population!I91*1000*$X$2</f>
        <v>4.6691712499999998</v>
      </c>
      <c r="J91" s="74">
        <f>$A91*population!J91*1000*$X$2</f>
        <v>4.5365849999999996</v>
      </c>
      <c r="K91" s="74">
        <f>$A91*population!K91*1000*$X$2</f>
        <v>4.3763499999999995</v>
      </c>
      <c r="L91" s="74">
        <f>$A91*population!L91*1000*$X$2</f>
        <v>4.2195824999999996</v>
      </c>
      <c r="M91" s="74">
        <f>$A91*population!M91*1000*$X$2</f>
        <v>4.0652787500000001</v>
      </c>
      <c r="N91" s="74">
        <f>$A91*population!N91*1000*$X$2</f>
        <v>3.9311412499999996</v>
      </c>
      <c r="O91" s="74">
        <f>$A91*population!O91*1000*$X$2</f>
        <v>3.8154362499999999</v>
      </c>
      <c r="P91" s="74">
        <f>$A91*population!P91*1000*$X$2</f>
        <v>3.6917924999999996</v>
      </c>
      <c r="Q91" s="74">
        <f>$A91*population!Q91*1000*$X$2</f>
        <v>3.5648637499999998</v>
      </c>
      <c r="R91" s="74">
        <f>$A91*population!R91*1000*$X$2</f>
        <v>3.4417674999999996</v>
      </c>
      <c r="S91" s="74">
        <f>$A91*population!S91*1000*$X$2</f>
        <v>3.3227774999999999</v>
      </c>
      <c r="T91" s="74">
        <f>$A91*population!T91*1000*$X$2</f>
        <v>3.2153762499999998</v>
      </c>
      <c r="U91" s="74">
        <f>$A91*population!U91*1000*$X$2</f>
        <v>3.1158224999999997</v>
      </c>
      <c r="V91" s="74">
        <f>$A91*population!V91*1000*$X$2</f>
        <v>3.02156125</v>
      </c>
      <c r="W91" s="64">
        <f t="shared" si="8"/>
        <v>61.84028685616105</v>
      </c>
    </row>
    <row r="92" spans="1:23" ht="80" x14ac:dyDescent="0.2">
      <c r="A92" s="74">
        <f t="shared" si="7"/>
        <v>250</v>
      </c>
      <c r="B92" s="75" t="s">
        <v>176</v>
      </c>
      <c r="C92" s="75" t="s">
        <v>146</v>
      </c>
      <c r="D92" s="76" t="s">
        <v>152</v>
      </c>
      <c r="E92" s="74"/>
      <c r="F92" s="74">
        <f>$A92*population!F92*1000*$X$2</f>
        <v>4.9308762499999998</v>
      </c>
      <c r="G92" s="74">
        <f>$A92*population!G92*1000*$X$2</f>
        <v>4.8401737499999999</v>
      </c>
      <c r="H92" s="74">
        <f>$A92*population!H92*1000*$X$2</f>
        <v>4.7138837499999999</v>
      </c>
      <c r="I92" s="74">
        <f>$A92*population!I92*1000*$X$2</f>
        <v>4.6892462500000001</v>
      </c>
      <c r="J92" s="74">
        <f>$A92*population!J92*1000*$X$2</f>
        <v>4.6316674999999998</v>
      </c>
      <c r="K92" s="74">
        <f>$A92*population!K92*1000*$X$2</f>
        <v>4.5020012500000002</v>
      </c>
      <c r="L92" s="74">
        <f>$A92*population!L92*1000*$X$2</f>
        <v>4.3445037499999994</v>
      </c>
      <c r="M92" s="74">
        <f>$A92*population!M92*1000*$X$2</f>
        <v>4.1898349999999995</v>
      </c>
      <c r="N92" s="74">
        <f>$A92*population!N92*1000*$X$2</f>
        <v>4.0373562500000002</v>
      </c>
      <c r="O92" s="74">
        <f>$A92*population!O92*1000*$X$2</f>
        <v>3.90467875</v>
      </c>
      <c r="P92" s="74">
        <f>$A92*population!P92*1000*$X$2</f>
        <v>3.7902512499999998</v>
      </c>
      <c r="Q92" s="74">
        <f>$A92*population!Q92*1000*$X$2</f>
        <v>3.6677024999999999</v>
      </c>
      <c r="R92" s="74">
        <f>$A92*population!R92*1000*$X$2</f>
        <v>3.5417774999999998</v>
      </c>
      <c r="S92" s="74">
        <f>$A92*population!S92*1000*$X$2</f>
        <v>3.4195024999999997</v>
      </c>
      <c r="T92" s="74">
        <f>$A92*population!T92*1000*$X$2</f>
        <v>3.3012424999999999</v>
      </c>
      <c r="U92" s="74">
        <f>$A92*population!U92*1000*$X$2</f>
        <v>3.19448</v>
      </c>
      <c r="V92" s="74">
        <f>$A92*population!V92*1000*$X$2</f>
        <v>3.09547375</v>
      </c>
      <c r="W92" s="64">
        <f t="shared" si="8"/>
        <v>62.777356255898745</v>
      </c>
    </row>
    <row r="93" spans="1:23" ht="80" x14ac:dyDescent="0.2">
      <c r="A93" s="74">
        <f t="shared" si="7"/>
        <v>250</v>
      </c>
      <c r="B93" s="75" t="s">
        <v>176</v>
      </c>
      <c r="C93" s="75" t="s">
        <v>146</v>
      </c>
      <c r="D93" s="76" t="s">
        <v>153</v>
      </c>
      <c r="E93" s="74"/>
      <c r="F93" s="74">
        <f>$A93*population!F93*1000*$X$2</f>
        <v>4.8648112499999998</v>
      </c>
      <c r="G93" s="74">
        <f>$A93*population!G93*1000*$X$2</f>
        <v>4.8796849999999994</v>
      </c>
      <c r="H93" s="74">
        <f>$A93*population!H93*1000*$X$2</f>
        <v>4.7935449999999999</v>
      </c>
      <c r="I93" s="74">
        <f>$A93*population!I93*1000*$X$2</f>
        <v>4.66771125</v>
      </c>
      <c r="J93" s="74">
        <f>$A93*population!J93*1000*$X$2</f>
        <v>4.6457199999999998</v>
      </c>
      <c r="K93" s="74">
        <f>$A93*population!K93*1000*$X$2</f>
        <v>4.5916087499999998</v>
      </c>
      <c r="L93" s="74">
        <f>$A93*population!L93*1000*$X$2</f>
        <v>4.4652275000000001</v>
      </c>
      <c r="M93" s="74">
        <f>$A93*population!M93*1000*$X$2</f>
        <v>4.3104674999999997</v>
      </c>
      <c r="N93" s="74">
        <f>$A93*population!N93*1000*$X$2</f>
        <v>4.1581712499999997</v>
      </c>
      <c r="O93" s="74">
        <f>$A93*population!O93*1000*$X$2</f>
        <v>4.0076999999999998</v>
      </c>
      <c r="P93" s="74">
        <f>$A93*population!P93*1000*$X$2</f>
        <v>3.8768474999999998</v>
      </c>
      <c r="Q93" s="74">
        <f>$A93*population!Q93*1000*$X$2</f>
        <v>3.7638799999999999</v>
      </c>
      <c r="R93" s="74">
        <f>$A93*population!R93*1000*$X$2</f>
        <v>3.64260875</v>
      </c>
      <c r="S93" s="74">
        <f>$A93*population!S93*1000*$X$2</f>
        <v>3.5178699999999998</v>
      </c>
      <c r="T93" s="74">
        <f>$A93*population!T93*1000*$X$2</f>
        <v>3.3965987499999999</v>
      </c>
      <c r="U93" s="74">
        <f>$A93*population!U93*1000*$X$2</f>
        <v>3.2792512499999997</v>
      </c>
      <c r="V93" s="74">
        <f>$A93*population!V93*1000*$X$2</f>
        <v>3.1732187499999998</v>
      </c>
      <c r="W93" s="64">
        <f t="shared" si="8"/>
        <v>65.227993172396964</v>
      </c>
    </row>
    <row r="94" spans="1:23" ht="80" x14ac:dyDescent="0.2">
      <c r="A94" s="74">
        <f t="shared" si="7"/>
        <v>250</v>
      </c>
      <c r="B94" s="75" t="s">
        <v>176</v>
      </c>
      <c r="C94" s="75" t="s">
        <v>146</v>
      </c>
      <c r="D94" s="76" t="s">
        <v>154</v>
      </c>
      <c r="E94" s="74"/>
      <c r="F94" s="74">
        <f>$A94*population!F94*1000*$X$2</f>
        <v>4.6507387499999995</v>
      </c>
      <c r="G94" s="74">
        <f>$A94*population!G94*1000*$X$2</f>
        <v>4.8118862499999997</v>
      </c>
      <c r="H94" s="74">
        <f>$A94*population!H94*1000*$X$2</f>
        <v>4.8343337499999999</v>
      </c>
      <c r="I94" s="74">
        <f>$A94*population!I94*1000*$X$2</f>
        <v>4.7470987500000001</v>
      </c>
      <c r="J94" s="74">
        <f>$A94*population!J94*1000*$X$2</f>
        <v>4.6249149999999997</v>
      </c>
      <c r="K94" s="74">
        <f>$A94*population!K94*1000*$X$2</f>
        <v>4.6060262499999993</v>
      </c>
      <c r="L94" s="74">
        <f>$A94*population!L94*1000*$X$2</f>
        <v>4.5551087499999996</v>
      </c>
      <c r="M94" s="74">
        <f>$A94*population!M94*1000*$X$2</f>
        <v>4.4315562499999999</v>
      </c>
      <c r="N94" s="74">
        <f>$A94*population!N94*1000*$X$2</f>
        <v>4.2793512499999995</v>
      </c>
      <c r="O94" s="74">
        <f>$A94*population!O94*1000*$X$2</f>
        <v>4.1294274999999994</v>
      </c>
      <c r="P94" s="74">
        <f>$A94*population!P94*1000*$X$2</f>
        <v>3.9810549999999996</v>
      </c>
      <c r="Q94" s="74">
        <f>$A94*population!Q94*1000*$X$2</f>
        <v>3.8519362499999996</v>
      </c>
      <c r="R94" s="74">
        <f>$A94*population!R94*1000*$X$2</f>
        <v>3.74042875</v>
      </c>
      <c r="S94" s="74">
        <f>$A94*population!S94*1000*$X$2</f>
        <v>3.6205262499999997</v>
      </c>
      <c r="T94" s="74">
        <f>$A94*population!T94*1000*$X$2</f>
        <v>3.49697375</v>
      </c>
      <c r="U94" s="74">
        <f>$A94*population!U94*1000*$X$2</f>
        <v>3.3767974999999999</v>
      </c>
      <c r="V94" s="74">
        <f>$A94*population!V94*1000*$X$2</f>
        <v>3.2604537499999999</v>
      </c>
      <c r="W94" s="64">
        <f t="shared" si="8"/>
        <v>70.106147114799782</v>
      </c>
    </row>
    <row r="95" spans="1:23" ht="80" x14ac:dyDescent="0.2">
      <c r="A95" s="74">
        <f t="shared" si="7"/>
        <v>250</v>
      </c>
      <c r="B95" s="75" t="s">
        <v>176</v>
      </c>
      <c r="C95" s="75" t="s">
        <v>146</v>
      </c>
      <c r="D95" s="76" t="s">
        <v>155</v>
      </c>
      <c r="E95" s="74"/>
      <c r="F95" s="74">
        <f>$A95*population!F95*1000*$X$2</f>
        <v>4.4238</v>
      </c>
      <c r="G95" s="74">
        <f>$A95*population!G95*1000*$X$2</f>
        <v>4.5965362499999998</v>
      </c>
      <c r="H95" s="74">
        <f>$A95*population!H95*1000*$X$2</f>
        <v>4.76425375</v>
      </c>
      <c r="I95" s="74">
        <f>$A95*population!I95*1000*$X$2</f>
        <v>4.7856062499999998</v>
      </c>
      <c r="J95" s="74">
        <f>$A95*population!J95*1000*$X$2</f>
        <v>4.7021125000000001</v>
      </c>
      <c r="K95" s="74">
        <f>$A95*population!K95*1000*$X$2</f>
        <v>4.5840350000000001</v>
      </c>
      <c r="L95" s="74">
        <f>$A95*population!L95*1000*$X$2</f>
        <v>4.5683400000000001</v>
      </c>
      <c r="M95" s="74">
        <f>$A95*population!M95*1000*$X$2</f>
        <v>4.5202512499999994</v>
      </c>
      <c r="N95" s="74">
        <f>$A95*population!N95*1000*$X$2</f>
        <v>4.3996187500000001</v>
      </c>
      <c r="O95" s="74">
        <f>$A95*population!O95*1000*$X$2</f>
        <v>4.25015125</v>
      </c>
      <c r="P95" s="74">
        <f>$A95*population!P95*1000*$X$2</f>
        <v>4.1026912499999995</v>
      </c>
      <c r="Q95" s="74">
        <f>$A95*population!Q95*1000*$X$2</f>
        <v>3.9564174999999997</v>
      </c>
      <c r="R95" s="74">
        <f>$A95*population!R95*1000*$X$2</f>
        <v>3.8291237499999999</v>
      </c>
      <c r="S95" s="74">
        <f>$A95*population!S95*1000*$X$2</f>
        <v>3.7192587499999998</v>
      </c>
      <c r="T95" s="74">
        <f>$A95*population!T95*1000*$X$2</f>
        <v>3.6007249999999997</v>
      </c>
      <c r="U95" s="74">
        <f>$A95*population!U95*1000*$X$2</f>
        <v>3.4785412499999997</v>
      </c>
      <c r="V95" s="74">
        <f>$A95*population!V95*1000*$X$2</f>
        <v>3.3594599999999999</v>
      </c>
      <c r="W95" s="64">
        <f t="shared" si="8"/>
        <v>75.940594059405939</v>
      </c>
    </row>
    <row r="96" spans="1:23" ht="80" x14ac:dyDescent="0.2">
      <c r="A96" s="74">
        <f t="shared" si="7"/>
        <v>250</v>
      </c>
      <c r="B96" s="75" t="s">
        <v>176</v>
      </c>
      <c r="C96" s="75" t="s">
        <v>146</v>
      </c>
      <c r="D96" s="76" t="s">
        <v>156</v>
      </c>
      <c r="E96" s="74"/>
      <c r="F96" s="74">
        <f>$A96*population!F96*1000*$X$2</f>
        <v>4.0389074999999997</v>
      </c>
      <c r="G96" s="74">
        <f>$A96*population!G96*1000*$X$2</f>
        <v>4.3644875000000001</v>
      </c>
      <c r="H96" s="74">
        <f>$A96*population!H96*1000*$X$2</f>
        <v>4.5428812499999998</v>
      </c>
      <c r="I96" s="74">
        <f>$A96*population!I96*1000*$X$2</f>
        <v>4.7096862499999999</v>
      </c>
      <c r="J96" s="74">
        <f>$A96*population!J96*1000*$X$2</f>
        <v>4.7345062499999999</v>
      </c>
      <c r="K96" s="74">
        <f>$A96*population!K96*1000*$X$2</f>
        <v>4.6553924999999996</v>
      </c>
      <c r="L96" s="74">
        <f>$A96*population!L96*1000*$X$2</f>
        <v>4.5417862499999995</v>
      </c>
      <c r="M96" s="74">
        <f>$A96*population!M96*1000*$X$2</f>
        <v>4.5291937500000001</v>
      </c>
      <c r="N96" s="74">
        <f>$A96*population!N96*1000*$X$2</f>
        <v>4.4842075000000001</v>
      </c>
      <c r="O96" s="74">
        <f>$A96*population!O96*1000*$X$2</f>
        <v>4.36686</v>
      </c>
      <c r="P96" s="74">
        <f>$A96*population!P96*1000*$X$2</f>
        <v>4.2203124999999995</v>
      </c>
      <c r="Q96" s="74">
        <f>$A96*population!Q96*1000*$X$2</f>
        <v>4.0754987499999995</v>
      </c>
      <c r="R96" s="74">
        <f>$A96*population!R96*1000*$X$2</f>
        <v>3.9316887499999997</v>
      </c>
      <c r="S96" s="74">
        <f>$A96*population!S96*1000*$X$2</f>
        <v>3.80649375</v>
      </c>
      <c r="T96" s="74">
        <f>$A96*population!T96*1000*$X$2</f>
        <v>3.6983625</v>
      </c>
      <c r="U96" s="74">
        <f>$A96*population!U96*1000*$X$2</f>
        <v>3.5815625</v>
      </c>
      <c r="V96" s="74">
        <f>$A96*population!V96*1000*$X$2</f>
        <v>3.4608387499999997</v>
      </c>
      <c r="W96" s="64">
        <f t="shared" si="8"/>
        <v>85.687497175907097</v>
      </c>
    </row>
    <row r="97" spans="1:23" ht="80" x14ac:dyDescent="0.2">
      <c r="A97" s="74">
        <f t="shared" si="7"/>
        <v>250</v>
      </c>
      <c r="B97" s="75" t="s">
        <v>176</v>
      </c>
      <c r="C97" s="75" t="s">
        <v>146</v>
      </c>
      <c r="D97" s="76" t="s">
        <v>157</v>
      </c>
      <c r="E97" s="74"/>
      <c r="F97" s="74">
        <f>$A97*population!F97*1000*$X$2</f>
        <v>3.63768125</v>
      </c>
      <c r="G97" s="74">
        <f>$A97*population!G97*1000*$X$2</f>
        <v>3.9699224999999996</v>
      </c>
      <c r="H97" s="74">
        <f>$A97*population!H97*1000*$X$2</f>
        <v>4.2977837499999998</v>
      </c>
      <c r="I97" s="74">
        <f>$A97*population!I97*1000*$X$2</f>
        <v>4.4766337499999995</v>
      </c>
      <c r="J97" s="74">
        <f>$A97*population!J97*1000*$X$2</f>
        <v>4.6458112499999995</v>
      </c>
      <c r="K97" s="74">
        <f>$A97*population!K97*1000*$X$2</f>
        <v>4.6749200000000002</v>
      </c>
      <c r="L97" s="74">
        <f>$A97*population!L97*1000*$X$2</f>
        <v>4.6010074999999997</v>
      </c>
      <c r="M97" s="74">
        <f>$A97*population!M97*1000*$X$2</f>
        <v>4.4925112499999997</v>
      </c>
      <c r="N97" s="74">
        <f>$A97*population!N97*1000*$X$2</f>
        <v>4.4835687499999999</v>
      </c>
      <c r="O97" s="74">
        <f>$A97*population!O97*1000*$X$2</f>
        <v>4.4423237499999999</v>
      </c>
      <c r="P97" s="74">
        <f>$A97*population!P97*1000*$X$2</f>
        <v>4.3287174999999998</v>
      </c>
      <c r="Q97" s="74">
        <f>$A97*population!Q97*1000*$X$2</f>
        <v>4.1858199999999997</v>
      </c>
      <c r="R97" s="74">
        <f>$A97*population!R97*1000*$X$2</f>
        <v>4.0442912499999997</v>
      </c>
      <c r="S97" s="74">
        <f>$A97*population!S97*1000*$X$2</f>
        <v>3.9034012499999999</v>
      </c>
      <c r="T97" s="74">
        <f>$A97*population!T97*1000*$X$2</f>
        <v>3.7808524999999999</v>
      </c>
      <c r="U97" s="74">
        <f>$A97*population!U97*1000*$X$2</f>
        <v>3.6750024999999997</v>
      </c>
      <c r="V97" s="74">
        <f>$A97*population!V97*1000*$X$2</f>
        <v>3.5603012499999998</v>
      </c>
      <c r="W97" s="64">
        <f t="shared" si="8"/>
        <v>97.872820770099082</v>
      </c>
    </row>
    <row r="98" spans="1:23" ht="80" x14ac:dyDescent="0.2">
      <c r="A98" s="74">
        <f t="shared" si="7"/>
        <v>250</v>
      </c>
      <c r="B98" s="75" t="s">
        <v>176</v>
      </c>
      <c r="C98" s="75" t="s">
        <v>146</v>
      </c>
      <c r="D98" s="76" t="s">
        <v>158</v>
      </c>
      <c r="E98" s="74"/>
      <c r="F98" s="74">
        <f>$A98*population!F98*1000*$X$2</f>
        <v>3.3043449999999996</v>
      </c>
      <c r="G98" s="74">
        <f>$A98*population!G98*1000*$X$2</f>
        <v>3.5519062499999996</v>
      </c>
      <c r="H98" s="74">
        <f>$A98*population!H98*1000*$X$2</f>
        <v>3.8846949999999998</v>
      </c>
      <c r="I98" s="74">
        <f>$A98*population!I98*1000*$X$2</f>
        <v>4.2110962499999998</v>
      </c>
      <c r="J98" s="74">
        <f>$A98*population!J98*1000*$X$2</f>
        <v>4.39286625</v>
      </c>
      <c r="K98" s="74">
        <f>$A98*population!K98*1000*$X$2</f>
        <v>4.5652374999999994</v>
      </c>
      <c r="L98" s="74">
        <f>$A98*population!L98*1000*$X$2</f>
        <v>4.5997300000000001</v>
      </c>
      <c r="M98" s="74">
        <f>$A98*population!M98*1000*$X$2</f>
        <v>4.5321137499999997</v>
      </c>
      <c r="N98" s="74">
        <f>$A98*population!N98*1000*$X$2</f>
        <v>4.4300049999999995</v>
      </c>
      <c r="O98" s="74">
        <f>$A98*population!O98*1000*$X$2</f>
        <v>4.4257162499999998</v>
      </c>
      <c r="P98" s="74">
        <f>$A98*population!P98*1000*$X$2</f>
        <v>4.3892162499999996</v>
      </c>
      <c r="Q98" s="74">
        <f>$A98*population!Q98*1000*$X$2</f>
        <v>4.2804462499999998</v>
      </c>
      <c r="R98" s="74">
        <f>$A98*population!R98*1000*$X$2</f>
        <v>4.1422937499999994</v>
      </c>
      <c r="S98" s="74">
        <f>$A98*population!S98*1000*$X$2</f>
        <v>4.0051449999999997</v>
      </c>
      <c r="T98" s="74">
        <f>$A98*population!T98*1000*$X$2</f>
        <v>3.8681787499999998</v>
      </c>
      <c r="U98" s="74">
        <f>$A98*population!U98*1000*$X$2</f>
        <v>3.7490062499999999</v>
      </c>
      <c r="V98" s="74">
        <f>$A98*population!V98*1000*$X$2</f>
        <v>3.6461674999999998</v>
      </c>
      <c r="W98" s="64">
        <f t="shared" si="8"/>
        <v>110.34463713686071</v>
      </c>
    </row>
    <row r="99" spans="1:23" ht="80" x14ac:dyDescent="0.2">
      <c r="A99" s="74">
        <f t="shared" si="7"/>
        <v>250</v>
      </c>
      <c r="B99" s="75" t="s">
        <v>176</v>
      </c>
      <c r="C99" s="75" t="s">
        <v>146</v>
      </c>
      <c r="D99" s="76" t="s">
        <v>159</v>
      </c>
      <c r="E99" s="74"/>
      <c r="F99" s="74">
        <f>$A99*population!F99*1000*$X$2</f>
        <v>2.9336875</v>
      </c>
      <c r="G99" s="74">
        <f>$A99*population!G99*1000*$X$2</f>
        <v>3.1942062499999997</v>
      </c>
      <c r="H99" s="74">
        <f>$A99*population!H99*1000*$X$2</f>
        <v>3.4428624999999999</v>
      </c>
      <c r="I99" s="74">
        <f>$A99*population!I99*1000*$X$2</f>
        <v>3.77264</v>
      </c>
      <c r="J99" s="74">
        <f>$A99*population!J99*1000*$X$2</f>
        <v>4.0980375000000002</v>
      </c>
      <c r="K99" s="74">
        <f>$A99*population!K99*1000*$X$2</f>
        <v>4.2837312499999998</v>
      </c>
      <c r="L99" s="74">
        <f>$A99*population!L99*1000*$X$2</f>
        <v>4.4599349999999998</v>
      </c>
      <c r="M99" s="74">
        <f>$A99*population!M99*1000*$X$2</f>
        <v>4.5011799999999997</v>
      </c>
      <c r="N99" s="74">
        <f>$A99*population!N99*1000*$X$2</f>
        <v>4.4417762500000002</v>
      </c>
      <c r="O99" s="74">
        <f>$A99*population!O99*1000*$X$2</f>
        <v>4.3479712499999996</v>
      </c>
      <c r="P99" s="74">
        <f>$A99*population!P99*1000*$X$2</f>
        <v>4.3494312499999994</v>
      </c>
      <c r="Q99" s="74">
        <f>$A99*population!Q99*1000*$X$2</f>
        <v>4.3192274999999993</v>
      </c>
      <c r="R99" s="74">
        <f>$A99*population!R99*1000*$X$2</f>
        <v>4.2169362499999998</v>
      </c>
      <c r="S99" s="74">
        <f>$A99*population!S99*1000*$X$2</f>
        <v>4.0849887499999999</v>
      </c>
      <c r="T99" s="74">
        <f>$A99*population!T99*1000*$X$2</f>
        <v>3.9534974999999997</v>
      </c>
      <c r="U99" s="74">
        <f>$A99*population!U99*1000*$X$2</f>
        <v>3.8218237499999996</v>
      </c>
      <c r="V99" s="74">
        <f>$A99*population!V99*1000*$X$2</f>
        <v>3.7073049999999999</v>
      </c>
      <c r="W99" s="64">
        <f t="shared" si="8"/>
        <v>126.37013996889578</v>
      </c>
    </row>
    <row r="100" spans="1:23" ht="80" x14ac:dyDescent="0.2">
      <c r="A100" s="74">
        <f t="shared" si="7"/>
        <v>250</v>
      </c>
      <c r="B100" s="75" t="s">
        <v>176</v>
      </c>
      <c r="C100" s="75" t="s">
        <v>146</v>
      </c>
      <c r="D100" s="76" t="s">
        <v>160</v>
      </c>
      <c r="E100" s="74"/>
      <c r="F100" s="74">
        <f>$A100*population!F100*1000*$X$2</f>
        <v>2.3932137499999997</v>
      </c>
      <c r="G100" s="74">
        <f>$A100*population!G100*1000*$X$2</f>
        <v>2.7913375</v>
      </c>
      <c r="H100" s="74">
        <f>$A100*population!H100*1000*$X$2</f>
        <v>3.0504875</v>
      </c>
      <c r="I100" s="74">
        <f>$A100*population!I100*1000*$X$2</f>
        <v>3.2985962499999997</v>
      </c>
      <c r="J100" s="74">
        <f>$A100*population!J100*1000*$X$2</f>
        <v>3.6252712499999999</v>
      </c>
      <c r="K100" s="74">
        <f>$A100*population!K100*1000*$X$2</f>
        <v>3.9490262499999997</v>
      </c>
      <c r="L100" s="74">
        <f>$A100*population!L100*1000*$X$2</f>
        <v>4.1392825000000002</v>
      </c>
      <c r="M100" s="74">
        <f>$A100*population!M100*1000*$X$2</f>
        <v>4.32023125</v>
      </c>
      <c r="N100" s="74">
        <f>$A100*population!N100*1000*$X$2</f>
        <v>4.3702362499999996</v>
      </c>
      <c r="O100" s="74">
        <f>$A100*population!O100*1000*$X$2</f>
        <v>4.3213262499999994</v>
      </c>
      <c r="P100" s="74">
        <f>$A100*population!P100*1000*$X$2</f>
        <v>4.2382887499999997</v>
      </c>
      <c r="Q100" s="74">
        <f>$A100*population!Q100*1000*$X$2</f>
        <v>4.2474137499999998</v>
      </c>
      <c r="R100" s="74">
        <f>$A100*population!R100*1000*$X$2</f>
        <v>4.2255137500000002</v>
      </c>
      <c r="S100" s="74">
        <f>$A100*population!S100*1000*$X$2</f>
        <v>4.1318000000000001</v>
      </c>
      <c r="T100" s="74">
        <f>$A100*population!T100*1000*$X$2</f>
        <v>4.0081562499999999</v>
      </c>
      <c r="U100" s="74">
        <f>$A100*population!U100*1000*$X$2</f>
        <v>3.8843299999999998</v>
      </c>
      <c r="V100" s="74">
        <f>$A100*population!V100*1000*$X$2</f>
        <v>3.759865</v>
      </c>
      <c r="W100" s="64">
        <f t="shared" si="8"/>
        <v>157.10527319174898</v>
      </c>
    </row>
    <row r="101" spans="1:23" ht="80" x14ac:dyDescent="0.2">
      <c r="A101" s="74">
        <f t="shared" si="7"/>
        <v>250</v>
      </c>
      <c r="B101" s="75" t="s">
        <v>176</v>
      </c>
      <c r="C101" s="75" t="s">
        <v>146</v>
      </c>
      <c r="D101" s="76" t="s">
        <v>161</v>
      </c>
      <c r="E101" s="74"/>
      <c r="F101" s="74">
        <f>$A101*population!F101*1000*$X$2</f>
        <v>1.9060299999999999</v>
      </c>
      <c r="G101" s="74">
        <f>$A101*population!G101*1000*$X$2</f>
        <v>2.2203862499999998</v>
      </c>
      <c r="H101" s="74">
        <f>$A101*population!H101*1000*$X$2</f>
        <v>2.603545</v>
      </c>
      <c r="I101" s="74">
        <f>$A101*population!I101*1000*$X$2</f>
        <v>2.8591362499999997</v>
      </c>
      <c r="J101" s="74">
        <f>$A101*population!J101*1000*$X$2</f>
        <v>3.1052374999999999</v>
      </c>
      <c r="K101" s="74">
        <f>$A101*population!K101*1000*$X$2</f>
        <v>3.4268937499999996</v>
      </c>
      <c r="L101" s="74">
        <f>$A101*population!L101*1000*$X$2</f>
        <v>3.7478199999999999</v>
      </c>
      <c r="M101" s="74">
        <f>$A101*population!M101*1000*$X$2</f>
        <v>3.9430949999999996</v>
      </c>
      <c r="N101" s="74">
        <f>$A101*population!N101*1000*$X$2</f>
        <v>4.1296099999999996</v>
      </c>
      <c r="O101" s="74">
        <f>$A101*population!O101*1000*$X$2</f>
        <v>4.1905649999999994</v>
      </c>
      <c r="P101" s="74">
        <f>$A101*population!P101*1000*$X$2</f>
        <v>4.1549775000000002</v>
      </c>
      <c r="Q101" s="74">
        <f>$A101*population!Q101*1000*$X$2</f>
        <v>4.08590125</v>
      </c>
      <c r="R101" s="74">
        <f>$A101*population!R101*1000*$X$2</f>
        <v>4.10488125</v>
      </c>
      <c r="S101" s="74">
        <f>$A101*population!S101*1000*$X$2</f>
        <v>4.0939312499999998</v>
      </c>
      <c r="T101" s="74">
        <f>$A101*population!T101*1000*$X$2</f>
        <v>4.01162375</v>
      </c>
      <c r="U101" s="74">
        <f>$A101*population!U101*1000*$X$2</f>
        <v>3.8990212499999997</v>
      </c>
      <c r="V101" s="74">
        <f>$A101*population!V101*1000*$X$2</f>
        <v>3.7858712499999996</v>
      </c>
      <c r="W101" s="64">
        <f t="shared" si="8"/>
        <v>198.62600536193028</v>
      </c>
    </row>
    <row r="102" spans="1:23" ht="80" x14ac:dyDescent="0.2">
      <c r="A102" s="74">
        <f t="shared" si="7"/>
        <v>250</v>
      </c>
      <c r="B102" s="75" t="s">
        <v>176</v>
      </c>
      <c r="C102" s="75" t="s">
        <v>146</v>
      </c>
      <c r="D102" s="76" t="s">
        <v>162</v>
      </c>
      <c r="E102" s="74"/>
      <c r="F102" s="74">
        <f>$A102*population!F102*1000*$X$2</f>
        <v>1.3717612499999998</v>
      </c>
      <c r="G102" s="74">
        <f>$A102*population!G102*1000*$X$2</f>
        <v>1.7033637499999998</v>
      </c>
      <c r="H102" s="74">
        <f>$A102*population!H102*1000*$X$2</f>
        <v>1.9982837499999999</v>
      </c>
      <c r="I102" s="74">
        <f>$A102*population!I102*1000*$X$2</f>
        <v>2.3599074999999998</v>
      </c>
      <c r="J102" s="74">
        <f>$A102*population!J102*1000*$X$2</f>
        <v>2.60765125</v>
      </c>
      <c r="K102" s="74">
        <f>$A102*population!K102*1000*$X$2</f>
        <v>2.8485512499999999</v>
      </c>
      <c r="L102" s="74">
        <f>$A102*population!L102*1000*$X$2</f>
        <v>3.1613562499999999</v>
      </c>
      <c r="M102" s="74">
        <f>$A102*population!M102*1000*$X$2</f>
        <v>3.4758037499999999</v>
      </c>
      <c r="N102" s="74">
        <f>$A102*population!N102*1000*$X$2</f>
        <v>3.6749112499999996</v>
      </c>
      <c r="O102" s="74">
        <f>$A102*population!O102*1000*$X$2</f>
        <v>3.8659887499999996</v>
      </c>
      <c r="P102" s="74">
        <f>$A102*population!P102*1000*$X$2</f>
        <v>3.93935375</v>
      </c>
      <c r="Q102" s="74">
        <f>$A102*population!Q102*1000*$X$2</f>
        <v>3.9198262499999998</v>
      </c>
      <c r="R102" s="74">
        <f>$A102*population!R102*1000*$X$2</f>
        <v>3.8681787499999998</v>
      </c>
      <c r="S102" s="74">
        <f>$A102*population!S102*1000*$X$2</f>
        <v>3.8990212499999997</v>
      </c>
      <c r="T102" s="74">
        <f>$A102*population!T102*1000*$X$2</f>
        <v>3.9019412499999997</v>
      </c>
      <c r="U102" s="74">
        <f>$A102*population!U102*1000*$X$2</f>
        <v>3.8343249999999998</v>
      </c>
      <c r="V102" s="74">
        <f>$A102*population!V102*1000*$X$2</f>
        <v>3.7366874999999999</v>
      </c>
      <c r="W102" s="64">
        <f t="shared" si="8"/>
        <v>272.40071841947719</v>
      </c>
    </row>
    <row r="103" spans="1:23" ht="80" x14ac:dyDescent="0.2">
      <c r="A103" s="74">
        <f t="shared" si="7"/>
        <v>250</v>
      </c>
      <c r="B103" s="75" t="s">
        <v>176</v>
      </c>
      <c r="C103" s="75" t="s">
        <v>146</v>
      </c>
      <c r="D103" s="76" t="s">
        <v>163</v>
      </c>
      <c r="E103" s="74"/>
      <c r="F103" s="74">
        <f>$A103*population!F103*1000*$X$2</f>
        <v>0.94425499999999996</v>
      </c>
      <c r="G103" s="74">
        <f>$A103*population!G103*1000*$X$2</f>
        <v>1.1550425</v>
      </c>
      <c r="H103" s="74">
        <f>$A103*population!H103*1000*$X$2</f>
        <v>1.4484112499999999</v>
      </c>
      <c r="I103" s="74">
        <f>$A103*population!I103*1000*$X$2</f>
        <v>1.7156825</v>
      </c>
      <c r="J103" s="74">
        <f>$A103*population!J103*1000*$X$2</f>
        <v>2.0441824999999998</v>
      </c>
      <c r="K103" s="74">
        <f>$A103*population!K103*1000*$X$2</f>
        <v>2.27750875</v>
      </c>
      <c r="L103" s="74">
        <f>$A103*population!L103*1000*$X$2</f>
        <v>2.5072762499999999</v>
      </c>
      <c r="M103" s="74">
        <f>$A103*population!M103*1000*$X$2</f>
        <v>2.8033824999999997</v>
      </c>
      <c r="N103" s="74">
        <f>$A103*population!N103*1000*$X$2</f>
        <v>3.1038687499999997</v>
      </c>
      <c r="O103" s="74">
        <f>$A103*population!O103*1000*$X$2</f>
        <v>3.3027937499999998</v>
      </c>
      <c r="P103" s="74">
        <f>$A103*population!P103*1000*$X$2</f>
        <v>3.4951487499999998</v>
      </c>
      <c r="Q103" s="74">
        <f>$A103*population!Q103*1000*$X$2</f>
        <v>3.5810149999999998</v>
      </c>
      <c r="R103" s="74">
        <f>$A103*population!R103*1000*$X$2</f>
        <v>3.5804674999999997</v>
      </c>
      <c r="S103" s="74">
        <f>$A103*population!S103*1000*$X$2</f>
        <v>3.5499899999999998</v>
      </c>
      <c r="T103" s="74">
        <f>$A103*population!T103*1000*$X$2</f>
        <v>3.5945199999999997</v>
      </c>
      <c r="U103" s="74">
        <f>$A103*population!U103*1000*$X$2</f>
        <v>3.6140474999999999</v>
      </c>
      <c r="V103" s="74">
        <f>$A103*population!V103*1000*$X$2</f>
        <v>3.5657762499999999</v>
      </c>
      <c r="W103" s="64">
        <f t="shared" si="8"/>
        <v>377.62852725164282</v>
      </c>
    </row>
    <row r="104" spans="1:23" ht="80" x14ac:dyDescent="0.2">
      <c r="A104" s="74">
        <f t="shared" si="7"/>
        <v>250</v>
      </c>
      <c r="B104" s="75" t="s">
        <v>176</v>
      </c>
      <c r="C104" s="75" t="s">
        <v>146</v>
      </c>
      <c r="D104" s="76" t="s">
        <v>164</v>
      </c>
      <c r="E104" s="74"/>
      <c r="F104" s="74">
        <f>$A104*population!F104*1000*$X$2</f>
        <v>0.61301749999999999</v>
      </c>
      <c r="G104" s="74">
        <f>$A104*population!G104*1000*$X$2</f>
        <v>0.72114875000000001</v>
      </c>
      <c r="H104" s="74">
        <f>$A104*population!H104*1000*$X$2</f>
        <v>0.8940674999999999</v>
      </c>
      <c r="I104" s="74">
        <f>$A104*population!I104*1000*$X$2</f>
        <v>1.13633625</v>
      </c>
      <c r="J104" s="74">
        <f>$A104*population!J104*1000*$X$2</f>
        <v>1.361815</v>
      </c>
      <c r="K104" s="74">
        <f>$A104*population!K104*1000*$X$2</f>
        <v>1.6416787499999999</v>
      </c>
      <c r="L104" s="74">
        <f>$A104*population!L104*1000*$X$2</f>
        <v>1.8492724999999999</v>
      </c>
      <c r="M104" s="74">
        <f>$A104*population!M104*1000*$X$2</f>
        <v>2.0568662499999997</v>
      </c>
      <c r="N104" s="74">
        <f>$A104*population!N104*1000*$X$2</f>
        <v>2.3224037499999999</v>
      </c>
      <c r="O104" s="74">
        <f>$A104*population!O104*1000*$X$2</f>
        <v>2.5947849999999999</v>
      </c>
      <c r="P104" s="74">
        <f>$A104*population!P104*1000*$X$2</f>
        <v>2.7847675000000001</v>
      </c>
      <c r="Q104" s="74">
        <f>$A104*population!Q104*1000*$X$2</f>
        <v>2.9700962499999997</v>
      </c>
      <c r="R104" s="74">
        <f>$A104*population!R104*1000*$X$2</f>
        <v>3.0660912499999999</v>
      </c>
      <c r="S104" s="74">
        <f>$A104*population!S104*1000*$X$2</f>
        <v>3.08598375</v>
      </c>
      <c r="T104" s="74">
        <f>$A104*population!T104*1000*$X$2</f>
        <v>3.0799612499999998</v>
      </c>
      <c r="U104" s="74">
        <f>$A104*population!U104*1000*$X$2</f>
        <v>3.13836125</v>
      </c>
      <c r="V104" s="74">
        <f>$A104*population!V104*1000*$X$2</f>
        <v>3.1766862499999999</v>
      </c>
      <c r="W104" s="64">
        <f t="shared" si="8"/>
        <v>518.20482286394758</v>
      </c>
    </row>
    <row r="105" spans="1:23" ht="80" x14ac:dyDescent="0.2">
      <c r="A105" s="74">
        <f t="shared" si="7"/>
        <v>250</v>
      </c>
      <c r="B105" s="75" t="s">
        <v>176</v>
      </c>
      <c r="C105" s="75" t="s">
        <v>146</v>
      </c>
      <c r="D105" s="76" t="s">
        <v>165</v>
      </c>
      <c r="E105" s="74"/>
      <c r="F105" s="74">
        <f>$A105*population!F105*1000*$X$2</f>
        <v>0.32995999999999998</v>
      </c>
      <c r="G105" s="74">
        <f>$A105*population!G105*1000*$X$2</f>
        <v>0.40086125</v>
      </c>
      <c r="H105" s="74">
        <f>$A105*population!H105*1000*$X$2</f>
        <v>0.47906249999999995</v>
      </c>
      <c r="I105" s="74">
        <f>$A105*population!I105*1000*$X$2</f>
        <v>0.60489624999999991</v>
      </c>
      <c r="J105" s="74">
        <f>$A105*population!J105*1000*$X$2</f>
        <v>0.78064374999999997</v>
      </c>
      <c r="K105" s="74">
        <f>$A105*population!K105*1000*$X$2</f>
        <v>0.94982124999999995</v>
      </c>
      <c r="L105" s="74">
        <f>$A105*population!L105*1000*$X$2</f>
        <v>1.162525</v>
      </c>
      <c r="M105" s="74">
        <f>$A105*population!M105*1000*$X$2</f>
        <v>1.3283262499999999</v>
      </c>
      <c r="N105" s="74">
        <f>$A105*population!N105*1000*$X$2</f>
        <v>1.49695625</v>
      </c>
      <c r="O105" s="74">
        <f>$A105*population!O105*1000*$X$2</f>
        <v>1.7113024999999999</v>
      </c>
      <c r="P105" s="74">
        <f>$A105*population!P105*1000*$X$2</f>
        <v>1.9351387499999999</v>
      </c>
      <c r="Q105" s="74">
        <f>$A105*population!Q105*1000*$X$2</f>
        <v>2.1000274999999999</v>
      </c>
      <c r="R105" s="74">
        <f>$A105*population!R105*1000*$X$2</f>
        <v>2.2632737499999998</v>
      </c>
      <c r="S105" s="74">
        <f>$A105*population!S105*1000*$X$2</f>
        <v>2.36091125</v>
      </c>
      <c r="T105" s="74">
        <f>$A105*population!T105*1000*$X$2</f>
        <v>2.3985974999999997</v>
      </c>
      <c r="U105" s="74">
        <f>$A105*population!U105*1000*$X$2</f>
        <v>2.41620875</v>
      </c>
      <c r="V105" s="74">
        <f>$A105*population!V105*1000*$X$2</f>
        <v>2.4851025</v>
      </c>
      <c r="W105" s="64">
        <f t="shared" si="8"/>
        <v>753.15265486725673</v>
      </c>
    </row>
    <row r="106" spans="1:23" ht="80" x14ac:dyDescent="0.2">
      <c r="A106" s="74">
        <f t="shared" si="7"/>
        <v>250</v>
      </c>
      <c r="B106" s="75" t="s">
        <v>176</v>
      </c>
      <c r="C106" s="75" t="s">
        <v>146</v>
      </c>
      <c r="D106" s="76" t="s">
        <v>166</v>
      </c>
      <c r="E106" s="74"/>
      <c r="F106" s="74">
        <f>$A106*population!F106*1000*$X$2</f>
        <v>0.1418025</v>
      </c>
      <c r="G106" s="74">
        <f>$A106*population!G106*1000*$X$2</f>
        <v>0.17291874999999998</v>
      </c>
      <c r="H106" s="74">
        <f>$A106*population!H106*1000*$X$2</f>
        <v>0.2140725</v>
      </c>
      <c r="I106" s="74">
        <f>$A106*population!I106*1000*$X$2</f>
        <v>0.26079249999999998</v>
      </c>
      <c r="J106" s="74">
        <f>$A106*population!J106*1000*$X$2</f>
        <v>0.33552624999999997</v>
      </c>
      <c r="K106" s="74">
        <f>$A106*population!K106*1000*$X$2</f>
        <v>0.44082874999999999</v>
      </c>
      <c r="L106" s="74">
        <f>$A106*population!L106*1000*$X$2</f>
        <v>0.54631374999999993</v>
      </c>
      <c r="M106" s="74">
        <f>$A106*population!M106*1000*$X$2</f>
        <v>0.68118124999999996</v>
      </c>
      <c r="N106" s="74">
        <f>$A106*population!N106*1000*$X$2</f>
        <v>0.7915025</v>
      </c>
      <c r="O106" s="74">
        <f>$A106*population!O106*1000*$X$2</f>
        <v>0.90538249999999998</v>
      </c>
      <c r="P106" s="74">
        <f>$A106*population!P106*1000*$X$2</f>
        <v>1.0509262499999998</v>
      </c>
      <c r="Q106" s="74">
        <f>$A106*population!Q106*1000*$X$2</f>
        <v>1.2065074999999998</v>
      </c>
      <c r="R106" s="74">
        <f>$A106*population!R106*1000*$X$2</f>
        <v>1.32777875</v>
      </c>
      <c r="S106" s="74">
        <f>$A106*population!S106*1000*$X$2</f>
        <v>1.4504187499999999</v>
      </c>
      <c r="T106" s="74">
        <f>$A106*population!T106*1000*$X$2</f>
        <v>1.5343687499999998</v>
      </c>
      <c r="U106" s="74">
        <f>$A106*population!U106*1000*$X$2</f>
        <v>1.5785337499999998</v>
      </c>
      <c r="V106" s="74">
        <f>$A106*population!V106*1000*$X$2</f>
        <v>1.6110187499999999</v>
      </c>
      <c r="W106" s="64">
        <f t="shared" si="8"/>
        <v>1136.100386100386</v>
      </c>
    </row>
    <row r="107" spans="1:23" ht="80" x14ac:dyDescent="0.2">
      <c r="A107" s="74">
        <f t="shared" si="7"/>
        <v>250</v>
      </c>
      <c r="B107" s="75" t="s">
        <v>176</v>
      </c>
      <c r="C107" s="75" t="s">
        <v>146</v>
      </c>
      <c r="D107" s="76" t="s">
        <v>167</v>
      </c>
      <c r="E107" s="74"/>
      <c r="F107" s="74">
        <f>$A107*population!F107*1000*$X$2</f>
        <v>3.8781249999999996E-2</v>
      </c>
      <c r="G107" s="74">
        <f>$A107*population!G107*1000*$X$2</f>
        <v>5.3654999999999994E-2</v>
      </c>
      <c r="H107" s="74">
        <f>$A107*population!H107*1000*$X$2</f>
        <v>6.6703749999999992E-2</v>
      </c>
      <c r="I107" s="74">
        <f>$A107*population!I107*1000*$X$2</f>
        <v>8.4679999999999991E-2</v>
      </c>
      <c r="J107" s="74">
        <f>$A107*population!J107*1000*$X$2</f>
        <v>0.10484624999999999</v>
      </c>
      <c r="K107" s="74">
        <f>$A107*population!K107*1000*$X$2</f>
        <v>0.13778749999999998</v>
      </c>
      <c r="L107" s="74">
        <f>$A107*population!L107*1000*$X$2</f>
        <v>0.18478124999999998</v>
      </c>
      <c r="M107" s="74">
        <f>$A107*population!M107*1000*$X$2</f>
        <v>0.23405624999999999</v>
      </c>
      <c r="N107" s="74">
        <f>$A107*population!N107*1000*$X$2</f>
        <v>0.29829624999999999</v>
      </c>
      <c r="O107" s="74">
        <f>$A107*population!O107*1000*$X$2</f>
        <v>0.35322874999999998</v>
      </c>
      <c r="P107" s="74">
        <f>$A107*population!P107*1000*$X$2</f>
        <v>0.41135499999999997</v>
      </c>
      <c r="Q107" s="74">
        <f>$A107*population!Q107*1000*$X$2</f>
        <v>0.48636249999999998</v>
      </c>
      <c r="R107" s="74">
        <f>$A107*population!R107*1000*$X$2</f>
        <v>0.56958249999999999</v>
      </c>
      <c r="S107" s="74">
        <f>$A107*population!S107*1000*$X$2</f>
        <v>0.63847624999999997</v>
      </c>
      <c r="T107" s="74">
        <f>$A107*population!T107*1000*$X$2</f>
        <v>0.70983374999999993</v>
      </c>
      <c r="U107" s="74">
        <f>$A107*population!U107*1000*$X$2</f>
        <v>0.76567874999999996</v>
      </c>
      <c r="V107" s="74">
        <f>$A107*population!V107*1000*$X$2</f>
        <v>0.80208749999999995</v>
      </c>
      <c r="W107" s="64">
        <f t="shared" si="8"/>
        <v>2068.2352941176473</v>
      </c>
    </row>
    <row r="108" spans="1:23" ht="80" x14ac:dyDescent="0.2">
      <c r="A108" s="74">
        <f t="shared" si="7"/>
        <v>250</v>
      </c>
      <c r="B108" s="75" t="s">
        <v>176</v>
      </c>
      <c r="C108" s="75" t="s">
        <v>146</v>
      </c>
      <c r="D108" s="76" t="s">
        <v>168</v>
      </c>
      <c r="E108" s="74"/>
      <c r="F108" s="74">
        <f>$A108*population!F108*1000*$X$2</f>
        <v>6.2962499999999998E-3</v>
      </c>
      <c r="G108" s="74">
        <f>$A108*population!G108*1000*$X$2</f>
        <v>9.3987499999999991E-3</v>
      </c>
      <c r="H108" s="74">
        <f>$A108*population!H108*1000*$X$2</f>
        <v>1.3413749999999999E-2</v>
      </c>
      <c r="I108" s="74">
        <f>$A108*population!I108*1000*$X$2</f>
        <v>1.7337499999999999E-2</v>
      </c>
      <c r="J108" s="74">
        <f>$A108*population!J108*1000*$X$2</f>
        <v>2.2447499999999999E-2</v>
      </c>
      <c r="K108" s="74">
        <f>$A108*population!K108*1000*$X$2</f>
        <v>2.82875E-2</v>
      </c>
      <c r="L108" s="74">
        <f>$A108*population!L108*1000*$X$2</f>
        <v>3.7503749999999995E-2</v>
      </c>
      <c r="M108" s="74">
        <f>$A108*population!M108*1000*$X$2</f>
        <v>5.1008749999999999E-2</v>
      </c>
      <c r="N108" s="74">
        <f>$A108*population!N108*1000*$X$2</f>
        <v>6.6703749999999992E-2</v>
      </c>
      <c r="O108" s="74">
        <f>$A108*population!O108*1000*$X$2</f>
        <v>8.696124999999999E-2</v>
      </c>
      <c r="P108" s="74">
        <f>$A108*population!P108*1000*$X$2</f>
        <v>0.10685375</v>
      </c>
      <c r="Q108" s="74">
        <f>$A108*population!Q108*1000*$X$2</f>
        <v>0.12802374999999999</v>
      </c>
      <c r="R108" s="74">
        <f>$A108*population!R108*1000*$X$2</f>
        <v>0.15503375</v>
      </c>
      <c r="S108" s="74">
        <f>$A108*population!S108*1000*$X$2</f>
        <v>0.18687999999999999</v>
      </c>
      <c r="T108" s="74">
        <f>$A108*population!T108*1000*$X$2</f>
        <v>0.21735749999999998</v>
      </c>
      <c r="U108" s="74">
        <f>$A108*population!U108*1000*$X$2</f>
        <v>0.24920374999999997</v>
      </c>
      <c r="V108" s="74">
        <f>$A108*population!V108*1000*$X$2</f>
        <v>0.27931624999999999</v>
      </c>
      <c r="W108" s="64">
        <f t="shared" si="8"/>
        <v>4436.231884057971</v>
      </c>
    </row>
    <row r="109" spans="1:23" ht="64" x14ac:dyDescent="0.2">
      <c r="A109" s="77">
        <f>A3</f>
        <v>100</v>
      </c>
      <c r="B109" s="78" t="s">
        <v>178</v>
      </c>
      <c r="C109" s="78" t="s">
        <v>146</v>
      </c>
      <c r="D109" s="79" t="s">
        <v>147</v>
      </c>
      <c r="E109" s="77"/>
      <c r="F109" s="77">
        <f>$A109*population!F109*1000*$X$2</f>
        <v>0.79117399999999993</v>
      </c>
      <c r="G109" s="77">
        <f>$A109*population!G109*1000*$X$2</f>
        <v>0.81581149999999991</v>
      </c>
      <c r="H109" s="77">
        <f>$A109*population!H109*1000*$X$2</f>
        <v>0.83344099999999999</v>
      </c>
      <c r="I109" s="77">
        <f>$A109*population!I109*1000*$X$2</f>
        <v>0.83752899999999997</v>
      </c>
      <c r="J109" s="77">
        <f>$A109*population!J109*1000*$X$2</f>
        <v>0.83825899999999998</v>
      </c>
      <c r="K109" s="77">
        <f>$A109*population!K109*1000*$X$2</f>
        <v>0.83774799999999994</v>
      </c>
      <c r="L109" s="77">
        <f>$A109*population!L109*1000*$X$2</f>
        <v>0.84088699999999994</v>
      </c>
      <c r="M109" s="77">
        <f>$A109*population!M109*1000*$X$2</f>
        <v>0.85099749999999996</v>
      </c>
      <c r="N109" s="77">
        <f>$A109*population!N109*1000*$X$2</f>
        <v>0.86530549999999995</v>
      </c>
      <c r="O109" s="77">
        <f>$A109*population!O109*1000*$X$2</f>
        <v>0.87578099999999992</v>
      </c>
      <c r="P109" s="77">
        <f>$A109*population!P109*1000*$X$2</f>
        <v>0.88110999999999995</v>
      </c>
      <c r="Q109" s="77">
        <f>$A109*population!Q109*1000*$X$2</f>
        <v>0.88359199999999993</v>
      </c>
      <c r="R109" s="77">
        <f>$A109*population!R109*1000*$X$2</f>
        <v>0.88870199999999999</v>
      </c>
      <c r="S109" s="77">
        <f>$A109*population!S109*1000*$X$2</f>
        <v>0.89775399999999994</v>
      </c>
      <c r="T109" s="77">
        <f>$A109*population!T109*1000*$X$2</f>
        <v>0.90790099999999996</v>
      </c>
      <c r="U109" s="77">
        <f>$A109*population!U109*1000*$X$2</f>
        <v>0.91742749999999995</v>
      </c>
      <c r="V109" s="77">
        <f>$A109*population!V109*1000*$X$2</f>
        <v>0.9242165</v>
      </c>
      <c r="W109" s="64">
        <f t="shared" si="8"/>
        <v>116.81583317955344</v>
      </c>
    </row>
    <row r="110" spans="1:23" ht="64" x14ac:dyDescent="0.2">
      <c r="A110" s="77">
        <f t="shared" ref="A110:A129" si="9">A4</f>
        <v>200</v>
      </c>
      <c r="B110" s="78" t="s">
        <v>178</v>
      </c>
      <c r="C110" s="78" t="s">
        <v>146</v>
      </c>
      <c r="D110" s="79" t="s">
        <v>149</v>
      </c>
      <c r="E110" s="77"/>
      <c r="F110" s="77">
        <f>$A110*population!F110*1000*$X$2</f>
        <v>1.60819</v>
      </c>
      <c r="G110" s="77">
        <f>$A110*population!G110*1000*$X$2</f>
        <v>1.5918379999999999</v>
      </c>
      <c r="H110" s="77">
        <f>$A110*population!H110*1000*$X$2</f>
        <v>1.6419159999999999</v>
      </c>
      <c r="I110" s="77">
        <f>$A110*population!I110*1000*$X$2</f>
        <v>1.678051</v>
      </c>
      <c r="J110" s="77">
        <f>$A110*population!J110*1000*$X$2</f>
        <v>1.6865189999999999</v>
      </c>
      <c r="K110" s="77">
        <f>$A110*population!K110*1000*$X$2</f>
        <v>1.6881979999999999</v>
      </c>
      <c r="L110" s="77">
        <f>$A110*population!L110*1000*$X$2</f>
        <v>1.687395</v>
      </c>
      <c r="M110" s="77">
        <f>$A110*population!M110*1000*$X$2</f>
        <v>1.693746</v>
      </c>
      <c r="N110" s="77">
        <f>$A110*population!N110*1000*$X$2</f>
        <v>1.71404</v>
      </c>
      <c r="O110" s="77">
        <f>$A110*population!O110*1000*$X$2</f>
        <v>1.742729</v>
      </c>
      <c r="P110" s="77">
        <f>$A110*population!P110*1000*$X$2</f>
        <v>1.7636799999999999</v>
      </c>
      <c r="Q110" s="77">
        <f>$A110*population!Q110*1000*$X$2</f>
        <v>1.774411</v>
      </c>
      <c r="R110" s="77">
        <f>$A110*population!R110*1000*$X$2</f>
        <v>1.7794479999999999</v>
      </c>
      <c r="S110" s="77">
        <f>$A110*population!S110*1000*$X$2</f>
        <v>1.7897409999999998</v>
      </c>
      <c r="T110" s="77">
        <f>$A110*population!T110*1000*$X$2</f>
        <v>1.8078449999999999</v>
      </c>
      <c r="U110" s="77">
        <f>$A110*population!U110*1000*$X$2</f>
        <v>1.828139</v>
      </c>
      <c r="V110" s="77">
        <f>$A110*population!V110*1000*$X$2</f>
        <v>1.8472649999999999</v>
      </c>
      <c r="W110" s="64">
        <f t="shared" si="8"/>
        <v>114.86609169314571</v>
      </c>
    </row>
    <row r="111" spans="1:23" ht="64" x14ac:dyDescent="0.2">
      <c r="A111" s="77">
        <f t="shared" si="9"/>
        <v>250</v>
      </c>
      <c r="B111" s="78" t="s">
        <v>178</v>
      </c>
      <c r="C111" s="78" t="s">
        <v>146</v>
      </c>
      <c r="D111" s="79" t="s">
        <v>150</v>
      </c>
      <c r="E111" s="77"/>
      <c r="F111" s="77">
        <f>$A111*population!F111*1000*$X$2</f>
        <v>2.1060499999999998</v>
      </c>
      <c r="G111" s="77">
        <f>$A111*population!G111*1000*$X$2</f>
        <v>2.0200925000000001</v>
      </c>
      <c r="H111" s="77">
        <f>$A111*population!H111*1000*$X$2</f>
        <v>2.0004737499999998</v>
      </c>
      <c r="I111" s="77">
        <f>$A111*population!I111*1000*$X$2</f>
        <v>2.0638924999999997</v>
      </c>
      <c r="J111" s="77">
        <f>$A111*population!J111*1000*$X$2</f>
        <v>2.1094262499999998</v>
      </c>
      <c r="K111" s="77">
        <f>$A111*population!K111*1000*$X$2</f>
        <v>2.1201937499999999</v>
      </c>
      <c r="L111" s="77">
        <f>$A111*population!L111*1000*$X$2</f>
        <v>2.12238375</v>
      </c>
      <c r="M111" s="77">
        <f>$A111*population!M111*1000*$X$2</f>
        <v>2.1214712499999999</v>
      </c>
      <c r="N111" s="77">
        <f>$A111*population!N111*1000*$X$2</f>
        <v>2.1295012499999997</v>
      </c>
      <c r="O111" s="77">
        <f>$A111*population!O111*1000*$X$2</f>
        <v>2.1548687499999999</v>
      </c>
      <c r="P111" s="77">
        <f>$A111*population!P111*1000*$X$2</f>
        <v>2.1907299999999998</v>
      </c>
      <c r="Q111" s="77">
        <f>$A111*population!Q111*1000*$X$2</f>
        <v>2.2170099999999997</v>
      </c>
      <c r="R111" s="77">
        <f>$A111*population!R111*1000*$X$2</f>
        <v>2.2304237499999999</v>
      </c>
      <c r="S111" s="77">
        <f>$A111*population!S111*1000*$X$2</f>
        <v>2.23672</v>
      </c>
      <c r="T111" s="77">
        <f>$A111*population!T111*1000*$X$2</f>
        <v>2.2496774999999998</v>
      </c>
      <c r="U111" s="77">
        <f>$A111*population!U111*1000*$X$2</f>
        <v>2.2723074999999997</v>
      </c>
      <c r="V111" s="77">
        <f>$A111*population!V111*1000*$X$2</f>
        <v>2.29776625</v>
      </c>
      <c r="W111" s="64">
        <f t="shared" si="8"/>
        <v>109.10311958405548</v>
      </c>
    </row>
    <row r="112" spans="1:23" ht="64" x14ac:dyDescent="0.2">
      <c r="A112" s="77">
        <f t="shared" si="9"/>
        <v>250</v>
      </c>
      <c r="B112" s="78" t="s">
        <v>178</v>
      </c>
      <c r="C112" s="78" t="s">
        <v>146</v>
      </c>
      <c r="D112" s="79" t="s">
        <v>151</v>
      </c>
      <c r="E112" s="77"/>
      <c r="F112" s="77">
        <f>$A112*population!F112*1000*$X$2</f>
        <v>2.1205587499999998</v>
      </c>
      <c r="G112" s="77">
        <f>$A112*population!G112*1000*$X$2</f>
        <v>2.1617124999999997</v>
      </c>
      <c r="H112" s="77">
        <f>$A112*population!H112*1000*$X$2</f>
        <v>2.07949625</v>
      </c>
      <c r="I112" s="77">
        <f>$A112*population!I112*1000*$X$2</f>
        <v>2.0639837499999998</v>
      </c>
      <c r="J112" s="77">
        <f>$A112*population!J112*1000*$X$2</f>
        <v>2.1283149999999997</v>
      </c>
      <c r="K112" s="77">
        <f>$A112*population!K112*1000*$X$2</f>
        <v>2.1744874999999997</v>
      </c>
      <c r="L112" s="77">
        <f>$A112*population!L112*1000*$X$2</f>
        <v>2.1858024999999999</v>
      </c>
      <c r="M112" s="77">
        <f>$A112*population!M112*1000*$X$2</f>
        <v>2.1881749999999998</v>
      </c>
      <c r="N112" s="77">
        <f>$A112*population!N112*1000*$X$2</f>
        <v>2.1873537499999998</v>
      </c>
      <c r="O112" s="77">
        <f>$A112*population!O112*1000*$X$2</f>
        <v>2.19538375</v>
      </c>
      <c r="P112" s="77">
        <f>$A112*population!P112*1000*$X$2</f>
        <v>2.2208424999999998</v>
      </c>
      <c r="Q112" s="77">
        <f>$A112*population!Q112*1000*$X$2</f>
        <v>2.2567949999999999</v>
      </c>
      <c r="R112" s="77">
        <f>$A112*population!R112*1000*$X$2</f>
        <v>2.2830749999999997</v>
      </c>
      <c r="S112" s="77">
        <f>$A112*population!S112*1000*$X$2</f>
        <v>2.2965800000000001</v>
      </c>
      <c r="T112" s="77">
        <f>$A112*population!T112*1000*$X$2</f>
        <v>2.3029674999999998</v>
      </c>
      <c r="U112" s="77">
        <f>$A112*population!U112*1000*$X$2</f>
        <v>2.315925</v>
      </c>
      <c r="V112" s="77">
        <f>$A112*population!V112*1000*$X$2</f>
        <v>2.33864625</v>
      </c>
      <c r="W112" s="64">
        <f t="shared" si="8"/>
        <v>110.28443564697277</v>
      </c>
    </row>
    <row r="113" spans="1:23" ht="64" x14ac:dyDescent="0.2">
      <c r="A113" s="77">
        <f t="shared" si="9"/>
        <v>250</v>
      </c>
      <c r="B113" s="78" t="s">
        <v>178</v>
      </c>
      <c r="C113" s="78" t="s">
        <v>146</v>
      </c>
      <c r="D113" s="79" t="s">
        <v>152</v>
      </c>
      <c r="E113" s="77"/>
      <c r="F113" s="77">
        <f>$A113*population!F113*1000*$X$2</f>
        <v>2.2474875000000001</v>
      </c>
      <c r="G113" s="77">
        <f>$A113*population!G113*1000*$X$2</f>
        <v>2.21728375</v>
      </c>
      <c r="H113" s="77">
        <f>$A113*population!H113*1000*$X$2</f>
        <v>2.26473375</v>
      </c>
      <c r="I113" s="77">
        <f>$A113*population!I113*1000*$X$2</f>
        <v>2.19</v>
      </c>
      <c r="J113" s="77">
        <f>$A113*population!J113*1000*$X$2</f>
        <v>2.1763124999999999</v>
      </c>
      <c r="K113" s="77">
        <f>$A113*population!K113*1000*$X$2</f>
        <v>2.2419212499999999</v>
      </c>
      <c r="L113" s="77">
        <f>$A113*population!L113*1000*$X$2</f>
        <v>2.2890062499999999</v>
      </c>
      <c r="M113" s="77">
        <f>$A113*population!M113*1000*$X$2</f>
        <v>2.3005949999999999</v>
      </c>
      <c r="N113" s="77">
        <f>$A113*population!N113*1000*$X$2</f>
        <v>2.3032412499999997</v>
      </c>
      <c r="O113" s="77">
        <f>$A113*population!O113*1000*$X$2</f>
        <v>2.3026024999999999</v>
      </c>
      <c r="P113" s="77">
        <f>$A113*population!P113*1000*$X$2</f>
        <v>2.3109062499999999</v>
      </c>
      <c r="Q113" s="77">
        <f>$A113*population!Q113*1000*$X$2</f>
        <v>2.3365475</v>
      </c>
      <c r="R113" s="77">
        <f>$A113*population!R113*1000*$X$2</f>
        <v>2.3725912499999997</v>
      </c>
      <c r="S113" s="77">
        <f>$A113*population!S113*1000*$X$2</f>
        <v>2.3990537499999998</v>
      </c>
      <c r="T113" s="77">
        <f>$A113*population!T113*1000*$X$2</f>
        <v>2.4126499999999997</v>
      </c>
      <c r="U113" s="77">
        <f>$A113*population!U113*1000*$X$2</f>
        <v>2.4192199999999997</v>
      </c>
      <c r="V113" s="77">
        <f>$A113*population!V113*1000*$X$2</f>
        <v>2.43226875</v>
      </c>
      <c r="W113" s="64">
        <f t="shared" si="8"/>
        <v>108.22168087697929</v>
      </c>
    </row>
    <row r="114" spans="1:23" ht="64" x14ac:dyDescent="0.2">
      <c r="A114" s="77">
        <f t="shared" si="9"/>
        <v>250</v>
      </c>
      <c r="B114" s="78" t="s">
        <v>178</v>
      </c>
      <c r="C114" s="78" t="s">
        <v>146</v>
      </c>
      <c r="D114" s="79" t="s">
        <v>153</v>
      </c>
      <c r="E114" s="77"/>
      <c r="F114" s="77">
        <f>$A114*population!F114*1000*$X$2</f>
        <v>2.4251512499999999</v>
      </c>
      <c r="G114" s="77">
        <f>$A114*population!G114*1000*$X$2</f>
        <v>2.3331712499999999</v>
      </c>
      <c r="H114" s="77">
        <f>$A114*population!H114*1000*$X$2</f>
        <v>2.3090812499999998</v>
      </c>
      <c r="I114" s="77">
        <f>$A114*population!I114*1000*$X$2</f>
        <v>2.3631012499999997</v>
      </c>
      <c r="J114" s="77">
        <f>$A114*population!J114*1000*$X$2</f>
        <v>2.2904662499999997</v>
      </c>
      <c r="K114" s="77">
        <f>$A114*population!K114*1000*$X$2</f>
        <v>2.2782387499999999</v>
      </c>
      <c r="L114" s="77">
        <f>$A114*population!L114*1000*$X$2</f>
        <v>2.3446687499999999</v>
      </c>
      <c r="M114" s="77">
        <f>$A114*population!M114*1000*$X$2</f>
        <v>2.3920274999999998</v>
      </c>
      <c r="N114" s="77">
        <f>$A114*population!N114*1000*$X$2</f>
        <v>2.4039812499999997</v>
      </c>
      <c r="O114" s="77">
        <f>$A114*population!O114*1000*$X$2</f>
        <v>2.40708375</v>
      </c>
      <c r="P114" s="77">
        <f>$A114*population!P114*1000*$X$2</f>
        <v>2.4068099999999997</v>
      </c>
      <c r="Q114" s="77">
        <f>$A114*population!Q114*1000*$X$2</f>
        <v>2.4155699999999998</v>
      </c>
      <c r="R114" s="77">
        <f>$A114*population!R114*1000*$X$2</f>
        <v>2.4414849999999997</v>
      </c>
      <c r="S114" s="77">
        <f>$A114*population!S114*1000*$X$2</f>
        <v>2.4778024999999997</v>
      </c>
      <c r="T114" s="77">
        <f>$A114*population!T114*1000*$X$2</f>
        <v>2.50453875</v>
      </c>
      <c r="U114" s="77">
        <f>$A114*population!U114*1000*$X$2</f>
        <v>2.5185912500000001</v>
      </c>
      <c r="V114" s="77">
        <f>$A114*population!V114*1000*$X$2</f>
        <v>2.52552625</v>
      </c>
      <c r="W114" s="64">
        <f t="shared" si="8"/>
        <v>104.13891710877827</v>
      </c>
    </row>
    <row r="115" spans="1:23" ht="64" x14ac:dyDescent="0.2">
      <c r="A115" s="77">
        <f t="shared" si="9"/>
        <v>250</v>
      </c>
      <c r="B115" s="78" t="s">
        <v>178</v>
      </c>
      <c r="C115" s="78" t="s">
        <v>146</v>
      </c>
      <c r="D115" s="79" t="s">
        <v>154</v>
      </c>
      <c r="E115" s="77"/>
      <c r="F115" s="77">
        <f>$A115*population!F115*1000*$X$2</f>
        <v>2.34393875</v>
      </c>
      <c r="G115" s="77">
        <f>$A115*population!G115*1000*$X$2</f>
        <v>2.4814525000000001</v>
      </c>
      <c r="H115" s="77">
        <f>$A115*population!H115*1000*$X$2</f>
        <v>2.3944912499999997</v>
      </c>
      <c r="I115" s="77">
        <f>$A115*population!I115*1000*$X$2</f>
        <v>2.3755112499999997</v>
      </c>
      <c r="J115" s="77">
        <f>$A115*population!J115*1000*$X$2</f>
        <v>2.43062625</v>
      </c>
      <c r="K115" s="77">
        <f>$A115*population!K115*1000*$X$2</f>
        <v>2.3597250000000001</v>
      </c>
      <c r="L115" s="77">
        <f>$A115*population!L115*1000*$X$2</f>
        <v>2.3485925000000001</v>
      </c>
      <c r="M115" s="77">
        <f>$A115*population!M115*1000*$X$2</f>
        <v>2.4152049999999998</v>
      </c>
      <c r="N115" s="77">
        <f>$A115*population!N115*1000*$X$2</f>
        <v>2.4628375</v>
      </c>
      <c r="O115" s="77">
        <f>$A115*population!O115*1000*$X$2</f>
        <v>2.4753387499999997</v>
      </c>
      <c r="P115" s="77">
        <f>$A115*population!P115*1000*$X$2</f>
        <v>2.4788975</v>
      </c>
      <c r="Q115" s="77">
        <f>$A115*population!Q115*1000*$X$2</f>
        <v>2.47935375</v>
      </c>
      <c r="R115" s="77">
        <f>$A115*population!R115*1000*$X$2</f>
        <v>2.4885699999999997</v>
      </c>
      <c r="S115" s="77">
        <f>$A115*population!S115*1000*$X$2</f>
        <v>2.5149412499999997</v>
      </c>
      <c r="T115" s="77">
        <f>$A115*population!T115*1000*$X$2</f>
        <v>2.5517149999999997</v>
      </c>
      <c r="U115" s="77">
        <f>$A115*population!U115*1000*$X$2</f>
        <v>2.5789074999999997</v>
      </c>
      <c r="V115" s="77">
        <f>$A115*population!V115*1000*$X$2</f>
        <v>2.5934162499999998</v>
      </c>
      <c r="W115" s="64">
        <f t="shared" si="8"/>
        <v>110.64351617549733</v>
      </c>
    </row>
    <row r="116" spans="1:23" ht="64" x14ac:dyDescent="0.2">
      <c r="A116" s="77">
        <f t="shared" si="9"/>
        <v>250</v>
      </c>
      <c r="B116" s="78" t="s">
        <v>178</v>
      </c>
      <c r="C116" s="78" t="s">
        <v>146</v>
      </c>
      <c r="D116" s="79" t="s">
        <v>155</v>
      </c>
      <c r="E116" s="77"/>
      <c r="F116" s="77">
        <f>$A116*population!F116*1000*$X$2</f>
        <v>2.215185</v>
      </c>
      <c r="G116" s="77">
        <f>$A116*population!G116*1000*$X$2</f>
        <v>2.37532875</v>
      </c>
      <c r="H116" s="77">
        <f>$A116*population!H116*1000*$X$2</f>
        <v>2.5151237499999999</v>
      </c>
      <c r="I116" s="77">
        <f>$A116*population!I116*1000*$X$2</f>
        <v>2.432725</v>
      </c>
      <c r="J116" s="77">
        <f>$A116*population!J116*1000*$X$2</f>
        <v>2.4151137499999997</v>
      </c>
      <c r="K116" s="77">
        <f>$A116*population!K116*1000*$X$2</f>
        <v>2.47105</v>
      </c>
      <c r="L116" s="77">
        <f>$A116*population!L116*1000*$X$2</f>
        <v>2.4016999999999999</v>
      </c>
      <c r="M116" s="77">
        <f>$A116*population!M116*1000*$X$2</f>
        <v>2.39138875</v>
      </c>
      <c r="N116" s="77">
        <f>$A116*population!N116*1000*$X$2</f>
        <v>2.4581837499999999</v>
      </c>
      <c r="O116" s="77">
        <f>$A116*population!O116*1000*$X$2</f>
        <v>2.50618125</v>
      </c>
      <c r="P116" s="77">
        <f>$A116*population!P116*1000*$X$2</f>
        <v>2.51932125</v>
      </c>
      <c r="Q116" s="77">
        <f>$A116*population!Q116*1000*$X$2</f>
        <v>2.52351875</v>
      </c>
      <c r="R116" s="77">
        <f>$A116*population!R116*1000*$X$2</f>
        <v>2.5245224999999998</v>
      </c>
      <c r="S116" s="77">
        <f>$A116*population!S116*1000*$X$2</f>
        <v>2.5343774999999997</v>
      </c>
      <c r="T116" s="77">
        <f>$A116*population!T116*1000*$X$2</f>
        <v>2.5612962499999998</v>
      </c>
      <c r="U116" s="77">
        <f>$A116*population!U116*1000*$X$2</f>
        <v>2.5985262499999999</v>
      </c>
      <c r="V116" s="77">
        <f>$A116*population!V116*1000*$X$2</f>
        <v>2.62626625</v>
      </c>
      <c r="W116" s="64">
        <f t="shared" si="8"/>
        <v>118.55742296918767</v>
      </c>
    </row>
    <row r="117" spans="1:23" ht="64" x14ac:dyDescent="0.2">
      <c r="A117" s="77">
        <f t="shared" si="9"/>
        <v>250</v>
      </c>
      <c r="B117" s="78" t="s">
        <v>178</v>
      </c>
      <c r="C117" s="78" t="s">
        <v>146</v>
      </c>
      <c r="D117" s="79" t="s">
        <v>156</v>
      </c>
      <c r="E117" s="77"/>
      <c r="F117" s="77">
        <f>$A117*population!F117*1000*$X$2</f>
        <v>2.0773062499999999</v>
      </c>
      <c r="G117" s="77">
        <f>$A117*population!G117*1000*$X$2</f>
        <v>2.2274124999999998</v>
      </c>
      <c r="H117" s="77">
        <f>$A117*population!H117*1000*$X$2</f>
        <v>2.3887424999999998</v>
      </c>
      <c r="I117" s="77">
        <f>$A117*population!I117*1000*$X$2</f>
        <v>2.5310012499999996</v>
      </c>
      <c r="J117" s="77">
        <f>$A117*population!J117*1000*$X$2</f>
        <v>2.4507012499999998</v>
      </c>
      <c r="K117" s="77">
        <f>$A117*population!K117*1000*$X$2</f>
        <v>2.4345499999999998</v>
      </c>
      <c r="L117" s="77">
        <f>$A117*population!L117*1000*$X$2</f>
        <v>2.4913075</v>
      </c>
      <c r="M117" s="77">
        <f>$A117*population!M117*1000*$X$2</f>
        <v>2.4234174999999998</v>
      </c>
      <c r="N117" s="77">
        <f>$A117*population!N117*1000*$X$2</f>
        <v>2.4140187499999999</v>
      </c>
      <c r="O117" s="77">
        <f>$A117*population!O117*1000*$X$2</f>
        <v>2.4811787499999998</v>
      </c>
      <c r="P117" s="77">
        <f>$A117*population!P117*1000*$X$2</f>
        <v>2.52972375</v>
      </c>
      <c r="Q117" s="77">
        <f>$A117*population!Q117*1000*$X$2</f>
        <v>2.5435024999999998</v>
      </c>
      <c r="R117" s="77">
        <f>$A117*population!R117*1000*$X$2</f>
        <v>2.5484299999999998</v>
      </c>
      <c r="S117" s="77">
        <f>$A117*population!S117*1000*$X$2</f>
        <v>2.5501637499999998</v>
      </c>
      <c r="T117" s="77">
        <f>$A117*population!T117*1000*$X$2</f>
        <v>2.5606575</v>
      </c>
      <c r="U117" s="77">
        <f>$A117*population!U117*1000*$X$2</f>
        <v>2.5881237499999998</v>
      </c>
      <c r="V117" s="77">
        <f>$A117*population!V117*1000*$X$2</f>
        <v>2.6259924999999997</v>
      </c>
      <c r="W117" s="64">
        <f t="shared" si="8"/>
        <v>126.41335383263781</v>
      </c>
    </row>
    <row r="118" spans="1:23" ht="64" x14ac:dyDescent="0.2">
      <c r="A118" s="77">
        <f t="shared" si="9"/>
        <v>250</v>
      </c>
      <c r="B118" s="78" t="s">
        <v>178</v>
      </c>
      <c r="C118" s="78" t="s">
        <v>146</v>
      </c>
      <c r="D118" s="79" t="s">
        <v>157</v>
      </c>
      <c r="E118" s="77"/>
      <c r="F118" s="77">
        <f>$A118*population!F118*1000*$X$2</f>
        <v>2.04810625</v>
      </c>
      <c r="G118" s="77">
        <f>$A118*population!G118*1000*$X$2</f>
        <v>2.0730174999999997</v>
      </c>
      <c r="H118" s="77">
        <f>$A118*population!H118*1000*$X$2</f>
        <v>2.2239450000000001</v>
      </c>
      <c r="I118" s="77">
        <f>$A118*population!I118*1000*$X$2</f>
        <v>2.3871912499999999</v>
      </c>
      <c r="J118" s="77">
        <f>$A118*population!J118*1000*$X$2</f>
        <v>2.5299062499999998</v>
      </c>
      <c r="K118" s="77">
        <f>$A118*population!K118*1000*$X$2</f>
        <v>2.45207</v>
      </c>
      <c r="L118" s="77">
        <f>$A118*population!L118*1000*$X$2</f>
        <v>2.4376525</v>
      </c>
      <c r="M118" s="77">
        <f>$A118*population!M118*1000*$X$2</f>
        <v>2.4952312499999998</v>
      </c>
      <c r="N118" s="77">
        <f>$A118*population!N118*1000*$X$2</f>
        <v>2.4291662499999997</v>
      </c>
      <c r="O118" s="77">
        <f>$A118*population!O118*1000*$X$2</f>
        <v>2.4208624999999997</v>
      </c>
      <c r="P118" s="77">
        <f>$A118*population!P118*1000*$X$2</f>
        <v>2.4885699999999997</v>
      </c>
      <c r="Q118" s="77">
        <f>$A118*population!Q118*1000*$X$2</f>
        <v>2.5377537499999998</v>
      </c>
      <c r="R118" s="77">
        <f>$A118*population!R118*1000*$X$2</f>
        <v>2.55235375</v>
      </c>
      <c r="S118" s="77">
        <f>$A118*population!S118*1000*$X$2</f>
        <v>2.55819375</v>
      </c>
      <c r="T118" s="77">
        <f>$A118*population!T118*1000*$X$2</f>
        <v>2.5608399999999998</v>
      </c>
      <c r="U118" s="77">
        <f>$A118*population!U118*1000*$X$2</f>
        <v>2.572155</v>
      </c>
      <c r="V118" s="77">
        <f>$A118*population!V118*1000*$X$2</f>
        <v>2.6003512499999997</v>
      </c>
      <c r="W118" s="64">
        <f t="shared" si="8"/>
        <v>126.96368901759855</v>
      </c>
    </row>
    <row r="119" spans="1:23" ht="64" x14ac:dyDescent="0.2">
      <c r="A119" s="77">
        <f t="shared" si="9"/>
        <v>250</v>
      </c>
      <c r="B119" s="78" t="s">
        <v>178</v>
      </c>
      <c r="C119" s="78" t="s">
        <v>146</v>
      </c>
      <c r="D119" s="79" t="s">
        <v>158</v>
      </c>
      <c r="E119" s="77"/>
      <c r="F119" s="77">
        <f>$A119*population!F119*1000*$X$2</f>
        <v>2.0997537500000001</v>
      </c>
      <c r="G119" s="77">
        <f>$A119*population!G119*1000*$X$2</f>
        <v>2.02456375</v>
      </c>
      <c r="H119" s="77">
        <f>$A119*population!H119*1000*$X$2</f>
        <v>2.0521212499999999</v>
      </c>
      <c r="I119" s="77">
        <f>$A119*population!I119*1000*$X$2</f>
        <v>2.2049650000000001</v>
      </c>
      <c r="J119" s="77">
        <f>$A119*population!J119*1000*$X$2</f>
        <v>2.3680287499999997</v>
      </c>
      <c r="K119" s="77">
        <f>$A119*population!K119*1000*$X$2</f>
        <v>2.5112912499999998</v>
      </c>
      <c r="L119" s="77">
        <f>$A119*population!L119*1000*$X$2</f>
        <v>2.43683125</v>
      </c>
      <c r="M119" s="77">
        <f>$A119*population!M119*1000*$X$2</f>
        <v>2.42442125</v>
      </c>
      <c r="N119" s="77">
        <f>$A119*population!N119*1000*$X$2</f>
        <v>2.4831862499999997</v>
      </c>
      <c r="O119" s="77">
        <f>$A119*population!O119*1000*$X$2</f>
        <v>2.41949375</v>
      </c>
      <c r="P119" s="77">
        <f>$A119*population!P119*1000*$X$2</f>
        <v>2.4128324999999999</v>
      </c>
      <c r="Q119" s="77">
        <f>$A119*population!Q119*1000*$X$2</f>
        <v>2.4812699999999999</v>
      </c>
      <c r="R119" s="77">
        <f>$A119*population!R119*1000*$X$2</f>
        <v>2.5312749999999999</v>
      </c>
      <c r="S119" s="77">
        <f>$A119*population!S119*1000*$X$2</f>
        <v>2.5470612500000001</v>
      </c>
      <c r="T119" s="77">
        <f>$A119*population!T119*1000*$X$2</f>
        <v>2.5541787499999997</v>
      </c>
      <c r="U119" s="77">
        <f>$A119*population!U119*1000*$X$2</f>
        <v>2.5581024999999999</v>
      </c>
      <c r="V119" s="77">
        <f>$A119*population!V119*1000*$X$2</f>
        <v>2.5705125</v>
      </c>
      <c r="W119" s="64">
        <f t="shared" si="8"/>
        <v>122.41971231150319</v>
      </c>
    </row>
    <row r="120" spans="1:23" ht="64" x14ac:dyDescent="0.2">
      <c r="A120" s="77">
        <f t="shared" si="9"/>
        <v>250</v>
      </c>
      <c r="B120" s="78" t="s">
        <v>178</v>
      </c>
      <c r="C120" s="78" t="s">
        <v>146</v>
      </c>
      <c r="D120" s="79" t="s">
        <v>159</v>
      </c>
      <c r="E120" s="77"/>
      <c r="F120" s="77">
        <f>$A120*population!F120*1000*$X$2</f>
        <v>2.2184699999999999</v>
      </c>
      <c r="G120" s="77">
        <f>$A120*population!G120*1000*$X$2</f>
        <v>2.0506612500000001</v>
      </c>
      <c r="H120" s="77">
        <f>$A120*population!H120*1000*$X$2</f>
        <v>1.9816762499999998</v>
      </c>
      <c r="I120" s="77">
        <f>$A120*population!I120*1000*$X$2</f>
        <v>2.0139787499999997</v>
      </c>
      <c r="J120" s="77">
        <f>$A120*population!J120*1000*$X$2</f>
        <v>2.1667312499999998</v>
      </c>
      <c r="K120" s="77">
        <f>$A120*population!K120*1000*$X$2</f>
        <v>2.3294299999999999</v>
      </c>
      <c r="L120" s="77">
        <f>$A120*population!L120*1000*$X$2</f>
        <v>2.4733312499999998</v>
      </c>
      <c r="M120" s="77">
        <f>$A120*population!M120*1000*$X$2</f>
        <v>2.4031599999999997</v>
      </c>
      <c r="N120" s="77">
        <f>$A120*population!N120*1000*$X$2</f>
        <v>2.3935787500000001</v>
      </c>
      <c r="O120" s="77">
        <f>$A120*population!O120*1000*$X$2</f>
        <v>2.4538949999999997</v>
      </c>
      <c r="P120" s="77">
        <f>$A120*population!P120*1000*$X$2</f>
        <v>2.3934875</v>
      </c>
      <c r="Q120" s="77">
        <f>$A120*population!Q120*1000*$X$2</f>
        <v>2.3891074999999997</v>
      </c>
      <c r="R120" s="77">
        <f>$A120*population!R120*1000*$X$2</f>
        <v>2.4585487499999998</v>
      </c>
      <c r="S120" s="77">
        <f>$A120*population!S120*1000*$X$2</f>
        <v>2.50983125</v>
      </c>
      <c r="T120" s="77">
        <f>$A120*population!T120*1000*$X$2</f>
        <v>2.5273512499999997</v>
      </c>
      <c r="U120" s="77">
        <f>$A120*population!U120*1000*$X$2</f>
        <v>2.53629375</v>
      </c>
      <c r="V120" s="77">
        <f>$A120*population!V120*1000*$X$2</f>
        <v>2.5419512499999999</v>
      </c>
      <c r="W120" s="64">
        <f t="shared" si="8"/>
        <v>114.58127673576834</v>
      </c>
    </row>
    <row r="121" spans="1:23" ht="64" x14ac:dyDescent="0.2">
      <c r="A121" s="77">
        <f t="shared" si="9"/>
        <v>250</v>
      </c>
      <c r="B121" s="78" t="s">
        <v>178</v>
      </c>
      <c r="C121" s="78" t="s">
        <v>146</v>
      </c>
      <c r="D121" s="79" t="s">
        <v>160</v>
      </c>
      <c r="E121" s="77"/>
      <c r="F121" s="77">
        <f>$A121*population!F121*1000*$X$2</f>
        <v>2.12074125</v>
      </c>
      <c r="G121" s="77">
        <f>$A121*population!G121*1000*$X$2</f>
        <v>2.1348849999999997</v>
      </c>
      <c r="H121" s="77">
        <f>$A121*population!H121*1000*$X$2</f>
        <v>1.9791212499999999</v>
      </c>
      <c r="I121" s="77">
        <f>$A121*population!I121*1000*$X$2</f>
        <v>1.9204474999999999</v>
      </c>
      <c r="J121" s="77">
        <f>$A121*population!J121*1000*$X$2</f>
        <v>1.9564912499999998</v>
      </c>
      <c r="K121" s="77">
        <f>$A121*population!K121*1000*$X$2</f>
        <v>2.1089699999999998</v>
      </c>
      <c r="L121" s="77">
        <f>$A121*population!L121*1000*$X$2</f>
        <v>2.2713950000000001</v>
      </c>
      <c r="M121" s="77">
        <f>$A121*population!M121*1000*$X$2</f>
        <v>2.4156612499999999</v>
      </c>
      <c r="N121" s="77">
        <f>$A121*population!N121*1000*$X$2</f>
        <v>2.3512387499999998</v>
      </c>
      <c r="O121" s="77">
        <f>$A121*population!O121*1000*$X$2</f>
        <v>2.34521625</v>
      </c>
      <c r="P121" s="77">
        <f>$A121*population!P121*1000*$X$2</f>
        <v>2.40754</v>
      </c>
      <c r="Q121" s="77">
        <f>$A121*population!Q121*1000*$X$2</f>
        <v>2.3516037499999998</v>
      </c>
      <c r="R121" s="77">
        <f>$A121*population!R121*1000*$X$2</f>
        <v>2.35014375</v>
      </c>
      <c r="S121" s="77">
        <f>$A121*population!S121*1000*$X$2</f>
        <v>2.4209537499999998</v>
      </c>
      <c r="T121" s="77">
        <f>$A121*population!T121*1000*$X$2</f>
        <v>2.4740612499999997</v>
      </c>
      <c r="U121" s="77">
        <f>$A121*population!U121*1000*$X$2</f>
        <v>2.4938624999999996</v>
      </c>
      <c r="V121" s="77">
        <f>$A121*population!V121*1000*$X$2</f>
        <v>2.5052687499999999</v>
      </c>
      <c r="W121" s="64">
        <f t="shared" si="8"/>
        <v>118.13174992470204</v>
      </c>
    </row>
    <row r="122" spans="1:23" ht="64" x14ac:dyDescent="0.2">
      <c r="A122" s="77">
        <f t="shared" si="9"/>
        <v>250</v>
      </c>
      <c r="B122" s="78" t="s">
        <v>178</v>
      </c>
      <c r="C122" s="78" t="s">
        <v>146</v>
      </c>
      <c r="D122" s="79" t="s">
        <v>161</v>
      </c>
      <c r="E122" s="77"/>
      <c r="F122" s="77">
        <f>$A122*population!F122*1000*$X$2</f>
        <v>1.8228099999999998</v>
      </c>
      <c r="G122" s="77">
        <f>$A122*population!G122*1000*$X$2</f>
        <v>2.0030287499999999</v>
      </c>
      <c r="H122" s="77">
        <f>$A122*population!H122*1000*$X$2</f>
        <v>2.0247462499999997</v>
      </c>
      <c r="I122" s="77">
        <f>$A122*population!I122*1000*$X$2</f>
        <v>1.8878712499999999</v>
      </c>
      <c r="J122" s="77">
        <f>$A122*population!J122*1000*$X$2</f>
        <v>1.8389612499999999</v>
      </c>
      <c r="K122" s="77">
        <f>$A122*population!K122*1000*$X$2</f>
        <v>1.8795674999999998</v>
      </c>
      <c r="L122" s="77">
        <f>$A122*population!L122*1000*$X$2</f>
        <v>2.0318637499999999</v>
      </c>
      <c r="M122" s="77">
        <f>$A122*population!M122*1000*$X$2</f>
        <v>2.1934674999999997</v>
      </c>
      <c r="N122" s="77">
        <f>$A122*population!N122*1000*$X$2</f>
        <v>2.33819</v>
      </c>
      <c r="O122" s="77">
        <f>$A122*population!O122*1000*$X$2</f>
        <v>2.2807024999999999</v>
      </c>
      <c r="P122" s="77">
        <f>$A122*population!P122*1000*$X$2</f>
        <v>2.2792425000000001</v>
      </c>
      <c r="Q122" s="77">
        <f>$A122*population!Q122*1000*$X$2</f>
        <v>2.3440300000000001</v>
      </c>
      <c r="R122" s="77">
        <f>$A122*population!R122*1000*$X$2</f>
        <v>2.29366</v>
      </c>
      <c r="S122" s="77">
        <f>$A122*population!S122*1000*$X$2</f>
        <v>2.2960324999999999</v>
      </c>
      <c r="T122" s="77">
        <f>$A122*population!T122*1000*$X$2</f>
        <v>2.3686674999999999</v>
      </c>
      <c r="U122" s="77">
        <f>$A122*population!U122*1000*$X$2</f>
        <v>2.42405625</v>
      </c>
      <c r="V122" s="77">
        <f>$A122*population!V122*1000*$X$2</f>
        <v>2.4469599999999998</v>
      </c>
      <c r="W122" s="64">
        <f t="shared" si="8"/>
        <v>134.24108930716861</v>
      </c>
    </row>
    <row r="123" spans="1:23" ht="64" x14ac:dyDescent="0.2">
      <c r="A123" s="77">
        <f t="shared" si="9"/>
        <v>250</v>
      </c>
      <c r="B123" s="78" t="s">
        <v>178</v>
      </c>
      <c r="C123" s="78" t="s">
        <v>146</v>
      </c>
      <c r="D123" s="79" t="s">
        <v>162</v>
      </c>
      <c r="E123" s="77"/>
      <c r="F123" s="77">
        <f>$A123*population!F123*1000*$X$2</f>
        <v>1.4739612499999999</v>
      </c>
      <c r="G123" s="77">
        <f>$A123*population!G123*1000*$X$2</f>
        <v>1.6738899999999999</v>
      </c>
      <c r="H123" s="77">
        <f>$A123*population!H123*1000*$X$2</f>
        <v>1.8505499999999999</v>
      </c>
      <c r="I123" s="77">
        <f>$A123*population!I123*1000*$X$2</f>
        <v>1.8867762499999998</v>
      </c>
      <c r="J123" s="77">
        <f>$A123*population!J123*1000*$X$2</f>
        <v>1.76851625</v>
      </c>
      <c r="K123" s="77">
        <f>$A123*population!K123*1000*$X$2</f>
        <v>1.7313775</v>
      </c>
      <c r="L123" s="77">
        <f>$A123*population!L123*1000*$X$2</f>
        <v>1.7776412499999998</v>
      </c>
      <c r="M123" s="77">
        <f>$A123*population!M123*1000*$X$2</f>
        <v>1.9289337499999999</v>
      </c>
      <c r="N123" s="77">
        <f>$A123*population!N123*1000*$X$2</f>
        <v>2.0891687499999998</v>
      </c>
      <c r="O123" s="77">
        <f>$A123*population!O123*1000*$X$2</f>
        <v>2.2339824999999998</v>
      </c>
      <c r="P123" s="77">
        <f>$A123*population!P123*1000*$X$2</f>
        <v>2.18552875</v>
      </c>
      <c r="Q123" s="77">
        <f>$A123*population!Q123*1000*$X$2</f>
        <v>2.1898174999999998</v>
      </c>
      <c r="R123" s="77">
        <f>$A123*population!R123*1000*$X$2</f>
        <v>2.2577987500000001</v>
      </c>
      <c r="S123" s="77">
        <f>$A123*population!S123*1000*$X$2</f>
        <v>2.21482</v>
      </c>
      <c r="T123" s="77">
        <f>$A123*population!T123*1000*$X$2</f>
        <v>2.22221125</v>
      </c>
      <c r="U123" s="77">
        <f>$A123*population!U123*1000*$X$2</f>
        <v>2.29731</v>
      </c>
      <c r="V123" s="77">
        <f>$A123*population!V123*1000*$X$2</f>
        <v>2.3558012499999998</v>
      </c>
      <c r="W123" s="64">
        <f t="shared" si="8"/>
        <v>159.82789574692006</v>
      </c>
    </row>
    <row r="124" spans="1:23" ht="64" x14ac:dyDescent="0.2">
      <c r="A124" s="77">
        <f t="shared" si="9"/>
        <v>250</v>
      </c>
      <c r="B124" s="78" t="s">
        <v>178</v>
      </c>
      <c r="C124" s="78" t="s">
        <v>146</v>
      </c>
      <c r="D124" s="79" t="s">
        <v>163</v>
      </c>
      <c r="E124" s="77"/>
      <c r="F124" s="77">
        <f>$A124*population!F124*1000*$X$2</f>
        <v>0.99982624999999992</v>
      </c>
      <c r="G124" s="77">
        <f>$A124*population!G124*1000*$X$2</f>
        <v>1.2902749999999998</v>
      </c>
      <c r="H124" s="77">
        <f>$A124*population!H124*1000*$X$2</f>
        <v>1.4787062499999999</v>
      </c>
      <c r="I124" s="77">
        <f>$A124*population!I124*1000*$X$2</f>
        <v>1.6560049999999999</v>
      </c>
      <c r="J124" s="77">
        <f>$A124*population!J124*1000*$X$2</f>
        <v>1.7019949999999999</v>
      </c>
      <c r="K124" s="77">
        <f>$A124*population!K124*1000*$X$2</f>
        <v>1.6069125</v>
      </c>
      <c r="L124" s="77">
        <f>$A124*population!L124*1000*$X$2</f>
        <v>1.584465</v>
      </c>
      <c r="M124" s="77">
        <f>$A124*population!M124*1000*$X$2</f>
        <v>1.63666</v>
      </c>
      <c r="N124" s="77">
        <f>$A124*population!N124*1000*$X$2</f>
        <v>1.7854887499999998</v>
      </c>
      <c r="O124" s="77">
        <f>$A124*population!O124*1000*$X$2</f>
        <v>1.9428037499999999</v>
      </c>
      <c r="P124" s="77">
        <f>$A124*population!P124*1000*$X$2</f>
        <v>2.0868875</v>
      </c>
      <c r="Q124" s="77">
        <f>$A124*population!Q124*1000*$X$2</f>
        <v>2.0502050000000001</v>
      </c>
      <c r="R124" s="77">
        <f>$A124*population!R124*1000*$X$2</f>
        <v>2.06215875</v>
      </c>
      <c r="S124" s="77">
        <f>$A124*population!S124*1000*$X$2</f>
        <v>2.1341549999999998</v>
      </c>
      <c r="T124" s="77">
        <f>$A124*population!T124*1000*$X$2</f>
        <v>2.1012137499999999</v>
      </c>
      <c r="U124" s="77">
        <f>$A124*population!U124*1000*$X$2</f>
        <v>2.1157225</v>
      </c>
      <c r="V124" s="77">
        <f>$A124*population!V124*1000*$X$2</f>
        <v>2.1941062499999999</v>
      </c>
      <c r="W124" s="64">
        <f t="shared" si="8"/>
        <v>219.44875422104593</v>
      </c>
    </row>
    <row r="125" spans="1:23" ht="64" x14ac:dyDescent="0.2">
      <c r="A125" s="77">
        <f t="shared" si="9"/>
        <v>250</v>
      </c>
      <c r="B125" s="78" t="s">
        <v>178</v>
      </c>
      <c r="C125" s="78" t="s">
        <v>146</v>
      </c>
      <c r="D125" s="79" t="s">
        <v>164</v>
      </c>
      <c r="E125" s="77"/>
      <c r="F125" s="77">
        <f>$A125*population!F125*1000*$X$2</f>
        <v>0.66411749999999992</v>
      </c>
      <c r="G125" s="77">
        <f>$A125*population!G125*1000*$X$2</f>
        <v>0.80391249999999992</v>
      </c>
      <c r="H125" s="77">
        <f>$A125*population!H125*1000*$X$2</f>
        <v>1.05147375</v>
      </c>
      <c r="I125" s="77">
        <f>$A125*population!I125*1000*$X$2</f>
        <v>1.2287724999999998</v>
      </c>
      <c r="J125" s="77">
        <f>$A125*population!J125*1000*$X$2</f>
        <v>1.3928399999999999</v>
      </c>
      <c r="K125" s="77">
        <f>$A125*population!K125*1000*$X$2</f>
        <v>1.4477724999999999</v>
      </c>
      <c r="L125" s="77">
        <f>$A125*population!L125*1000*$X$2</f>
        <v>1.3812512499999998</v>
      </c>
      <c r="M125" s="77">
        <f>$A125*population!M125*1000*$X$2</f>
        <v>1.3751374999999999</v>
      </c>
      <c r="N125" s="77">
        <f>$A125*population!N125*1000*$X$2</f>
        <v>1.4327162499999999</v>
      </c>
      <c r="O125" s="77">
        <f>$A125*population!O125*1000*$X$2</f>
        <v>1.5750662499999999</v>
      </c>
      <c r="P125" s="77">
        <f>$A125*population!P125*1000*$X$2</f>
        <v>1.7259024999999999</v>
      </c>
      <c r="Q125" s="77">
        <f>$A125*population!Q125*1000*$X$2</f>
        <v>1.86651875</v>
      </c>
      <c r="R125" s="77">
        <f>$A125*population!R125*1000*$X$2</f>
        <v>1.8453487499999999</v>
      </c>
      <c r="S125" s="77">
        <f>$A125*population!S125*1000*$X$2</f>
        <v>1.8672487499999999</v>
      </c>
      <c r="T125" s="77">
        <f>$A125*population!T125*1000*$X$2</f>
        <v>1.9438987499999998</v>
      </c>
      <c r="U125" s="77">
        <f>$A125*population!U125*1000*$X$2</f>
        <v>1.92510125</v>
      </c>
      <c r="V125" s="77">
        <f>$A125*population!V125*1000*$X$2</f>
        <v>1.94900875</v>
      </c>
      <c r="W125" s="64">
        <f t="shared" si="8"/>
        <v>293.47348172574885</v>
      </c>
    </row>
    <row r="126" spans="1:23" ht="64" x14ac:dyDescent="0.2">
      <c r="A126" s="77">
        <f t="shared" si="9"/>
        <v>250</v>
      </c>
      <c r="B126" s="78" t="s">
        <v>178</v>
      </c>
      <c r="C126" s="78" t="s">
        <v>146</v>
      </c>
      <c r="D126" s="79" t="s">
        <v>165</v>
      </c>
      <c r="E126" s="77"/>
      <c r="F126" s="77">
        <f>$A126*population!F126*1000*$X$2</f>
        <v>0.40432874999999996</v>
      </c>
      <c r="G126" s="77">
        <f>$A126*population!G126*1000*$X$2</f>
        <v>0.45789249999999998</v>
      </c>
      <c r="H126" s="77">
        <f>$A126*population!H126*1000*$X$2</f>
        <v>0.56620625000000002</v>
      </c>
      <c r="I126" s="77">
        <f>$A126*population!I126*1000*$X$2</f>
        <v>0.76211999999999991</v>
      </c>
      <c r="J126" s="77">
        <f>$A126*population!J126*1000*$X$2</f>
        <v>0.90702499999999997</v>
      </c>
      <c r="K126" s="77">
        <f>$A126*population!K126*1000*$X$2</f>
        <v>1.045725</v>
      </c>
      <c r="L126" s="77">
        <f>$A126*population!L126*1000*$X$2</f>
        <v>1.10449</v>
      </c>
      <c r="M126" s="77">
        <f>$A126*population!M126*1000*$X$2</f>
        <v>1.0690849999999998</v>
      </c>
      <c r="N126" s="77">
        <f>$A126*population!N126*1000*$X$2</f>
        <v>1.0790312499999999</v>
      </c>
      <c r="O126" s="77">
        <f>$A126*population!O126*1000*$X$2</f>
        <v>1.13816125</v>
      </c>
      <c r="P126" s="77">
        <f>$A126*population!P126*1000*$X$2</f>
        <v>1.2659112499999998</v>
      </c>
      <c r="Q126" s="77">
        <f>$A126*population!Q126*1000*$X$2</f>
        <v>1.40205625</v>
      </c>
      <c r="R126" s="77">
        <f>$A126*population!R126*1000*$X$2</f>
        <v>1.5319962499999999</v>
      </c>
      <c r="S126" s="77">
        <f>$A126*population!S126*1000*$X$2</f>
        <v>1.5300799999999999</v>
      </c>
      <c r="T126" s="77">
        <f>$A126*population!T126*1000*$X$2</f>
        <v>1.5631124999999999</v>
      </c>
      <c r="U126" s="77">
        <f>$A126*population!U126*1000*$X$2</f>
        <v>1.6430475</v>
      </c>
      <c r="V126" s="77">
        <f>$A126*population!V126*1000*$X$2</f>
        <v>1.64240875</v>
      </c>
      <c r="W126" s="64">
        <f t="shared" si="8"/>
        <v>406.20627397878587</v>
      </c>
    </row>
    <row r="127" spans="1:23" ht="64" x14ac:dyDescent="0.2">
      <c r="A127" s="77">
        <f t="shared" si="9"/>
        <v>250</v>
      </c>
      <c r="B127" s="78" t="s">
        <v>178</v>
      </c>
      <c r="C127" s="78" t="s">
        <v>146</v>
      </c>
      <c r="D127" s="79" t="s">
        <v>166</v>
      </c>
      <c r="E127" s="77"/>
      <c r="F127" s="77">
        <f>$A127*population!F127*1000*$X$2</f>
        <v>0.21023999999999998</v>
      </c>
      <c r="G127" s="77">
        <f>$A127*population!G127*1000*$X$2</f>
        <v>0.21607999999999999</v>
      </c>
      <c r="H127" s="77">
        <f>$A127*population!H127*1000*$X$2</f>
        <v>0.25112000000000001</v>
      </c>
      <c r="I127" s="77">
        <f>$A127*population!I127*1000*$X$2</f>
        <v>0.32320749999999998</v>
      </c>
      <c r="J127" s="77">
        <f>$A127*population!J127*1000*$X$2</f>
        <v>0.44584749999999995</v>
      </c>
      <c r="K127" s="77">
        <f>$A127*population!K127*1000*$X$2</f>
        <v>0.54339375000000001</v>
      </c>
      <c r="L127" s="77">
        <f>$A127*population!L127*1000*$X$2</f>
        <v>0.64066624999999999</v>
      </c>
      <c r="M127" s="77">
        <f>$A127*population!M127*1000*$X$2</f>
        <v>0.69057999999999997</v>
      </c>
      <c r="N127" s="77">
        <f>$A127*population!N127*1000*$X$2</f>
        <v>0.68172874999999999</v>
      </c>
      <c r="O127" s="77">
        <f>$A127*population!O127*1000*$X$2</f>
        <v>0.70089124999999997</v>
      </c>
      <c r="P127" s="77">
        <f>$A127*population!P127*1000*$X$2</f>
        <v>0.75235624999999995</v>
      </c>
      <c r="Q127" s="77">
        <f>$A127*population!Q127*1000*$X$2</f>
        <v>0.85044999999999993</v>
      </c>
      <c r="R127" s="77">
        <f>$A127*population!R127*1000*$X$2</f>
        <v>0.95684749999999996</v>
      </c>
      <c r="S127" s="77">
        <f>$A127*population!S127*1000*$X$2</f>
        <v>1.061785</v>
      </c>
      <c r="T127" s="77">
        <f>$A127*population!T127*1000*$X$2</f>
        <v>1.07684125</v>
      </c>
      <c r="U127" s="77">
        <f>$A127*population!U127*1000*$X$2</f>
        <v>1.1169912499999999</v>
      </c>
      <c r="V127" s="77">
        <f>$A127*population!V127*1000*$X$2</f>
        <v>1.1915424999999999</v>
      </c>
      <c r="W127" s="64">
        <f t="shared" si="8"/>
        <v>566.75347222222229</v>
      </c>
    </row>
    <row r="128" spans="1:23" ht="64" x14ac:dyDescent="0.2">
      <c r="A128" s="77">
        <f t="shared" si="9"/>
        <v>250</v>
      </c>
      <c r="B128" s="78" t="s">
        <v>178</v>
      </c>
      <c r="C128" s="78" t="s">
        <v>146</v>
      </c>
      <c r="D128" s="79" t="s">
        <v>167</v>
      </c>
      <c r="E128" s="77"/>
      <c r="F128" s="77">
        <f>$A128*population!F128*1000*$X$2</f>
        <v>6.3509999999999997E-2</v>
      </c>
      <c r="G128" s="77">
        <f>$A128*population!G128*1000*$X$2</f>
        <v>7.4094999999999994E-2</v>
      </c>
      <c r="H128" s="77">
        <f>$A128*population!H128*1000*$X$2</f>
        <v>7.8292500000000001E-2</v>
      </c>
      <c r="I128" s="77">
        <f>$A128*population!I128*1000*$X$2</f>
        <v>9.4899999999999998E-2</v>
      </c>
      <c r="J128" s="77">
        <f>$A128*population!J128*1000*$X$2</f>
        <v>0.12574250000000001</v>
      </c>
      <c r="K128" s="77">
        <f>$A128*population!K128*1000*$X$2</f>
        <v>0.17821124999999999</v>
      </c>
      <c r="L128" s="77">
        <f>$A128*population!L128*1000*$X$2</f>
        <v>0.22301499999999999</v>
      </c>
      <c r="M128" s="77">
        <f>$A128*population!M128*1000*$X$2</f>
        <v>0.26927875000000001</v>
      </c>
      <c r="N128" s="77">
        <f>$A128*population!N128*1000*$X$2</f>
        <v>0.29692750000000001</v>
      </c>
      <c r="O128" s="77">
        <f>$A128*population!O128*1000*$X$2</f>
        <v>0.30002999999999996</v>
      </c>
      <c r="P128" s="77">
        <f>$A128*population!P128*1000*$X$2</f>
        <v>0.31526874999999999</v>
      </c>
      <c r="Q128" s="77">
        <f>$A128*population!Q128*1000*$X$2</f>
        <v>0.34538124999999997</v>
      </c>
      <c r="R128" s="77">
        <f>$A128*population!R128*1000*$X$2</f>
        <v>0.39812375</v>
      </c>
      <c r="S128" s="77">
        <f>$A128*population!S128*1000*$X$2</f>
        <v>0.457345</v>
      </c>
      <c r="T128" s="77">
        <f>$A128*population!T128*1000*$X$2</f>
        <v>0.5173875</v>
      </c>
      <c r="U128" s="77">
        <f>$A128*population!U128*1000*$X$2</f>
        <v>0.53554625</v>
      </c>
      <c r="V128" s="77">
        <f>$A128*population!V128*1000*$X$2</f>
        <v>0.56711875</v>
      </c>
      <c r="W128" s="64">
        <f t="shared" si="8"/>
        <v>892.95977011494256</v>
      </c>
    </row>
    <row r="129" spans="1:23" ht="64" x14ac:dyDescent="0.2">
      <c r="A129" s="77">
        <f t="shared" si="9"/>
        <v>250</v>
      </c>
      <c r="B129" s="78" t="s">
        <v>178</v>
      </c>
      <c r="C129" s="78" t="s">
        <v>146</v>
      </c>
      <c r="D129" s="79" t="s">
        <v>168</v>
      </c>
      <c r="E129" s="77"/>
      <c r="F129" s="77">
        <f>$A129*population!F129*1000*$X$2</f>
        <v>9.6724999999999988E-3</v>
      </c>
      <c r="G129" s="77">
        <f>$A129*population!G129*1000*$X$2</f>
        <v>1.3139999999999999E-2</v>
      </c>
      <c r="H129" s="77">
        <f>$A129*population!H129*1000*$X$2</f>
        <v>1.6059999999999998E-2</v>
      </c>
      <c r="I129" s="77">
        <f>$A129*population!I129*1000*$X$2</f>
        <v>1.7884999999999998E-2</v>
      </c>
      <c r="J129" s="77">
        <f>$A129*population!J129*1000*$X$2</f>
        <v>2.1899999999999999E-2</v>
      </c>
      <c r="K129" s="77">
        <f>$A129*population!K129*1000*$X$2</f>
        <v>2.9291249999999998E-2</v>
      </c>
      <c r="L129" s="77">
        <f>$A129*population!L129*1000*$X$2</f>
        <v>4.1974999999999998E-2</v>
      </c>
      <c r="M129" s="77">
        <f>$A129*population!M129*1000*$X$2</f>
        <v>5.4841249999999994E-2</v>
      </c>
      <c r="N129" s="77">
        <f>$A129*population!N129*1000*$X$2</f>
        <v>6.8346249999999997E-2</v>
      </c>
      <c r="O129" s="77">
        <f>$A129*population!O129*1000*$X$2</f>
        <v>7.8383750000000002E-2</v>
      </c>
      <c r="P129" s="77">
        <f>$A129*population!P129*1000*$X$2</f>
        <v>8.2854999999999998E-2</v>
      </c>
      <c r="Q129" s="77">
        <f>$A129*population!Q129*1000*$X$2</f>
        <v>8.8877499999999998E-2</v>
      </c>
      <c r="R129" s="77">
        <f>$A129*population!R129*1000*$X$2</f>
        <v>9.864125E-2</v>
      </c>
      <c r="S129" s="77">
        <f>$A129*population!S129*1000*$X$2</f>
        <v>0.11479249999999999</v>
      </c>
      <c r="T129" s="77">
        <f>$A129*population!T129*1000*$X$2</f>
        <v>0.13477624999999999</v>
      </c>
      <c r="U129" s="77">
        <f>$A129*population!U129*1000*$X$2</f>
        <v>0.15631124999999998</v>
      </c>
      <c r="V129" s="77">
        <f>$A129*population!V129*1000*$X$2</f>
        <v>0.16917749999999998</v>
      </c>
      <c r="W129" s="64">
        <f t="shared" si="8"/>
        <v>1749.056603773585</v>
      </c>
    </row>
    <row r="130" spans="1:23" ht="64" x14ac:dyDescent="0.2">
      <c r="A130" s="80">
        <f>A3</f>
        <v>100</v>
      </c>
      <c r="B130" s="81" t="s">
        <v>180</v>
      </c>
      <c r="C130" s="81" t="s">
        <v>146</v>
      </c>
      <c r="D130" s="82" t="s">
        <v>147</v>
      </c>
      <c r="E130" s="80"/>
      <c r="F130" s="80">
        <f>$A130*population!F130*1000*$X$2</f>
        <v>0.12607099999999999</v>
      </c>
      <c r="G130" s="80">
        <f>$A130*population!G130*1000*$X$2</f>
        <v>0.12749449999999998</v>
      </c>
      <c r="H130" s="80">
        <f>$A130*population!H130*1000*$X$2</f>
        <v>0.12906399999999998</v>
      </c>
      <c r="I130" s="80">
        <f>$A130*population!I130*1000*$X$2</f>
        <v>0.13147300000000001</v>
      </c>
      <c r="J130" s="80">
        <f>$A130*population!J130*1000*$X$2</f>
        <v>0.13472149999999999</v>
      </c>
      <c r="K130" s="80">
        <f>$A130*population!K130*1000*$X$2</f>
        <v>0.1388095</v>
      </c>
      <c r="L130" s="80">
        <f>$A130*population!L130*1000*$X$2</f>
        <v>0.1423865</v>
      </c>
      <c r="M130" s="80">
        <f>$A130*population!M130*1000*$X$2</f>
        <v>0.14464949999999999</v>
      </c>
      <c r="N130" s="80">
        <f>$A130*population!N130*1000*$X$2</f>
        <v>0.1459635</v>
      </c>
      <c r="O130" s="80">
        <f>$A130*population!O130*1000*$X$2</f>
        <v>0.1466935</v>
      </c>
      <c r="P130" s="80">
        <f>$A130*population!P130*1000*$X$2</f>
        <v>0.147679</v>
      </c>
      <c r="Q130" s="80">
        <f>$A130*population!Q130*1000*$X$2</f>
        <v>0.14892</v>
      </c>
      <c r="R130" s="80">
        <f>$A130*population!R130*1000*$X$2</f>
        <v>0.15037999999999999</v>
      </c>
      <c r="S130" s="80">
        <f>$A130*population!S130*1000*$X$2</f>
        <v>0.15118299999999998</v>
      </c>
      <c r="T130" s="80">
        <f>$A130*population!T130*1000*$X$2</f>
        <v>0.1512925</v>
      </c>
      <c r="U130" s="80">
        <f>$A130*population!U130*1000*$X$2</f>
        <v>0.15121949999999998</v>
      </c>
      <c r="V130" s="80">
        <f>$A130*population!V130*1000*$X$2</f>
        <v>0.15092749999999999</v>
      </c>
      <c r="W130" s="64">
        <f t="shared" si="8"/>
        <v>119.71627099015633</v>
      </c>
    </row>
    <row r="131" spans="1:23" ht="64" x14ac:dyDescent="0.2">
      <c r="A131" s="80">
        <f t="shared" ref="A131:A150" si="10">A4</f>
        <v>200</v>
      </c>
      <c r="B131" s="81" t="s">
        <v>180</v>
      </c>
      <c r="C131" s="81" t="s">
        <v>146</v>
      </c>
      <c r="D131" s="82" t="s">
        <v>149</v>
      </c>
      <c r="E131" s="80"/>
      <c r="F131" s="80">
        <f>$A131*population!F131*1000*$X$2</f>
        <v>0.24498799999999998</v>
      </c>
      <c r="G131" s="80">
        <f>$A131*population!G131*1000*$X$2</f>
        <v>0.25623000000000001</v>
      </c>
      <c r="H131" s="80">
        <f>$A131*population!H131*1000*$X$2</f>
        <v>0.25929599999999997</v>
      </c>
      <c r="I131" s="80">
        <f>$A131*population!I131*1000*$X$2</f>
        <v>0.26272699999999999</v>
      </c>
      <c r="J131" s="80">
        <f>$A131*population!J131*1000*$X$2</f>
        <v>0.26761799999999997</v>
      </c>
      <c r="K131" s="80">
        <f>$A131*population!K131*1000*$X$2</f>
        <v>0.274115</v>
      </c>
      <c r="L131" s="80">
        <f>$A131*population!L131*1000*$X$2</f>
        <v>0.28243699999999999</v>
      </c>
      <c r="M131" s="80">
        <f>$A131*population!M131*1000*$X$2</f>
        <v>0.28959099999999999</v>
      </c>
      <c r="N131" s="80">
        <f>$A131*population!N131*1000*$X$2</f>
        <v>0.29419000000000001</v>
      </c>
      <c r="O131" s="80">
        <f>$A131*population!O131*1000*$X$2</f>
        <v>0.29689099999999996</v>
      </c>
      <c r="P131" s="80">
        <f>$A131*population!P131*1000*$X$2</f>
        <v>0.29835099999999998</v>
      </c>
      <c r="Q131" s="80">
        <f>$A131*population!Q131*1000*$X$2</f>
        <v>0.30039499999999997</v>
      </c>
      <c r="R131" s="80">
        <f>$A131*population!R131*1000*$X$2</f>
        <v>0.30287700000000001</v>
      </c>
      <c r="S131" s="80">
        <f>$A131*population!S131*1000*$X$2</f>
        <v>0.30579699999999999</v>
      </c>
      <c r="T131" s="80">
        <f>$A131*population!T131*1000*$X$2</f>
        <v>0.30740299999999998</v>
      </c>
      <c r="U131" s="80">
        <f>$A131*population!U131*1000*$X$2</f>
        <v>0.307695</v>
      </c>
      <c r="V131" s="80">
        <f>$A131*population!V131*1000*$X$2</f>
        <v>0.30754899999999996</v>
      </c>
      <c r="W131" s="64">
        <f t="shared" si="8"/>
        <v>125.53635280095349</v>
      </c>
    </row>
    <row r="132" spans="1:23" ht="64" x14ac:dyDescent="0.2">
      <c r="A132" s="80">
        <f t="shared" si="10"/>
        <v>250</v>
      </c>
      <c r="B132" s="81" t="s">
        <v>180</v>
      </c>
      <c r="C132" s="81" t="s">
        <v>146</v>
      </c>
      <c r="D132" s="82" t="s">
        <v>150</v>
      </c>
      <c r="E132" s="80"/>
      <c r="F132" s="80">
        <f>$A132*population!F132*1000*$X$2</f>
        <v>0.298205</v>
      </c>
      <c r="G132" s="80">
        <f>$A132*population!G132*1000*$X$2</f>
        <v>0.31225749999999997</v>
      </c>
      <c r="H132" s="80">
        <f>$A132*population!H132*1000*$X$2</f>
        <v>0.32658375000000001</v>
      </c>
      <c r="I132" s="80">
        <f>$A132*population!I132*1000*$X$2</f>
        <v>0.33068999999999998</v>
      </c>
      <c r="J132" s="80">
        <f>$A132*population!J132*1000*$X$2</f>
        <v>0.33506999999999998</v>
      </c>
      <c r="K132" s="80">
        <f>$A132*population!K132*1000*$X$2</f>
        <v>0.341275</v>
      </c>
      <c r="L132" s="80">
        <f>$A132*population!L132*1000*$X$2</f>
        <v>0.34948750000000001</v>
      </c>
      <c r="M132" s="80">
        <f>$A132*population!M132*1000*$X$2</f>
        <v>0.35988999999999999</v>
      </c>
      <c r="N132" s="80">
        <f>$A132*population!N132*1000*$X$2</f>
        <v>0.36883250000000001</v>
      </c>
      <c r="O132" s="80">
        <f>$A132*population!O132*1000*$X$2</f>
        <v>0.37467249999999996</v>
      </c>
      <c r="P132" s="80">
        <f>$A132*population!P132*1000*$X$2</f>
        <v>0.3779575</v>
      </c>
      <c r="Q132" s="80">
        <f>$A132*population!Q132*1000*$X$2</f>
        <v>0.37987374999999995</v>
      </c>
      <c r="R132" s="80">
        <f>$A132*population!R132*1000*$X$2</f>
        <v>0.38242874999999998</v>
      </c>
      <c r="S132" s="80">
        <f>$A132*population!S132*1000*$X$2</f>
        <v>0.38553124999999999</v>
      </c>
      <c r="T132" s="80">
        <f>$A132*population!T132*1000*$X$2</f>
        <v>0.38918124999999998</v>
      </c>
      <c r="U132" s="80">
        <f>$A132*population!U132*1000*$X$2</f>
        <v>0.39127999999999996</v>
      </c>
      <c r="V132" s="80">
        <f>$A132*population!V132*1000*$X$2</f>
        <v>0.39164499999999997</v>
      </c>
      <c r="W132" s="64">
        <f t="shared" si="8"/>
        <v>131.33414932680537</v>
      </c>
    </row>
    <row r="133" spans="1:23" ht="64" x14ac:dyDescent="0.2">
      <c r="A133" s="80">
        <f t="shared" si="10"/>
        <v>250</v>
      </c>
      <c r="B133" s="81" t="s">
        <v>180</v>
      </c>
      <c r="C133" s="81" t="s">
        <v>146</v>
      </c>
      <c r="D133" s="82" t="s">
        <v>151</v>
      </c>
      <c r="E133" s="80"/>
      <c r="F133" s="80">
        <f>$A133*population!F133*1000*$X$2</f>
        <v>0.27867749999999997</v>
      </c>
      <c r="G133" s="80">
        <f>$A133*population!G133*1000*$X$2</f>
        <v>0.30486625000000001</v>
      </c>
      <c r="H133" s="80">
        <f>$A133*population!H133*1000*$X$2</f>
        <v>0.31937499999999996</v>
      </c>
      <c r="I133" s="80">
        <f>$A133*population!I133*1000*$X$2</f>
        <v>0.33406625000000001</v>
      </c>
      <c r="J133" s="80">
        <f>$A133*population!J133*1000*$X$2</f>
        <v>0.33826374999999997</v>
      </c>
      <c r="K133" s="80">
        <f>$A133*population!K133*1000*$X$2</f>
        <v>0.34273499999999996</v>
      </c>
      <c r="L133" s="80">
        <f>$A133*population!L133*1000*$X$2</f>
        <v>0.34893999999999997</v>
      </c>
      <c r="M133" s="80">
        <f>$A133*population!M133*1000*$X$2</f>
        <v>0.35715249999999998</v>
      </c>
      <c r="N133" s="80">
        <f>$A133*population!N133*1000*$X$2</f>
        <v>0.36755499999999997</v>
      </c>
      <c r="O133" s="80">
        <f>$A133*population!O133*1000*$X$2</f>
        <v>0.37658874999999997</v>
      </c>
      <c r="P133" s="80">
        <f>$A133*population!P133*1000*$X$2</f>
        <v>0.38242874999999998</v>
      </c>
      <c r="Q133" s="80">
        <f>$A133*population!Q133*1000*$X$2</f>
        <v>0.38580499999999995</v>
      </c>
      <c r="R133" s="80">
        <f>$A133*population!R133*1000*$X$2</f>
        <v>0.38762999999999997</v>
      </c>
      <c r="S133" s="80">
        <f>$A133*population!S133*1000*$X$2</f>
        <v>0.39027624999999999</v>
      </c>
      <c r="T133" s="80">
        <f>$A133*population!T133*1000*$X$2</f>
        <v>0.39337875</v>
      </c>
      <c r="U133" s="80">
        <f>$A133*population!U133*1000*$X$2</f>
        <v>0.39711999999999997</v>
      </c>
      <c r="V133" s="80">
        <f>$A133*population!V133*1000*$X$2</f>
        <v>0.39921874999999996</v>
      </c>
      <c r="W133" s="64">
        <f t="shared" si="8"/>
        <v>143.25474787164373</v>
      </c>
    </row>
    <row r="134" spans="1:23" ht="64" x14ac:dyDescent="0.2">
      <c r="A134" s="80">
        <f t="shared" si="10"/>
        <v>250</v>
      </c>
      <c r="B134" s="81" t="s">
        <v>180</v>
      </c>
      <c r="C134" s="81" t="s">
        <v>146</v>
      </c>
      <c r="D134" s="82" t="s">
        <v>152</v>
      </c>
      <c r="E134" s="80"/>
      <c r="F134" s="80">
        <f>$A134*population!F134*1000*$X$2</f>
        <v>0.27758250000000001</v>
      </c>
      <c r="G134" s="80">
        <f>$A134*population!G134*1000*$X$2</f>
        <v>0.28533874999999997</v>
      </c>
      <c r="H134" s="80">
        <f>$A134*population!H134*1000*$X$2</f>
        <v>0.31207499999999999</v>
      </c>
      <c r="I134" s="80">
        <f>$A134*population!I134*1000*$X$2</f>
        <v>0.32704</v>
      </c>
      <c r="J134" s="80">
        <f>$A134*population!J134*1000*$X$2</f>
        <v>0.34173124999999999</v>
      </c>
      <c r="K134" s="80">
        <f>$A134*population!K134*1000*$X$2</f>
        <v>0.34601999999999999</v>
      </c>
      <c r="L134" s="80">
        <f>$A134*population!L134*1000*$X$2</f>
        <v>0.35058249999999996</v>
      </c>
      <c r="M134" s="80">
        <f>$A134*population!M134*1000*$X$2</f>
        <v>0.35687874999999997</v>
      </c>
      <c r="N134" s="80">
        <f>$A134*population!N134*1000*$X$2</f>
        <v>0.36518249999999997</v>
      </c>
      <c r="O134" s="80">
        <f>$A134*population!O134*1000*$X$2</f>
        <v>0.375585</v>
      </c>
      <c r="P134" s="80">
        <f>$A134*population!P134*1000*$X$2</f>
        <v>0.38471</v>
      </c>
      <c r="Q134" s="80">
        <f>$A134*population!Q134*1000*$X$2</f>
        <v>0.39054999999999995</v>
      </c>
      <c r="R134" s="80">
        <f>$A134*population!R134*1000*$X$2</f>
        <v>0.39401749999999996</v>
      </c>
      <c r="S134" s="80">
        <f>$A134*population!S134*1000*$X$2</f>
        <v>0.39593374999999997</v>
      </c>
      <c r="T134" s="80">
        <f>$A134*population!T134*1000*$X$2</f>
        <v>0.39857999999999999</v>
      </c>
      <c r="U134" s="80">
        <f>$A134*population!U134*1000*$X$2</f>
        <v>0.40177374999999999</v>
      </c>
      <c r="V134" s="80">
        <f>$A134*population!V134*1000*$X$2</f>
        <v>0.40551499999999996</v>
      </c>
      <c r="W134" s="64">
        <f t="shared" si="8"/>
        <v>146.08809993425376</v>
      </c>
    </row>
    <row r="135" spans="1:23" ht="64" x14ac:dyDescent="0.2">
      <c r="A135" s="80">
        <f t="shared" si="10"/>
        <v>250</v>
      </c>
      <c r="B135" s="81" t="s">
        <v>180</v>
      </c>
      <c r="C135" s="81" t="s">
        <v>146</v>
      </c>
      <c r="D135" s="82" t="s">
        <v>153</v>
      </c>
      <c r="E135" s="80"/>
      <c r="F135" s="80">
        <f>$A135*population!F135*1000*$X$2</f>
        <v>0.28314875</v>
      </c>
      <c r="G135" s="80">
        <f>$A135*population!G135*1000*$X$2</f>
        <v>0.28397</v>
      </c>
      <c r="H135" s="80">
        <f>$A135*population!H135*1000*$X$2</f>
        <v>0.29227375</v>
      </c>
      <c r="I135" s="80">
        <f>$A135*population!I135*1000*$X$2</f>
        <v>0.31937499999999996</v>
      </c>
      <c r="J135" s="80">
        <f>$A135*population!J135*1000*$X$2</f>
        <v>0.33433999999999997</v>
      </c>
      <c r="K135" s="80">
        <f>$A135*population!K135*1000*$X$2</f>
        <v>0.34921374999999999</v>
      </c>
      <c r="L135" s="80">
        <f>$A135*population!L135*1000*$X$2</f>
        <v>0.35359374999999998</v>
      </c>
      <c r="M135" s="80">
        <f>$A135*population!M135*1000*$X$2</f>
        <v>0.35815624999999995</v>
      </c>
      <c r="N135" s="80">
        <f>$A135*population!N135*1000*$X$2</f>
        <v>0.36445249999999996</v>
      </c>
      <c r="O135" s="80">
        <f>$A135*population!O135*1000*$X$2</f>
        <v>0.3728475</v>
      </c>
      <c r="P135" s="80">
        <f>$A135*population!P135*1000*$X$2</f>
        <v>0.38334124999999997</v>
      </c>
      <c r="Q135" s="80">
        <f>$A135*population!Q135*1000*$X$2</f>
        <v>0.39246624999999996</v>
      </c>
      <c r="R135" s="80">
        <f>$A135*population!R135*1000*$X$2</f>
        <v>0.39839749999999996</v>
      </c>
      <c r="S135" s="80">
        <f>$A135*population!S135*1000*$X$2</f>
        <v>0.40186499999999997</v>
      </c>
      <c r="T135" s="80">
        <f>$A135*population!T135*1000*$X$2</f>
        <v>0.40387249999999997</v>
      </c>
      <c r="U135" s="80">
        <f>$A135*population!U135*1000*$X$2</f>
        <v>0.40651874999999998</v>
      </c>
      <c r="V135" s="80">
        <f>$A135*population!V135*1000*$X$2</f>
        <v>0.40980374999999997</v>
      </c>
      <c r="W135" s="64">
        <f t="shared" si="8"/>
        <v>144.73090557524975</v>
      </c>
    </row>
    <row r="136" spans="1:23" ht="64" x14ac:dyDescent="0.2">
      <c r="A136" s="80">
        <f t="shared" si="10"/>
        <v>250</v>
      </c>
      <c r="B136" s="81" t="s">
        <v>180</v>
      </c>
      <c r="C136" s="81" t="s">
        <v>146</v>
      </c>
      <c r="D136" s="82" t="s">
        <v>154</v>
      </c>
      <c r="E136" s="80"/>
      <c r="F136" s="80">
        <f>$A136*population!F136*1000*$X$2</f>
        <v>0.28050249999999999</v>
      </c>
      <c r="G136" s="80">
        <f>$A136*population!G136*1000*$X$2</f>
        <v>0.28880624999999999</v>
      </c>
      <c r="H136" s="80">
        <f>$A136*population!H136*1000*$X$2</f>
        <v>0.29008374999999997</v>
      </c>
      <c r="I136" s="80">
        <f>$A136*population!I136*1000*$X$2</f>
        <v>0.29866124999999999</v>
      </c>
      <c r="J136" s="80">
        <f>$A136*population!J136*1000*$X$2</f>
        <v>0.32576249999999995</v>
      </c>
      <c r="K136" s="80">
        <f>$A136*population!K136*1000*$X$2</f>
        <v>0.34081875</v>
      </c>
      <c r="L136" s="80">
        <f>$A136*population!L136*1000*$X$2</f>
        <v>0.35569249999999997</v>
      </c>
      <c r="M136" s="80">
        <f>$A136*population!M136*1000*$X$2</f>
        <v>0.36016375</v>
      </c>
      <c r="N136" s="80">
        <f>$A136*population!N136*1000*$X$2</f>
        <v>0.36481749999999996</v>
      </c>
      <c r="O136" s="80">
        <f>$A136*population!O136*1000*$X$2</f>
        <v>0.37111374999999996</v>
      </c>
      <c r="P136" s="80">
        <f>$A136*population!P136*1000*$X$2</f>
        <v>0.37959999999999999</v>
      </c>
      <c r="Q136" s="80">
        <f>$A136*population!Q136*1000*$X$2</f>
        <v>0.390185</v>
      </c>
      <c r="R136" s="80">
        <f>$A136*population!R136*1000*$X$2</f>
        <v>0.39931</v>
      </c>
      <c r="S136" s="80">
        <f>$A136*population!S136*1000*$X$2</f>
        <v>0.40524125</v>
      </c>
      <c r="T136" s="80">
        <f>$A136*population!T136*1000*$X$2</f>
        <v>0.4088</v>
      </c>
      <c r="U136" s="80">
        <f>$A136*population!U136*1000*$X$2</f>
        <v>0.41089874999999998</v>
      </c>
      <c r="V136" s="80">
        <f>$A136*population!V136*1000*$X$2</f>
        <v>0.41363624999999998</v>
      </c>
      <c r="W136" s="64">
        <f t="shared" si="8"/>
        <v>147.46258945998699</v>
      </c>
    </row>
    <row r="137" spans="1:23" ht="64" x14ac:dyDescent="0.2">
      <c r="A137" s="80">
        <f t="shared" si="10"/>
        <v>250</v>
      </c>
      <c r="B137" s="81" t="s">
        <v>180</v>
      </c>
      <c r="C137" s="81" t="s">
        <v>146</v>
      </c>
      <c r="D137" s="82" t="s">
        <v>155</v>
      </c>
      <c r="E137" s="80"/>
      <c r="F137" s="80">
        <f>$A137*population!F137*1000*$X$2</f>
        <v>0.26854875</v>
      </c>
      <c r="G137" s="80">
        <f>$A137*population!G137*1000*$X$2</f>
        <v>0.28451749999999998</v>
      </c>
      <c r="H137" s="80">
        <f>$A137*population!H137*1000*$X$2</f>
        <v>0.29309499999999999</v>
      </c>
      <c r="I137" s="80">
        <f>$A137*population!I137*1000*$X$2</f>
        <v>0.29464625</v>
      </c>
      <c r="J137" s="80">
        <f>$A137*population!J137*1000*$X$2</f>
        <v>0.303315</v>
      </c>
      <c r="K137" s="80">
        <f>$A137*population!K137*1000*$X$2</f>
        <v>0.33041624999999997</v>
      </c>
      <c r="L137" s="80">
        <f>$A137*population!L137*1000*$X$2</f>
        <v>0.34547249999999996</v>
      </c>
      <c r="M137" s="80">
        <f>$A137*population!M137*1000*$X$2</f>
        <v>0.36043749999999997</v>
      </c>
      <c r="N137" s="80">
        <f>$A137*population!N137*1000*$X$2</f>
        <v>0.36490875</v>
      </c>
      <c r="O137" s="80">
        <f>$A137*population!O137*1000*$X$2</f>
        <v>0.36965375</v>
      </c>
      <c r="P137" s="80">
        <f>$A137*population!P137*1000*$X$2</f>
        <v>0.37604124999999999</v>
      </c>
      <c r="Q137" s="80">
        <f>$A137*population!Q137*1000*$X$2</f>
        <v>0.38452749999999997</v>
      </c>
      <c r="R137" s="80">
        <f>$A137*population!R137*1000*$X$2</f>
        <v>0.39520374999999996</v>
      </c>
      <c r="S137" s="80">
        <f>$A137*population!S137*1000*$X$2</f>
        <v>0.40442</v>
      </c>
      <c r="T137" s="80">
        <f>$A137*population!T137*1000*$X$2</f>
        <v>0.41044249999999999</v>
      </c>
      <c r="U137" s="80">
        <f>$A137*population!U137*1000*$X$2</f>
        <v>0.41400124999999999</v>
      </c>
      <c r="V137" s="80">
        <f>$A137*population!V137*1000*$X$2</f>
        <v>0.41619124999999996</v>
      </c>
      <c r="W137" s="64">
        <f t="shared" si="8"/>
        <v>154.97791369351</v>
      </c>
    </row>
    <row r="138" spans="1:23" ht="64" x14ac:dyDescent="0.2">
      <c r="A138" s="80">
        <f t="shared" si="10"/>
        <v>250</v>
      </c>
      <c r="B138" s="81" t="s">
        <v>180</v>
      </c>
      <c r="C138" s="81" t="s">
        <v>146</v>
      </c>
      <c r="D138" s="82" t="s">
        <v>156</v>
      </c>
      <c r="E138" s="80"/>
      <c r="F138" s="80">
        <f>$A138*population!F138*1000*$X$2</f>
        <v>0.23880124999999999</v>
      </c>
      <c r="G138" s="80">
        <f>$A138*population!G138*1000*$X$2</f>
        <v>0.27019124999999999</v>
      </c>
      <c r="H138" s="80">
        <f>$A138*population!H138*1000*$X$2</f>
        <v>0.2863425</v>
      </c>
      <c r="I138" s="80">
        <f>$A138*population!I138*1000*$X$2</f>
        <v>0.29510249999999999</v>
      </c>
      <c r="J138" s="80">
        <f>$A138*population!J138*1000*$X$2</f>
        <v>0.29665374999999999</v>
      </c>
      <c r="K138" s="80">
        <f>$A138*population!K138*1000*$X$2</f>
        <v>0.3053225</v>
      </c>
      <c r="L138" s="80">
        <f>$A138*population!L138*1000*$X$2</f>
        <v>0.33242374999999996</v>
      </c>
      <c r="M138" s="80">
        <f>$A138*population!M138*1000*$X$2</f>
        <v>0.34757125</v>
      </c>
      <c r="N138" s="80">
        <f>$A138*population!N138*1000*$X$2</f>
        <v>0.36253625</v>
      </c>
      <c r="O138" s="80">
        <f>$A138*population!O138*1000*$X$2</f>
        <v>0.36709874999999997</v>
      </c>
      <c r="P138" s="80">
        <f>$A138*population!P138*1000*$X$2</f>
        <v>0.37184374999999997</v>
      </c>
      <c r="Q138" s="80">
        <f>$A138*population!Q138*1000*$X$2</f>
        <v>0.37841374999999999</v>
      </c>
      <c r="R138" s="80">
        <f>$A138*population!R138*1000*$X$2</f>
        <v>0.38689999999999997</v>
      </c>
      <c r="S138" s="80">
        <f>$A138*population!S138*1000*$X$2</f>
        <v>0.39766749999999995</v>
      </c>
      <c r="T138" s="80">
        <f>$A138*population!T138*1000*$X$2</f>
        <v>0.40697499999999998</v>
      </c>
      <c r="U138" s="80">
        <f>$A138*population!U138*1000*$X$2</f>
        <v>0.41308875</v>
      </c>
      <c r="V138" s="80">
        <f>$A138*population!V138*1000*$X$2</f>
        <v>0.41673874999999999</v>
      </c>
      <c r="W138" s="64">
        <f t="shared" si="8"/>
        <v>174.51280091708063</v>
      </c>
    </row>
    <row r="139" spans="1:23" ht="64" x14ac:dyDescent="0.2">
      <c r="A139" s="80">
        <f t="shared" si="10"/>
        <v>250</v>
      </c>
      <c r="B139" s="81" t="s">
        <v>180</v>
      </c>
      <c r="C139" s="81" t="s">
        <v>146</v>
      </c>
      <c r="D139" s="82" t="s">
        <v>157</v>
      </c>
      <c r="E139" s="80"/>
      <c r="F139" s="80">
        <f>$A139*population!F139*1000*$X$2</f>
        <v>0.23770624999999998</v>
      </c>
      <c r="G139" s="80">
        <f>$A139*population!G139*1000*$X$2</f>
        <v>0.23807124999999998</v>
      </c>
      <c r="H139" s="80">
        <f>$A139*population!H139*1000*$X$2</f>
        <v>0.26946124999999999</v>
      </c>
      <c r="I139" s="80">
        <f>$A139*population!I139*1000*$X$2</f>
        <v>0.28570374999999998</v>
      </c>
      <c r="J139" s="80">
        <f>$A139*population!J139*1000*$X$2</f>
        <v>0.29437249999999998</v>
      </c>
      <c r="K139" s="80">
        <f>$A139*population!K139*1000*$X$2</f>
        <v>0.29592374999999999</v>
      </c>
      <c r="L139" s="80">
        <f>$A139*population!L139*1000*$X$2</f>
        <v>0.30468374999999998</v>
      </c>
      <c r="M139" s="80">
        <f>$A139*population!M139*1000*$X$2</f>
        <v>0.33169375000000001</v>
      </c>
      <c r="N139" s="80">
        <f>$A139*population!N139*1000*$X$2</f>
        <v>0.34684124999999999</v>
      </c>
      <c r="O139" s="80">
        <f>$A139*population!O139*1000*$X$2</f>
        <v>0.36189749999999998</v>
      </c>
      <c r="P139" s="80">
        <f>$A139*population!P139*1000*$X$2</f>
        <v>0.36655125</v>
      </c>
      <c r="Q139" s="80">
        <f>$A139*population!Q139*1000*$X$2</f>
        <v>0.37138749999999998</v>
      </c>
      <c r="R139" s="80">
        <f>$A139*population!R139*1000*$X$2</f>
        <v>0.3779575</v>
      </c>
      <c r="S139" s="80">
        <f>$A139*population!S139*1000*$X$2</f>
        <v>0.38662625</v>
      </c>
      <c r="T139" s="80">
        <f>$A139*population!T139*1000*$X$2</f>
        <v>0.39748499999999998</v>
      </c>
      <c r="U139" s="80">
        <f>$A139*population!U139*1000*$X$2</f>
        <v>0.40688374999999999</v>
      </c>
      <c r="V139" s="80">
        <f>$A139*population!V139*1000*$X$2</f>
        <v>0.41308875</v>
      </c>
      <c r="W139" s="64">
        <f t="shared" si="8"/>
        <v>173.78119001919387</v>
      </c>
    </row>
    <row r="140" spans="1:23" ht="64" x14ac:dyDescent="0.2">
      <c r="A140" s="80">
        <f t="shared" si="10"/>
        <v>250</v>
      </c>
      <c r="B140" s="81" t="s">
        <v>180</v>
      </c>
      <c r="C140" s="81" t="s">
        <v>146</v>
      </c>
      <c r="D140" s="82" t="s">
        <v>158</v>
      </c>
      <c r="E140" s="80"/>
      <c r="F140" s="80">
        <f>$A140*population!F140*1000*$X$2</f>
        <v>0.21781375</v>
      </c>
      <c r="G140" s="80">
        <f>$A140*population!G140*1000*$X$2</f>
        <v>0.23460375</v>
      </c>
      <c r="H140" s="80">
        <f>$A140*population!H140*1000*$X$2</f>
        <v>0.23515124999999998</v>
      </c>
      <c r="I140" s="80">
        <f>$A140*population!I140*1000*$X$2</f>
        <v>0.26626749999999999</v>
      </c>
      <c r="J140" s="80">
        <f>$A140*population!J140*1000*$X$2</f>
        <v>0.28250999999999998</v>
      </c>
      <c r="K140" s="80">
        <f>$A140*population!K140*1000*$X$2</f>
        <v>0.29117874999999999</v>
      </c>
      <c r="L140" s="80">
        <f>$A140*population!L140*1000*$X$2</f>
        <v>0.29263875</v>
      </c>
      <c r="M140" s="80">
        <f>$A140*population!M140*1000*$X$2</f>
        <v>0.30139874999999999</v>
      </c>
      <c r="N140" s="80">
        <f>$A140*population!N140*1000*$X$2</f>
        <v>0.32831749999999998</v>
      </c>
      <c r="O140" s="80">
        <f>$A140*population!O140*1000*$X$2</f>
        <v>0.34346499999999996</v>
      </c>
      <c r="P140" s="80">
        <f>$A140*population!P140*1000*$X$2</f>
        <v>0.35852124999999996</v>
      </c>
      <c r="Q140" s="80">
        <f>$A140*population!Q140*1000*$X$2</f>
        <v>0.3633575</v>
      </c>
      <c r="R140" s="80">
        <f>$A140*population!R140*1000*$X$2</f>
        <v>0.36828499999999997</v>
      </c>
      <c r="S140" s="80">
        <f>$A140*population!S140*1000*$X$2</f>
        <v>0.37494624999999998</v>
      </c>
      <c r="T140" s="80">
        <f>$A140*population!T140*1000*$X$2</f>
        <v>0.38379749999999996</v>
      </c>
      <c r="U140" s="80">
        <f>$A140*population!U140*1000*$X$2</f>
        <v>0.39474749999999997</v>
      </c>
      <c r="V140" s="80">
        <f>$A140*population!V140*1000*$X$2</f>
        <v>0.40432874999999996</v>
      </c>
      <c r="W140" s="64">
        <f t="shared" si="8"/>
        <v>185.63049853372434</v>
      </c>
    </row>
    <row r="141" spans="1:23" ht="64" x14ac:dyDescent="0.2">
      <c r="A141" s="80">
        <f t="shared" si="10"/>
        <v>250</v>
      </c>
      <c r="B141" s="81" t="s">
        <v>180</v>
      </c>
      <c r="C141" s="81" t="s">
        <v>146</v>
      </c>
      <c r="D141" s="82" t="s">
        <v>159</v>
      </c>
      <c r="E141" s="80"/>
      <c r="F141" s="80">
        <f>$A141*population!F141*1000*$X$2</f>
        <v>0.2093275</v>
      </c>
      <c r="G141" s="80">
        <f>$A141*population!G141*1000*$X$2</f>
        <v>0.21334249999999999</v>
      </c>
      <c r="H141" s="80">
        <f>$A141*population!H141*1000*$X$2</f>
        <v>0.22994999999999999</v>
      </c>
      <c r="I141" s="80">
        <f>$A141*population!I141*1000*$X$2</f>
        <v>0.23049749999999999</v>
      </c>
      <c r="J141" s="80">
        <f>$A141*population!J141*1000*$X$2</f>
        <v>0.26124874999999997</v>
      </c>
      <c r="K141" s="80">
        <f>$A141*population!K141*1000*$X$2</f>
        <v>0.27749124999999997</v>
      </c>
      <c r="L141" s="80">
        <f>$A141*population!L141*1000*$X$2</f>
        <v>0.28606874999999998</v>
      </c>
      <c r="M141" s="80">
        <f>$A141*population!M141*1000*$X$2</f>
        <v>0.28743749999999996</v>
      </c>
      <c r="N141" s="80">
        <f>$A141*population!N141*1000*$X$2</f>
        <v>0.29601499999999997</v>
      </c>
      <c r="O141" s="80">
        <f>$A141*population!O141*1000*$X$2</f>
        <v>0.32275124999999999</v>
      </c>
      <c r="P141" s="80">
        <f>$A141*population!P141*1000*$X$2</f>
        <v>0.33808125</v>
      </c>
      <c r="Q141" s="80">
        <f>$A141*population!Q141*1000*$X$2</f>
        <v>0.35313749999999999</v>
      </c>
      <c r="R141" s="80">
        <f>$A141*population!R141*1000*$X$2</f>
        <v>0.35797374999999998</v>
      </c>
      <c r="S141" s="80">
        <f>$A141*population!S141*1000*$X$2</f>
        <v>0.36308374999999998</v>
      </c>
      <c r="T141" s="80">
        <f>$A141*population!T141*1000*$X$2</f>
        <v>0.36992749999999996</v>
      </c>
      <c r="U141" s="80">
        <f>$A141*population!U141*1000*$X$2</f>
        <v>0.37886999999999998</v>
      </c>
      <c r="V141" s="80">
        <f>$A141*population!V141*1000*$X$2</f>
        <v>0.39000249999999997</v>
      </c>
      <c r="W141" s="64">
        <f t="shared" si="8"/>
        <v>186.31211857018309</v>
      </c>
    </row>
    <row r="142" spans="1:23" ht="64" x14ac:dyDescent="0.2">
      <c r="A142" s="80">
        <f t="shared" si="10"/>
        <v>250</v>
      </c>
      <c r="B142" s="81" t="s">
        <v>180</v>
      </c>
      <c r="C142" s="81" t="s">
        <v>146</v>
      </c>
      <c r="D142" s="82" t="s">
        <v>160</v>
      </c>
      <c r="E142" s="80"/>
      <c r="F142" s="80">
        <f>$A142*population!F142*1000*$X$2</f>
        <v>0.18542</v>
      </c>
      <c r="G142" s="80">
        <f>$A142*population!G142*1000*$X$2</f>
        <v>0.20275749999999998</v>
      </c>
      <c r="H142" s="80">
        <f>$A142*population!H142*1000*$X$2</f>
        <v>0.2067725</v>
      </c>
      <c r="I142" s="80">
        <f>$A142*population!I142*1000*$X$2</f>
        <v>0.22301499999999999</v>
      </c>
      <c r="J142" s="80">
        <f>$A142*population!J142*1000*$X$2</f>
        <v>0.22347124999999998</v>
      </c>
      <c r="K142" s="80">
        <f>$A142*population!K142*1000*$X$2</f>
        <v>0.25376624999999997</v>
      </c>
      <c r="L142" s="80">
        <f>$A142*population!L142*1000*$X$2</f>
        <v>0.26982624999999999</v>
      </c>
      <c r="M142" s="80">
        <f>$A142*population!M142*1000*$X$2</f>
        <v>0.27831249999999996</v>
      </c>
      <c r="N142" s="80">
        <f>$A142*population!N142*1000*$X$2</f>
        <v>0.27940749999999998</v>
      </c>
      <c r="O142" s="80">
        <f>$A142*population!O142*1000*$X$2</f>
        <v>0.28789375</v>
      </c>
      <c r="P142" s="80">
        <f>$A142*population!P142*1000*$X$2</f>
        <v>0.31444749999999999</v>
      </c>
      <c r="Q142" s="80">
        <f>$A142*population!Q142*1000*$X$2</f>
        <v>0.32968624999999996</v>
      </c>
      <c r="R142" s="80">
        <f>$A142*population!R142*1000*$X$2</f>
        <v>0.34483374999999999</v>
      </c>
      <c r="S142" s="80">
        <f>$A142*population!S142*1000*$X$2</f>
        <v>0.34985249999999996</v>
      </c>
      <c r="T142" s="80">
        <f>$A142*population!T142*1000*$X$2</f>
        <v>0.35505375</v>
      </c>
      <c r="U142" s="80">
        <f>$A142*population!U142*1000*$X$2</f>
        <v>0.36207999999999996</v>
      </c>
      <c r="V142" s="80">
        <f>$A142*population!V142*1000*$X$2</f>
        <v>0.37129624999999999</v>
      </c>
      <c r="W142" s="64">
        <f t="shared" si="8"/>
        <v>200.24606299212599</v>
      </c>
    </row>
    <row r="143" spans="1:23" ht="64" x14ac:dyDescent="0.2">
      <c r="A143" s="80">
        <f t="shared" si="10"/>
        <v>250</v>
      </c>
      <c r="B143" s="81" t="s">
        <v>180</v>
      </c>
      <c r="C143" s="81" t="s">
        <v>146</v>
      </c>
      <c r="D143" s="82" t="s">
        <v>161</v>
      </c>
      <c r="E143" s="80"/>
      <c r="F143" s="80">
        <f>$A143*population!F143*1000*$X$2</f>
        <v>0.15622</v>
      </c>
      <c r="G143" s="80">
        <f>$A143*population!G143*1000*$X$2</f>
        <v>0.17647749999999998</v>
      </c>
      <c r="H143" s="80">
        <f>$A143*population!H143*1000*$X$2</f>
        <v>0.19326749999999998</v>
      </c>
      <c r="I143" s="80">
        <f>$A143*population!I143*1000*$X$2</f>
        <v>0.19719124999999998</v>
      </c>
      <c r="J143" s="80">
        <f>$A143*population!J143*1000*$X$2</f>
        <v>0.21297749999999999</v>
      </c>
      <c r="K143" s="80">
        <f>$A143*population!K143*1000*$X$2</f>
        <v>0.21315999999999999</v>
      </c>
      <c r="L143" s="80">
        <f>$A143*population!L143*1000*$X$2</f>
        <v>0.242725</v>
      </c>
      <c r="M143" s="80">
        <f>$A143*population!M143*1000*$X$2</f>
        <v>0.25869375</v>
      </c>
      <c r="N143" s="80">
        <f>$A143*population!N143*1000*$X$2</f>
        <v>0.26681499999999997</v>
      </c>
      <c r="O143" s="80">
        <f>$A143*population!O143*1000*$X$2</f>
        <v>0.26763624999999996</v>
      </c>
      <c r="P143" s="80">
        <f>$A143*population!P143*1000*$X$2</f>
        <v>0.27593999999999996</v>
      </c>
      <c r="Q143" s="80">
        <f>$A143*population!Q143*1000*$X$2</f>
        <v>0.30203749999999996</v>
      </c>
      <c r="R143" s="80">
        <f>$A143*population!R143*1000*$X$2</f>
        <v>0.31736749999999997</v>
      </c>
      <c r="S143" s="80">
        <f>$A143*population!S143*1000*$X$2</f>
        <v>0.33251500000000001</v>
      </c>
      <c r="T143" s="80">
        <f>$A143*population!T143*1000*$X$2</f>
        <v>0.33771625</v>
      </c>
      <c r="U143" s="80">
        <f>$A143*population!U143*1000*$X$2</f>
        <v>0.34319125</v>
      </c>
      <c r="V143" s="80">
        <f>$A143*population!V143*1000*$X$2</f>
        <v>0.35039999999999999</v>
      </c>
      <c r="W143" s="64">
        <f t="shared" si="8"/>
        <v>224.29906542056074</v>
      </c>
    </row>
    <row r="144" spans="1:23" ht="64" x14ac:dyDescent="0.2">
      <c r="A144" s="80">
        <f t="shared" si="10"/>
        <v>250</v>
      </c>
      <c r="B144" s="81" t="s">
        <v>180</v>
      </c>
      <c r="C144" s="81" t="s">
        <v>146</v>
      </c>
      <c r="D144" s="82" t="s">
        <v>162</v>
      </c>
      <c r="E144" s="80"/>
      <c r="F144" s="80">
        <f>$A144*population!F144*1000*$X$2</f>
        <v>0.13176499999999999</v>
      </c>
      <c r="G144" s="80">
        <f>$A144*population!G144*1000*$X$2</f>
        <v>0.14454</v>
      </c>
      <c r="H144" s="80">
        <f>$A144*population!H144*1000*$X$2</f>
        <v>0.16379374999999999</v>
      </c>
      <c r="I144" s="80">
        <f>$A144*population!I144*1000*$X$2</f>
        <v>0.17994499999999999</v>
      </c>
      <c r="J144" s="80">
        <f>$A144*population!J144*1000*$X$2</f>
        <v>0.18368625</v>
      </c>
      <c r="K144" s="80">
        <f>$A144*population!K144*1000*$X$2</f>
        <v>0.19874249999999999</v>
      </c>
      <c r="L144" s="80">
        <f>$A144*population!L144*1000*$X$2</f>
        <v>0.19874249999999999</v>
      </c>
      <c r="M144" s="80">
        <f>$A144*population!M144*1000*$X$2</f>
        <v>0.22721249999999998</v>
      </c>
      <c r="N144" s="80">
        <f>$A144*population!N144*1000*$X$2</f>
        <v>0.2429075</v>
      </c>
      <c r="O144" s="80">
        <f>$A144*population!O144*1000*$X$2</f>
        <v>0.25075500000000001</v>
      </c>
      <c r="P144" s="80">
        <f>$A144*population!P144*1000*$X$2</f>
        <v>0.25102874999999997</v>
      </c>
      <c r="Q144" s="80">
        <f>$A144*population!Q144*1000*$X$2</f>
        <v>0.25905875</v>
      </c>
      <c r="R144" s="80">
        <f>$A144*population!R144*1000*$X$2</f>
        <v>0.28460874999999997</v>
      </c>
      <c r="S144" s="80">
        <f>$A144*population!S144*1000*$X$2</f>
        <v>0.30002999999999996</v>
      </c>
      <c r="T144" s="80">
        <f>$A144*population!T144*1000*$X$2</f>
        <v>0.3151775</v>
      </c>
      <c r="U144" s="80">
        <f>$A144*population!U144*1000*$X$2</f>
        <v>0.32065250000000001</v>
      </c>
      <c r="V144" s="80">
        <f>$A144*population!V144*1000*$X$2</f>
        <v>0.32640124999999998</v>
      </c>
      <c r="W144" s="64">
        <f t="shared" si="8"/>
        <v>247.71468144044323</v>
      </c>
    </row>
    <row r="145" spans="1:23" ht="64" x14ac:dyDescent="0.2">
      <c r="A145" s="80">
        <f t="shared" si="10"/>
        <v>250</v>
      </c>
      <c r="B145" s="81" t="s">
        <v>180</v>
      </c>
      <c r="C145" s="81" t="s">
        <v>146</v>
      </c>
      <c r="D145" s="82" t="s">
        <v>163</v>
      </c>
      <c r="E145" s="80"/>
      <c r="F145" s="80">
        <f>$A145*population!F145*1000*$X$2</f>
        <v>9.061124999999999E-2</v>
      </c>
      <c r="G145" s="80">
        <f>$A145*population!G145*1000*$X$2</f>
        <v>0.11707374999999999</v>
      </c>
      <c r="H145" s="80">
        <f>$A145*population!H145*1000*$X$2</f>
        <v>0.12884499999999999</v>
      </c>
      <c r="I145" s="80">
        <f>$A145*population!I145*1000*$X$2</f>
        <v>0.14682124999999999</v>
      </c>
      <c r="J145" s="80">
        <f>$A145*population!J145*1000*$X$2</f>
        <v>0.16187749999999998</v>
      </c>
      <c r="K145" s="80">
        <f>$A145*population!K145*1000*$X$2</f>
        <v>0.16552749999999999</v>
      </c>
      <c r="L145" s="80">
        <f>$A145*population!L145*1000*$X$2</f>
        <v>0.17976249999999999</v>
      </c>
      <c r="M145" s="80">
        <f>$A145*population!M145*1000*$X$2</f>
        <v>0.17967124999999998</v>
      </c>
      <c r="N145" s="80">
        <f>$A145*population!N145*1000*$X$2</f>
        <v>0.20668124999999998</v>
      </c>
      <c r="O145" s="80">
        <f>$A145*population!O145*1000*$X$2</f>
        <v>0.22201124999999999</v>
      </c>
      <c r="P145" s="80">
        <f>$A145*population!P145*1000*$X$2</f>
        <v>0.22949375</v>
      </c>
      <c r="Q145" s="80">
        <f>$A145*population!Q145*1000*$X$2</f>
        <v>0.22940249999999998</v>
      </c>
      <c r="R145" s="80">
        <f>$A145*population!R145*1000*$X$2</f>
        <v>0.23715874999999997</v>
      </c>
      <c r="S145" s="80">
        <f>$A145*population!S145*1000*$X$2</f>
        <v>0.26197874999999998</v>
      </c>
      <c r="T145" s="80">
        <f>$A145*population!T145*1000*$X$2</f>
        <v>0.27730874999999999</v>
      </c>
      <c r="U145" s="80">
        <f>$A145*population!U145*1000*$X$2</f>
        <v>0.29254749999999996</v>
      </c>
      <c r="V145" s="80">
        <f>$A145*population!V145*1000*$X$2</f>
        <v>0.29829624999999999</v>
      </c>
      <c r="W145" s="64">
        <f t="shared" si="8"/>
        <v>329.20443101711987</v>
      </c>
    </row>
    <row r="146" spans="1:23" ht="64" x14ac:dyDescent="0.2">
      <c r="A146" s="80">
        <f t="shared" si="10"/>
        <v>250</v>
      </c>
      <c r="B146" s="81" t="s">
        <v>180</v>
      </c>
      <c r="C146" s="81" t="s">
        <v>146</v>
      </c>
      <c r="D146" s="82" t="s">
        <v>164</v>
      </c>
      <c r="E146" s="80"/>
      <c r="F146" s="80">
        <f>$A146*population!F146*1000*$X$2</f>
        <v>6.013375E-2</v>
      </c>
      <c r="G146" s="80">
        <f>$A146*population!G146*1000*$X$2</f>
        <v>7.4094999999999994E-2</v>
      </c>
      <c r="H146" s="80">
        <f>$A146*population!H146*1000*$X$2</f>
        <v>9.7089999999999996E-2</v>
      </c>
      <c r="I146" s="80">
        <f>$A146*population!I146*1000*$X$2</f>
        <v>0.10767499999999999</v>
      </c>
      <c r="J146" s="80">
        <f>$A146*population!J146*1000*$X$2</f>
        <v>0.123735</v>
      </c>
      <c r="K146" s="80">
        <f>$A146*population!K146*1000*$X$2</f>
        <v>0.13733124999999999</v>
      </c>
      <c r="L146" s="80">
        <f>$A146*population!L146*1000*$X$2</f>
        <v>0.14107249999999999</v>
      </c>
      <c r="M146" s="80">
        <f>$A146*population!M146*1000*$X$2</f>
        <v>0.15412124999999999</v>
      </c>
      <c r="N146" s="80">
        <f>$A146*population!N146*1000*$X$2</f>
        <v>0.154395</v>
      </c>
      <c r="O146" s="80">
        <f>$A146*population!O146*1000*$X$2</f>
        <v>0.17921499999999999</v>
      </c>
      <c r="P146" s="80">
        <f>$A146*population!P146*1000*$X$2</f>
        <v>0.19408874999999998</v>
      </c>
      <c r="Q146" s="80">
        <f>$A146*population!Q146*1000*$X$2</f>
        <v>0.20129749999999999</v>
      </c>
      <c r="R146" s="80">
        <f>$A146*population!R146*1000*$X$2</f>
        <v>0.20111499999999999</v>
      </c>
      <c r="S146" s="80">
        <f>$A146*population!S146*1000*$X$2</f>
        <v>0.20859749999999999</v>
      </c>
      <c r="T146" s="80">
        <f>$A146*population!T146*1000*$X$2</f>
        <v>0.23223125</v>
      </c>
      <c r="U146" s="80">
        <f>$A146*population!U146*1000*$X$2</f>
        <v>0.24756124999999998</v>
      </c>
      <c r="V146" s="80">
        <f>$A146*population!V146*1000*$X$2</f>
        <v>0.2626175</v>
      </c>
      <c r="W146" s="64">
        <f t="shared" si="8"/>
        <v>436.72230652503794</v>
      </c>
    </row>
    <row r="147" spans="1:23" ht="64" x14ac:dyDescent="0.2">
      <c r="A147" s="80">
        <f t="shared" si="10"/>
        <v>250</v>
      </c>
      <c r="B147" s="81" t="s">
        <v>180</v>
      </c>
      <c r="C147" s="81" t="s">
        <v>146</v>
      </c>
      <c r="D147" s="82" t="s">
        <v>165</v>
      </c>
      <c r="E147" s="80"/>
      <c r="F147" s="80">
        <f>$A147*population!F147*1000*$X$2</f>
        <v>3.6317499999999996E-2</v>
      </c>
      <c r="G147" s="80">
        <f>$A147*population!G147*1000*$X$2</f>
        <v>4.1883749999999997E-2</v>
      </c>
      <c r="H147" s="80">
        <f>$A147*population!H147*1000*$X$2</f>
        <v>5.2651249999999997E-2</v>
      </c>
      <c r="I147" s="80">
        <f>$A147*population!I147*1000*$X$2</f>
        <v>7.0262499999999992E-2</v>
      </c>
      <c r="J147" s="80">
        <f>$A147*population!J147*1000*$X$2</f>
        <v>7.8931249999999994E-2</v>
      </c>
      <c r="K147" s="80">
        <f>$A147*population!K147*1000*$X$2</f>
        <v>9.1979999999999992E-2</v>
      </c>
      <c r="L147" s="80">
        <f>$A147*population!L147*1000*$X$2</f>
        <v>0.10338625</v>
      </c>
      <c r="M147" s="80">
        <f>$A147*population!M147*1000*$X$2</f>
        <v>0.10740124999999999</v>
      </c>
      <c r="N147" s="80">
        <f>$A147*population!N147*1000*$X$2</f>
        <v>0.11871625</v>
      </c>
      <c r="O147" s="80">
        <f>$A147*population!O147*1000*$X$2</f>
        <v>0.11981124999999999</v>
      </c>
      <c r="P147" s="80">
        <f>$A147*population!P147*1000*$X$2</f>
        <v>0.14116375</v>
      </c>
      <c r="Q147" s="80">
        <f>$A147*population!Q147*1000*$X$2</f>
        <v>0.15475999999999998</v>
      </c>
      <c r="R147" s="80">
        <f>$A147*population!R147*1000*$X$2</f>
        <v>0.16178624999999999</v>
      </c>
      <c r="S147" s="80">
        <f>$A147*population!S147*1000*$X$2</f>
        <v>0.16242499999999999</v>
      </c>
      <c r="T147" s="80">
        <f>$A147*population!T147*1000*$X$2</f>
        <v>0.16990749999999999</v>
      </c>
      <c r="U147" s="80">
        <f>$A147*population!U147*1000*$X$2</f>
        <v>0.19144249999999999</v>
      </c>
      <c r="V147" s="80">
        <f>$A147*population!V147*1000*$X$2</f>
        <v>0.20631624999999998</v>
      </c>
      <c r="W147" s="64">
        <f t="shared" si="8"/>
        <v>568.09045226130661</v>
      </c>
    </row>
    <row r="148" spans="1:23" ht="64" x14ac:dyDescent="0.2">
      <c r="A148" s="80">
        <f t="shared" si="10"/>
        <v>250</v>
      </c>
      <c r="B148" s="81" t="s">
        <v>180</v>
      </c>
      <c r="C148" s="81" t="s">
        <v>146</v>
      </c>
      <c r="D148" s="82" t="s">
        <v>166</v>
      </c>
      <c r="E148" s="80"/>
      <c r="F148" s="80">
        <f>$A148*population!F148*1000*$X$2</f>
        <v>1.7063749999999999E-2</v>
      </c>
      <c r="G148" s="80">
        <f>$A148*population!G148*1000*$X$2</f>
        <v>1.8888749999999999E-2</v>
      </c>
      <c r="H148" s="80">
        <f>$A148*population!H148*1000*$X$2</f>
        <v>2.2173749999999999E-2</v>
      </c>
      <c r="I148" s="80">
        <f>$A148*population!I148*1000*$X$2</f>
        <v>2.8652499999999997E-2</v>
      </c>
      <c r="J148" s="80">
        <f>$A148*population!J148*1000*$X$2</f>
        <v>3.9054999999999999E-2</v>
      </c>
      <c r="K148" s="80">
        <f>$A148*population!K148*1000*$X$2</f>
        <v>4.4803749999999996E-2</v>
      </c>
      <c r="L148" s="80">
        <f>$A148*population!L148*1000*$X$2</f>
        <v>5.3289999999999997E-2</v>
      </c>
      <c r="M148" s="80">
        <f>$A148*population!M148*1000*$X$2</f>
        <v>6.0954999999999995E-2</v>
      </c>
      <c r="N148" s="80">
        <f>$A148*population!N148*1000*$X$2</f>
        <v>6.4513749999999995E-2</v>
      </c>
      <c r="O148" s="80">
        <f>$A148*population!O148*1000*$X$2</f>
        <v>7.2726249999999992E-2</v>
      </c>
      <c r="P148" s="80">
        <f>$A148*population!P148*1000*$X$2</f>
        <v>7.4733750000000002E-2</v>
      </c>
      <c r="Q148" s="80">
        <f>$A148*population!Q148*1000*$X$2</f>
        <v>8.9972499999999997E-2</v>
      </c>
      <c r="R148" s="80">
        <f>$A148*population!R148*1000*$X$2</f>
        <v>0.10055749999999999</v>
      </c>
      <c r="S148" s="80">
        <f>$A148*population!S148*1000*$X$2</f>
        <v>0.10685375</v>
      </c>
      <c r="T148" s="80">
        <f>$A148*population!T148*1000*$X$2</f>
        <v>0.10895249999999999</v>
      </c>
      <c r="U148" s="80">
        <f>$A148*population!U148*1000*$X$2</f>
        <v>0.11597874999999999</v>
      </c>
      <c r="V148" s="80">
        <f>$A148*population!V148*1000*$X$2</f>
        <v>0.13331625</v>
      </c>
      <c r="W148" s="64">
        <f t="shared" si="8"/>
        <v>781.28342245989313</v>
      </c>
    </row>
    <row r="149" spans="1:23" ht="64" x14ac:dyDescent="0.2">
      <c r="A149" s="80">
        <f t="shared" si="10"/>
        <v>250</v>
      </c>
      <c r="B149" s="81" t="s">
        <v>180</v>
      </c>
      <c r="C149" s="81" t="s">
        <v>146</v>
      </c>
      <c r="D149" s="82" t="s">
        <v>167</v>
      </c>
      <c r="E149" s="80"/>
      <c r="F149" s="80">
        <f>$A149*population!F149*1000*$X$2</f>
        <v>4.4712499999999995E-3</v>
      </c>
      <c r="G149" s="80">
        <f>$A149*population!G149*1000*$X$2</f>
        <v>5.3837499999999996E-3</v>
      </c>
      <c r="H149" s="80">
        <f>$A149*population!H149*1000*$X$2</f>
        <v>6.1137499999999994E-3</v>
      </c>
      <c r="I149" s="80">
        <f>$A149*population!I149*1000*$X$2</f>
        <v>7.2999999999999992E-3</v>
      </c>
      <c r="J149" s="80">
        <f>$A149*population!J149*1000*$X$2</f>
        <v>9.6724999999999988E-3</v>
      </c>
      <c r="K149" s="80">
        <f>$A149*population!K149*1000*$X$2</f>
        <v>1.3596249999999999E-2</v>
      </c>
      <c r="L149" s="80">
        <f>$A149*population!L149*1000*$X$2</f>
        <v>1.596875E-2</v>
      </c>
      <c r="M149" s="80">
        <f>$A149*population!M149*1000*$X$2</f>
        <v>1.9436249999999999E-2</v>
      </c>
      <c r="N149" s="80">
        <f>$A149*population!N149*1000*$X$2</f>
        <v>2.2812499999999999E-2</v>
      </c>
      <c r="O149" s="80">
        <f>$A149*population!O149*1000*$X$2</f>
        <v>2.4819999999999998E-2</v>
      </c>
      <c r="P149" s="80">
        <f>$A149*population!P149*1000*$X$2</f>
        <v>2.8743749999999998E-2</v>
      </c>
      <c r="Q149" s="80">
        <f>$A149*population!Q149*1000*$X$2</f>
        <v>3.0294999999999999E-2</v>
      </c>
      <c r="R149" s="80">
        <f>$A149*population!R149*1000*$X$2</f>
        <v>3.7503749999999995E-2</v>
      </c>
      <c r="S149" s="80">
        <f>$A149*population!S149*1000*$X$2</f>
        <v>4.3069999999999997E-2</v>
      </c>
      <c r="T149" s="80">
        <f>$A149*population!T149*1000*$X$2</f>
        <v>4.69025E-2</v>
      </c>
      <c r="U149" s="80">
        <f>$A149*population!U149*1000*$X$2</f>
        <v>4.9183749999999998E-2</v>
      </c>
      <c r="V149" s="80">
        <f>$A149*population!V149*1000*$X$2</f>
        <v>5.3837499999999996E-2</v>
      </c>
      <c r="W149" s="64">
        <f t="shared" si="8"/>
        <v>1204.0816326530612</v>
      </c>
    </row>
    <row r="150" spans="1:23" ht="64" x14ac:dyDescent="0.2">
      <c r="A150" s="80">
        <f t="shared" si="10"/>
        <v>250</v>
      </c>
      <c r="B150" s="81" t="s">
        <v>180</v>
      </c>
      <c r="C150" s="81" t="s">
        <v>146</v>
      </c>
      <c r="D150" s="82" t="s">
        <v>168</v>
      </c>
      <c r="E150" s="80"/>
      <c r="F150" s="80">
        <f>$A150*population!F150*1000*$X$2</f>
        <v>4.5624999999999995E-4</v>
      </c>
      <c r="G150" s="80">
        <f>$A150*population!G150*1000*$X$2</f>
        <v>7.2999999999999996E-4</v>
      </c>
      <c r="H150" s="80">
        <f>$A150*population!H150*1000*$X$2</f>
        <v>9.124999999999999E-4</v>
      </c>
      <c r="I150" s="80">
        <f>$A150*population!I150*1000*$X$2</f>
        <v>1.0037499999999999E-3</v>
      </c>
      <c r="J150" s="80">
        <f>$A150*population!J150*1000*$X$2</f>
        <v>1.2775E-3</v>
      </c>
      <c r="K150" s="80">
        <f>$A150*population!K150*1000*$X$2</f>
        <v>1.6424999999999999E-3</v>
      </c>
      <c r="L150" s="80">
        <f>$A150*population!L150*1000*$X$2</f>
        <v>2.3725E-3</v>
      </c>
      <c r="M150" s="80">
        <f>$A150*population!M150*1000*$X$2</f>
        <v>2.8287499999999997E-3</v>
      </c>
      <c r="N150" s="80">
        <f>$A150*population!N150*1000*$X$2</f>
        <v>3.5587499999999998E-3</v>
      </c>
      <c r="O150" s="80">
        <f>$A150*population!O150*1000*$X$2</f>
        <v>4.28875E-3</v>
      </c>
      <c r="P150" s="80">
        <f>$A150*population!P150*1000*$X$2</f>
        <v>4.8362499999999994E-3</v>
      </c>
      <c r="Q150" s="80">
        <f>$A150*population!Q150*1000*$X$2</f>
        <v>5.7487499999999995E-3</v>
      </c>
      <c r="R150" s="80">
        <f>$A150*population!R150*1000*$X$2</f>
        <v>6.2962499999999998E-3</v>
      </c>
      <c r="S150" s="80">
        <f>$A150*population!S150*1000*$X$2</f>
        <v>7.8475000000000003E-3</v>
      </c>
      <c r="T150" s="80">
        <f>$A150*population!T150*1000*$X$2</f>
        <v>9.3074999999999998E-3</v>
      </c>
      <c r="U150" s="80">
        <f>$A150*population!U150*1000*$X$2</f>
        <v>1.0584999999999999E-2</v>
      </c>
      <c r="V150" s="80">
        <f>$A150*population!V150*1000*$X$2</f>
        <v>1.1497499999999999E-2</v>
      </c>
      <c r="W150" s="64">
        <f t="shared" si="8"/>
        <v>2520</v>
      </c>
    </row>
    <row r="152" spans="1:23" x14ac:dyDescent="0.2">
      <c r="A152" s="57" t="s">
        <v>182</v>
      </c>
    </row>
    <row r="153" spans="1:23" x14ac:dyDescent="0.2">
      <c r="A153" s="47" t="s">
        <v>230</v>
      </c>
    </row>
    <row r="154" spans="1:23" x14ac:dyDescent="0.2">
      <c r="A154" s="47" t="s">
        <v>231</v>
      </c>
    </row>
    <row r="155" spans="1:23" x14ac:dyDescent="0.2">
      <c r="A155" s="47" t="s">
        <v>232</v>
      </c>
    </row>
    <row r="156" spans="1:23" x14ac:dyDescent="0.2">
      <c r="A156" s="47" t="s">
        <v>233</v>
      </c>
    </row>
    <row r="157" spans="1:23" x14ac:dyDescent="0.2">
      <c r="A157" s="47" t="s">
        <v>234</v>
      </c>
    </row>
  </sheetData>
  <mergeCells count="1">
    <mergeCell ref="F1:V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matrix</vt:lpstr>
      <vt:lpstr>results</vt:lpstr>
      <vt:lpstr>flux variability</vt:lpstr>
      <vt:lpstr>knockouts</vt:lpstr>
      <vt:lpstr>population</vt:lpstr>
      <vt:lpstr>omega 3</vt:lpstr>
    </vt:vector>
  </TitlesOfParts>
  <Company>IVT, 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Ann Hamilton</dc:creator>
  <cp:lastModifiedBy>Alon Shepon</cp:lastModifiedBy>
  <dcterms:created xsi:type="dcterms:W3CDTF">2019-09-16T07:06:36Z</dcterms:created>
  <dcterms:modified xsi:type="dcterms:W3CDTF">2022-01-30T10:03:05Z</dcterms:modified>
</cp:coreProperties>
</file>