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<sst xmlns="http://schemas.openxmlformats.org/spreadsheetml/2006/main" count="341" uniqueCount="158">
  <si>
    <t>https://github.com/alonso-herreros/uni-syscirc-problems</t>
  </si>
  <si>
    <t>Total time:</t>
  </si>
  <si>
    <t>Extrapolated time</t>
  </si>
  <si>
    <t>Time with uncertain distribution</t>
  </si>
  <si>
    <t>CHAPTER 1</t>
  </si>
  <si>
    <t>CH1. Basic with solutions</t>
  </si>
  <si>
    <t>1.1</t>
  </si>
  <si>
    <t>Not started</t>
  </si>
  <si>
    <t>Total</t>
  </si>
  <si>
    <t>1.2</t>
  </si>
  <si>
    <t>1.3</t>
  </si>
  <si>
    <t>Started</t>
  </si>
  <si>
    <t>1.4</t>
  </si>
  <si>
    <t>Canceled</t>
  </si>
  <si>
    <t>1.5</t>
  </si>
  <si>
    <t>Done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</si>
  <si>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</si>
  <si>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</si>
  <si>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</si>
  <si>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</si>
  <si>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</si>
  <si>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</si>
  <si>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</si>
  <si>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</si>
  <si>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</si>
  <si>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</si>
  <si>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</si>
  <si>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</si>
  <si>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</si>
  <si>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</si>
  <si>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</si>
  <si>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CH1. Basic Problems</t>
  </si>
  <si>
    <t>1.21</t>
  </si>
  <si>
    <t>1.22</t>
  </si>
  <si>
    <t>1.23</t>
  </si>
  <si>
    <t>1.24</t>
  </si>
  <si>
    <t>1.25</t>
  </si>
  <si>
    <t>1.26</t>
  </si>
  <si>
    <t>Requested</t>
  </si>
  <si>
    <t>1.27</t>
  </si>
  <si>
    <t>1.28</t>
  </si>
  <si>
    <t>1.29</t>
  </si>
  <si>
    <t>1.30</t>
  </si>
  <si>
    <t>1.31</t>
  </si>
  <si>
    <t>CH1. Advanced Problems</t>
  </si>
  <si>
    <t>1.32</t>
  </si>
  <si>
    <t>1.33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</si>
  <si>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</si>
  <si>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</si>
  <si>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</si>
  <si>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</si>
  <si>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</si>
  <si>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</si>
  <si>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</si>
  <si>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</si>
  <si>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</si>
  <si>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</si>
  <si>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</si>
  <si>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</si>
  <si>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</si>
  <si>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</si>
  <si>
    <t>CH1. Math Review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</si>
  <si>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</si>
  <si>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</si>
  <si>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</si>
  <si>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</si>
  <si>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</si>
  <si>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</si>
  <si>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</si>
  <si>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</si>
  <si>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</si>
  <si>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CHAPTER 2</t>
  </si>
  <si>
    <t>CH2. Basic with solutions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</si>
  <si>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</si>
  <si>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</si>
  <si>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</si>
  <si>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</si>
  <si>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</si>
  <si>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</si>
  <si>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</si>
  <si>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</si>
  <si>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</si>
  <si>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</si>
  <si>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</si>
  <si>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</si>
  <si>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</si>
  <si>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</si>
  <si>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</si>
  <si>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</si>
  <si>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</si>
  <si>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</si>
  <si>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</si>
  <si>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</si>
  <si>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CH2. Basic Problems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</si>
  <si>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</si>
  <si>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</si>
  <si>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</si>
  <si>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</si>
  <si>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</si>
  <si>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</si>
  <si>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</si>
  <si>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</si>
  <si>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</si>
  <si>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</si>
  <si>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</si>
  <si>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</si>
  <si>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</si>
  <si>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</si>
  <si>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</si>
  <si>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</si>
  <si>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</si>
  <si>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</si>
  <si>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</si>
  <si>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CH2. Advanced Problems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</si>
  <si>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</si>
  <si>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</si>
  <si>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</si>
  <si>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</si>
  <si>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</si>
  <si>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</si>
  <si>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</si>
  <si>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</si>
  <si>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</si>
  <si>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</si>
  <si>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</si>
  <si>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</si>
  <si>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</si>
  <si>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</si>
  <si>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</si>
  <si>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</si>
  <si>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</si>
  <si>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</si>
  <si>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</si>
  <si>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</si>
  <si>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</si>
  <si>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CH2. Extension Problems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</si>
  <si>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</si>
  <si>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</si>
  <si>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</si>
  <si>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</si>
  <si>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</si>
  <si>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</si>
  <si>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</si>
  <si>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</si>
  <si>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</si>
  <si>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</si>
  <si>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</si>
  <si>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</si>
  <si>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</si>
  <si>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Writing python code:</t>
  </si>
  <si>
    <t>CIRCUITS</t>
  </si>
  <si>
    <t>Circuits</t>
  </si>
  <si>
    <t>C.0</t>
  </si>
  <si>
    <t>C.1</t>
  </si>
  <si>
    <t>C.2</t>
  </si>
  <si>
    <t>C.3</t>
  </si>
  <si>
    <t>C.4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</si>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</sst>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]&quot;:&quot;mm"/>
  </numFmts>
  <fonts count="18">
    <font>
      <sz val="10.0"/>
      <color rgb="FF000000"/>
      <name val="Arial"/>
      <scheme val="minor"/>
    </font>
    <font>
      <u/>
      <color rgb="FF0000FF"/>
    </font>
    <font>
      <sz val="15.0"/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999999"/>
      <name val="Arial"/>
      <scheme val="minor"/>
    </font>
    <font>
      <sz val="9.0"/>
      <color rgb="FF000000"/>
      <name val="&quot;Google Sans Mono&quot;"/>
    </font>
    <font>
      <b/>
      <sz val="15.0"/>
      <color theme="1"/>
      <name val="Arial"/>
      <scheme val="minor"/>
    </font>
    <font>
      <b/>
      <sz val="9.0"/>
      <color theme="1"/>
      <name val="Arial"/>
      <scheme val="minor"/>
    </font>
    <font/>
    <font>
      <color rgb="FF3D3D3D"/>
      <name val="Arial"/>
      <scheme val="minor"/>
    </font>
    <font>
      <color rgb="FF473821"/>
      <name val="Arial"/>
      <scheme val="minor"/>
    </font>
    <font>
      <color rgb="FFB10202"/>
      <name val="Arial"/>
      <scheme val="minor"/>
    </font>
    <font>
      <color rgb="FF11734B"/>
      <name val="Arial"/>
      <scheme val="minor"/>
    </font>
    <font>
      <sz val="9.0"/>
      <color theme="1"/>
      <name val="Arial"/>
      <scheme val="minor"/>
    </font>
    <font>
      <b/>
      <sz val="10.0"/>
      <color theme="1"/>
      <name val="Arial"/>
      <scheme val="minor"/>
    </font>
    <font>
      <b/>
      <sz val="11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E5A0"/>
        <bgColor rgb="FFFFE5A0"/>
      </patternFill>
    </fill>
    <fill>
      <patternFill patternType="solid">
        <fgColor rgb="FFFFCFC9"/>
        <bgColor rgb="FFFFCFC9"/>
      </patternFill>
    </fill>
    <fill>
      <patternFill patternType="solid">
        <fgColor rgb="FFD4EDBC"/>
        <bgColor rgb="FFD4EDBC"/>
      </patternFill>
    </fill>
    <fill>
      <patternFill patternType="solid">
        <fgColor rgb="FFFFFFFF"/>
        <bgColor rgb="FFFFFFFF"/>
      </patternFill>
    </fill>
  </fills>
  <borders count="10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textRotation="90" vertical="center"/>
    </xf>
    <xf borderId="0" fillId="0" fontId="3" numFmtId="0" xfId="0" applyAlignment="1" applyFont="1">
      <alignment horizontal="center" textRotation="90" vertical="center"/>
    </xf>
    <xf borderId="0" fillId="0" fontId="4" numFmtId="0" xfId="0" applyAlignment="1" applyFont="1">
      <alignment horizontal="right"/>
    </xf>
    <xf borderId="0" fillId="0" fontId="5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 vertical="center"/>
    </xf>
    <xf borderId="1" fillId="2" fontId="6" numFmtId="0" xfId="0" applyAlignment="1" applyBorder="1" applyFill="1" applyFont="1">
      <alignment horizontal="center" readingOrder="0" vertical="center"/>
    </xf>
    <xf borderId="2" fillId="0" fontId="5" numFmtId="0" xfId="0" applyBorder="1" applyFont="1"/>
    <xf borderId="2" fillId="0" fontId="2" numFmtId="0" xfId="0" applyAlignment="1" applyBorder="1" applyFont="1">
      <alignment horizontal="center" textRotation="90" vertical="center"/>
    </xf>
    <xf borderId="2" fillId="0" fontId="3" numFmtId="0" xfId="0" applyAlignment="1" applyBorder="1" applyFont="1">
      <alignment horizontal="center" textRotation="90" vertical="center"/>
    </xf>
    <xf borderId="2" fillId="0" fontId="4" numFmtId="0" xfId="0" applyAlignment="1" applyBorder="1" applyFont="1">
      <alignment horizontal="right"/>
    </xf>
    <xf borderId="2" fillId="0" fontId="5" numFmtId="0" xfId="0" applyAlignment="1" applyBorder="1" applyFont="1">
      <alignment horizontal="center" readingOrder="0"/>
    </xf>
    <xf borderId="2" fillId="0" fontId="5" numFmtId="164" xfId="0" applyAlignment="1" applyBorder="1" applyFont="1" applyNumberFormat="1">
      <alignment horizontal="center" vertical="center"/>
    </xf>
    <xf borderId="0" fillId="0" fontId="6" numFmtId="0" xfId="0" applyAlignment="1" applyFont="1">
      <alignment horizontal="center" readingOrder="0" vertical="center"/>
    </xf>
    <xf borderId="3" fillId="2" fontId="5" numFmtId="0" xfId="0" applyAlignment="1" applyBorder="1" applyFont="1">
      <alignment textRotation="0"/>
    </xf>
    <xf borderId="1" fillId="2" fontId="7" numFmtId="0" xfId="0" applyBorder="1" applyFont="1"/>
    <xf borderId="3" fillId="0" fontId="8" numFmtId="0" xfId="0" applyAlignment="1" applyBorder="1" applyFont="1">
      <alignment horizontal="center" readingOrder="0" textRotation="90" vertical="center"/>
    </xf>
    <xf borderId="4" fillId="3" fontId="5" numFmtId="0" xfId="0" applyAlignment="1" applyBorder="1" applyFill="1" applyFont="1">
      <alignment textRotation="0"/>
    </xf>
    <xf borderId="1" fillId="3" fontId="7" numFmtId="0" xfId="0" applyBorder="1" applyFont="1"/>
    <xf borderId="1" fillId="0" fontId="3" numFmtId="0" xfId="0" applyAlignment="1" applyBorder="1" applyFont="1">
      <alignment horizontal="center" readingOrder="0" textRotation="90" vertical="center"/>
    </xf>
    <xf borderId="1" fillId="0" fontId="9" numFmtId="49" xfId="0" applyAlignment="1" applyBorder="1" applyFont="1" applyNumberFormat="1">
      <alignment horizontal="right" readingOrder="0"/>
    </xf>
    <xf borderId="5" fillId="0" fontId="5" numFmtId="0" xfId="0" applyAlignment="1" applyBorder="1" applyFont="1">
      <alignment horizontal="center" readingOrder="0"/>
    </xf>
    <xf borderId="1" fillId="0" fontId="5" numFmtId="164" xfId="0" applyAlignment="1" applyBorder="1" applyFont="1" applyNumberFormat="1">
      <alignment horizontal="center" vertical="center"/>
    </xf>
    <xf borderId="3" fillId="0" fontId="5" numFmtId="0" xfId="0" applyAlignment="1" applyBorder="1" applyFont="1">
      <alignment readingOrder="0"/>
    </xf>
    <xf borderId="1" fillId="0" fontId="5" numFmtId="0" xfId="0" applyBorder="1" applyFont="1"/>
    <xf borderId="6" fillId="0" fontId="5" numFmtId="0" xfId="0" applyBorder="1" applyFont="1"/>
    <xf borderId="4" fillId="0" fontId="10" numFmtId="0" xfId="0" applyBorder="1" applyFont="1"/>
    <xf borderId="0" fillId="0" fontId="9" numFmtId="49" xfId="0" applyAlignment="1" applyFont="1" applyNumberFormat="1">
      <alignment horizontal="right" readingOrder="0"/>
    </xf>
    <xf borderId="6" fillId="0" fontId="5" numFmtId="0" xfId="0" applyAlignment="1" applyBorder="1" applyFont="1">
      <alignment horizontal="center" readingOrder="0"/>
    </xf>
    <xf borderId="3" fillId="4" fontId="11" numFmtId="0" xfId="0" applyAlignment="1" applyBorder="1" applyFill="1" applyFont="1">
      <alignment readingOrder="0"/>
    </xf>
    <xf borderId="1" fillId="4" fontId="11" numFmtId="0" xfId="0" applyBorder="1" applyFont="1"/>
    <xf borderId="5" fillId="4" fontId="11" numFmtId="10" xfId="0" applyBorder="1" applyFont="1" applyNumberFormat="1"/>
    <xf borderId="4" fillId="5" fontId="12" numFmtId="0" xfId="0" applyAlignment="1" applyBorder="1" applyFill="1" applyFont="1">
      <alignment readingOrder="0"/>
    </xf>
    <xf borderId="0" fillId="5" fontId="12" numFmtId="0" xfId="0" applyFont="1"/>
    <xf borderId="6" fillId="5" fontId="12" numFmtId="10" xfId="0" applyBorder="1" applyFont="1" applyNumberFormat="1"/>
    <xf borderId="4" fillId="6" fontId="13" numFmtId="0" xfId="0" applyAlignment="1" applyBorder="1" applyFill="1" applyFont="1">
      <alignment readingOrder="0"/>
    </xf>
    <xf borderId="0" fillId="6" fontId="13" numFmtId="0" xfId="0" applyFont="1"/>
    <xf borderId="6" fillId="6" fontId="13" numFmtId="10" xfId="0" applyBorder="1" applyFont="1" applyNumberFormat="1"/>
    <xf borderId="7" fillId="7" fontId="14" numFmtId="0" xfId="0" applyAlignment="1" applyBorder="1" applyFill="1" applyFont="1">
      <alignment readingOrder="0"/>
    </xf>
    <xf borderId="2" fillId="7" fontId="14" numFmtId="0" xfId="0" applyBorder="1" applyFont="1"/>
    <xf borderId="8" fillId="7" fontId="14" numFmtId="10" xfId="0" applyBorder="1" applyFont="1" applyNumberFormat="1"/>
    <xf borderId="0" fillId="0" fontId="5" numFmtId="0" xfId="0" applyFont="1"/>
    <xf borderId="2" fillId="0" fontId="10" numFmtId="0" xfId="0" applyBorder="1" applyFont="1"/>
    <xf borderId="2" fillId="0" fontId="9" numFmtId="49" xfId="0" applyAlignment="1" applyBorder="1" applyFont="1" applyNumberFormat="1">
      <alignment horizontal="right" readingOrder="0"/>
    </xf>
    <xf borderId="8" fillId="0" fontId="5" numFmtId="0" xfId="0" applyAlignment="1" applyBorder="1" applyFont="1">
      <alignment horizontal="center" readingOrder="0"/>
    </xf>
    <xf borderId="1" fillId="2" fontId="6" numFmtId="164" xfId="0" applyAlignment="1" applyBorder="1" applyFont="1" applyNumberFormat="1">
      <alignment horizontal="center" readingOrder="0" vertical="center"/>
    </xf>
    <xf borderId="4" fillId="0" fontId="5" numFmtId="0" xfId="0" applyAlignment="1" applyBorder="1" applyFont="1">
      <alignment readingOrder="0"/>
    </xf>
    <xf borderId="0" fillId="2" fontId="6" numFmtId="164" xfId="0" applyAlignment="1" applyFont="1" applyNumberFormat="1">
      <alignment horizontal="center" readingOrder="0" vertical="center"/>
    </xf>
    <xf borderId="6" fillId="5" fontId="12" numFmtId="10" xfId="0" applyAlignment="1" applyBorder="1" applyFont="1" applyNumberFormat="1">
      <alignment readingOrder="0"/>
    </xf>
    <xf borderId="0" fillId="0" fontId="5" numFmtId="164" xfId="0" applyAlignment="1" applyFont="1" applyNumberFormat="1">
      <alignment horizontal="center" readingOrder="0" vertical="center"/>
    </xf>
    <xf borderId="0" fillId="0" fontId="5" numFmtId="0" xfId="0" applyAlignment="1" applyFont="1">
      <alignment readingOrder="0"/>
    </xf>
    <xf borderId="2" fillId="0" fontId="5" numFmtId="164" xfId="0" applyAlignment="1" applyBorder="1" applyFont="1" applyNumberFormat="1">
      <alignment horizontal="center" readingOrder="0" vertical="center"/>
    </xf>
    <xf borderId="1" fillId="0" fontId="5" numFmtId="164" xfId="0" applyAlignment="1" applyBorder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readingOrder="0" vertical="center"/>
    </xf>
    <xf borderId="3" fillId="3" fontId="5" numFmtId="0" xfId="0" applyAlignment="1" applyBorder="1" applyFont="1">
      <alignment textRotation="0"/>
    </xf>
    <xf borderId="7" fillId="0" fontId="10" numFmtId="0" xfId="0" applyBorder="1" applyFont="1"/>
    <xf borderId="9" fillId="0" fontId="5" numFmtId="0" xfId="0" applyBorder="1" applyFont="1"/>
    <xf borderId="9" fillId="0" fontId="2" numFmtId="0" xfId="0" applyAlignment="1" applyBorder="1" applyFont="1">
      <alignment horizontal="center" textRotation="90" vertical="center"/>
    </xf>
    <xf borderId="9" fillId="0" fontId="3" numFmtId="0" xfId="0" applyAlignment="1" applyBorder="1" applyFont="1">
      <alignment horizontal="center" textRotation="90" vertical="center"/>
    </xf>
    <xf borderId="9" fillId="0" fontId="4" numFmtId="0" xfId="0" applyBorder="1" applyFont="1"/>
    <xf borderId="9" fillId="0" fontId="5" numFmtId="164" xfId="0" applyAlignment="1" applyBorder="1" applyFont="1" applyNumberFormat="1">
      <alignment horizontal="center" vertical="center"/>
    </xf>
    <xf borderId="0" fillId="8" fontId="7" numFmtId="0" xfId="0" applyAlignment="1" applyFill="1" applyFont="1">
      <alignment readingOrder="0"/>
    </xf>
    <xf borderId="1" fillId="0" fontId="6" numFmtId="164" xfId="0" applyAlignment="1" applyBorder="1" applyFont="1" applyNumberFormat="1">
      <alignment horizontal="center" readingOrder="0" vertical="center"/>
    </xf>
    <xf borderId="9" fillId="0" fontId="15" numFmtId="0" xfId="0" applyAlignment="1" applyBorder="1" applyFont="1">
      <alignment horizontal="right" readingOrder="0" vertical="bottom"/>
    </xf>
    <xf borderId="9" fillId="0" fontId="10" numFmtId="0" xfId="0" applyBorder="1" applyFont="1"/>
    <xf borderId="9" fillId="0" fontId="5" numFmtId="164" xfId="0" applyAlignment="1" applyBorder="1" applyFont="1" applyNumberFormat="1">
      <alignment horizontal="center" readingOrder="0" vertical="center"/>
    </xf>
    <xf borderId="9" fillId="0" fontId="5" numFmtId="0" xfId="0" applyAlignment="1" applyBorder="1" applyFont="1">
      <alignment readingOrder="0"/>
    </xf>
    <xf borderId="3" fillId="0" fontId="16" numFmtId="0" xfId="0" applyAlignment="1" applyBorder="1" applyFont="1">
      <alignment horizontal="center" readingOrder="0" textRotation="90" vertical="center"/>
    </xf>
    <xf borderId="1" fillId="0" fontId="17" numFmtId="0" xfId="0" applyAlignment="1" applyBorder="1" applyFont="1">
      <alignment horizontal="center" readingOrder="0" textRotation="90" vertical="center"/>
    </xf>
    <xf borderId="4" fillId="0" fontId="5" numFmtId="0" xfId="0" applyBorder="1" applyFont="1"/>
    <xf borderId="4" fillId="0" fontId="2" numFmtId="0" xfId="0" applyAlignment="1" applyBorder="1" applyFont="1">
      <alignment horizontal="center" textRotation="90" vertical="center"/>
    </xf>
    <xf borderId="0" fillId="0" fontId="3" numFmtId="0" xfId="0" applyAlignment="1" applyFont="1">
      <alignment horizontal="center" readingOrder="0"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lonso-herreros/uni-syscirc-problem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3.25"/>
    <col customWidth="1" min="4" max="4" width="5.5"/>
    <col customWidth="1" min="5" max="6" width="3.25"/>
    <col customWidth="1" min="7" max="7" width="6.63"/>
    <col customWidth="1" min="8" max="8" width="5.13"/>
    <col customWidth="1" min="9" max="9" width="14.88"/>
    <col customWidth="1" min="10" max="10" width="8.38"/>
  </cols>
  <sheetData>
    <row r="1" ht="13.5" customHeight="1">
      <c r="A1" s="1" t="s">
        <v>0</v>
      </c>
      <c r="D1" s="2"/>
      <c r="G1" s="3"/>
      <c r="H1" s="4"/>
      <c r="I1" s="5" t="s">
        <v>1</v>
      </c>
      <c r="J1" s="6">
        <f>SUM(J3:J142)</f>
        <v>3.21875</v>
      </c>
      <c r="L1" s="7" t="s">
        <v>2</v>
      </c>
    </row>
    <row r="2" ht="13.5" customHeight="1">
      <c r="B2" s="8"/>
      <c r="C2" s="8"/>
      <c r="D2" s="9"/>
      <c r="E2" s="8"/>
      <c r="F2" s="8"/>
      <c r="G2" s="10"/>
      <c r="H2" s="11"/>
      <c r="I2" s="12"/>
      <c r="J2" s="13"/>
      <c r="L2" s="14" t="s">
        <v>3</v>
      </c>
      <c r="M2" s="8"/>
      <c r="O2" s="8"/>
      <c r="P2" s="8"/>
      <c r="Q2" s="8"/>
    </row>
    <row r="3" ht="13.5" customHeight="1">
      <c r="B3" s="15" t="str">
        <f>IFERROR(__xludf.DUMMYFUNCTION("SPARKLINE(-SUM(ARRAYFORMULA(IF((K3:K58 = ""Done"")*(L4:L59 &lt;&gt; 0), L3:L58, 0)))/SUMIF(K3:K58, ""Total"", L3:L58),{""charttype"",""column""; ""ymin"",-1; ""ymax"",0; ""color"",""#33be85""})"),"")</f>
        <v/>
      </c>
      <c r="C3" s="16" t="str">
        <f>IFERROR(__xludf.DUMMYFUNCTION("SPARKLINE(-SUMIF(K3:K58, ""Requested"", L3:L58)/SUMIF(K3:K58, ""Total"", L3:L58),{""charttype"",""column""; ""ymin"",-1; ""ymax"",0; ""color"",""#f8ae69""})"),"")</f>
        <v/>
      </c>
      <c r="D3" s="17" t="s">
        <v>4</v>
      </c>
      <c r="E3" s="18" t="str">
        <f>IFERROR(__xludf.DUMMYFUNCTION("SPARKLINE(-M7,{""charttype"",""column""; ""ymin"",-1; ""ymax"",0; ""color"",""#33be85""})"),"")</f>
        <v/>
      </c>
      <c r="F3" s="19" t="str">
        <f>IFERROR(__xludf.DUMMYFUNCTION("SPARKLINE(-M8,{""charttype"",""column""; ""ymin"",-1; ""ymax"",0; ""color"",""#f8ae69""})"),"")</f>
        <v/>
      </c>
      <c r="G3" s="20" t="s">
        <v>5</v>
      </c>
      <c r="H3" s="21" t="s">
        <v>6</v>
      </c>
      <c r="I3" s="22" t="s">
        <v>7</v>
      </c>
      <c r="J3" s="23"/>
      <c r="K3" s="24" t="s">
        <v>8</v>
      </c>
      <c r="L3" s="25">
        <f t="array" ref="L3">IF(COUNTA(OFFSET(I3, 0, 0, MATCH(FALSE, ISBLANK(G4:G142), 0), 1))=SUM(L4:L7), SUM(L4:L7), "Counting error")</f>
        <v>20</v>
      </c>
      <c r="M3" s="26"/>
      <c r="N3" s="25"/>
      <c r="O3" s="25"/>
      <c r="P3" s="25"/>
      <c r="Q3" s="25"/>
    </row>
    <row r="4" ht="13.5" customHeight="1">
      <c r="B4" s="27"/>
      <c r="D4" s="27"/>
      <c r="E4" s="27"/>
      <c r="H4" s="28" t="s">
        <v>9</v>
      </c>
      <c r="I4" s="29" t="s">
        <v>7</v>
      </c>
      <c r="J4" s="6"/>
      <c r="K4" s="30" t="s">
        <v>7</v>
      </c>
      <c r="L4" s="31">
        <f t="array" ref="L4:L7">COUNTIF(OFFSET(I3, 0, 0, MATCH(FALSE, ISBLANK(G4:G142), 0), 1), K4:K7)</f>
        <v>20</v>
      </c>
      <c r="M4" s="32">
        <f t="array" ref="M4:M7">L4:L7/SUM(L4:L7)</f>
        <v>1</v>
      </c>
    </row>
    <row r="5" ht="13.5" customHeight="1">
      <c r="B5" s="27"/>
      <c r="D5" s="27"/>
      <c r="E5" s="27"/>
      <c r="H5" s="28" t="s">
        <v>10</v>
      </c>
      <c r="I5" s="29" t="s">
        <v>7</v>
      </c>
      <c r="J5" s="6"/>
      <c r="K5" s="33" t="s">
        <v>11</v>
      </c>
      <c r="L5" s="34">
        <v>0.0</v>
      </c>
      <c r="M5" s="35">
        <v>0.0</v>
      </c>
    </row>
    <row r="6" ht="13.5" customHeight="1">
      <c r="B6" s="27"/>
      <c r="D6" s="27"/>
      <c r="E6" s="27"/>
      <c r="H6" s="28" t="s">
        <v>12</v>
      </c>
      <c r="I6" s="29" t="s">
        <v>7</v>
      </c>
      <c r="J6" s="6"/>
      <c r="K6" s="36" t="s">
        <v>13</v>
      </c>
      <c r="L6" s="37">
        <v>0.0</v>
      </c>
      <c r="M6" s="38">
        <v>0.0</v>
      </c>
    </row>
    <row r="7" ht="13.5" customHeight="1">
      <c r="B7" s="27"/>
      <c r="D7" s="27"/>
      <c r="E7" s="27"/>
      <c r="H7" s="28" t="s">
        <v>14</v>
      </c>
      <c r="I7" s="29" t="s">
        <v>7</v>
      </c>
      <c r="J7" s="6"/>
      <c r="K7" s="39" t="s">
        <v>15</v>
      </c>
      <c r="L7" s="40">
        <v>0.0</v>
      </c>
      <c r="M7" s="41">
        <v>0.0</v>
      </c>
    </row>
    <row r="8" ht="13.5" customHeight="1">
      <c r="B8" s="27"/>
      <c r="D8" s="27"/>
      <c r="E8" s="27"/>
      <c r="H8" s="28" t="s">
        <v>16</v>
      </c>
      <c r="I8" s="29" t="s">
        <v>7</v>
      </c>
      <c r="J8" s="6"/>
    </row>
    <row r="9" ht="13.5" customHeight="1">
      <c r="B9" s="27"/>
      <c r="D9" s="27"/>
      <c r="E9" s="27"/>
      <c r="H9" s="28" t="s">
        <v>17</v>
      </c>
      <c r="I9" s="29" t="s">
        <v>7</v>
      </c>
      <c r="J9" s="6"/>
    </row>
    <row r="10" ht="13.5" customHeight="1">
      <c r="B10" s="27"/>
      <c r="D10" s="27"/>
      <c r="E10" s="27"/>
      <c r="H10" s="28" t="s">
        <v>18</v>
      </c>
      <c r="I10" s="29" t="s">
        <v>7</v>
      </c>
      <c r="J10" s="6"/>
      <c r="K10" s="42" t="str">
        <f>IFERROR(__xludf.DUMMYFUNCTION("SPARKLINE(L7,{""charttype"",""bar"";""max"",1;""min"",0;""color1"",""green""})"),"")</f>
        <v/>
      </c>
    </row>
    <row r="11" ht="13.5" customHeight="1">
      <c r="B11" s="27"/>
      <c r="D11" s="27"/>
      <c r="E11" s="27"/>
      <c r="H11" s="28" t="s">
        <v>19</v>
      </c>
      <c r="I11" s="29" t="s">
        <v>7</v>
      </c>
      <c r="J11" s="6"/>
    </row>
    <row r="12" ht="13.5" customHeight="1">
      <c r="B12" s="27"/>
      <c r="D12" s="27"/>
      <c r="E12" s="27"/>
      <c r="H12" s="28" t="s">
        <v>20</v>
      </c>
      <c r="I12" s="29" t="s">
        <v>7</v>
      </c>
      <c r="J12" s="6"/>
    </row>
    <row r="13" ht="13.5" customHeight="1">
      <c r="B13" s="27"/>
      <c r="D13" s="27"/>
      <c r="E13" s="27"/>
      <c r="H13" s="28" t="s">
        <v>21</v>
      </c>
      <c r="I13" s="29" t="s">
        <v>7</v>
      </c>
      <c r="J13" s="6"/>
    </row>
    <row r="14" ht="13.5" customHeight="1">
      <c r="B14" s="27"/>
      <c r="D14" s="27"/>
      <c r="E14" s="27"/>
      <c r="H14" s="28" t="s">
        <v>22</v>
      </c>
      <c r="I14" s="29" t="s">
        <v>7</v>
      </c>
      <c r="J14" s="6"/>
    </row>
    <row r="15" ht="13.5" customHeight="1">
      <c r="B15" s="27"/>
      <c r="D15" s="27"/>
      <c r="E15" s="27"/>
      <c r="H15" s="28" t="s">
        <v>23</v>
      </c>
      <c r="I15" s="29" t="s">
        <v>7</v>
      </c>
      <c r="J15" s="6"/>
    </row>
    <row r="16" ht="13.5" customHeight="1">
      <c r="B16" s="27"/>
      <c r="D16" s="27"/>
      <c r="E16" s="27"/>
      <c r="H16" s="28" t="s">
        <v>24</v>
      </c>
      <c r="I16" s="29" t="s">
        <v>7</v>
      </c>
      <c r="J16" s="6"/>
    </row>
    <row r="17" ht="13.5" customHeight="1">
      <c r="B17" s="27"/>
      <c r="D17" s="27"/>
      <c r="E17" s="27"/>
      <c r="H17" s="28" t="s">
        <v>25</v>
      </c>
      <c r="I17" s="29" t="s">
        <v>7</v>
      </c>
      <c r="J17" s="6"/>
    </row>
    <row r="18" ht="13.5" customHeight="1">
      <c r="B18" s="27"/>
      <c r="D18" s="27"/>
      <c r="E18" s="27"/>
      <c r="H18" s="28" t="s">
        <v>26</v>
      </c>
      <c r="I18" s="29" t="s">
        <v>7</v>
      </c>
      <c r="J18" s="6"/>
    </row>
    <row r="19" ht="13.5" customHeight="1">
      <c r="B19" s="27"/>
      <c r="D19" s="27"/>
      <c r="E19" s="27"/>
      <c r="H19" s="28" t="s">
        <v>27</v>
      </c>
      <c r="I19" s="29" t="s">
        <v>7</v>
      </c>
      <c r="J19" s="6"/>
    </row>
    <row r="20" ht="13.5" customHeight="1">
      <c r="B20" s="27"/>
      <c r="D20" s="27"/>
      <c r="E20" s="27"/>
      <c r="H20" s="28" t="s">
        <v>28</v>
      </c>
      <c r="I20" s="29" t="s">
        <v>7</v>
      </c>
      <c r="J20" s="6"/>
    </row>
    <row r="21" ht="13.5" customHeight="1">
      <c r="B21" s="27"/>
      <c r="D21" s="27"/>
      <c r="E21" s="27"/>
      <c r="H21" s="28" t="s">
        <v>29</v>
      </c>
      <c r="I21" s="29" t="s">
        <v>7</v>
      </c>
      <c r="J21" s="6"/>
    </row>
    <row r="22" ht="13.5" customHeight="1">
      <c r="B22" s="27"/>
      <c r="D22" s="27"/>
      <c r="E22" s="27"/>
      <c r="G22" s="43"/>
      <c r="H22" s="44" t="s">
        <v>30</v>
      </c>
      <c r="I22" s="45" t="s">
        <v>7</v>
      </c>
      <c r="J22" s="13"/>
      <c r="K22" s="8"/>
      <c r="L22" s="8"/>
      <c r="M22" s="8"/>
      <c r="N22" s="8"/>
      <c r="O22" s="8"/>
      <c r="P22" s="8"/>
      <c r="Q22" s="8"/>
    </row>
    <row r="23" ht="13.5" customHeight="1">
      <c r="B23" s="27"/>
      <c r="D23" s="27"/>
      <c r="E23" s="15" t="str">
        <f>IFERROR(__xludf.DUMMYFUNCTION("SPARKLINE(-M27,{""charttype"",""column""; ""ymin"",-1; ""ymax"",0; ""color"",""#33be85""})"),"")</f>
        <v/>
      </c>
      <c r="F23" s="16" t="str">
        <f>IFERROR(__xludf.DUMMYFUNCTION("SPARKLINE(-M28,{""charttype"",""column""; ""ymin"",-1; ""ymax"",0; ""color"",""#f8ae69""})"),"")</f>
        <v/>
      </c>
      <c r="G23" s="20" t="s">
        <v>31</v>
      </c>
      <c r="H23" s="21" t="s">
        <v>32</v>
      </c>
      <c r="I23" s="22" t="s">
        <v>15</v>
      </c>
      <c r="J23" s="46">
        <v>0.041666666666666664</v>
      </c>
      <c r="K23" s="47" t="s">
        <v>8</v>
      </c>
      <c r="L23" s="42">
        <f t="array" ref="L23">IF(COUNTA(OFFSET(I23, 0, 0, MATCH(FALSE, ISBLANK(G24:G142), 0), 1))=SUM(L24:L27), SUM(L24:L27), "Counting error")</f>
        <v>11</v>
      </c>
      <c r="M23" s="26"/>
      <c r="N23" s="25"/>
      <c r="O23" s="25"/>
      <c r="P23" s="25"/>
      <c r="Q23" s="25"/>
    </row>
    <row r="24" ht="13.5" customHeight="1">
      <c r="B24" s="27"/>
      <c r="D24" s="27"/>
      <c r="E24" s="27"/>
      <c r="H24" s="28" t="s">
        <v>33</v>
      </c>
      <c r="I24" s="29" t="s">
        <v>15</v>
      </c>
      <c r="J24" s="48">
        <v>0.041666666666666664</v>
      </c>
      <c r="K24" s="30" t="s">
        <v>7</v>
      </c>
      <c r="L24" s="31">
        <f t="array" ref="L24:L27">COUNTIF(OFFSET(I23, 0, 0, MATCH(FALSE, ISBLANK(G24:G142), 0), 1), K24:K27)</f>
        <v>0</v>
      </c>
      <c r="M24" s="32">
        <f t="array" ref="M24:M28">L24:L28/SUM(L24:L27)</f>
        <v>0</v>
      </c>
    </row>
    <row r="25" ht="13.5" customHeight="1">
      <c r="B25" s="27"/>
      <c r="D25" s="27"/>
      <c r="E25" s="27"/>
      <c r="H25" s="28" t="s">
        <v>34</v>
      </c>
      <c r="I25" s="29" t="s">
        <v>15</v>
      </c>
      <c r="J25" s="48">
        <v>0.041666666666666664</v>
      </c>
      <c r="K25" s="33" t="s">
        <v>11</v>
      </c>
      <c r="L25" s="34">
        <v>0.0</v>
      </c>
      <c r="M25" s="49">
        <v>0.0</v>
      </c>
    </row>
    <row r="26" ht="13.5" customHeight="1">
      <c r="B26" s="27"/>
      <c r="D26" s="27"/>
      <c r="E26" s="27"/>
      <c r="H26" s="28" t="s">
        <v>35</v>
      </c>
      <c r="I26" s="29" t="s">
        <v>15</v>
      </c>
      <c r="J26" s="48">
        <v>0.041666666666666664</v>
      </c>
      <c r="K26" s="36" t="s">
        <v>13</v>
      </c>
      <c r="L26" s="37">
        <v>0.0</v>
      </c>
      <c r="M26" s="38">
        <v>0.0</v>
      </c>
    </row>
    <row r="27" ht="13.5" customHeight="1">
      <c r="B27" s="27"/>
      <c r="D27" s="27"/>
      <c r="E27" s="27"/>
      <c r="H27" s="28" t="s">
        <v>36</v>
      </c>
      <c r="I27" s="29" t="s">
        <v>15</v>
      </c>
      <c r="J27" s="50">
        <v>0.07291666666666667</v>
      </c>
      <c r="K27" s="39" t="s">
        <v>15</v>
      </c>
      <c r="L27" s="40">
        <v>11.0</v>
      </c>
      <c r="M27" s="41">
        <v>1.0</v>
      </c>
    </row>
    <row r="28" ht="13.5" customHeight="1">
      <c r="B28" s="27"/>
      <c r="D28" s="27"/>
      <c r="E28" s="27"/>
      <c r="H28" s="28" t="s">
        <v>37</v>
      </c>
      <c r="I28" s="29" t="s">
        <v>15</v>
      </c>
      <c r="J28" s="50">
        <v>0.041666666666666664</v>
      </c>
      <c r="K28" s="51" t="s">
        <v>38</v>
      </c>
      <c r="L28" s="51">
        <v>11.0</v>
      </c>
      <c r="M28" s="32">
        <v>1.0</v>
      </c>
    </row>
    <row r="29" ht="13.5" customHeight="1">
      <c r="B29" s="27"/>
      <c r="D29" s="27"/>
      <c r="E29" s="27"/>
      <c r="H29" s="28" t="s">
        <v>39</v>
      </c>
      <c r="I29" s="29" t="s">
        <v>15</v>
      </c>
      <c r="J29" s="50">
        <v>0.09375</v>
      </c>
    </row>
    <row r="30" ht="13.5" customHeight="1">
      <c r="B30" s="27"/>
      <c r="D30" s="27"/>
      <c r="E30" s="27"/>
      <c r="H30" s="28" t="s">
        <v>40</v>
      </c>
      <c r="I30" s="29" t="s">
        <v>15</v>
      </c>
      <c r="J30" s="50">
        <v>0.041666666666666664</v>
      </c>
    </row>
    <row r="31" ht="13.5" customHeight="1">
      <c r="B31" s="27"/>
      <c r="D31" s="27"/>
      <c r="E31" s="27"/>
      <c r="H31" s="28" t="s">
        <v>41</v>
      </c>
      <c r="I31" s="29" t="s">
        <v>15</v>
      </c>
      <c r="J31" s="50">
        <v>0.041666666666666664</v>
      </c>
    </row>
    <row r="32" ht="13.5" customHeight="1">
      <c r="B32" s="27"/>
      <c r="D32" s="27"/>
      <c r="E32" s="27"/>
      <c r="H32" s="28" t="s">
        <v>42</v>
      </c>
      <c r="I32" s="29" t="s">
        <v>15</v>
      </c>
      <c r="J32" s="50">
        <v>0.23958333333333334</v>
      </c>
    </row>
    <row r="33" ht="13.5" customHeight="1">
      <c r="B33" s="27"/>
      <c r="D33" s="27"/>
      <c r="E33" s="27"/>
      <c r="G33" s="43"/>
      <c r="H33" s="44" t="s">
        <v>43</v>
      </c>
      <c r="I33" s="45" t="s">
        <v>15</v>
      </c>
      <c r="J33" s="52">
        <v>0.020833333333333332</v>
      </c>
      <c r="K33" s="8"/>
      <c r="L33" s="8"/>
      <c r="M33" s="8"/>
      <c r="N33" s="8"/>
      <c r="O33" s="8"/>
      <c r="P33" s="8"/>
      <c r="Q33" s="8"/>
    </row>
    <row r="34" ht="13.5" customHeight="1">
      <c r="B34" s="27"/>
      <c r="D34" s="27"/>
      <c r="E34" s="15" t="str">
        <f>IFERROR(__xludf.DUMMYFUNCTION("SPARKLINE(-M38,{""charttype"",""column""; ""ymin"",-1; ""ymax"",0; ""color"",""#33be85""})"),"")</f>
        <v/>
      </c>
      <c r="F34" s="16" t="str">
        <f>IFERROR(__xludf.DUMMYFUNCTION("SPARKLINE(-M39,{""charttype"",""column""; ""ymin"",-1; ""ymax"",0; ""color"",""#f8ae69""})"),"")</f>
        <v/>
      </c>
      <c r="G34" s="20" t="s">
        <v>44</v>
      </c>
      <c r="H34" s="21" t="s">
        <v>45</v>
      </c>
      <c r="I34" s="22" t="s">
        <v>15</v>
      </c>
      <c r="J34" s="53">
        <v>0.041666666666666664</v>
      </c>
      <c r="K34" s="47" t="s">
        <v>8</v>
      </c>
      <c r="L34" s="42">
        <f t="array" ref="L34">IF(COUNTA(OFFSET(I34, 0, 0, MATCH(FALSE, ISBLANK(G35:G142), 0), 1))=SUM(L35:L38), SUM(L35:L38), "Counting error")</f>
        <v>16</v>
      </c>
      <c r="M34" s="26"/>
      <c r="N34" s="25"/>
      <c r="O34" s="25"/>
      <c r="P34" s="25"/>
      <c r="Q34" s="25"/>
    </row>
    <row r="35" ht="13.5" customHeight="1">
      <c r="B35" s="27"/>
      <c r="D35" s="27"/>
      <c r="E35" s="27"/>
      <c r="H35" s="28" t="s">
        <v>46</v>
      </c>
      <c r="I35" s="29" t="s">
        <v>15</v>
      </c>
      <c r="J35" s="50">
        <v>0.13541666666666666</v>
      </c>
      <c r="K35" s="30" t="s">
        <v>7</v>
      </c>
      <c r="L35" s="31">
        <f t="array" ref="L35:L38">COUNTIF(OFFSET(I34, 0, 0, MATCH(FALSE, ISBLANK(G35:G142), 0), 1), K35:K38)</f>
        <v>8</v>
      </c>
      <c r="M35" s="32">
        <f t="array" ref="M35:M39">L35:L39/SUM(L35:L38)</f>
        <v>0.5</v>
      </c>
    </row>
    <row r="36" ht="13.5" customHeight="1">
      <c r="B36" s="27"/>
      <c r="D36" s="27"/>
      <c r="E36" s="27"/>
      <c r="H36" s="28" t="s">
        <v>47</v>
      </c>
      <c r="I36" s="29" t="s">
        <v>7</v>
      </c>
      <c r="J36" s="6"/>
      <c r="K36" s="33" t="s">
        <v>11</v>
      </c>
      <c r="L36" s="34">
        <v>0.0</v>
      </c>
      <c r="M36" s="49">
        <v>0.0</v>
      </c>
    </row>
    <row r="37" ht="13.5" customHeight="1">
      <c r="B37" s="27"/>
      <c r="D37" s="27"/>
      <c r="E37" s="27"/>
      <c r="H37" s="28" t="s">
        <v>48</v>
      </c>
      <c r="I37" s="29" t="s">
        <v>7</v>
      </c>
      <c r="J37" s="6"/>
      <c r="K37" s="36" t="s">
        <v>13</v>
      </c>
      <c r="L37" s="37">
        <v>0.0</v>
      </c>
      <c r="M37" s="38">
        <v>0.0</v>
      </c>
    </row>
    <row r="38" ht="13.5" customHeight="1">
      <c r="B38" s="27"/>
      <c r="D38" s="27"/>
      <c r="E38" s="27"/>
      <c r="H38" s="28" t="s">
        <v>49</v>
      </c>
      <c r="I38" s="29" t="s">
        <v>7</v>
      </c>
      <c r="J38" s="6"/>
      <c r="K38" s="39" t="s">
        <v>15</v>
      </c>
      <c r="L38" s="40">
        <v>8.0</v>
      </c>
      <c r="M38" s="41">
        <v>0.5</v>
      </c>
    </row>
    <row r="39" ht="13.5" customHeight="1">
      <c r="B39" s="27"/>
      <c r="D39" s="27"/>
      <c r="E39" s="27"/>
      <c r="H39" s="28" t="s">
        <v>50</v>
      </c>
      <c r="I39" s="29" t="s">
        <v>7</v>
      </c>
      <c r="J39" s="6"/>
      <c r="K39" s="51" t="s">
        <v>38</v>
      </c>
      <c r="L39" s="51">
        <v>8.0</v>
      </c>
      <c r="M39" s="32">
        <v>0.5</v>
      </c>
    </row>
    <row r="40" ht="13.5" customHeight="1">
      <c r="B40" s="27"/>
      <c r="D40" s="27"/>
      <c r="E40" s="27"/>
      <c r="H40" s="28" t="s">
        <v>51</v>
      </c>
      <c r="I40" s="29" t="s">
        <v>7</v>
      </c>
      <c r="J40" s="6"/>
    </row>
    <row r="41" ht="13.5" customHeight="1">
      <c r="B41" s="27"/>
      <c r="D41" s="27"/>
      <c r="E41" s="27"/>
      <c r="H41" s="28" t="s">
        <v>52</v>
      </c>
      <c r="I41" s="29" t="s">
        <v>7</v>
      </c>
      <c r="J41" s="6"/>
    </row>
    <row r="42" ht="13.5" customHeight="1">
      <c r="B42" s="27"/>
      <c r="D42" s="27"/>
      <c r="E42" s="27"/>
      <c r="H42" s="28" t="s">
        <v>53</v>
      </c>
      <c r="I42" s="29" t="s">
        <v>15</v>
      </c>
      <c r="J42" s="54">
        <v>0.041666666666666664</v>
      </c>
    </row>
    <row r="43" ht="13.5" customHeight="1">
      <c r="B43" s="27"/>
      <c r="D43" s="27"/>
      <c r="E43" s="27"/>
      <c r="H43" s="28" t="s">
        <v>54</v>
      </c>
      <c r="I43" s="29" t="s">
        <v>15</v>
      </c>
    </row>
    <row r="44" ht="13.5" customHeight="1">
      <c r="B44" s="27"/>
      <c r="D44" s="27"/>
      <c r="E44" s="27"/>
      <c r="H44" s="28" t="s">
        <v>55</v>
      </c>
      <c r="I44" s="29" t="s">
        <v>15</v>
      </c>
      <c r="J44" s="50">
        <v>0.10416666666666667</v>
      </c>
    </row>
    <row r="45" ht="13.5" customHeight="1">
      <c r="B45" s="27"/>
      <c r="D45" s="27"/>
      <c r="E45" s="27"/>
      <c r="H45" s="28" t="s">
        <v>56</v>
      </c>
      <c r="I45" s="29" t="s">
        <v>15</v>
      </c>
    </row>
    <row r="46" ht="13.5" customHeight="1">
      <c r="B46" s="27"/>
      <c r="D46" s="27"/>
      <c r="E46" s="27"/>
      <c r="H46" s="28" t="s">
        <v>57</v>
      </c>
      <c r="I46" s="29" t="s">
        <v>15</v>
      </c>
      <c r="J46" s="50">
        <v>0.07291666666666667</v>
      </c>
    </row>
    <row r="47" ht="13.5" customHeight="1">
      <c r="B47" s="27"/>
      <c r="D47" s="27"/>
      <c r="E47" s="27"/>
      <c r="H47" s="28" t="s">
        <v>58</v>
      </c>
      <c r="I47" s="29" t="s">
        <v>15</v>
      </c>
    </row>
    <row r="48" ht="13.5" customHeight="1">
      <c r="B48" s="27"/>
      <c r="D48" s="27"/>
      <c r="E48" s="27"/>
      <c r="H48" s="28" t="s">
        <v>59</v>
      </c>
      <c r="I48" s="29" t="s">
        <v>7</v>
      </c>
      <c r="J48" s="6"/>
    </row>
    <row r="49" ht="13.5" customHeight="1">
      <c r="B49" s="27"/>
      <c r="D49" s="27"/>
      <c r="E49" s="27"/>
      <c r="G49" s="43"/>
      <c r="H49" s="44" t="s">
        <v>60</v>
      </c>
      <c r="I49" s="45" t="s">
        <v>7</v>
      </c>
      <c r="J49" s="13"/>
      <c r="K49" s="8"/>
      <c r="L49" s="8"/>
      <c r="M49" s="8"/>
      <c r="N49" s="8"/>
      <c r="O49" s="8"/>
      <c r="P49" s="8"/>
      <c r="Q49" s="8"/>
    </row>
    <row r="50" ht="13.5" customHeight="1">
      <c r="B50" s="27"/>
      <c r="D50" s="27"/>
      <c r="E50" s="55" t="str">
        <f>IFERROR(__xludf.DUMMYFUNCTION("SPARKLINE(-M54,{""charttype"",""column""; ""ymin"",-1; ""ymax"",0; ""color"",""#33be85""})"),"")</f>
        <v/>
      </c>
      <c r="F50" s="19" t="str">
        <f>IFERROR(__xludf.DUMMYFUNCTION("SPARKLINE(-M55,{""charttype"",""column""; ""ymin"",-1; ""ymax"",0; ""color"",""#f8ae69""})"),"")</f>
        <v/>
      </c>
      <c r="G50" s="20" t="s">
        <v>61</v>
      </c>
      <c r="H50" s="21" t="s">
        <v>62</v>
      </c>
      <c r="I50" s="22" t="s">
        <v>7</v>
      </c>
      <c r="J50" s="23"/>
      <c r="K50" s="47" t="s">
        <v>8</v>
      </c>
      <c r="L50" s="42">
        <f t="array" ref="L50">IF(COUNTA(OFFSET(I50, 0, 0, MATCH(FALSE, ISBLANK(G51:G142), 0), 1))=SUM(L51:L54), SUM(L51:L54), "Counting error")</f>
        <v>9</v>
      </c>
      <c r="M50" s="26"/>
      <c r="N50" s="25"/>
      <c r="O50" s="25"/>
      <c r="P50" s="25"/>
      <c r="Q50" s="25"/>
    </row>
    <row r="51" ht="13.5" customHeight="1">
      <c r="B51" s="27"/>
      <c r="D51" s="27"/>
      <c r="E51" s="27"/>
      <c r="H51" s="28" t="s">
        <v>63</v>
      </c>
      <c r="I51" s="29" t="s">
        <v>7</v>
      </c>
      <c r="J51" s="6"/>
      <c r="K51" s="30" t="s">
        <v>7</v>
      </c>
      <c r="L51" s="31">
        <f t="array" ref="L51:L54">COUNTIF(OFFSET(I50, 0, 0, MATCH(FALSE, ISBLANK(G51:G142), 0), 1), K51:K54)</f>
        <v>9</v>
      </c>
      <c r="M51" s="32">
        <f t="array" ref="M51:M55">L51:L55/SUM(L51:L54)</f>
        <v>1</v>
      </c>
    </row>
    <row r="52" ht="13.5" customHeight="1">
      <c r="B52" s="27"/>
      <c r="D52" s="27"/>
      <c r="E52" s="27"/>
      <c r="H52" s="28" t="s">
        <v>64</v>
      </c>
      <c r="I52" s="29" t="s">
        <v>7</v>
      </c>
      <c r="J52" s="6"/>
      <c r="K52" s="33" t="s">
        <v>11</v>
      </c>
      <c r="L52" s="34">
        <v>0.0</v>
      </c>
      <c r="M52" s="49">
        <v>0.0</v>
      </c>
    </row>
    <row r="53" ht="13.5" customHeight="1">
      <c r="B53" s="27"/>
      <c r="D53" s="27"/>
      <c r="E53" s="27"/>
      <c r="H53" s="28" t="s">
        <v>65</v>
      </c>
      <c r="I53" s="29" t="s">
        <v>7</v>
      </c>
      <c r="J53" s="6"/>
      <c r="K53" s="36" t="s">
        <v>13</v>
      </c>
      <c r="L53" s="37">
        <v>0.0</v>
      </c>
      <c r="M53" s="38">
        <v>0.0</v>
      </c>
    </row>
    <row r="54" ht="13.5" customHeight="1">
      <c r="B54" s="27"/>
      <c r="D54" s="27"/>
      <c r="E54" s="27"/>
      <c r="H54" s="28" t="s">
        <v>66</v>
      </c>
      <c r="I54" s="29" t="s">
        <v>7</v>
      </c>
      <c r="J54" s="6"/>
      <c r="K54" s="39" t="s">
        <v>15</v>
      </c>
      <c r="L54" s="40">
        <v>0.0</v>
      </c>
      <c r="M54" s="41">
        <v>0.0</v>
      </c>
    </row>
    <row r="55" ht="13.5" customHeight="1">
      <c r="B55" s="27"/>
      <c r="D55" s="27"/>
      <c r="E55" s="27"/>
      <c r="H55" s="28" t="s">
        <v>67</v>
      </c>
      <c r="I55" s="29" t="s">
        <v>7</v>
      </c>
      <c r="J55" s="6"/>
      <c r="K55" s="51" t="s">
        <v>38</v>
      </c>
      <c r="L55" s="51">
        <v>0.0</v>
      </c>
      <c r="M55" s="32">
        <v>0.0</v>
      </c>
    </row>
    <row r="56" ht="13.5" customHeight="1">
      <c r="B56" s="27"/>
      <c r="D56" s="27"/>
      <c r="E56" s="27"/>
      <c r="H56" s="28" t="s">
        <v>68</v>
      </c>
      <c r="I56" s="29" t="s">
        <v>7</v>
      </c>
      <c r="J56" s="6"/>
    </row>
    <row r="57" ht="13.5" customHeight="1">
      <c r="B57" s="27"/>
      <c r="D57" s="27"/>
      <c r="E57" s="27"/>
      <c r="H57" s="28" t="s">
        <v>69</v>
      </c>
      <c r="I57" s="29" t="s">
        <v>7</v>
      </c>
      <c r="J57" s="6"/>
    </row>
    <row r="58" ht="13.5" customHeight="1">
      <c r="B58" s="27"/>
      <c r="D58" s="56"/>
      <c r="E58" s="27"/>
      <c r="G58" s="43"/>
      <c r="H58" s="44" t="s">
        <v>70</v>
      </c>
      <c r="I58" s="45" t="s">
        <v>7</v>
      </c>
      <c r="J58" s="13"/>
      <c r="K58" s="8"/>
      <c r="L58" s="8"/>
      <c r="M58" s="8"/>
      <c r="N58" s="8"/>
      <c r="O58" s="8"/>
      <c r="P58" s="8"/>
      <c r="Q58" s="8"/>
    </row>
    <row r="59" ht="13.5" customHeight="1">
      <c r="B59" s="57"/>
      <c r="C59" s="57"/>
      <c r="D59" s="58"/>
      <c r="E59" s="57"/>
      <c r="F59" s="57"/>
      <c r="G59" s="59"/>
      <c r="H59" s="60"/>
      <c r="I59" s="57"/>
      <c r="J59" s="61"/>
      <c r="K59" s="57"/>
      <c r="L59" s="57"/>
      <c r="M59" s="57"/>
      <c r="N59" s="57"/>
      <c r="O59" s="57"/>
      <c r="P59" s="57"/>
      <c r="Q59" s="57"/>
    </row>
    <row r="60" ht="13.5" customHeight="1">
      <c r="B60" s="15" t="str">
        <f>IFERROR(__xludf.DUMMYFUNCTION("SPARKLINE(-SUM(ARRAYFORMULA(IF((K60:K132 = ""Done"")*(L61:L133 &lt;&gt; 0), L60:L132, 0)))/SUMIF(K60:K132, ""Total"", L60:L132),{""charttype"",""column""; ""ymin"",-1; ""ymax"",0; ""color"",""#33be85""})"),"")</f>
        <v/>
      </c>
      <c r="C60" s="16" t="str">
        <f>IFERROR(__xludf.DUMMYFUNCTION("SPARKLINE(-SUMIF(K60:K132, ""Requested"", L60:L132)/SUMIF(K60:K132, ""Total"", L60:L132),{""charttype"",""column""; ""ymin"",-1; ""ymax"",0; ""color"",""#f8ae69""})"),"")</f>
        <v/>
      </c>
      <c r="D60" s="17" t="s">
        <v>71</v>
      </c>
      <c r="E60" s="55" t="str">
        <f>IFERROR(__xludf.DUMMYFUNCTION("SPARKLINE(-M64,{""charttype"",""column""; ""ymin"",-1; ""ymax"",0; ""color"",""#33be85""})"),"")</f>
        <v/>
      </c>
      <c r="F60" s="19" t="str">
        <f>IFERROR(__xludf.DUMMYFUNCTION("SPARKLINE(-M65,{""charttype"",""column""; ""ymin"",-1; ""ymax"",0; ""color"",""#f8ae69""})"),"")</f>
        <v/>
      </c>
      <c r="G60" s="20" t="s">
        <v>72</v>
      </c>
      <c r="H60" s="21" t="s">
        <v>73</v>
      </c>
      <c r="I60" s="22" t="s">
        <v>15</v>
      </c>
      <c r="J60" s="23"/>
      <c r="K60" s="47" t="s">
        <v>8</v>
      </c>
      <c r="L60" s="42">
        <f t="array" ref="L60">IF(COUNTA(OFFSET(I60, 0, 0, MATCH(FALSE, ISBLANK(G61:G142), 0), 1))=SUM(L61:L64), SUM(L61:L64), "Counting error")</f>
        <v>20</v>
      </c>
      <c r="M60" s="26"/>
      <c r="N60" s="25"/>
      <c r="O60" s="25"/>
      <c r="P60" s="25"/>
      <c r="Q60" s="62"/>
    </row>
    <row r="61" ht="13.5" customHeight="1">
      <c r="B61" s="27"/>
      <c r="D61" s="27"/>
      <c r="E61" s="27"/>
      <c r="H61" s="28" t="s">
        <v>74</v>
      </c>
      <c r="I61" s="29" t="s">
        <v>15</v>
      </c>
      <c r="J61" s="6"/>
      <c r="K61" s="30" t="s">
        <v>7</v>
      </c>
      <c r="L61" s="31">
        <f t="array" ref="L61:L64">COUNTIF(OFFSET(I60, 0, 0, MATCH(FALSE, ISBLANK(G61:G142), 0), 1), K61:K64)</f>
        <v>12</v>
      </c>
      <c r="M61" s="32">
        <f t="array" ref="M61:M65">L61:L65/SUM(L61:L64)</f>
        <v>0.6</v>
      </c>
    </row>
    <row r="62" ht="13.5" customHeight="1">
      <c r="B62" s="27"/>
      <c r="D62" s="27"/>
      <c r="E62" s="27"/>
      <c r="H62" s="28" t="s">
        <v>75</v>
      </c>
      <c r="I62" s="29" t="s">
        <v>7</v>
      </c>
      <c r="J62" s="6"/>
      <c r="K62" s="33" t="s">
        <v>11</v>
      </c>
      <c r="L62" s="34">
        <v>0.0</v>
      </c>
      <c r="M62" s="49">
        <v>0.0</v>
      </c>
    </row>
    <row r="63" ht="13.5" customHeight="1">
      <c r="B63" s="27"/>
      <c r="D63" s="27"/>
      <c r="E63" s="27"/>
      <c r="H63" s="28" t="s">
        <v>76</v>
      </c>
      <c r="I63" s="29" t="s">
        <v>7</v>
      </c>
      <c r="J63" s="6"/>
      <c r="K63" s="36" t="s">
        <v>13</v>
      </c>
      <c r="L63" s="37">
        <v>0.0</v>
      </c>
      <c r="M63" s="38">
        <v>0.0</v>
      </c>
    </row>
    <row r="64" ht="13.5" customHeight="1">
      <c r="B64" s="27"/>
      <c r="D64" s="27"/>
      <c r="E64" s="27"/>
      <c r="H64" s="28" t="s">
        <v>77</v>
      </c>
      <c r="I64" s="29" t="s">
        <v>7</v>
      </c>
      <c r="J64" s="6"/>
      <c r="K64" s="39" t="s">
        <v>15</v>
      </c>
      <c r="L64" s="40">
        <v>8.0</v>
      </c>
      <c r="M64" s="41">
        <v>0.4</v>
      </c>
    </row>
    <row r="65" ht="13.5" customHeight="1">
      <c r="B65" s="27"/>
      <c r="D65" s="27"/>
      <c r="E65" s="27"/>
      <c r="H65" s="28" t="s">
        <v>78</v>
      </c>
      <c r="I65" s="29" t="s">
        <v>15</v>
      </c>
      <c r="J65" s="6"/>
      <c r="K65" s="51" t="s">
        <v>38</v>
      </c>
      <c r="L65" s="51">
        <v>0.0</v>
      </c>
      <c r="M65" s="32">
        <v>0.0</v>
      </c>
    </row>
    <row r="66" ht="13.5" customHeight="1">
      <c r="B66" s="27"/>
      <c r="D66" s="27"/>
      <c r="E66" s="27"/>
      <c r="H66" s="28" t="s">
        <v>79</v>
      </c>
      <c r="I66" s="29" t="s">
        <v>7</v>
      </c>
      <c r="J66" s="6"/>
    </row>
    <row r="67" ht="13.5" customHeight="1">
      <c r="B67" s="27"/>
      <c r="D67" s="27"/>
      <c r="E67" s="27"/>
      <c r="H67" s="28" t="s">
        <v>80</v>
      </c>
      <c r="I67" s="29" t="s">
        <v>15</v>
      </c>
      <c r="J67" s="6"/>
    </row>
    <row r="68" ht="13.5" customHeight="1">
      <c r="B68" s="27"/>
      <c r="D68" s="27"/>
      <c r="E68" s="27"/>
      <c r="H68" s="28" t="s">
        <v>81</v>
      </c>
      <c r="I68" s="29" t="s">
        <v>15</v>
      </c>
      <c r="J68" s="6"/>
    </row>
    <row r="69" ht="13.5" customHeight="1">
      <c r="B69" s="27"/>
      <c r="D69" s="27"/>
      <c r="E69" s="27"/>
      <c r="H69" s="28" t="s">
        <v>82</v>
      </c>
      <c r="I69" s="29" t="s">
        <v>15</v>
      </c>
      <c r="J69" s="6"/>
    </row>
    <row r="70" ht="13.5" customHeight="1">
      <c r="B70" s="27"/>
      <c r="D70" s="27"/>
      <c r="E70" s="27"/>
      <c r="H70" s="28" t="s">
        <v>83</v>
      </c>
      <c r="I70" s="29" t="s">
        <v>15</v>
      </c>
      <c r="J70" s="6"/>
    </row>
    <row r="71" ht="13.5" customHeight="1">
      <c r="B71" s="27"/>
      <c r="D71" s="27"/>
      <c r="E71" s="27"/>
      <c r="H71" s="28" t="s">
        <v>84</v>
      </c>
      <c r="I71" s="29" t="s">
        <v>15</v>
      </c>
      <c r="J71" s="6"/>
    </row>
    <row r="72" ht="13.5" customHeight="1">
      <c r="B72" s="27"/>
      <c r="D72" s="27"/>
      <c r="E72" s="27"/>
      <c r="H72" s="28" t="s">
        <v>85</v>
      </c>
      <c r="I72" s="29" t="s">
        <v>7</v>
      </c>
      <c r="J72" s="6"/>
    </row>
    <row r="73" ht="13.5" customHeight="1">
      <c r="B73" s="27"/>
      <c r="D73" s="27"/>
      <c r="E73" s="27"/>
      <c r="H73" s="28" t="s">
        <v>86</v>
      </c>
      <c r="I73" s="29" t="s">
        <v>7</v>
      </c>
      <c r="J73" s="6"/>
    </row>
    <row r="74" ht="13.5" customHeight="1">
      <c r="B74" s="27"/>
      <c r="D74" s="27"/>
      <c r="E74" s="27"/>
      <c r="H74" s="28" t="s">
        <v>87</v>
      </c>
      <c r="I74" s="29" t="s">
        <v>7</v>
      </c>
      <c r="J74" s="6"/>
    </row>
    <row r="75" ht="13.5" customHeight="1">
      <c r="B75" s="27"/>
      <c r="D75" s="27"/>
      <c r="E75" s="27"/>
      <c r="H75" s="28" t="s">
        <v>88</v>
      </c>
      <c r="I75" s="29" t="s">
        <v>7</v>
      </c>
      <c r="J75" s="6"/>
    </row>
    <row r="76" ht="13.5" customHeight="1">
      <c r="B76" s="27"/>
      <c r="D76" s="27"/>
      <c r="E76" s="27"/>
      <c r="H76" s="28" t="s">
        <v>89</v>
      </c>
      <c r="I76" s="29" t="s">
        <v>7</v>
      </c>
      <c r="J76" s="6"/>
    </row>
    <row r="77" ht="13.5" customHeight="1">
      <c r="B77" s="27"/>
      <c r="D77" s="27"/>
      <c r="E77" s="27"/>
      <c r="H77" s="28" t="s">
        <v>90</v>
      </c>
      <c r="I77" s="29" t="s">
        <v>7</v>
      </c>
      <c r="J77" s="6"/>
    </row>
    <row r="78" ht="13.5" customHeight="1">
      <c r="B78" s="27"/>
      <c r="D78" s="27"/>
      <c r="E78" s="27"/>
      <c r="H78" s="28" t="s">
        <v>91</v>
      </c>
      <c r="I78" s="29" t="s">
        <v>7</v>
      </c>
      <c r="J78" s="6"/>
    </row>
    <row r="79" ht="13.5" customHeight="1">
      <c r="B79" s="27"/>
      <c r="D79" s="27"/>
      <c r="E79" s="27"/>
      <c r="G79" s="43"/>
      <c r="H79" s="44" t="s">
        <v>92</v>
      </c>
      <c r="I79" s="45" t="s">
        <v>7</v>
      </c>
      <c r="J79" s="13"/>
      <c r="K79" s="8"/>
      <c r="L79" s="8"/>
      <c r="M79" s="8"/>
      <c r="N79" s="8"/>
      <c r="O79" s="8"/>
      <c r="P79" s="8"/>
      <c r="Q79" s="8"/>
    </row>
    <row r="80" ht="13.5" customHeight="1">
      <c r="B80" s="27"/>
      <c r="D80" s="27"/>
      <c r="E80" s="15" t="str">
        <f>IFERROR(__xludf.DUMMYFUNCTION("SPARKLINE(-M84,{""charttype"",""column""; ""ymin"",-1; ""ymax"",0; ""color"",""#33be85""})"),"")</f>
        <v/>
      </c>
      <c r="F80" s="16" t="str">
        <f>IFERROR(__xludf.DUMMYFUNCTION("SPARKLINE(-M85,{""charttype"",""column""; ""ymin"",-1; ""ymax"",0; ""color"",""#f8ae69""})"),"")</f>
        <v/>
      </c>
      <c r="G80" s="20" t="s">
        <v>93</v>
      </c>
      <c r="H80" s="21" t="s">
        <v>94</v>
      </c>
      <c r="I80" s="22" t="s">
        <v>15</v>
      </c>
      <c r="J80" s="63">
        <v>0.4270833333333333</v>
      </c>
      <c r="K80" s="47" t="s">
        <v>8</v>
      </c>
      <c r="L80" s="42">
        <f t="array" ref="L80">IF(COUNTA(OFFSET(I80, 0, 0, MATCH(FALSE, ISBLANK(G81:G142), 0), 1))=SUM(L81:L84), SUM(L81:L84), "Counting error")</f>
        <v>19</v>
      </c>
      <c r="M80" s="26"/>
      <c r="N80" s="25"/>
      <c r="O80" s="25"/>
      <c r="P80" s="25"/>
      <c r="Q80" s="25"/>
    </row>
    <row r="81" ht="13.5" customHeight="1">
      <c r="B81" s="27"/>
      <c r="D81" s="27"/>
      <c r="E81" s="27"/>
      <c r="H81" s="28" t="s">
        <v>95</v>
      </c>
      <c r="I81" s="29" t="s">
        <v>15</v>
      </c>
      <c r="K81" s="30" t="s">
        <v>7</v>
      </c>
      <c r="L81" s="31">
        <f t="array" ref="L81:L84">COUNTIF(OFFSET(I80, 0, 0, MATCH(FALSE, ISBLANK(G81:G142), 0), 1), K81:K84)</f>
        <v>0</v>
      </c>
      <c r="M81" s="32">
        <f t="array" ref="M81:M85">L81:L85/SUM(L81:L84)</f>
        <v>0</v>
      </c>
    </row>
    <row r="82" ht="13.5" customHeight="1">
      <c r="B82" s="27"/>
      <c r="D82" s="27"/>
      <c r="E82" s="27"/>
      <c r="H82" s="28" t="s">
        <v>96</v>
      </c>
      <c r="I82" s="29" t="s">
        <v>15</v>
      </c>
      <c r="K82" s="33" t="s">
        <v>11</v>
      </c>
      <c r="L82" s="34">
        <v>0.0</v>
      </c>
      <c r="M82" s="49">
        <v>0.0</v>
      </c>
    </row>
    <row r="83" ht="13.5" customHeight="1">
      <c r="B83" s="27"/>
      <c r="D83" s="27"/>
      <c r="E83" s="27"/>
      <c r="H83" s="28" t="s">
        <v>97</v>
      </c>
      <c r="I83" s="29" t="s">
        <v>15</v>
      </c>
      <c r="J83" s="50">
        <v>0.052083333333333336</v>
      </c>
      <c r="K83" s="36" t="s">
        <v>13</v>
      </c>
      <c r="L83" s="37">
        <v>0.0</v>
      </c>
      <c r="M83" s="38">
        <v>0.0</v>
      </c>
    </row>
    <row r="84" ht="13.5" customHeight="1">
      <c r="B84" s="27"/>
      <c r="D84" s="27"/>
      <c r="E84" s="27"/>
      <c r="H84" s="28" t="s">
        <v>98</v>
      </c>
      <c r="I84" s="29" t="s">
        <v>15</v>
      </c>
      <c r="J84" s="54">
        <v>0.14583333333333334</v>
      </c>
      <c r="K84" s="39" t="s">
        <v>15</v>
      </c>
      <c r="L84" s="40">
        <v>19.0</v>
      </c>
      <c r="M84" s="41">
        <v>1.0</v>
      </c>
    </row>
    <row r="85" ht="13.5" customHeight="1">
      <c r="B85" s="27"/>
      <c r="D85" s="27"/>
      <c r="E85" s="27"/>
      <c r="H85" s="28" t="s">
        <v>99</v>
      </c>
      <c r="I85" s="29" t="s">
        <v>15</v>
      </c>
      <c r="J85" s="50">
        <v>0.03125</v>
      </c>
      <c r="K85" s="51" t="s">
        <v>38</v>
      </c>
      <c r="L85" s="51">
        <v>19.0</v>
      </c>
      <c r="M85" s="32">
        <v>1.0</v>
      </c>
    </row>
    <row r="86" ht="13.5" customHeight="1">
      <c r="B86" s="27"/>
      <c r="D86" s="27"/>
      <c r="E86" s="27"/>
      <c r="H86" s="28" t="s">
        <v>100</v>
      </c>
      <c r="I86" s="29" t="s">
        <v>15</v>
      </c>
      <c r="J86" s="54">
        <v>0.041666666666666664</v>
      </c>
    </row>
    <row r="87" ht="13.5" customHeight="1">
      <c r="B87" s="27"/>
      <c r="D87" s="27"/>
      <c r="E87" s="27"/>
      <c r="H87" s="28" t="s">
        <v>101</v>
      </c>
      <c r="I87" s="29" t="s">
        <v>15</v>
      </c>
      <c r="J87" s="50">
        <v>0.041666666666666664</v>
      </c>
    </row>
    <row r="88" ht="13.5" customHeight="1">
      <c r="B88" s="27"/>
      <c r="D88" s="27"/>
      <c r="E88" s="27"/>
      <c r="H88" s="28" t="s">
        <v>102</v>
      </c>
      <c r="I88" s="29" t="s">
        <v>15</v>
      </c>
      <c r="J88" s="50">
        <v>0.03125</v>
      </c>
    </row>
    <row r="89" ht="13.5" customHeight="1">
      <c r="B89" s="27"/>
      <c r="D89" s="27"/>
      <c r="E89" s="27"/>
      <c r="H89" s="28" t="s">
        <v>103</v>
      </c>
      <c r="I89" s="29" t="s">
        <v>15</v>
      </c>
      <c r="J89" s="50">
        <v>0.020833333333333332</v>
      </c>
    </row>
    <row r="90" ht="13.5" customHeight="1">
      <c r="B90" s="27"/>
      <c r="D90" s="27"/>
      <c r="E90" s="27"/>
      <c r="H90" s="28" t="s">
        <v>104</v>
      </c>
      <c r="I90" s="29" t="s">
        <v>15</v>
      </c>
      <c r="J90" s="50">
        <v>0.020833333333333332</v>
      </c>
    </row>
    <row r="91" ht="13.5" customHeight="1">
      <c r="B91" s="27"/>
      <c r="D91" s="27"/>
      <c r="E91" s="27"/>
      <c r="H91" s="28" t="s">
        <v>105</v>
      </c>
      <c r="I91" s="29" t="s">
        <v>15</v>
      </c>
      <c r="J91" s="50">
        <v>0.020833333333333332</v>
      </c>
    </row>
    <row r="92" ht="13.5" customHeight="1">
      <c r="B92" s="27"/>
      <c r="D92" s="27"/>
      <c r="E92" s="27"/>
      <c r="H92" s="28" t="s">
        <v>106</v>
      </c>
      <c r="I92" s="29" t="s">
        <v>15</v>
      </c>
      <c r="J92" s="50">
        <v>0.08333333333333333</v>
      </c>
    </row>
    <row r="93" ht="13.5" customHeight="1">
      <c r="B93" s="27"/>
      <c r="D93" s="27"/>
      <c r="E93" s="27"/>
      <c r="H93" s="28" t="s">
        <v>107</v>
      </c>
      <c r="I93" s="29" t="s">
        <v>15</v>
      </c>
      <c r="J93" s="50">
        <v>0.07291666666666667</v>
      </c>
    </row>
    <row r="94" ht="13.5" customHeight="1">
      <c r="B94" s="27"/>
      <c r="D94" s="27"/>
      <c r="E94" s="27"/>
      <c r="H94" s="28" t="s">
        <v>108</v>
      </c>
      <c r="I94" s="29" t="s">
        <v>15</v>
      </c>
      <c r="J94" s="50">
        <v>0.041666666666666664</v>
      </c>
    </row>
    <row r="95" ht="13.5" customHeight="1">
      <c r="B95" s="27"/>
      <c r="D95" s="27"/>
      <c r="E95" s="27"/>
      <c r="H95" s="28" t="s">
        <v>109</v>
      </c>
      <c r="I95" s="29" t="s">
        <v>15</v>
      </c>
      <c r="J95" s="50">
        <v>0.041666666666666664</v>
      </c>
    </row>
    <row r="96" ht="13.5" customHeight="1">
      <c r="B96" s="27"/>
      <c r="D96" s="27"/>
      <c r="E96" s="27"/>
      <c r="H96" s="28" t="s">
        <v>110</v>
      </c>
      <c r="I96" s="29" t="s">
        <v>15</v>
      </c>
      <c r="J96" s="50">
        <v>0.07291666666666667</v>
      </c>
    </row>
    <row r="97" ht="13.5" customHeight="1">
      <c r="B97" s="27"/>
      <c r="D97" s="27"/>
      <c r="E97" s="27"/>
      <c r="H97" s="28" t="s">
        <v>111</v>
      </c>
      <c r="I97" s="29" t="s">
        <v>15</v>
      </c>
      <c r="J97" s="50">
        <v>0.017361111111111112</v>
      </c>
    </row>
    <row r="98" ht="13.5" customHeight="1">
      <c r="B98" s="27"/>
      <c r="D98" s="27"/>
      <c r="E98" s="27"/>
      <c r="G98" s="43"/>
      <c r="H98" s="44" t="s">
        <v>112</v>
      </c>
      <c r="I98" s="45" t="s">
        <v>15</v>
      </c>
      <c r="J98" s="52">
        <v>0.024305555555555556</v>
      </c>
      <c r="K98" s="8"/>
      <c r="L98" s="8"/>
      <c r="M98" s="8"/>
      <c r="N98" s="8"/>
      <c r="O98" s="8"/>
      <c r="P98" s="8"/>
      <c r="Q98" s="8"/>
    </row>
    <row r="99" ht="13.5" customHeight="1">
      <c r="B99" s="27"/>
      <c r="D99" s="27"/>
      <c r="E99" s="15" t="str">
        <f>IFERROR(__xludf.DUMMYFUNCTION("SPARKLINE(-M103,{""charttype"",""column""; ""ymin"",-1; ""ymax"",0; ""color"",""#33be85""})"),"")</f>
        <v/>
      </c>
      <c r="F99" s="16" t="str">
        <f>IFERROR(__xludf.DUMMYFUNCTION("SPARKLINE(-M104,{""charttype"",""column""; ""ymin"",-1; ""ymax"",0; ""color"",""#f8ae69""})"),"")</f>
        <v/>
      </c>
      <c r="G99" s="20" t="s">
        <v>113</v>
      </c>
      <c r="H99" s="21" t="s">
        <v>114</v>
      </c>
      <c r="I99" s="22" t="s">
        <v>15</v>
      </c>
      <c r="J99" s="53">
        <v>0.020833333333333332</v>
      </c>
      <c r="K99" s="47" t="s">
        <v>8</v>
      </c>
      <c r="L99" s="42">
        <f t="array" ref="L99">IF(COUNTA(OFFSET(I99, 0, 0, MATCH(FALSE, ISBLANK(G100:G142), 0), 1))=SUM(L100:L103), SUM(L100:L103), "Counting error")</f>
        <v>21</v>
      </c>
      <c r="M99" s="26"/>
      <c r="N99" s="25"/>
      <c r="O99" s="25"/>
      <c r="P99" s="25"/>
      <c r="Q99" s="25"/>
    </row>
    <row r="100" ht="13.5" customHeight="1">
      <c r="B100" s="27"/>
      <c r="D100" s="27"/>
      <c r="E100" s="27"/>
      <c r="H100" s="28" t="s">
        <v>115</v>
      </c>
      <c r="I100" s="29" t="s">
        <v>15</v>
      </c>
      <c r="J100" s="50">
        <v>0.020833333333333332</v>
      </c>
      <c r="K100" s="30" t="s">
        <v>7</v>
      </c>
      <c r="L100" s="31">
        <f t="array" ref="L100:L103">COUNTIF(OFFSET(I99, 0, 0, MATCH(FALSE, ISBLANK(G100:G142), 0), 1), K100:K103)</f>
        <v>13</v>
      </c>
      <c r="M100" s="32">
        <f t="array" ref="M100:M104">L100:L104/SUM(L100:L103)</f>
        <v>0.619047619</v>
      </c>
    </row>
    <row r="101" ht="13.5" customHeight="1">
      <c r="B101" s="27"/>
      <c r="D101" s="27"/>
      <c r="E101" s="27"/>
      <c r="H101" s="28" t="s">
        <v>116</v>
      </c>
      <c r="I101" s="29" t="s">
        <v>15</v>
      </c>
      <c r="J101" s="50">
        <v>0.041666666666666664</v>
      </c>
      <c r="K101" s="33" t="s">
        <v>11</v>
      </c>
      <c r="L101" s="34">
        <v>0.0</v>
      </c>
      <c r="M101" s="49">
        <v>0.0</v>
      </c>
    </row>
    <row r="102" ht="13.5" customHeight="1">
      <c r="B102" s="27"/>
      <c r="D102" s="27"/>
      <c r="E102" s="27"/>
      <c r="H102" s="28" t="s">
        <v>117</v>
      </c>
      <c r="I102" s="29" t="s">
        <v>15</v>
      </c>
      <c r="J102" s="50">
        <v>0.10416666666666667</v>
      </c>
      <c r="K102" s="36" t="s">
        <v>13</v>
      </c>
      <c r="L102" s="37">
        <v>0.0</v>
      </c>
      <c r="M102" s="38">
        <v>0.0</v>
      </c>
    </row>
    <row r="103" ht="13.5" customHeight="1">
      <c r="B103" s="27"/>
      <c r="D103" s="27"/>
      <c r="E103" s="27"/>
      <c r="H103" s="28" t="s">
        <v>118</v>
      </c>
      <c r="I103" s="29" t="s">
        <v>15</v>
      </c>
      <c r="J103" s="50">
        <v>0.052083333333333336</v>
      </c>
      <c r="K103" s="39" t="s">
        <v>15</v>
      </c>
      <c r="L103" s="40">
        <v>8.0</v>
      </c>
      <c r="M103" s="41">
        <v>0.38095238095238093</v>
      </c>
    </row>
    <row r="104" ht="13.5" customHeight="1">
      <c r="B104" s="27"/>
      <c r="D104" s="27"/>
      <c r="E104" s="27"/>
      <c r="H104" s="28" t="s">
        <v>119</v>
      </c>
      <c r="I104" s="29" t="s">
        <v>15</v>
      </c>
      <c r="J104" s="50">
        <v>0.125</v>
      </c>
      <c r="K104" s="51" t="s">
        <v>38</v>
      </c>
      <c r="L104" s="51">
        <v>8.0</v>
      </c>
      <c r="M104" s="32">
        <v>0.38095238095238093</v>
      </c>
    </row>
    <row r="105" ht="13.5" customHeight="1">
      <c r="B105" s="27"/>
      <c r="D105" s="27"/>
      <c r="E105" s="27"/>
      <c r="H105" s="28" t="s">
        <v>120</v>
      </c>
      <c r="I105" s="29" t="s">
        <v>15</v>
      </c>
      <c r="J105" s="50">
        <v>0.0625</v>
      </c>
    </row>
    <row r="106" ht="13.5" customHeight="1">
      <c r="B106" s="27"/>
      <c r="D106" s="27"/>
      <c r="E106" s="27"/>
      <c r="H106" s="28" t="s">
        <v>121</v>
      </c>
      <c r="I106" s="29" t="s">
        <v>7</v>
      </c>
      <c r="J106" s="6"/>
    </row>
    <row r="107" ht="13.5" customHeight="1">
      <c r="B107" s="27"/>
      <c r="D107" s="27"/>
      <c r="E107" s="27"/>
      <c r="H107" s="28" t="s">
        <v>122</v>
      </c>
      <c r="I107" s="29" t="s">
        <v>7</v>
      </c>
      <c r="J107" s="6"/>
    </row>
    <row r="108" ht="13.5" customHeight="1">
      <c r="B108" s="27"/>
      <c r="D108" s="27"/>
      <c r="E108" s="27"/>
      <c r="H108" s="28" t="s">
        <v>123</v>
      </c>
      <c r="I108" s="29" t="s">
        <v>7</v>
      </c>
      <c r="J108" s="6"/>
    </row>
    <row r="109" ht="13.5" customHeight="1">
      <c r="B109" s="27"/>
      <c r="D109" s="27"/>
      <c r="E109" s="27"/>
      <c r="H109" s="28" t="s">
        <v>124</v>
      </c>
      <c r="I109" s="29" t="s">
        <v>7</v>
      </c>
      <c r="J109" s="6"/>
    </row>
    <row r="110" ht="13.5" customHeight="1">
      <c r="B110" s="27"/>
      <c r="D110" s="27"/>
      <c r="E110" s="27"/>
      <c r="H110" s="28" t="s">
        <v>125</v>
      </c>
      <c r="I110" s="29" t="s">
        <v>7</v>
      </c>
      <c r="J110" s="6"/>
    </row>
    <row r="111" ht="13.5" customHeight="1">
      <c r="B111" s="27"/>
      <c r="D111" s="27"/>
      <c r="E111" s="27"/>
      <c r="H111" s="28" t="s">
        <v>126</v>
      </c>
      <c r="I111" s="29" t="s">
        <v>15</v>
      </c>
      <c r="J111" s="50">
        <v>0.052083333333333336</v>
      </c>
    </row>
    <row r="112" ht="13.5" customHeight="1">
      <c r="B112" s="27"/>
      <c r="D112" s="27"/>
      <c r="E112" s="27"/>
      <c r="H112" s="28" t="s">
        <v>127</v>
      </c>
      <c r="I112" s="29" t="s">
        <v>7</v>
      </c>
      <c r="J112" s="6"/>
    </row>
    <row r="113" ht="13.5" customHeight="1">
      <c r="B113" s="27"/>
      <c r="D113" s="27"/>
      <c r="E113" s="27"/>
      <c r="H113" s="28" t="s">
        <v>128</v>
      </c>
      <c r="I113" s="29" t="s">
        <v>7</v>
      </c>
      <c r="J113" s="6"/>
    </row>
    <row r="114" ht="13.5" customHeight="1">
      <c r="B114" s="27"/>
      <c r="D114" s="27"/>
      <c r="E114" s="27"/>
      <c r="H114" s="28" t="s">
        <v>129</v>
      </c>
      <c r="I114" s="29" t="s">
        <v>7</v>
      </c>
      <c r="J114" s="6"/>
    </row>
    <row r="115" ht="13.5" customHeight="1">
      <c r="B115" s="27"/>
      <c r="D115" s="27"/>
      <c r="E115" s="27"/>
      <c r="H115" s="28" t="s">
        <v>130</v>
      </c>
      <c r="I115" s="29" t="s">
        <v>7</v>
      </c>
      <c r="J115" s="6"/>
    </row>
    <row r="116" ht="13.5" customHeight="1">
      <c r="B116" s="27"/>
      <c r="D116" s="27"/>
      <c r="E116" s="27"/>
      <c r="H116" s="28" t="s">
        <v>131</v>
      </c>
      <c r="I116" s="29" t="s">
        <v>7</v>
      </c>
      <c r="J116" s="6"/>
    </row>
    <row r="117" ht="13.5" customHeight="1">
      <c r="B117" s="27"/>
      <c r="D117" s="27"/>
      <c r="E117" s="27"/>
      <c r="H117" s="28" t="s">
        <v>132</v>
      </c>
      <c r="I117" s="29" t="s">
        <v>7</v>
      </c>
      <c r="J117" s="6"/>
    </row>
    <row r="118" ht="13.5" customHeight="1">
      <c r="B118" s="27"/>
      <c r="D118" s="27"/>
      <c r="E118" s="27"/>
      <c r="H118" s="28" t="s">
        <v>133</v>
      </c>
      <c r="I118" s="29" t="s">
        <v>7</v>
      </c>
      <c r="J118" s="6"/>
    </row>
    <row r="119" ht="13.5" customHeight="1">
      <c r="B119" s="27"/>
      <c r="D119" s="27"/>
      <c r="E119" s="27"/>
      <c r="G119" s="43"/>
      <c r="H119" s="44" t="s">
        <v>134</v>
      </c>
      <c r="I119" s="45" t="s">
        <v>7</v>
      </c>
      <c r="J119" s="13"/>
      <c r="K119" s="8"/>
      <c r="L119" s="8"/>
      <c r="M119" s="8"/>
      <c r="N119" s="8"/>
      <c r="O119" s="8"/>
      <c r="P119" s="8"/>
      <c r="Q119" s="8"/>
    </row>
    <row r="120" ht="13.5" customHeight="1">
      <c r="B120" s="27"/>
      <c r="D120" s="27"/>
      <c r="E120" s="15" t="str">
        <f>IFERROR(__xludf.DUMMYFUNCTION("SPARKLINE(-M124,{""charttype"",""column""; ""ymin"",-1; ""ymax"",0; ""color"",""#33be85""})"),"")</f>
        <v/>
      </c>
      <c r="F120" s="16" t="str">
        <f>IFERROR(__xludf.DUMMYFUNCTION("SPARKLINE(-M125,{""charttype"",""column""; ""ymin"",-1; ""ymax"",0; ""color"",""#f8ae69""})"),"")</f>
        <v/>
      </c>
      <c r="G120" s="20" t="s">
        <v>135</v>
      </c>
      <c r="H120" s="21" t="s">
        <v>136</v>
      </c>
      <c r="I120" s="22" t="s">
        <v>7</v>
      </c>
      <c r="J120" s="23"/>
      <c r="K120" s="47" t="s">
        <v>8</v>
      </c>
      <c r="L120" s="42">
        <f t="array" ref="L120">IF(COUNTA(OFFSET(I120, 0, 0, MATCH(FALSE, ISBLANK(G121:G142), 0), 1))=SUM(L121:L124), SUM(L121:L124), "Counting error")</f>
        <v>13</v>
      </c>
      <c r="M120" s="26"/>
      <c r="N120" s="25"/>
      <c r="O120" s="25"/>
      <c r="P120" s="25"/>
      <c r="Q120" s="25"/>
    </row>
    <row r="121" ht="13.5" customHeight="1">
      <c r="B121" s="27"/>
      <c r="D121" s="27"/>
      <c r="E121" s="27"/>
      <c r="H121" s="28" t="s">
        <v>137</v>
      </c>
      <c r="I121" s="29" t="s">
        <v>7</v>
      </c>
      <c r="J121" s="6"/>
      <c r="K121" s="30" t="s">
        <v>7</v>
      </c>
      <c r="L121" s="31">
        <f t="array" ref="L121:L124">COUNTIF(OFFSET(I120, 0, 0, MATCH(FALSE, ISBLANK(G121:G142), 0), 1), K121:K124)</f>
        <v>11</v>
      </c>
      <c r="M121" s="32">
        <f t="array" ref="M121:M125">L121:L125/SUM(L121:L124)</f>
        <v>0.8461538462</v>
      </c>
    </row>
    <row r="122" ht="13.5" customHeight="1">
      <c r="B122" s="27"/>
      <c r="D122" s="27"/>
      <c r="E122" s="27"/>
      <c r="H122" s="28" t="s">
        <v>138</v>
      </c>
      <c r="I122" s="29" t="s">
        <v>15</v>
      </c>
      <c r="J122" s="50">
        <v>0.03125</v>
      </c>
      <c r="K122" s="33" t="s">
        <v>11</v>
      </c>
      <c r="L122" s="34">
        <v>0.0</v>
      </c>
      <c r="M122" s="49">
        <v>0.0</v>
      </c>
    </row>
    <row r="123" ht="13.5" customHeight="1">
      <c r="B123" s="27"/>
      <c r="D123" s="27"/>
      <c r="E123" s="27"/>
      <c r="H123" s="28" t="s">
        <v>139</v>
      </c>
      <c r="I123" s="29" t="s">
        <v>7</v>
      </c>
      <c r="J123" s="6"/>
      <c r="K123" s="36" t="s">
        <v>13</v>
      </c>
      <c r="L123" s="37">
        <v>0.0</v>
      </c>
      <c r="M123" s="38">
        <v>0.0</v>
      </c>
    </row>
    <row r="124" ht="13.5" customHeight="1">
      <c r="B124" s="27"/>
      <c r="D124" s="27"/>
      <c r="E124" s="27"/>
      <c r="H124" s="28" t="s">
        <v>140</v>
      </c>
      <c r="I124" s="29" t="s">
        <v>7</v>
      </c>
      <c r="J124" s="6"/>
      <c r="K124" s="39" t="s">
        <v>15</v>
      </c>
      <c r="L124" s="40">
        <v>2.0</v>
      </c>
      <c r="M124" s="41">
        <v>0.15384615384615385</v>
      </c>
    </row>
    <row r="125" ht="13.5" customHeight="1">
      <c r="B125" s="27"/>
      <c r="D125" s="27"/>
      <c r="E125" s="27"/>
      <c r="H125" s="28" t="s">
        <v>141</v>
      </c>
      <c r="I125" s="29" t="s">
        <v>15</v>
      </c>
      <c r="J125" s="50">
        <v>0.07291666666666667</v>
      </c>
      <c r="K125" s="51" t="s">
        <v>38</v>
      </c>
      <c r="L125" s="51">
        <v>2.0</v>
      </c>
      <c r="M125" s="32">
        <v>0.15384615384615385</v>
      </c>
    </row>
    <row r="126" ht="13.5" customHeight="1">
      <c r="B126" s="27"/>
      <c r="D126" s="27"/>
      <c r="E126" s="27"/>
      <c r="H126" s="28" t="s">
        <v>142</v>
      </c>
      <c r="I126" s="29" t="s">
        <v>7</v>
      </c>
      <c r="J126" s="6"/>
    </row>
    <row r="127" ht="13.5" customHeight="1">
      <c r="B127" s="27"/>
      <c r="D127" s="27"/>
      <c r="E127" s="27"/>
      <c r="H127" s="28" t="s">
        <v>143</v>
      </c>
      <c r="I127" s="29" t="s">
        <v>7</v>
      </c>
      <c r="J127" s="6"/>
    </row>
    <row r="128" ht="13.5" customHeight="1">
      <c r="B128" s="27"/>
      <c r="D128" s="27"/>
      <c r="E128" s="27"/>
      <c r="H128" s="28" t="s">
        <v>144</v>
      </c>
      <c r="I128" s="29" t="s">
        <v>7</v>
      </c>
      <c r="J128" s="6"/>
    </row>
    <row r="129" ht="13.5" customHeight="1">
      <c r="B129" s="27"/>
      <c r="D129" s="27"/>
      <c r="E129" s="27"/>
      <c r="H129" s="28" t="s">
        <v>145</v>
      </c>
      <c r="I129" s="29" t="s">
        <v>7</v>
      </c>
      <c r="J129" s="6"/>
    </row>
    <row r="130" ht="13.5" customHeight="1">
      <c r="B130" s="27"/>
      <c r="D130" s="27"/>
      <c r="E130" s="27"/>
      <c r="H130" s="28" t="s">
        <v>146</v>
      </c>
      <c r="I130" s="29" t="s">
        <v>7</v>
      </c>
      <c r="J130" s="6"/>
    </row>
    <row r="131" ht="13.5" customHeight="1">
      <c r="B131" s="27"/>
      <c r="D131" s="27"/>
      <c r="E131" s="27"/>
      <c r="H131" s="28" t="s">
        <v>147</v>
      </c>
      <c r="I131" s="29" t="s">
        <v>7</v>
      </c>
      <c r="J131" s="6"/>
    </row>
    <row r="132" ht="13.5" customHeight="1">
      <c r="B132" s="27"/>
      <c r="D132" s="56"/>
      <c r="E132" s="27"/>
      <c r="G132" s="43"/>
      <c r="H132" s="44" t="s">
        <v>148</v>
      </c>
      <c r="I132" s="45" t="s">
        <v>7</v>
      </c>
      <c r="J132" s="13"/>
      <c r="K132" s="8"/>
      <c r="L132" s="8"/>
      <c r="M132" s="8"/>
      <c r="N132" s="8"/>
      <c r="O132" s="8"/>
      <c r="P132" s="8"/>
      <c r="Q132" s="8"/>
    </row>
    <row r="133" ht="13.5" customHeight="1">
      <c r="B133" s="57"/>
      <c r="C133" s="57"/>
      <c r="D133" s="58"/>
      <c r="E133" s="57"/>
      <c r="F133" s="57"/>
      <c r="G133" s="59"/>
      <c r="H133" s="64" t="s">
        <v>149</v>
      </c>
      <c r="I133" s="65"/>
      <c r="J133" s="66">
        <v>0.16666666666666666</v>
      </c>
      <c r="K133" s="67"/>
      <c r="L133" s="57"/>
      <c r="M133" s="57"/>
      <c r="N133" s="57"/>
      <c r="O133" s="57"/>
      <c r="P133" s="57"/>
      <c r="Q133" s="57"/>
    </row>
    <row r="134" ht="13.5" customHeight="1">
      <c r="B134" s="15" t="str">
        <f>IFERROR(__xludf.DUMMYFUNCTION("SPARKLINE(-J139,{""charttype"",""column""; ""ymin"",-1; ""ymax"",0; ""color"",""#33be85""})"),"")</f>
        <v/>
      </c>
      <c r="C134" s="16" t="str">
        <f>IFERROR(__xludf.DUMMYFUNCTION("SPARKLINE(-0.4,{""charttype"",""column""; ""ymin"",-1; ""ymax"",0; ""color"",""#f8ae69""})"),"")</f>
        <v/>
      </c>
      <c r="D134" s="68" t="s">
        <v>150</v>
      </c>
      <c r="E134" s="15" t="str">
        <f>IFERROR(__xludf.DUMMYFUNCTION("SPARKLINE(-M139,{""charttype"",""column""; ""ymin"",-1; ""ymax"",0; ""color"",""#33be85""})"),"")</f>
        <v/>
      </c>
      <c r="F134" s="16" t="str">
        <f>IFERROR(__xludf.DUMMYFUNCTION("SPARKLINE(-0.4,{""charttype"",""column""; ""ymin"",-1; ""ymax"",0; ""color"",""#f8ae69""})"),"")</f>
        <v/>
      </c>
      <c r="G134" s="69" t="s">
        <v>151</v>
      </c>
      <c r="H134" s="21" t="s">
        <v>152</v>
      </c>
      <c r="I134" s="22" t="s">
        <v>7</v>
      </c>
      <c r="J134" s="23"/>
      <c r="K134" s="47" t="s">
        <v>8</v>
      </c>
      <c r="L134" s="42">
        <f t="array" ref="L134">IF(COUNTA(OFFSET(I134, 0, 0, MATCH(FALSE, ISBLANK(G135:G142), 0), 1))=SUM(L135:L138), SUM(L135:L138), "Counting error")</f>
        <v>5</v>
      </c>
      <c r="M134" s="26"/>
      <c r="N134" s="25"/>
      <c r="O134" s="25"/>
      <c r="P134" s="25"/>
      <c r="Q134" s="25"/>
    </row>
    <row r="135" ht="13.5" customHeight="1">
      <c r="B135" s="27"/>
      <c r="D135" s="27"/>
      <c r="E135" s="27"/>
      <c r="H135" s="28" t="s">
        <v>153</v>
      </c>
      <c r="I135" s="29" t="s">
        <v>11</v>
      </c>
      <c r="J135" s="50">
        <v>0.16666666666666666</v>
      </c>
      <c r="K135" s="30" t="s">
        <v>7</v>
      </c>
      <c r="L135" s="31">
        <f t="array" ref="L135:L138">COUNTIF(OFFSET(I134, 0, 0, MATCH(FALSE, ISBLANK(G135:G142), 0), 1), K135:K138)</f>
        <v>2</v>
      </c>
      <c r="M135" s="32">
        <f t="array" ref="M135:M138">L135:L138/SUM(L135:L138)</f>
        <v>0.4</v>
      </c>
    </row>
    <row r="136" ht="13.5" customHeight="1">
      <c r="B136" s="27"/>
      <c r="D136" s="27"/>
      <c r="E136" s="27"/>
      <c r="H136" s="28" t="s">
        <v>154</v>
      </c>
      <c r="I136" s="29" t="s">
        <v>13</v>
      </c>
      <c r="J136" s="6"/>
      <c r="K136" s="33" t="s">
        <v>11</v>
      </c>
      <c r="L136" s="34">
        <v>2.0</v>
      </c>
      <c r="M136" s="35">
        <v>0.4</v>
      </c>
    </row>
    <row r="137" ht="13.5" customHeight="1">
      <c r="B137" s="27"/>
      <c r="D137" s="27"/>
      <c r="E137" s="27"/>
      <c r="H137" s="28" t="s">
        <v>155</v>
      </c>
      <c r="I137" s="29" t="s">
        <v>7</v>
      </c>
      <c r="J137" s="6"/>
      <c r="K137" s="36" t="s">
        <v>13</v>
      </c>
      <c r="L137" s="37">
        <v>1.0</v>
      </c>
      <c r="M137" s="38">
        <v>0.2</v>
      </c>
    </row>
    <row r="138" ht="13.5" customHeight="1">
      <c r="B138" s="56"/>
      <c r="D138" s="56"/>
      <c r="E138" s="56"/>
      <c r="G138" s="43"/>
      <c r="H138" s="28" t="s">
        <v>156</v>
      </c>
      <c r="I138" s="29" t="s">
        <v>11</v>
      </c>
      <c r="J138" s="6"/>
      <c r="K138" s="39" t="s">
        <v>15</v>
      </c>
      <c r="L138" s="40">
        <v>0.0</v>
      </c>
      <c r="M138" s="41">
        <v>0.0</v>
      </c>
    </row>
    <row r="139" ht="13.5" customHeight="1">
      <c r="B139" s="57"/>
      <c r="C139" s="57"/>
      <c r="D139" s="58"/>
      <c r="E139" s="57"/>
      <c r="F139" s="57"/>
      <c r="G139" s="59"/>
      <c r="H139" s="60"/>
      <c r="I139" s="57"/>
      <c r="J139" s="61"/>
      <c r="K139" s="57"/>
      <c r="L139" s="57"/>
      <c r="M139" s="57"/>
      <c r="N139" s="57"/>
      <c r="O139" s="57"/>
      <c r="P139" s="57"/>
      <c r="Q139" s="57"/>
    </row>
    <row r="140" ht="13.5" customHeight="1">
      <c r="B140" s="70"/>
      <c r="C140" s="70"/>
      <c r="D140" s="71"/>
      <c r="E140" s="70"/>
      <c r="F140" s="42"/>
      <c r="G140" s="72" t="s">
        <v>157</v>
      </c>
      <c r="H140" s="28"/>
      <c r="I140" s="29" t="s">
        <v>7</v>
      </c>
      <c r="J140" s="6"/>
    </row>
    <row r="141" ht="13.5" customHeight="1">
      <c r="B141" s="27"/>
      <c r="C141" s="27"/>
      <c r="D141" s="27"/>
      <c r="E141" s="27"/>
      <c r="G141" s="3"/>
      <c r="H141" s="28"/>
      <c r="I141" s="29" t="s">
        <v>7</v>
      </c>
      <c r="J141" s="6"/>
    </row>
    <row r="142" ht="13.5" customHeight="1">
      <c r="B142" s="56"/>
      <c r="C142" s="56"/>
      <c r="D142" s="56"/>
      <c r="E142" s="56"/>
      <c r="F142" s="43"/>
      <c r="G142" s="8"/>
      <c r="H142" s="44"/>
      <c r="I142" s="45" t="s">
        <v>7</v>
      </c>
      <c r="J142" s="13"/>
      <c r="K142" s="8"/>
      <c r="L142" s="8"/>
      <c r="M142" s="8"/>
      <c r="N142" s="8"/>
      <c r="O142" s="8"/>
      <c r="P142" s="8"/>
      <c r="Q142" s="8"/>
    </row>
  </sheetData>
  <mergeCells count="46">
    <mergeCell ref="C140:C142"/>
    <mergeCell ref="D140:D142"/>
    <mergeCell ref="E140:E142"/>
    <mergeCell ref="F140:F142"/>
    <mergeCell ref="B134:B138"/>
    <mergeCell ref="C134:C138"/>
    <mergeCell ref="D134:D138"/>
    <mergeCell ref="E134:E138"/>
    <mergeCell ref="F134:F138"/>
    <mergeCell ref="G134:G138"/>
    <mergeCell ref="B140:B142"/>
    <mergeCell ref="F23:F33"/>
    <mergeCell ref="G23:G33"/>
    <mergeCell ref="E34:E49"/>
    <mergeCell ref="F34:F49"/>
    <mergeCell ref="J42:J43"/>
    <mergeCell ref="J44:J45"/>
    <mergeCell ref="J46:J47"/>
    <mergeCell ref="B3:B58"/>
    <mergeCell ref="C3:C58"/>
    <mergeCell ref="D3:D58"/>
    <mergeCell ref="E3:E22"/>
    <mergeCell ref="F3:F22"/>
    <mergeCell ref="G3:G22"/>
    <mergeCell ref="G34:G49"/>
    <mergeCell ref="F99:F119"/>
    <mergeCell ref="G99:G119"/>
    <mergeCell ref="F120:F132"/>
    <mergeCell ref="G120:G132"/>
    <mergeCell ref="H133:I133"/>
    <mergeCell ref="F50:F58"/>
    <mergeCell ref="G50:G58"/>
    <mergeCell ref="F60:F79"/>
    <mergeCell ref="G60:G79"/>
    <mergeCell ref="F80:F98"/>
    <mergeCell ref="G80:G98"/>
    <mergeCell ref="J80:J82"/>
    <mergeCell ref="E99:E119"/>
    <mergeCell ref="E120:E132"/>
    <mergeCell ref="E23:E33"/>
    <mergeCell ref="E50:E58"/>
    <mergeCell ref="B60:B132"/>
    <mergeCell ref="C60:C132"/>
    <mergeCell ref="D60:D132"/>
    <mergeCell ref="E60:E79"/>
    <mergeCell ref="E80:E98"/>
  </mergeCells>
  <conditionalFormatting sqref="N30">
    <cfRule type="colorScale" priority="1">
      <colorScale>
        <cfvo type="min"/>
        <cfvo type="max"/>
        <color rgb="FF57BB8A"/>
        <color rgb="FFFFFFFF"/>
      </colorScale>
    </cfRule>
  </conditionalFormatting>
  <dataValidations>
    <dataValidation type="list" allowBlank="1" sqref="I24">
      <formula1>"Not started,Started,Done,Cancel"</formula1>
    </dataValidation>
    <dataValidation type="list" allowBlank="1" showErrorMessage="1" sqref="I3:I23 I25:I58 I60:I132 I134:I138 I140:I142">
      <formula1>"Not started,Started,Done,Canceled"</formula1>
    </dataValidation>
  </dataValidations>
  <hyperlinks>
    <hyperlink r:id="rId1" ref="A1"/>
  </hyperlinks>
  <drawing r:id="rId2"/>
</worksheet>
</file>