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m3p\Desktop\Alderman Reno Collection\"/>
    </mc:Choice>
  </mc:AlternateContent>
  <bookViews>
    <workbookView xWindow="0" yWindow="0" windowWidth="19200" windowHeight="11445" activeTab="1"/>
  </bookViews>
  <sheets>
    <sheet name="All Checkout Measures (Historic" sheetId="1" r:id="rId1"/>
    <sheet name="Summary" sheetId="2" r:id="rId2"/>
  </sheets>
  <definedNames>
    <definedName name="_xlnm._FilterDatabase" localSheetId="1" hidden="1">Summary!$A$1:$J$83</definedName>
  </definedName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D84" i="1"/>
  <c r="J26" i="1"/>
  <c r="L26" i="1" s="1"/>
  <c r="M26" i="1" s="1"/>
  <c r="J70" i="1"/>
  <c r="L70" i="1" s="1"/>
  <c r="M70" i="1" s="1"/>
  <c r="B84" i="1"/>
  <c r="I84" i="1"/>
  <c r="J35" i="1" l="1"/>
  <c r="L35" i="1" s="1"/>
  <c r="M35" i="1" s="1"/>
  <c r="J34" i="1"/>
  <c r="L34" i="1" s="1"/>
  <c r="M34" i="1" s="1"/>
  <c r="J5" i="1"/>
  <c r="L5" i="1" s="1"/>
  <c r="M5" i="1" s="1"/>
  <c r="J83" i="1"/>
  <c r="L83" i="1" s="1"/>
  <c r="M83" i="1" s="1"/>
  <c r="J3" i="1"/>
  <c r="L3" i="1" s="1"/>
  <c r="M3" i="1" s="1"/>
  <c r="J49" i="1"/>
  <c r="L49" i="1" s="1"/>
  <c r="M49" i="1" s="1"/>
  <c r="J6" i="1"/>
  <c r="L6" i="1" s="1"/>
  <c r="M6" i="1" s="1"/>
  <c r="J81" i="1"/>
  <c r="L81" i="1" s="1"/>
  <c r="M81" i="1" s="1"/>
  <c r="J38" i="1"/>
  <c r="L38" i="1" s="1"/>
  <c r="M38" i="1" s="1"/>
  <c r="J58" i="1"/>
  <c r="L58" i="1" s="1"/>
  <c r="M58" i="1" s="1"/>
  <c r="J17" i="1"/>
  <c r="L17" i="1" s="1"/>
  <c r="M17" i="1" s="1"/>
  <c r="J66" i="1"/>
  <c r="L66" i="1" s="1"/>
  <c r="M66" i="1" s="1"/>
  <c r="J46" i="1"/>
  <c r="L46" i="1" s="1"/>
  <c r="M46" i="1" s="1"/>
  <c r="J25" i="1"/>
  <c r="L25" i="1" s="1"/>
  <c r="M25" i="1" s="1"/>
  <c r="J2" i="1"/>
  <c r="L2" i="1" s="1"/>
  <c r="M2" i="1" s="1"/>
  <c r="J78" i="1"/>
  <c r="L78" i="1" s="1"/>
  <c r="M78" i="1" s="1"/>
  <c r="J57" i="1"/>
  <c r="L57" i="1" s="1"/>
  <c r="M57" i="1" s="1"/>
  <c r="J14" i="1"/>
  <c r="L14" i="1" s="1"/>
  <c r="M14" i="1" s="1"/>
  <c r="J74" i="1"/>
  <c r="L74" i="1" s="1"/>
  <c r="M74" i="1" s="1"/>
  <c r="J65" i="1"/>
  <c r="L65" i="1" s="1"/>
  <c r="M65" i="1" s="1"/>
  <c r="J54" i="1"/>
  <c r="L54" i="1" s="1"/>
  <c r="M54" i="1" s="1"/>
  <c r="J42" i="1"/>
  <c r="L42" i="1" s="1"/>
  <c r="M42" i="1" s="1"/>
  <c r="J33" i="1"/>
  <c r="L33" i="1" s="1"/>
  <c r="M33" i="1" s="1"/>
  <c r="J22" i="1"/>
  <c r="L22" i="1" s="1"/>
  <c r="M22" i="1" s="1"/>
  <c r="J10" i="1"/>
  <c r="L10" i="1" s="1"/>
  <c r="M10" i="1" s="1"/>
  <c r="J82" i="1"/>
  <c r="L82" i="1" s="1"/>
  <c r="M82" i="1" s="1"/>
  <c r="J73" i="1"/>
  <c r="L73" i="1" s="1"/>
  <c r="M73" i="1" s="1"/>
  <c r="J62" i="1"/>
  <c r="L62" i="1" s="1"/>
  <c r="M62" i="1" s="1"/>
  <c r="J50" i="1"/>
  <c r="L50" i="1" s="1"/>
  <c r="M50" i="1" s="1"/>
  <c r="J41" i="1"/>
  <c r="L41" i="1" s="1"/>
  <c r="M41" i="1" s="1"/>
  <c r="J30" i="1"/>
  <c r="L30" i="1" s="1"/>
  <c r="M30" i="1" s="1"/>
  <c r="J18" i="1"/>
  <c r="L18" i="1" s="1"/>
  <c r="M18" i="1" s="1"/>
  <c r="J9" i="1"/>
  <c r="L9" i="1" s="1"/>
  <c r="M9" i="1" s="1"/>
  <c r="J77" i="1"/>
  <c r="L77" i="1" s="1"/>
  <c r="M77" i="1" s="1"/>
  <c r="J69" i="1"/>
  <c r="L69" i="1" s="1"/>
  <c r="M69" i="1" s="1"/>
  <c r="J61" i="1"/>
  <c r="L61" i="1" s="1"/>
  <c r="M61" i="1" s="1"/>
  <c r="J53" i="1"/>
  <c r="L53" i="1" s="1"/>
  <c r="M53" i="1" s="1"/>
  <c r="J45" i="1"/>
  <c r="L45" i="1" s="1"/>
  <c r="M45" i="1" s="1"/>
  <c r="J37" i="1"/>
  <c r="L37" i="1" s="1"/>
  <c r="M37" i="1" s="1"/>
  <c r="J29" i="1"/>
  <c r="L29" i="1" s="1"/>
  <c r="M29" i="1" s="1"/>
  <c r="J21" i="1"/>
  <c r="L21" i="1" s="1"/>
  <c r="M21" i="1" s="1"/>
  <c r="J13" i="1"/>
  <c r="L13" i="1" s="1"/>
  <c r="M13" i="1" s="1"/>
  <c r="J80" i="1"/>
  <c r="L80" i="1" s="1"/>
  <c r="M80" i="1" s="1"/>
  <c r="J76" i="1"/>
  <c r="L76" i="1" s="1"/>
  <c r="M76" i="1" s="1"/>
  <c r="J72" i="1"/>
  <c r="L72" i="1" s="1"/>
  <c r="M72" i="1" s="1"/>
  <c r="J68" i="1"/>
  <c r="L68" i="1" s="1"/>
  <c r="M68" i="1" s="1"/>
  <c r="J64" i="1"/>
  <c r="L64" i="1" s="1"/>
  <c r="M64" i="1" s="1"/>
  <c r="J60" i="1"/>
  <c r="L60" i="1" s="1"/>
  <c r="M60" i="1" s="1"/>
  <c r="J56" i="1"/>
  <c r="L56" i="1" s="1"/>
  <c r="M56" i="1" s="1"/>
  <c r="J52" i="1"/>
  <c r="L52" i="1" s="1"/>
  <c r="M52" i="1" s="1"/>
  <c r="J48" i="1"/>
  <c r="L48" i="1" s="1"/>
  <c r="M48" i="1" s="1"/>
  <c r="J44" i="1"/>
  <c r="L44" i="1" s="1"/>
  <c r="M44" i="1" s="1"/>
  <c r="J40" i="1"/>
  <c r="L40" i="1" s="1"/>
  <c r="M40" i="1" s="1"/>
  <c r="J36" i="1"/>
  <c r="L36" i="1" s="1"/>
  <c r="M36" i="1" s="1"/>
  <c r="J32" i="1"/>
  <c r="L32" i="1" s="1"/>
  <c r="M32" i="1" s="1"/>
  <c r="J28" i="1"/>
  <c r="L28" i="1" s="1"/>
  <c r="M28" i="1" s="1"/>
  <c r="J24" i="1"/>
  <c r="L24" i="1" s="1"/>
  <c r="M24" i="1" s="1"/>
  <c r="J20" i="1"/>
  <c r="L20" i="1" s="1"/>
  <c r="M20" i="1" s="1"/>
  <c r="J16" i="1"/>
  <c r="L16" i="1" s="1"/>
  <c r="M16" i="1" s="1"/>
  <c r="J12" i="1"/>
  <c r="L12" i="1" s="1"/>
  <c r="M12" i="1" s="1"/>
  <c r="J8" i="1"/>
  <c r="L8" i="1" s="1"/>
  <c r="M8" i="1" s="1"/>
  <c r="J4" i="1"/>
  <c r="L4" i="1" s="1"/>
  <c r="M4" i="1" s="1"/>
  <c r="J79" i="1"/>
  <c r="L79" i="1" s="1"/>
  <c r="M79" i="1" s="1"/>
  <c r="J75" i="1"/>
  <c r="L75" i="1" s="1"/>
  <c r="M75" i="1" s="1"/>
  <c r="J71" i="1"/>
  <c r="L71" i="1" s="1"/>
  <c r="M71" i="1" s="1"/>
  <c r="J67" i="1"/>
  <c r="L67" i="1" s="1"/>
  <c r="M67" i="1" s="1"/>
  <c r="J63" i="1"/>
  <c r="L63" i="1" s="1"/>
  <c r="M63" i="1" s="1"/>
  <c r="J59" i="1"/>
  <c r="L59" i="1" s="1"/>
  <c r="M59" i="1" s="1"/>
  <c r="J55" i="1"/>
  <c r="L55" i="1" s="1"/>
  <c r="M55" i="1" s="1"/>
  <c r="J51" i="1"/>
  <c r="L51" i="1" s="1"/>
  <c r="M51" i="1" s="1"/>
  <c r="J47" i="1"/>
  <c r="L47" i="1" s="1"/>
  <c r="M47" i="1" s="1"/>
  <c r="J43" i="1"/>
  <c r="L43" i="1" s="1"/>
  <c r="M43" i="1" s="1"/>
  <c r="J39" i="1"/>
  <c r="L39" i="1" s="1"/>
  <c r="M39" i="1" s="1"/>
  <c r="J31" i="1"/>
  <c r="L31" i="1" s="1"/>
  <c r="M31" i="1" s="1"/>
  <c r="J27" i="1"/>
  <c r="L27" i="1" s="1"/>
  <c r="M27" i="1" s="1"/>
  <c r="J23" i="1"/>
  <c r="L23" i="1" s="1"/>
  <c r="M23" i="1" s="1"/>
  <c r="J19" i="1"/>
  <c r="L19" i="1" s="1"/>
  <c r="M19" i="1" s="1"/>
  <c r="J15" i="1"/>
  <c r="L15" i="1" s="1"/>
  <c r="M15" i="1" s="1"/>
  <c r="J11" i="1"/>
  <c r="L11" i="1" s="1"/>
  <c r="M11" i="1" s="1"/>
  <c r="J7" i="1"/>
  <c r="L7" i="1" s="1"/>
  <c r="M7" i="1" s="1"/>
  <c r="J84" i="1" l="1"/>
</calcChain>
</file>

<file path=xl/sharedStrings.xml><?xml version="1.0" encoding="utf-8"?>
<sst xmlns="http://schemas.openxmlformats.org/spreadsheetml/2006/main" count="188" uniqueCount="97">
  <si>
    <t>Total Circulation</t>
  </si>
  <si>
    <t>Checkout Item</t>
  </si>
  <si>
    <t>Checkout Reserve</t>
  </si>
  <si>
    <t>Reserve Renewals</t>
  </si>
  <si>
    <t>Staff Renewals</t>
  </si>
  <si>
    <t>Patron Renewals</t>
  </si>
  <si>
    <t>Use Item</t>
  </si>
  <si>
    <t>A</t>
  </si>
  <si>
    <t>B</t>
  </si>
  <si>
    <t>BC</t>
  </si>
  <si>
    <t>BD</t>
  </si>
  <si>
    <t>BF</t>
  </si>
  <si>
    <t>BH</t>
  </si>
  <si>
    <t>BJ</t>
  </si>
  <si>
    <t>BL</t>
  </si>
  <si>
    <t>BM</t>
  </si>
  <si>
    <t>BP</t>
  </si>
  <si>
    <t>BQ</t>
  </si>
  <si>
    <t>BR</t>
  </si>
  <si>
    <t>BS</t>
  </si>
  <si>
    <t>BT</t>
  </si>
  <si>
    <t>BV</t>
  </si>
  <si>
    <t>BX</t>
  </si>
  <si>
    <t>C</t>
  </si>
  <si>
    <t>D</t>
  </si>
  <si>
    <t>DA</t>
  </si>
  <si>
    <t>DAW</t>
  </si>
  <si>
    <t>DB</t>
  </si>
  <si>
    <t>DC</t>
  </si>
  <si>
    <t>DD</t>
  </si>
  <si>
    <t>DE</t>
  </si>
  <si>
    <t>DF</t>
  </si>
  <si>
    <t>DG</t>
  </si>
  <si>
    <t>DH</t>
  </si>
  <si>
    <t>DJ</t>
  </si>
  <si>
    <t>DJK</t>
  </si>
  <si>
    <t>DK</t>
  </si>
  <si>
    <t>DL</t>
  </si>
  <si>
    <t>DP</t>
  </si>
  <si>
    <t>DQ</t>
  </si>
  <si>
    <t>DR</t>
  </si>
  <si>
    <t>DS</t>
  </si>
  <si>
    <t>DT</t>
  </si>
  <si>
    <t>DU</t>
  </si>
  <si>
    <t>DX</t>
  </si>
  <si>
    <t>E</t>
  </si>
  <si>
    <t>F</t>
  </si>
  <si>
    <t>G</t>
  </si>
  <si>
    <t>H</t>
  </si>
  <si>
    <t>HA</t>
  </si>
  <si>
    <t>HB</t>
  </si>
  <si>
    <t>HC</t>
  </si>
  <si>
    <t>HD</t>
  </si>
  <si>
    <t>HE</t>
  </si>
  <si>
    <t>HF</t>
  </si>
  <si>
    <t>HG</t>
  </si>
  <si>
    <t>HJ</t>
  </si>
  <si>
    <t>HM</t>
  </si>
  <si>
    <t>HN</t>
  </si>
  <si>
    <t>HQ</t>
  </si>
  <si>
    <t>HS</t>
  </si>
  <si>
    <t>HT</t>
  </si>
  <si>
    <t>HV</t>
  </si>
  <si>
    <t>HX</t>
  </si>
  <si>
    <t>J</t>
  </si>
  <si>
    <t>K</t>
  </si>
  <si>
    <t>L</t>
  </si>
  <si>
    <t>P</t>
  </si>
  <si>
    <t>PA</t>
  </si>
  <si>
    <t>PB</t>
  </si>
  <si>
    <t>PC</t>
  </si>
  <si>
    <t>PD</t>
  </si>
  <si>
    <t>PE</t>
  </si>
  <si>
    <t>PF</t>
  </si>
  <si>
    <t>PG</t>
  </si>
  <si>
    <t>PH</t>
  </si>
  <si>
    <t>PJ</t>
  </si>
  <si>
    <t>PK</t>
  </si>
  <si>
    <t>PL</t>
  </si>
  <si>
    <t>PM</t>
  </si>
  <si>
    <t>PN</t>
  </si>
  <si>
    <t>PQ</t>
  </si>
  <si>
    <t>PR</t>
  </si>
  <si>
    <t>PS</t>
  </si>
  <si>
    <t>PT</t>
  </si>
  <si>
    <t>PZ</t>
  </si>
  <si>
    <t>U</t>
  </si>
  <si>
    <t>V</t>
  </si>
  <si>
    <t>Z</t>
  </si>
  <si>
    <t>Total</t>
  </si>
  <si>
    <t>Class</t>
  </si>
  <si>
    <t>Circ %</t>
  </si>
  <si>
    <t>Collection Size</t>
  </si>
  <si>
    <t>Initial Estimate</t>
  </si>
  <si>
    <t>Change from Estimate</t>
  </si>
  <si>
    <t>% Change from Estimate</t>
  </si>
  <si>
    <t>Collection Size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</si>
</sst>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numFmt numFmtId="14" formatCode="0.00%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84" totalsRowCount="1">
  <autoFilter ref="A1:M83"/>
  <sortState ref="A2:M83">
    <sortCondition ref="A1:A83"/>
  </sortState>
  <tableColumns count="13">
    <tableColumn id="1" name="Class" totalsRowLabel="Total"/>
    <tableColumn id="2" name="Total Circulation" totalsRowFunction="sum"/>
    <tableColumn id="9" name="Circ %" dataDxfId="0" dataCellStyle="Percent">
      <calculatedColumnFormula>Table1[[#This Row],[Total Circulation]]/Table1[[#Totals],[Total Circulation]]</calculatedColumnFormula>
    </tableColumn>
    <tableColumn id="3" name="Checkout Item" totalsRowFunction="sum"/>
    <tableColumn id="4" name="Checkout Reserve"/>
    <tableColumn id="5" name="Reserve Renewals"/>
    <tableColumn id="6" name="Staff Renewals"/>
    <tableColumn id="7" name="Patron Renewals"/>
    <tableColumn id="8" name="Use Item" totalsRowFunction="sum"/>
    <tableColumn id="10" name="Collection Size" totalsRowFunction="sum" dataDxfId="5" totalsRowDxfId="1">
      <calculatedColumnFormula>Table1[[#This Row],[Circ %]]*375000</calculatedColumnFormula>
    </tableColumn>
    <tableColumn id="11" name="Initial Estimate" dataDxfId="4"/>
    <tableColumn id="12" name="Change from Estimate" dataDxfId="3">
      <calculatedColumnFormula>Table1[[#This Row],[Collection Size]]-K2</calculatedColumnFormula>
    </tableColumn>
    <tableColumn id="13" name="% Change from Estimate" dataDxfId="2" dataCellStyle="Percent">
      <calculatedColumnFormula>L2/K2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M75" sqref="M75"/>
    </sheetView>
  </sheetViews>
  <sheetFormatPr defaultRowHeight="15" x14ac:dyDescent="0.25"/>
  <cols>
    <col min="2" max="3" width="17.5703125" customWidth="1"/>
    <col min="4" max="4" width="16" customWidth="1"/>
    <col min="5" max="5" width="19" customWidth="1"/>
    <col min="6" max="6" width="19.28515625" customWidth="1"/>
    <col min="7" max="7" width="16.28515625" customWidth="1"/>
    <col min="8" max="8" width="18" customWidth="1"/>
    <col min="9" max="9" width="11.140625" customWidth="1"/>
    <col min="10" max="10" width="16.42578125" style="3" bestFit="1" customWidth="1"/>
    <col min="11" max="11" width="16.7109375" bestFit="1" customWidth="1"/>
    <col min="12" max="12" width="23" bestFit="1" customWidth="1"/>
    <col min="13" max="13" width="25.140625" bestFit="1" customWidth="1"/>
  </cols>
  <sheetData>
    <row r="1" spans="1:13" x14ac:dyDescent="0.25">
      <c r="A1" t="s">
        <v>90</v>
      </c>
      <c r="B1" t="s">
        <v>0</v>
      </c>
      <c r="C1" t="s">
        <v>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3" t="s">
        <v>92</v>
      </c>
      <c r="K1" t="s">
        <v>93</v>
      </c>
      <c r="L1" t="s">
        <v>94</v>
      </c>
      <c r="M1" t="s">
        <v>95</v>
      </c>
    </row>
    <row r="2" spans="1:13" x14ac:dyDescent="0.25">
      <c r="A2" t="s">
        <v>7</v>
      </c>
      <c r="B2">
        <v>8773</v>
      </c>
      <c r="C2" s="2">
        <f>Table1[[#This Row],[Total Circulation]]/Table1[[#Totals],[Total Circulation]]</f>
        <v>2.1619333149660593E-3</v>
      </c>
      <c r="D2">
        <v>2710</v>
      </c>
      <c r="E2">
        <v>15</v>
      </c>
      <c r="G2">
        <v>822</v>
      </c>
      <c r="H2">
        <v>4041</v>
      </c>
      <c r="I2">
        <v>1185</v>
      </c>
      <c r="J2" s="3">
        <f>Table1[[#This Row],[Circ %]]*375000</f>
        <v>810.72499311227227</v>
      </c>
      <c r="K2" s="3">
        <v>1633.9350363943549</v>
      </c>
      <c r="L2" s="3">
        <f>Table1[[#This Row],[Collection Size]]-K2</f>
        <v>-823.21004328208267</v>
      </c>
      <c r="M2" s="1">
        <f>L2/K2</f>
        <v>-0.50382054668383924</v>
      </c>
    </row>
    <row r="3" spans="1:13" x14ac:dyDescent="0.25">
      <c r="A3" t="s">
        <v>8</v>
      </c>
      <c r="B3">
        <v>136294</v>
      </c>
      <c r="C3" s="2">
        <f>Table1[[#This Row],[Total Circulation]]/Table1[[#Totals],[Total Circulation]]</f>
        <v>3.3586975861163125E-2</v>
      </c>
      <c r="D3">
        <v>37995</v>
      </c>
      <c r="E3">
        <v>468</v>
      </c>
      <c r="F3">
        <v>51</v>
      </c>
      <c r="G3">
        <v>22411</v>
      </c>
      <c r="H3">
        <v>66654</v>
      </c>
      <c r="I3">
        <v>8715</v>
      </c>
      <c r="J3" s="3">
        <f>Table1[[#This Row],[Circ %]]*375000</f>
        <v>12595.115947936172</v>
      </c>
      <c r="K3" s="3">
        <v>14543.450921609226</v>
      </c>
      <c r="L3" s="3">
        <f>Table1[[#This Row],[Collection Size]]-K3</f>
        <v>-1948.3349736730543</v>
      </c>
      <c r="M3" s="1">
        <f>L3/K3</f>
        <v>-0.1339664832077882</v>
      </c>
    </row>
    <row r="4" spans="1:13" x14ac:dyDescent="0.25">
      <c r="A4" t="s">
        <v>9</v>
      </c>
      <c r="B4">
        <v>5747</v>
      </c>
      <c r="C4" s="2">
        <f>Table1[[#This Row],[Total Circulation]]/Table1[[#Totals],[Total Circulation]]</f>
        <v>1.4162351260811514E-3</v>
      </c>
      <c r="D4">
        <v>1108</v>
      </c>
      <c r="E4">
        <v>3</v>
      </c>
      <c r="G4">
        <v>1741</v>
      </c>
      <c r="H4">
        <v>2635</v>
      </c>
      <c r="I4">
        <v>260</v>
      </c>
      <c r="J4" s="3">
        <f>Table1[[#This Row],[Circ %]]*375000</f>
        <v>531.08817228043176</v>
      </c>
      <c r="K4" s="3">
        <v>543.05712579870681</v>
      </c>
      <c r="L4" s="3">
        <f>Table1[[#This Row],[Collection Size]]-K4</f>
        <v>-11.968953518275043</v>
      </c>
      <c r="M4" s="1">
        <f>L4/K4</f>
        <v>-2.2039952980400696E-2</v>
      </c>
    </row>
    <row r="5" spans="1:13" x14ac:dyDescent="0.25">
      <c r="A5" t="s">
        <v>10</v>
      </c>
      <c r="B5">
        <v>20981</v>
      </c>
      <c r="C5" s="2">
        <f>Table1[[#This Row],[Total Circulation]]/Table1[[#Totals],[Total Circulation]]</f>
        <v>5.170354825179857E-3</v>
      </c>
      <c r="D5">
        <v>6414</v>
      </c>
      <c r="E5">
        <v>36</v>
      </c>
      <c r="F5">
        <v>1</v>
      </c>
      <c r="G5">
        <v>3312</v>
      </c>
      <c r="H5">
        <v>9950</v>
      </c>
      <c r="I5">
        <v>1268</v>
      </c>
      <c r="J5" s="3">
        <f>Table1[[#This Row],[Circ %]]*375000</f>
        <v>1938.8830594424464</v>
      </c>
      <c r="K5" s="3">
        <v>2653.3580620164885</v>
      </c>
      <c r="L5" s="3">
        <f>Table1[[#This Row],[Collection Size]]-K5</f>
        <v>-714.47500257404204</v>
      </c>
      <c r="M5" s="1">
        <f>L5/K5</f>
        <v>-0.26927198888153758</v>
      </c>
    </row>
    <row r="6" spans="1:13" x14ac:dyDescent="0.25">
      <c r="A6" t="s">
        <v>11</v>
      </c>
      <c r="B6">
        <v>45654</v>
      </c>
      <c r="C6" s="2">
        <f>Table1[[#This Row],[Total Circulation]]/Table1[[#Totals],[Total Circulation]]</f>
        <v>1.1250530441292655E-2</v>
      </c>
      <c r="D6">
        <v>14910</v>
      </c>
      <c r="E6">
        <v>408</v>
      </c>
      <c r="F6">
        <v>49</v>
      </c>
      <c r="G6">
        <v>4940</v>
      </c>
      <c r="H6">
        <v>21599</v>
      </c>
      <c r="I6">
        <v>3748</v>
      </c>
      <c r="J6" s="3">
        <f>Table1[[#This Row],[Circ %]]*375000</f>
        <v>4218.9489154847461</v>
      </c>
      <c r="K6" s="3">
        <v>3920.4913555468047</v>
      </c>
      <c r="L6" s="3">
        <f>Table1[[#This Row],[Collection Size]]-K6</f>
        <v>298.45755993794137</v>
      </c>
      <c r="M6" s="1">
        <f>L6/K6</f>
        <v>7.6127590363303951E-2</v>
      </c>
    </row>
    <row r="7" spans="1:13" x14ac:dyDescent="0.25">
      <c r="A7" t="s">
        <v>12</v>
      </c>
      <c r="B7">
        <v>7322</v>
      </c>
      <c r="C7" s="2">
        <f>Table1[[#This Row],[Total Circulation]]/Table1[[#Totals],[Total Circulation]]</f>
        <v>1.8043629011947435E-3</v>
      </c>
      <c r="D7">
        <v>2053</v>
      </c>
      <c r="E7">
        <v>11</v>
      </c>
      <c r="G7">
        <v>1644</v>
      </c>
      <c r="H7">
        <v>3250</v>
      </c>
      <c r="I7">
        <v>364</v>
      </c>
      <c r="J7" s="3">
        <f>Table1[[#This Row],[Circ %]]*375000</f>
        <v>676.63608794802883</v>
      </c>
      <c r="K7" s="3">
        <v>905.09520966451146</v>
      </c>
      <c r="L7" s="3">
        <f>Table1[[#This Row],[Collection Size]]-K7</f>
        <v>-228.45912171648263</v>
      </c>
      <c r="M7" s="1">
        <f>L7/K7</f>
        <v>-0.25241446344762425</v>
      </c>
    </row>
    <row r="8" spans="1:13" x14ac:dyDescent="0.25">
      <c r="A8" t="s">
        <v>13</v>
      </c>
      <c r="B8">
        <v>23403</v>
      </c>
      <c r="C8" s="2">
        <f>Table1[[#This Row],[Total Circulation]]/Table1[[#Totals],[Total Circulation]]</f>
        <v>5.7672090926878701E-3</v>
      </c>
      <c r="D8">
        <v>6828</v>
      </c>
      <c r="E8">
        <v>96</v>
      </c>
      <c r="F8">
        <v>22</v>
      </c>
      <c r="G8">
        <v>3467</v>
      </c>
      <c r="H8">
        <v>11677</v>
      </c>
      <c r="I8">
        <v>1313</v>
      </c>
      <c r="J8" s="3">
        <f>Table1[[#This Row],[Circ %]]*375000</f>
        <v>2162.7034097579512</v>
      </c>
      <c r="K8" s="3">
        <v>2443.7570660941806</v>
      </c>
      <c r="L8" s="3">
        <f>Table1[[#This Row],[Collection Size]]-K8</f>
        <v>-281.05365633622932</v>
      </c>
      <c r="M8" s="1">
        <f>L8/K8</f>
        <v>-0.11500883628561044</v>
      </c>
    </row>
    <row r="9" spans="1:13" x14ac:dyDescent="0.25">
      <c r="A9" t="s">
        <v>14</v>
      </c>
      <c r="B9">
        <v>70881</v>
      </c>
      <c r="C9" s="2">
        <f>Table1[[#This Row],[Total Circulation]]/Table1[[#Totals],[Total Circulation]]</f>
        <v>1.7467228462112076E-2</v>
      </c>
      <c r="D9">
        <v>21660</v>
      </c>
      <c r="E9">
        <v>773</v>
      </c>
      <c r="F9">
        <v>110</v>
      </c>
      <c r="G9">
        <v>8585</v>
      </c>
      <c r="H9">
        <v>33621</v>
      </c>
      <c r="I9">
        <v>6132</v>
      </c>
      <c r="J9" s="3">
        <f>Table1[[#This Row],[Circ %]]*375000</f>
        <v>6550.2106732920283</v>
      </c>
      <c r="K9" s="3">
        <v>6240.3932876868948</v>
      </c>
      <c r="L9" s="3">
        <f>Table1[[#This Row],[Collection Size]]-K9</f>
        <v>309.8173856051335</v>
      </c>
      <c r="M9" s="1">
        <f>L9/K9</f>
        <v>4.9647092951087456E-2</v>
      </c>
    </row>
    <row r="10" spans="1:13" x14ac:dyDescent="0.25">
      <c r="A10" t="s">
        <v>15</v>
      </c>
      <c r="B10">
        <v>21504</v>
      </c>
      <c r="C10" s="2">
        <f>Table1[[#This Row],[Total Circulation]]/Table1[[#Totals],[Total Circulation]]</f>
        <v>5.2992378895509104E-3</v>
      </c>
      <c r="D10">
        <v>5774</v>
      </c>
      <c r="E10">
        <v>103</v>
      </c>
      <c r="F10">
        <v>10</v>
      </c>
      <c r="G10">
        <v>1825</v>
      </c>
      <c r="H10">
        <v>11737</v>
      </c>
      <c r="I10">
        <v>2055</v>
      </c>
      <c r="J10" s="3">
        <f>Table1[[#This Row],[Circ %]]*375000</f>
        <v>1987.2142085815915</v>
      </c>
      <c r="K10" s="3">
        <v>1595.8257644084806</v>
      </c>
      <c r="L10" s="3">
        <f>Table1[[#This Row],[Collection Size]]-K10</f>
        <v>391.38844417311088</v>
      </c>
      <c r="M10" s="1">
        <f>L10/K10</f>
        <v>0.24525762956220068</v>
      </c>
    </row>
    <row r="11" spans="1:13" x14ac:dyDescent="0.25">
      <c r="A11" t="s">
        <v>16</v>
      </c>
      <c r="B11">
        <v>37837</v>
      </c>
      <c r="C11" s="2">
        <f>Table1[[#This Row],[Total Circulation]]/Table1[[#Totals],[Total Circulation]]</f>
        <v>9.3241845250622117E-3</v>
      </c>
      <c r="D11">
        <v>9827</v>
      </c>
      <c r="E11">
        <v>186</v>
      </c>
      <c r="F11">
        <v>28</v>
      </c>
      <c r="G11">
        <v>11779</v>
      </c>
      <c r="H11">
        <v>13077</v>
      </c>
      <c r="I11">
        <v>2940</v>
      </c>
      <c r="J11" s="3">
        <f>Table1[[#This Row],[Circ %]]*375000</f>
        <v>3496.5691968983292</v>
      </c>
      <c r="K11" s="3">
        <v>3525.10765869336</v>
      </c>
      <c r="L11" s="3">
        <f>Table1[[#This Row],[Collection Size]]-K11</f>
        <v>-28.538461795030798</v>
      </c>
      <c r="M11" s="1">
        <f>L11/K11</f>
        <v>-8.0957702737535844E-3</v>
      </c>
    </row>
    <row r="12" spans="1:13" x14ac:dyDescent="0.25">
      <c r="A12" t="s">
        <v>17</v>
      </c>
      <c r="B12">
        <v>35726</v>
      </c>
      <c r="C12" s="2">
        <f>Table1[[#This Row],[Total Circulation]]/Table1[[#Totals],[Total Circulation]]</f>
        <v>8.8039700912432954E-3</v>
      </c>
      <c r="D12">
        <v>11810</v>
      </c>
      <c r="E12">
        <v>160</v>
      </c>
      <c r="F12">
        <v>14</v>
      </c>
      <c r="G12">
        <v>6033</v>
      </c>
      <c r="H12">
        <v>14818</v>
      </c>
      <c r="I12">
        <v>2891</v>
      </c>
      <c r="J12" s="3">
        <f>Table1[[#This Row],[Circ %]]*375000</f>
        <v>3301.4887842162357</v>
      </c>
      <c r="K12" s="3">
        <v>2781.9768549688138</v>
      </c>
      <c r="L12" s="3">
        <f>Table1[[#This Row],[Collection Size]]-K12</f>
        <v>519.5119292474219</v>
      </c>
      <c r="M12" s="1">
        <f>L12/K12</f>
        <v>0.18674200265884155</v>
      </c>
    </row>
    <row r="13" spans="1:13" x14ac:dyDescent="0.25">
      <c r="A13" t="s">
        <v>18</v>
      </c>
      <c r="B13">
        <v>66637</v>
      </c>
      <c r="C13" s="2">
        <f>Table1[[#This Row],[Total Circulation]]/Table1[[#Totals],[Total Circulation]]</f>
        <v>1.6421378127139324E-2</v>
      </c>
      <c r="D13">
        <v>18803</v>
      </c>
      <c r="E13">
        <v>328</v>
      </c>
      <c r="F13">
        <v>58</v>
      </c>
      <c r="G13">
        <v>7398</v>
      </c>
      <c r="H13">
        <v>34087</v>
      </c>
      <c r="I13">
        <v>5963</v>
      </c>
      <c r="J13" s="3">
        <f>Table1[[#This Row],[Circ %]]*375000</f>
        <v>6158.0167976772464</v>
      </c>
      <c r="K13" s="3">
        <v>6530.9764865791849</v>
      </c>
      <c r="L13" s="3">
        <f>Table1[[#This Row],[Collection Size]]-K13</f>
        <v>-372.95968890193853</v>
      </c>
      <c r="M13" s="1">
        <f>L13/K13</f>
        <v>-5.7106267289179682E-2</v>
      </c>
    </row>
    <row r="14" spans="1:13" x14ac:dyDescent="0.25">
      <c r="A14" t="s">
        <v>19</v>
      </c>
      <c r="B14">
        <v>54797</v>
      </c>
      <c r="C14" s="2">
        <f>Table1[[#This Row],[Total Circulation]]/Table1[[#Totals],[Total Circulation]]</f>
        <v>1.3503642979618733E-2</v>
      </c>
      <c r="D14">
        <v>13917</v>
      </c>
      <c r="E14">
        <v>916</v>
      </c>
      <c r="F14">
        <v>42</v>
      </c>
      <c r="G14">
        <v>6457</v>
      </c>
      <c r="H14">
        <v>26658</v>
      </c>
      <c r="I14">
        <v>6807</v>
      </c>
      <c r="J14" s="3">
        <f>Table1[[#This Row],[Circ %]]*375000</f>
        <v>5063.8661173570254</v>
      </c>
      <c r="K14" s="3">
        <v>4430.2028683578719</v>
      </c>
      <c r="L14" s="3">
        <f>Table1[[#This Row],[Collection Size]]-K14</f>
        <v>633.66324899915344</v>
      </c>
      <c r="M14" s="1">
        <f>L14/K14</f>
        <v>0.14303255806297449</v>
      </c>
    </row>
    <row r="15" spans="1:13" x14ac:dyDescent="0.25">
      <c r="A15" t="s">
        <v>20</v>
      </c>
      <c r="B15">
        <v>38570</v>
      </c>
      <c r="C15" s="2">
        <f>Table1[[#This Row],[Total Circulation]]/Table1[[#Totals],[Total Circulation]]</f>
        <v>9.5048179594484101E-3</v>
      </c>
      <c r="D15">
        <v>11268</v>
      </c>
      <c r="E15">
        <v>327</v>
      </c>
      <c r="F15">
        <v>49</v>
      </c>
      <c r="G15">
        <v>5179</v>
      </c>
      <c r="H15">
        <v>19052</v>
      </c>
      <c r="I15">
        <v>2695</v>
      </c>
      <c r="J15" s="3">
        <f>Table1[[#This Row],[Circ %]]*375000</f>
        <v>3564.3067347931537</v>
      </c>
      <c r="K15" s="3">
        <v>3606.0898616633426</v>
      </c>
      <c r="L15" s="3">
        <f>Table1[[#This Row],[Collection Size]]-K15</f>
        <v>-41.78312687018888</v>
      </c>
      <c r="M15" s="1">
        <f>L15/K15</f>
        <v>-1.1586823532710309E-2</v>
      </c>
    </row>
    <row r="16" spans="1:13" x14ac:dyDescent="0.25">
      <c r="A16" t="s">
        <v>21</v>
      </c>
      <c r="B16">
        <v>21891</v>
      </c>
      <c r="C16" s="2">
        <f>Table1[[#This Row],[Total Circulation]]/Table1[[#Totals],[Total Circulation]]</f>
        <v>5.3946064285788214E-3</v>
      </c>
      <c r="D16">
        <v>6387</v>
      </c>
      <c r="E16">
        <v>120</v>
      </c>
      <c r="F16">
        <v>42</v>
      </c>
      <c r="G16">
        <v>3035</v>
      </c>
      <c r="H16">
        <v>10586</v>
      </c>
      <c r="I16">
        <v>1721</v>
      </c>
      <c r="J16" s="3">
        <f>Table1[[#This Row],[Circ %]]*375000</f>
        <v>2022.9774107170581</v>
      </c>
      <c r="K16" s="3">
        <v>2496.1573150747577</v>
      </c>
      <c r="L16" s="3">
        <f>Table1[[#This Row],[Collection Size]]-K16</f>
        <v>-473.17990435769957</v>
      </c>
      <c r="M16" s="1">
        <f>L16/K16</f>
        <v>-0.18956333461039424</v>
      </c>
    </row>
    <row r="17" spans="1:13" x14ac:dyDescent="0.25">
      <c r="A17" t="s">
        <v>22</v>
      </c>
      <c r="B17">
        <v>69347</v>
      </c>
      <c r="C17" s="2">
        <f>Table1[[#This Row],[Total Circulation]]/Table1[[#Totals],[Total Circulation]]</f>
        <v>1.7089204330668108E-2</v>
      </c>
      <c r="D17">
        <v>18657</v>
      </c>
      <c r="E17">
        <v>502</v>
      </c>
      <c r="F17">
        <v>53</v>
      </c>
      <c r="G17">
        <v>11193</v>
      </c>
      <c r="H17">
        <v>33313</v>
      </c>
      <c r="I17">
        <v>5629</v>
      </c>
      <c r="J17" s="3">
        <f>Table1[[#This Row],[Circ %]]*375000</f>
        <v>6408.4516240005405</v>
      </c>
      <c r="K17" s="3">
        <v>8050.5837070159168</v>
      </c>
      <c r="L17" s="3">
        <f>Table1[[#This Row],[Collection Size]]-K17</f>
        <v>-1642.1320830153763</v>
      </c>
      <c r="M17" s="1">
        <f>L17/K17</f>
        <v>-0.20397677271329931</v>
      </c>
    </row>
    <row r="18" spans="1:13" x14ac:dyDescent="0.25">
      <c r="A18" t="s">
        <v>23</v>
      </c>
      <c r="B18">
        <v>30995</v>
      </c>
      <c r="C18" s="2">
        <f>Table1[[#This Row],[Total Circulation]]/Table1[[#Totals],[Total Circulation]]</f>
        <v>7.6381081839020865E-3</v>
      </c>
      <c r="D18">
        <v>9651</v>
      </c>
      <c r="E18">
        <v>236</v>
      </c>
      <c r="F18">
        <v>33</v>
      </c>
      <c r="G18">
        <v>3595</v>
      </c>
      <c r="H18">
        <v>14310</v>
      </c>
      <c r="I18">
        <v>3170</v>
      </c>
      <c r="J18" s="3">
        <f>Table1[[#This Row],[Circ %]]*375000</f>
        <v>2864.2905689632826</v>
      </c>
      <c r="K18" s="3">
        <v>3358.3795937551604</v>
      </c>
      <c r="L18" s="3">
        <f>Table1[[#This Row],[Collection Size]]-K18</f>
        <v>-494.08902479187782</v>
      </c>
      <c r="M18" s="1">
        <f>L18/K18</f>
        <v>-0.14712125624828903</v>
      </c>
    </row>
    <row r="19" spans="1:13" x14ac:dyDescent="0.25">
      <c r="A19" t="s">
        <v>24</v>
      </c>
      <c r="B19">
        <v>76478</v>
      </c>
      <c r="C19" s="2">
        <f>Table1[[#This Row],[Total Circulation]]/Table1[[#Totals],[Total Circulation]]</f>
        <v>1.8846499038182408E-2</v>
      </c>
      <c r="D19">
        <v>24679</v>
      </c>
      <c r="E19">
        <v>909</v>
      </c>
      <c r="F19">
        <v>105</v>
      </c>
      <c r="G19">
        <v>9271</v>
      </c>
      <c r="H19">
        <v>35341</v>
      </c>
      <c r="I19">
        <v>6173</v>
      </c>
      <c r="J19" s="3">
        <f>Table1[[#This Row],[Circ %]]*375000</f>
        <v>7067.4371393184028</v>
      </c>
      <c r="K19" s="3">
        <v>7255.0526543107935</v>
      </c>
      <c r="L19" s="3">
        <f>Table1[[#This Row],[Collection Size]]-K19</f>
        <v>-187.61551499239067</v>
      </c>
      <c r="M19" s="1">
        <f>L19/K19</f>
        <v>-2.5859979786764697E-2</v>
      </c>
    </row>
    <row r="20" spans="1:13" x14ac:dyDescent="0.25">
      <c r="A20" t="s">
        <v>25</v>
      </c>
      <c r="B20">
        <v>58100</v>
      </c>
      <c r="C20" s="2">
        <f>Table1[[#This Row],[Total Circulation]]/Table1[[#Totals],[Total Circulation]]</f>
        <v>1.4317602370856952E-2</v>
      </c>
      <c r="D20">
        <v>16162</v>
      </c>
      <c r="E20">
        <v>341</v>
      </c>
      <c r="F20">
        <v>44</v>
      </c>
      <c r="G20">
        <v>9726</v>
      </c>
      <c r="H20">
        <v>26652</v>
      </c>
      <c r="I20">
        <v>5175</v>
      </c>
      <c r="J20" s="3">
        <f>Table1[[#This Row],[Circ %]]*375000</f>
        <v>5369.1008890713565</v>
      </c>
      <c r="K20" s="3">
        <v>6197.5203567027866</v>
      </c>
      <c r="L20" s="3">
        <f>Table1[[#This Row],[Collection Size]]-K20</f>
        <v>-828.41946763143005</v>
      </c>
      <c r="M20" s="1">
        <f>L20/K20</f>
        <v>-0.13366950327730218</v>
      </c>
    </row>
    <row r="21" spans="1:13" x14ac:dyDescent="0.25">
      <c r="A21" t="s">
        <v>26</v>
      </c>
      <c r="B21">
        <v>174</v>
      </c>
      <c r="C21" s="2">
        <f>Table1[[#This Row],[Total Circulation]]/Table1[[#Totals],[Total Circulation]]</f>
        <v>4.287887801254922E-5</v>
      </c>
      <c r="D21">
        <v>47</v>
      </c>
      <c r="G21">
        <v>18</v>
      </c>
      <c r="H21">
        <v>97</v>
      </c>
      <c r="I21">
        <v>12</v>
      </c>
      <c r="J21" s="3">
        <f>Table1[[#This Row],[Circ %]]*375000</f>
        <v>16.079579254705958</v>
      </c>
      <c r="K21" s="3">
        <v>23.818294991171353</v>
      </c>
      <c r="L21" s="3">
        <f>Table1[[#This Row],[Collection Size]]-K21</f>
        <v>-7.7387157364653945</v>
      </c>
      <c r="M21" s="1">
        <f>L21/K21</f>
        <v>-0.32490636879482254</v>
      </c>
    </row>
    <row r="22" spans="1:13" x14ac:dyDescent="0.25">
      <c r="A22" t="s">
        <v>27</v>
      </c>
      <c r="B22">
        <v>2909</v>
      </c>
      <c r="C22" s="2">
        <f>Table1[[#This Row],[Total Circulation]]/Table1[[#Totals],[Total Circulation]]</f>
        <v>7.1686583987646939E-4</v>
      </c>
      <c r="D22">
        <v>890</v>
      </c>
      <c r="G22">
        <v>376</v>
      </c>
      <c r="H22">
        <v>1343</v>
      </c>
      <c r="I22">
        <v>300</v>
      </c>
      <c r="J22" s="3">
        <f>Table1[[#This Row],[Circ %]]*375000</f>
        <v>268.824689953676</v>
      </c>
      <c r="K22" s="3">
        <v>476.36589982342701</v>
      </c>
      <c r="L22" s="3">
        <f>Table1[[#This Row],[Collection Size]]-K22</f>
        <v>-207.54120986975101</v>
      </c>
      <c r="M22" s="1">
        <f>L22/K22</f>
        <v>-0.43567604219084455</v>
      </c>
    </row>
    <row r="23" spans="1:13" x14ac:dyDescent="0.25">
      <c r="A23" t="s">
        <v>28</v>
      </c>
      <c r="B23">
        <v>30577</v>
      </c>
      <c r="C23" s="2">
        <f>Table1[[#This Row],[Total Circulation]]/Table1[[#Totals],[Total Circulation]]</f>
        <v>7.5351003045386064E-3</v>
      </c>
      <c r="D23">
        <v>7455</v>
      </c>
      <c r="E23">
        <v>358</v>
      </c>
      <c r="F23">
        <v>35</v>
      </c>
      <c r="G23">
        <v>6893</v>
      </c>
      <c r="H23">
        <v>13749</v>
      </c>
      <c r="I23">
        <v>2087</v>
      </c>
      <c r="J23" s="3">
        <f>Table1[[#This Row],[Circ %]]*375000</f>
        <v>2825.6626142019772</v>
      </c>
      <c r="K23" s="3">
        <v>2958.2322379034817</v>
      </c>
      <c r="L23" s="3">
        <f>Table1[[#This Row],[Collection Size]]-K23</f>
        <v>-132.5696237015045</v>
      </c>
      <c r="M23" s="1">
        <f>L23/K23</f>
        <v>-4.4813798593263066E-2</v>
      </c>
    </row>
    <row r="24" spans="1:13" x14ac:dyDescent="0.25">
      <c r="A24" t="s">
        <v>29</v>
      </c>
      <c r="B24">
        <v>18310</v>
      </c>
      <c r="C24" s="2">
        <f>Table1[[#This Row],[Total Circulation]]/Table1[[#Totals],[Total Circulation]]</f>
        <v>4.512139404653886E-3</v>
      </c>
      <c r="D24">
        <v>5839</v>
      </c>
      <c r="E24">
        <v>154</v>
      </c>
      <c r="F24">
        <v>23</v>
      </c>
      <c r="G24">
        <v>2475</v>
      </c>
      <c r="H24">
        <v>8236</v>
      </c>
      <c r="I24">
        <v>1583</v>
      </c>
      <c r="J24" s="3">
        <f>Table1[[#This Row],[Circ %]]*375000</f>
        <v>1692.0522767452073</v>
      </c>
      <c r="K24" s="3">
        <v>2310.3746141436213</v>
      </c>
      <c r="L24" s="3">
        <f>Table1[[#This Row],[Collection Size]]-K24</f>
        <v>-618.32233739841399</v>
      </c>
      <c r="M24" s="1">
        <f>L24/K24</f>
        <v>-0.26762860603348754</v>
      </c>
    </row>
    <row r="25" spans="1:13" x14ac:dyDescent="0.25">
      <c r="A25" t="s">
        <v>30</v>
      </c>
      <c r="B25">
        <v>3181</v>
      </c>
      <c r="C25" s="2">
        <f>Table1[[#This Row],[Total Circulation]]/Table1[[#Totals],[Total Circulation]]</f>
        <v>7.8389489056275325E-4</v>
      </c>
      <c r="D25">
        <v>751</v>
      </c>
      <c r="E25">
        <v>60</v>
      </c>
      <c r="F25">
        <v>2</v>
      </c>
      <c r="G25">
        <v>284</v>
      </c>
      <c r="H25">
        <v>1601</v>
      </c>
      <c r="I25">
        <v>483</v>
      </c>
      <c r="J25" s="3">
        <f>Table1[[#This Row],[Circ %]]*375000</f>
        <v>293.96058396103246</v>
      </c>
      <c r="K25" s="3">
        <v>347.74710687110172</v>
      </c>
      <c r="L25" s="3">
        <f>Table1[[#This Row],[Collection Size]]-K25</f>
        <v>-53.786522910069266</v>
      </c>
      <c r="M25" s="1">
        <f>L25/K25</f>
        <v>-0.15467137424670549</v>
      </c>
    </row>
    <row r="26" spans="1:13" x14ac:dyDescent="0.25">
      <c r="A26" t="s">
        <v>31</v>
      </c>
      <c r="B26">
        <v>15967</v>
      </c>
      <c r="C26" s="2">
        <f>Table1[[#This Row],[Total Circulation]]/Table1[[#Totals],[Total Circulation]]</f>
        <v>3.9347531334849046E-3</v>
      </c>
      <c r="D26">
        <v>4446</v>
      </c>
      <c r="E26">
        <v>162</v>
      </c>
      <c r="F26">
        <v>6</v>
      </c>
      <c r="G26">
        <v>1646</v>
      </c>
      <c r="H26">
        <v>8525</v>
      </c>
      <c r="I26">
        <v>1182</v>
      </c>
      <c r="J26" s="3">
        <f>Table1[[#This Row],[Circ %]]*375000</f>
        <v>1475.5324250568392</v>
      </c>
      <c r="K26" s="3">
        <v>1805.4267603307885</v>
      </c>
      <c r="L26" s="3">
        <f>Table1[[#This Row],[Collection Size]]-K26</f>
        <v>-329.89433527394931</v>
      </c>
      <c r="M26" s="1">
        <f>L26/K26</f>
        <v>-0.18272374295233465</v>
      </c>
    </row>
    <row r="27" spans="1:13" x14ac:dyDescent="0.25">
      <c r="A27" t="s">
        <v>32</v>
      </c>
      <c r="B27">
        <v>25865</v>
      </c>
      <c r="C27" s="2">
        <f>Table1[[#This Row],[Total Circulation]]/Table1[[#Totals],[Total Circulation]]</f>
        <v>6.3739205735321011E-3</v>
      </c>
      <c r="D27">
        <v>7560</v>
      </c>
      <c r="E27">
        <v>225</v>
      </c>
      <c r="F27">
        <v>16</v>
      </c>
      <c r="G27">
        <v>3409</v>
      </c>
      <c r="H27">
        <v>12497</v>
      </c>
      <c r="I27">
        <v>2158</v>
      </c>
      <c r="J27" s="3">
        <f>Table1[[#This Row],[Circ %]]*375000</f>
        <v>2390.2202150745379</v>
      </c>
      <c r="K27" s="3">
        <v>2739.1039239847055</v>
      </c>
      <c r="L27" s="3">
        <f>Table1[[#This Row],[Collection Size]]-K27</f>
        <v>-348.88370891016757</v>
      </c>
      <c r="M27" s="1">
        <f>L27/K27</f>
        <v>-0.12737147570605126</v>
      </c>
    </row>
    <row r="28" spans="1:13" x14ac:dyDescent="0.25">
      <c r="A28" t="s">
        <v>33</v>
      </c>
      <c r="B28">
        <v>905</v>
      </c>
      <c r="C28" s="2">
        <f>Table1[[#This Row],[Total Circulation]]/Table1[[#Totals],[Total Circulation]]</f>
        <v>2.2301945173193701E-4</v>
      </c>
      <c r="D28">
        <v>194</v>
      </c>
      <c r="G28">
        <v>63</v>
      </c>
      <c r="H28">
        <v>587</v>
      </c>
      <c r="I28">
        <v>61</v>
      </c>
      <c r="J28" s="3">
        <f>Table1[[#This Row],[Circ %]]*375000</f>
        <v>83.632294399476379</v>
      </c>
      <c r="K28" s="3">
        <v>104.80049796115394</v>
      </c>
      <c r="L28" s="3">
        <f>Table1[[#This Row],[Collection Size]]-K28</f>
        <v>-21.168203561677558</v>
      </c>
      <c r="M28" s="1">
        <f>L28/K28</f>
        <v>-0.2019857154640993</v>
      </c>
    </row>
    <row r="29" spans="1:13" x14ac:dyDescent="0.25">
      <c r="A29" t="s">
        <v>34</v>
      </c>
      <c r="B29">
        <v>608</v>
      </c>
      <c r="C29" s="2">
        <f>Table1[[#This Row],[Total Circulation]]/Table1[[#Totals],[Total Circulation]]</f>
        <v>1.4982964271051681E-4</v>
      </c>
      <c r="D29">
        <v>194</v>
      </c>
      <c r="G29">
        <v>83</v>
      </c>
      <c r="H29">
        <v>278</v>
      </c>
      <c r="I29">
        <v>53</v>
      </c>
      <c r="J29" s="3">
        <f>Table1[[#This Row],[Circ %]]*375000</f>
        <v>56.186116016443805</v>
      </c>
      <c r="K29" s="3">
        <v>71.454884973514055</v>
      </c>
      <c r="L29" s="3">
        <f>Table1[[#This Row],[Collection Size]]-K29</f>
        <v>-15.26876895707025</v>
      </c>
      <c r="M29" s="1">
        <f>L29/K29</f>
        <v>-0.21368404641236038</v>
      </c>
    </row>
    <row r="30" spans="1:13" x14ac:dyDescent="0.25">
      <c r="A30" t="s">
        <v>35</v>
      </c>
      <c r="B30">
        <v>1306</v>
      </c>
      <c r="C30" s="2">
        <f>Table1[[#This Row],[Total Circulation]]/Table1[[#Totals],[Total Circulation]]</f>
        <v>3.2183801542752462E-4</v>
      </c>
      <c r="D30">
        <v>459</v>
      </c>
      <c r="E30">
        <v>43</v>
      </c>
      <c r="F30">
        <v>7</v>
      </c>
      <c r="G30">
        <v>122</v>
      </c>
      <c r="H30">
        <v>562</v>
      </c>
      <c r="I30">
        <v>113</v>
      </c>
      <c r="J30" s="3">
        <f>Table1[[#This Row],[Circ %]]*375000</f>
        <v>120.68925578532173</v>
      </c>
      <c r="K30" s="3">
        <v>133.38245195055958</v>
      </c>
      <c r="L30" s="3">
        <f>Table1[[#This Row],[Collection Size]]-K30</f>
        <v>-12.69319616523785</v>
      </c>
      <c r="M30" s="1">
        <f>L30/K30</f>
        <v>-9.5163913840351305E-2</v>
      </c>
    </row>
    <row r="31" spans="1:13" x14ac:dyDescent="0.25">
      <c r="A31" t="s">
        <v>36</v>
      </c>
      <c r="B31">
        <v>26903</v>
      </c>
      <c r="C31" s="2">
        <f>Table1[[#This Row],[Total Circulation]]/Table1[[#Totals],[Total Circulation]]</f>
        <v>6.6297152596069631E-3</v>
      </c>
      <c r="D31">
        <v>7134</v>
      </c>
      <c r="E31">
        <v>495</v>
      </c>
      <c r="F31">
        <v>109</v>
      </c>
      <c r="G31">
        <v>2924</v>
      </c>
      <c r="H31">
        <v>14179</v>
      </c>
      <c r="I31">
        <v>2062</v>
      </c>
      <c r="J31" s="3">
        <f>Table1[[#This Row],[Circ %]]*375000</f>
        <v>2486.1432223526112</v>
      </c>
      <c r="K31" s="3">
        <v>3077.3237128593387</v>
      </c>
      <c r="L31" s="3">
        <f>Table1[[#This Row],[Collection Size]]-K31</f>
        <v>-591.18049050672744</v>
      </c>
      <c r="M31" s="1">
        <f>L31/K31</f>
        <v>-0.19210864558588273</v>
      </c>
    </row>
    <row r="32" spans="1:13" x14ac:dyDescent="0.25">
      <c r="A32" t="s">
        <v>37</v>
      </c>
      <c r="B32">
        <v>1706</v>
      </c>
      <c r="C32" s="2">
        <f>Table1[[#This Row],[Total Circulation]]/Table1[[#Totals],[Total Circulation]]</f>
        <v>4.2041014878970671E-4</v>
      </c>
      <c r="D32">
        <v>605</v>
      </c>
      <c r="E32">
        <v>5</v>
      </c>
      <c r="G32">
        <v>214</v>
      </c>
      <c r="H32">
        <v>689</v>
      </c>
      <c r="I32">
        <v>193</v>
      </c>
      <c r="J32" s="3">
        <f>Table1[[#This Row],[Circ %]]*375000</f>
        <v>157.65380579614001</v>
      </c>
      <c r="K32" s="3">
        <v>133.38245195055958</v>
      </c>
      <c r="L32" s="3">
        <f>Table1[[#This Row],[Collection Size]]-K32</f>
        <v>24.271353845580421</v>
      </c>
      <c r="M32" s="1">
        <f>L32/K32</f>
        <v>0.18196811867408916</v>
      </c>
    </row>
    <row r="33" spans="1:13" x14ac:dyDescent="0.25">
      <c r="A33" t="s">
        <v>38</v>
      </c>
      <c r="B33">
        <v>10565</v>
      </c>
      <c r="C33" s="2">
        <f>Table1[[#This Row],[Total Circulation]]/Table1[[#Totals],[Total Circulation]]</f>
        <v>2.6035364724286349E-3</v>
      </c>
      <c r="D33">
        <v>3595</v>
      </c>
      <c r="E33">
        <v>142</v>
      </c>
      <c r="F33">
        <v>23</v>
      </c>
      <c r="G33">
        <v>1327</v>
      </c>
      <c r="H33">
        <v>4336</v>
      </c>
      <c r="I33">
        <v>1142</v>
      </c>
      <c r="J33" s="3">
        <f>Table1[[#This Row],[Circ %]]*375000</f>
        <v>976.3261771607381</v>
      </c>
      <c r="K33" s="3">
        <v>1257.6059755338474</v>
      </c>
      <c r="L33" s="3">
        <f>Table1[[#This Row],[Collection Size]]-K33</f>
        <v>-281.27979837310932</v>
      </c>
      <c r="M33" s="1">
        <f>L33/K33</f>
        <v>-0.22366289906797512</v>
      </c>
    </row>
    <row r="34" spans="1:13" x14ac:dyDescent="0.25">
      <c r="A34" t="s">
        <v>39</v>
      </c>
      <c r="B34">
        <v>326</v>
      </c>
      <c r="C34" s="2">
        <f>Table1[[#This Row],[Total Circulation]]/Table1[[#Totals],[Total Circulation]]</f>
        <v>8.0336288690178423E-5</v>
      </c>
      <c r="D34">
        <v>95</v>
      </c>
      <c r="G34">
        <v>15</v>
      </c>
      <c r="H34">
        <v>188</v>
      </c>
      <c r="I34">
        <v>28</v>
      </c>
      <c r="J34" s="3">
        <f>Table1[[#This Row],[Circ %]]*375000</f>
        <v>30.12610825881691</v>
      </c>
      <c r="K34" s="3">
        <v>38.109271985874159</v>
      </c>
      <c r="L34" s="3">
        <f>Table1[[#This Row],[Collection Size]]-K34</f>
        <v>-7.9831637270572493</v>
      </c>
      <c r="M34" s="1">
        <f>L34/K34</f>
        <v>-0.20948087725255793</v>
      </c>
    </row>
    <row r="35" spans="1:13" x14ac:dyDescent="0.25">
      <c r="A35" t="s">
        <v>40</v>
      </c>
      <c r="B35">
        <v>8204</v>
      </c>
      <c r="C35" s="2">
        <f>Table1[[#This Row],[Total Circulation]]/Table1[[#Totals],[Total Circulation]]</f>
        <v>2.0217144552583553E-3</v>
      </c>
      <c r="D35">
        <v>2573</v>
      </c>
      <c r="E35">
        <v>82</v>
      </c>
      <c r="F35">
        <v>13</v>
      </c>
      <c r="G35">
        <v>1017</v>
      </c>
      <c r="H35">
        <v>3769</v>
      </c>
      <c r="I35">
        <v>750</v>
      </c>
      <c r="J35" s="3">
        <f>Table1[[#This Row],[Circ %]]*375000</f>
        <v>758.14292072188323</v>
      </c>
      <c r="K35" s="3">
        <v>838.4039836892315</v>
      </c>
      <c r="L35" s="3">
        <f>Table1[[#This Row],[Collection Size]]-K35</f>
        <v>-80.261062967348266</v>
      </c>
      <c r="M35" s="1">
        <f>L35/K35</f>
        <v>-9.5730774815948841E-2</v>
      </c>
    </row>
    <row r="36" spans="1:13" x14ac:dyDescent="0.25">
      <c r="A36" t="s">
        <v>41</v>
      </c>
      <c r="B36">
        <v>162369</v>
      </c>
      <c r="C36" s="2">
        <f>Table1[[#This Row],[Total Circulation]]/Table1[[#Totals],[Total Circulation]]</f>
        <v>4.0012646804710367E-2</v>
      </c>
      <c r="D36">
        <v>47923</v>
      </c>
      <c r="E36">
        <v>2800</v>
      </c>
      <c r="F36">
        <v>438</v>
      </c>
      <c r="G36">
        <v>21061</v>
      </c>
      <c r="H36">
        <v>77088</v>
      </c>
      <c r="I36">
        <v>13059</v>
      </c>
      <c r="J36" s="3">
        <f>Table1[[#This Row],[Circ %]]*375000</f>
        <v>15004.742551766387</v>
      </c>
      <c r="K36" s="3">
        <v>13490.682282999453</v>
      </c>
      <c r="L36" s="3">
        <f>Table1[[#This Row],[Collection Size]]-K36</f>
        <v>1514.0602687669343</v>
      </c>
      <c r="M36" s="1">
        <f>L36/K36</f>
        <v>0.11223007383954976</v>
      </c>
    </row>
    <row r="37" spans="1:13" x14ac:dyDescent="0.25">
      <c r="A37" t="s">
        <v>42</v>
      </c>
      <c r="B37">
        <v>46697</v>
      </c>
      <c r="C37" s="2">
        <f>Table1[[#This Row],[Total Circulation]]/Table1[[#Totals],[Total Circulation]]</f>
        <v>1.1507557279034545E-2</v>
      </c>
      <c r="D37">
        <v>16390</v>
      </c>
      <c r="E37">
        <v>369</v>
      </c>
      <c r="F37">
        <v>55</v>
      </c>
      <c r="G37">
        <v>5230</v>
      </c>
      <c r="H37">
        <v>20474</v>
      </c>
      <c r="I37">
        <v>4179</v>
      </c>
      <c r="J37" s="3">
        <f>Table1[[#This Row],[Circ %]]*375000</f>
        <v>4315.3339796379541</v>
      </c>
      <c r="K37" s="3">
        <v>4153.9106464602837</v>
      </c>
      <c r="L37" s="3">
        <f>Table1[[#This Row],[Collection Size]]-K37</f>
        <v>161.42333317767043</v>
      </c>
      <c r="M37" s="1">
        <f>L37/K37</f>
        <v>3.8860569452842185E-2</v>
      </c>
    </row>
    <row r="38" spans="1:13" x14ac:dyDescent="0.25">
      <c r="A38" t="s">
        <v>43</v>
      </c>
      <c r="B38">
        <v>5468</v>
      </c>
      <c r="C38" s="2">
        <f>Table1[[#This Row],[Total Circulation]]/Table1[[#Totals],[Total Circulation]]</f>
        <v>1.3474810630610295E-3</v>
      </c>
      <c r="D38">
        <v>1343</v>
      </c>
      <c r="E38">
        <v>29</v>
      </c>
      <c r="F38">
        <v>1</v>
      </c>
      <c r="G38">
        <v>424</v>
      </c>
      <c r="H38">
        <v>3330</v>
      </c>
      <c r="I38">
        <v>341</v>
      </c>
      <c r="J38" s="3">
        <f>Table1[[#This Row],[Circ %]]*375000</f>
        <v>505.30539864788608</v>
      </c>
      <c r="K38" s="3">
        <v>385.85637885697588</v>
      </c>
      <c r="L38" s="3">
        <f>Table1[[#This Row],[Collection Size]]-K38</f>
        <v>119.4490197909102</v>
      </c>
      <c r="M38" s="1">
        <f>L38/K38</f>
        <v>0.30956860203984338</v>
      </c>
    </row>
    <row r="39" spans="1:13" x14ac:dyDescent="0.25">
      <c r="A39" t="s">
        <v>44</v>
      </c>
      <c r="B39">
        <v>266</v>
      </c>
      <c r="C39" s="2">
        <f>Table1[[#This Row],[Total Circulation]]/Table1[[#Totals],[Total Circulation]]</f>
        <v>6.555046868585111E-5</v>
      </c>
      <c r="D39">
        <v>170</v>
      </c>
      <c r="G39">
        <v>25</v>
      </c>
      <c r="H39">
        <v>34</v>
      </c>
      <c r="I39">
        <v>37</v>
      </c>
      <c r="J39" s="3">
        <f>Table1[[#This Row],[Circ %]]*375000</f>
        <v>24.581425757194165</v>
      </c>
      <c r="K39" s="3">
        <v>4.7636589982342699</v>
      </c>
      <c r="L39" s="3">
        <f>Table1[[#This Row],[Collection Size]]-K39</f>
        <v>19.817766758959895</v>
      </c>
      <c r="M39" s="1">
        <f>L39/K39</f>
        <v>4.1601984454188852</v>
      </c>
    </row>
    <row r="40" spans="1:13" x14ac:dyDescent="0.25">
      <c r="A40" t="s">
        <v>45</v>
      </c>
      <c r="B40">
        <v>284633</v>
      </c>
      <c r="C40" s="2">
        <f>Table1[[#This Row],[Total Circulation]]/Table1[[#Totals],[Total Circulation]]</f>
        <v>7.014220508819495E-2</v>
      </c>
      <c r="D40">
        <v>93354</v>
      </c>
      <c r="E40">
        <v>2072</v>
      </c>
      <c r="F40">
        <v>214</v>
      </c>
      <c r="G40">
        <v>41230</v>
      </c>
      <c r="H40">
        <v>125567</v>
      </c>
      <c r="I40">
        <v>22196</v>
      </c>
      <c r="J40" s="3">
        <f>Table1[[#This Row],[Circ %]]*375000</f>
        <v>26303.326908073108</v>
      </c>
      <c r="K40" s="3">
        <v>23884.986217146634</v>
      </c>
      <c r="L40" s="3">
        <f>Table1[[#This Row],[Collection Size]]-K40</f>
        <v>2418.3406909264741</v>
      </c>
      <c r="M40" s="1">
        <f>L40/K40</f>
        <v>0.1012494070099311</v>
      </c>
    </row>
    <row r="41" spans="1:13" x14ac:dyDescent="0.25">
      <c r="A41" t="s">
        <v>46</v>
      </c>
      <c r="B41">
        <v>133961</v>
      </c>
      <c r="C41" s="2">
        <f>Table1[[#This Row],[Total Circulation]]/Table1[[#Totals],[Total Circulation]]</f>
        <v>3.3012053893328196E-2</v>
      </c>
      <c r="D41">
        <v>41155</v>
      </c>
      <c r="E41">
        <v>1802</v>
      </c>
      <c r="F41">
        <v>227</v>
      </c>
      <c r="G41">
        <v>18503</v>
      </c>
      <c r="H41">
        <v>59681</v>
      </c>
      <c r="I41">
        <v>12593</v>
      </c>
      <c r="J41" s="3">
        <f>Table1[[#This Row],[Circ %]]*375000</f>
        <v>12379.520209998074</v>
      </c>
      <c r="K41" s="3">
        <v>13743.15620990587</v>
      </c>
      <c r="L41" s="3">
        <f>Table1[[#This Row],[Collection Size]]-K41</f>
        <v>-1363.6359999077958</v>
      </c>
      <c r="M41" s="1">
        <f>L41/K41</f>
        <v>-9.922291350548039E-2</v>
      </c>
    </row>
    <row r="42" spans="1:13" x14ac:dyDescent="0.25">
      <c r="A42" t="s">
        <v>47</v>
      </c>
      <c r="B42">
        <v>105405</v>
      </c>
      <c r="C42" s="2">
        <f>Table1[[#This Row],[Total Circulation]]/Table1[[#Totals],[Total Circulation]]</f>
        <v>2.5974989292602012E-2</v>
      </c>
      <c r="D42">
        <v>36337</v>
      </c>
      <c r="E42">
        <v>1106</v>
      </c>
      <c r="F42">
        <v>97</v>
      </c>
      <c r="G42">
        <v>10676</v>
      </c>
      <c r="H42">
        <v>48100</v>
      </c>
      <c r="I42">
        <v>9089</v>
      </c>
      <c r="J42" s="3">
        <f>Table1[[#This Row],[Circ %]]*375000</f>
        <v>9740.6209847257542</v>
      </c>
      <c r="K42" s="3">
        <v>8998.5518476645375</v>
      </c>
      <c r="L42" s="3">
        <f>Table1[[#This Row],[Collection Size]]-K42</f>
        <v>742.06913706121668</v>
      </c>
      <c r="M42" s="1">
        <f>L42/K42</f>
        <v>8.2465395501811936E-2</v>
      </c>
    </row>
    <row r="43" spans="1:13" x14ac:dyDescent="0.25">
      <c r="A43" t="s">
        <v>48</v>
      </c>
      <c r="B43">
        <v>10778</v>
      </c>
      <c r="C43" s="2">
        <f>Table1[[#This Row],[Total Circulation]]/Table1[[#Totals],[Total Circulation]]</f>
        <v>2.6560261334439969E-3</v>
      </c>
      <c r="D43">
        <v>3461</v>
      </c>
      <c r="E43">
        <v>113</v>
      </c>
      <c r="F43">
        <v>5</v>
      </c>
      <c r="G43">
        <v>1047</v>
      </c>
      <c r="H43">
        <v>5107</v>
      </c>
      <c r="I43">
        <v>1045</v>
      </c>
      <c r="J43" s="3">
        <f>Table1[[#This Row],[Circ %]]*375000</f>
        <v>996.00980004149881</v>
      </c>
      <c r="K43" s="3">
        <v>1576.7711284155434</v>
      </c>
      <c r="L43" s="3">
        <f>Table1[[#This Row],[Collection Size]]-K43</f>
        <v>-580.76132837404464</v>
      </c>
      <c r="M43" s="1">
        <f>L43/K43</f>
        <v>-0.36832316238415441</v>
      </c>
    </row>
    <row r="44" spans="1:13" x14ac:dyDescent="0.25">
      <c r="A44" t="s">
        <v>49</v>
      </c>
      <c r="B44">
        <v>2579</v>
      </c>
      <c r="C44" s="2">
        <f>Table1[[#This Row],[Total Circulation]]/Table1[[#Totals],[Total Circulation]]</f>
        <v>6.3554382985266914E-4</v>
      </c>
      <c r="D44">
        <v>830</v>
      </c>
      <c r="E44">
        <v>5</v>
      </c>
      <c r="F44">
        <v>1</v>
      </c>
      <c r="G44">
        <v>161</v>
      </c>
      <c r="H44">
        <v>1165</v>
      </c>
      <c r="I44">
        <v>417</v>
      </c>
      <c r="J44" s="3">
        <f>Table1[[#This Row],[Circ %]]*375000</f>
        <v>238.32893619475092</v>
      </c>
      <c r="K44" s="3">
        <v>352.51076586933601</v>
      </c>
      <c r="L44" s="3">
        <f>Table1[[#This Row],[Collection Size]]-K44</f>
        <v>-114.18182967458509</v>
      </c>
      <c r="M44" s="1">
        <f>L44/K44</f>
        <v>-0.32391019148875722</v>
      </c>
    </row>
    <row r="45" spans="1:13" x14ac:dyDescent="0.25">
      <c r="A45" t="s">
        <v>50</v>
      </c>
      <c r="B45">
        <v>36179</v>
      </c>
      <c r="C45" s="2">
        <f>Table1[[#This Row],[Total Circulation]]/Table1[[#Totals],[Total Circulation]]</f>
        <v>8.915603032275966E-3</v>
      </c>
      <c r="D45">
        <v>9704</v>
      </c>
      <c r="E45">
        <v>2240</v>
      </c>
      <c r="F45">
        <v>466</v>
      </c>
      <c r="G45">
        <v>3234</v>
      </c>
      <c r="H45">
        <v>18402</v>
      </c>
      <c r="I45">
        <v>2133</v>
      </c>
      <c r="J45" s="3">
        <f>Table1[[#This Row],[Circ %]]*375000</f>
        <v>3343.3511371034874</v>
      </c>
      <c r="K45" s="3">
        <v>3282.1610497834122</v>
      </c>
      <c r="L45" s="3">
        <f>Table1[[#This Row],[Collection Size]]-K45</f>
        <v>61.190087320075236</v>
      </c>
      <c r="M45" s="1">
        <f>L45/K45</f>
        <v>1.8643231210154401E-2</v>
      </c>
    </row>
    <row r="46" spans="1:13" x14ac:dyDescent="0.25">
      <c r="A46" t="s">
        <v>51</v>
      </c>
      <c r="B46">
        <v>54275</v>
      </c>
      <c r="C46" s="2">
        <f>Table1[[#This Row],[Total Circulation]]/Table1[[#Totals],[Total Circulation]]</f>
        <v>1.3375006345581085E-2</v>
      </c>
      <c r="D46">
        <v>16099</v>
      </c>
      <c r="E46">
        <v>420</v>
      </c>
      <c r="F46">
        <v>43</v>
      </c>
      <c r="G46">
        <v>5074</v>
      </c>
      <c r="H46">
        <v>28568</v>
      </c>
      <c r="I46">
        <v>4071</v>
      </c>
      <c r="J46" s="3">
        <f>Table1[[#This Row],[Circ %]]*375000</f>
        <v>5015.6273795929064</v>
      </c>
      <c r="K46" s="3">
        <v>4349.2206653878893</v>
      </c>
      <c r="L46" s="3">
        <f>Table1[[#This Row],[Collection Size]]-K46</f>
        <v>666.40671420501712</v>
      </c>
      <c r="M46" s="1">
        <f>L46/K46</f>
        <v>0.15322439707610996</v>
      </c>
    </row>
    <row r="47" spans="1:13" x14ac:dyDescent="0.25">
      <c r="A47" t="s">
        <v>52</v>
      </c>
      <c r="B47">
        <v>69117</v>
      </c>
      <c r="C47" s="2">
        <f>Table1[[#This Row],[Total Circulation]]/Table1[[#Totals],[Total Circulation]]</f>
        <v>1.7032525353984852E-2</v>
      </c>
      <c r="D47">
        <v>20860</v>
      </c>
      <c r="E47">
        <v>729</v>
      </c>
      <c r="F47">
        <v>104</v>
      </c>
      <c r="G47">
        <v>5706</v>
      </c>
      <c r="H47">
        <v>37041</v>
      </c>
      <c r="I47">
        <v>4677</v>
      </c>
      <c r="J47" s="3">
        <f>Table1[[#This Row],[Circ %]]*375000</f>
        <v>6387.1970077443193</v>
      </c>
      <c r="K47" s="3">
        <v>6411.8850116233289</v>
      </c>
      <c r="L47" s="3">
        <f>Table1[[#This Row],[Collection Size]]-K47</f>
        <v>-24.688003879009557</v>
      </c>
      <c r="M47" s="1">
        <f>L47/K47</f>
        <v>-3.8503503781268174E-3</v>
      </c>
    </row>
    <row r="48" spans="1:13" x14ac:dyDescent="0.25">
      <c r="A48" t="s">
        <v>53</v>
      </c>
      <c r="B48">
        <v>7213</v>
      </c>
      <c r="C48" s="2">
        <f>Table1[[#This Row],[Total Circulation]]/Table1[[#Totals],[Total Circulation]]</f>
        <v>1.7775019948535488E-3</v>
      </c>
      <c r="D48">
        <v>2491</v>
      </c>
      <c r="E48">
        <v>21</v>
      </c>
      <c r="F48">
        <v>2</v>
      </c>
      <c r="G48">
        <v>762</v>
      </c>
      <c r="H48">
        <v>3414</v>
      </c>
      <c r="I48">
        <v>523</v>
      </c>
      <c r="J48" s="3">
        <f>Table1[[#This Row],[Circ %]]*375000</f>
        <v>666.56324807008082</v>
      </c>
      <c r="K48" s="3">
        <v>943.20448165038556</v>
      </c>
      <c r="L48" s="3">
        <f>Table1[[#This Row],[Collection Size]]-K48</f>
        <v>-276.64123358030474</v>
      </c>
      <c r="M48" s="1">
        <f>L48/K48</f>
        <v>-0.2932993205208777</v>
      </c>
    </row>
    <row r="49" spans="1:13" x14ac:dyDescent="0.25">
      <c r="A49" t="s">
        <v>54</v>
      </c>
      <c r="B49">
        <v>27779</v>
      </c>
      <c r="C49" s="2">
        <f>Table1[[#This Row],[Total Circulation]]/Table1[[#Totals],[Total Circulation]]</f>
        <v>6.8455882316701419E-3</v>
      </c>
      <c r="D49">
        <v>8046</v>
      </c>
      <c r="E49">
        <v>614</v>
      </c>
      <c r="F49">
        <v>114</v>
      </c>
      <c r="G49">
        <v>3371</v>
      </c>
      <c r="H49">
        <v>13706</v>
      </c>
      <c r="I49">
        <v>1928</v>
      </c>
      <c r="J49" s="3">
        <f>Table1[[#This Row],[Circ %]]*375000</f>
        <v>2567.0955868763031</v>
      </c>
      <c r="K49" s="3">
        <v>2467.5753610853521</v>
      </c>
      <c r="L49" s="3">
        <f>Table1[[#This Row],[Collection Size]]-K49</f>
        <v>99.520225790950917</v>
      </c>
      <c r="M49" s="1">
        <f>L49/K49</f>
        <v>4.0331179894411567E-2</v>
      </c>
    </row>
    <row r="50" spans="1:13" x14ac:dyDescent="0.25">
      <c r="A50" t="s">
        <v>55</v>
      </c>
      <c r="B50">
        <v>26108</v>
      </c>
      <c r="C50" s="2">
        <f>Table1[[#This Row],[Total Circulation]]/Table1[[#Totals],[Total Circulation]]</f>
        <v>6.4338031445496267E-3</v>
      </c>
      <c r="D50">
        <v>6568</v>
      </c>
      <c r="E50">
        <v>198</v>
      </c>
      <c r="F50">
        <v>41</v>
      </c>
      <c r="G50">
        <v>2343</v>
      </c>
      <c r="H50">
        <v>15762</v>
      </c>
      <c r="I50">
        <v>1196</v>
      </c>
      <c r="J50" s="3">
        <f>Table1[[#This Row],[Circ %]]*375000</f>
        <v>2412.6761792061102</v>
      </c>
      <c r="K50" s="3">
        <v>1824.4813963237254</v>
      </c>
      <c r="L50" s="3">
        <f>Table1[[#This Row],[Collection Size]]-K50</f>
        <v>588.19478288238474</v>
      </c>
      <c r="M50" s="1">
        <f>L50/K50</f>
        <v>0.32239012360859332</v>
      </c>
    </row>
    <row r="51" spans="1:13" x14ac:dyDescent="0.25">
      <c r="A51" t="s">
        <v>56</v>
      </c>
      <c r="B51">
        <v>4813</v>
      </c>
      <c r="C51" s="2">
        <f>Table1[[#This Row],[Total Circulation]]/Table1[[#Totals],[Total Circulation]]</f>
        <v>1.1860691946804563E-3</v>
      </c>
      <c r="D51">
        <v>1614</v>
      </c>
      <c r="E51">
        <v>91</v>
      </c>
      <c r="F51">
        <v>20</v>
      </c>
      <c r="G51">
        <v>450</v>
      </c>
      <c r="H51">
        <v>2258</v>
      </c>
      <c r="I51">
        <v>380</v>
      </c>
      <c r="J51" s="3">
        <f>Table1[[#This Row],[Circ %]]*375000</f>
        <v>444.77594800517113</v>
      </c>
      <c r="K51" s="3">
        <v>609.74835177398654</v>
      </c>
      <c r="L51" s="3">
        <f>Table1[[#This Row],[Collection Size]]-K51</f>
        <v>-164.97240376881541</v>
      </c>
      <c r="M51" s="1">
        <f>L51/K51</f>
        <v>-0.27055817910593583</v>
      </c>
    </row>
    <row r="52" spans="1:13" x14ac:dyDescent="0.25">
      <c r="A52" t="s">
        <v>57</v>
      </c>
      <c r="B52">
        <v>48179</v>
      </c>
      <c r="C52" s="2">
        <f>Table1[[#This Row],[Total Circulation]]/Table1[[#Totals],[Total Circulation]]</f>
        <v>1.187276703314143E-2</v>
      </c>
      <c r="D52">
        <v>15985</v>
      </c>
      <c r="E52">
        <v>326</v>
      </c>
      <c r="F52">
        <v>39</v>
      </c>
      <c r="G52">
        <v>4949</v>
      </c>
      <c r="H52">
        <v>23408</v>
      </c>
      <c r="I52">
        <v>3472</v>
      </c>
      <c r="J52" s="3">
        <f>Table1[[#This Row],[Circ %]]*375000</f>
        <v>4452.2876374280359</v>
      </c>
      <c r="K52" s="3">
        <v>4482.603117338449</v>
      </c>
      <c r="L52" s="3">
        <f>Table1[[#This Row],[Collection Size]]-K52</f>
        <v>-30.31547991041316</v>
      </c>
      <c r="M52" s="1">
        <f>L52/K52</f>
        <v>-6.7629185803121054E-3</v>
      </c>
    </row>
    <row r="53" spans="1:13" x14ac:dyDescent="0.25">
      <c r="A53" t="s">
        <v>58</v>
      </c>
      <c r="B53">
        <v>30627</v>
      </c>
      <c r="C53" s="2">
        <f>Table1[[#This Row],[Total Circulation]]/Table1[[#Totals],[Total Circulation]]</f>
        <v>7.547421821208879E-3</v>
      </c>
      <c r="D53">
        <v>9890</v>
      </c>
      <c r="E53">
        <v>623</v>
      </c>
      <c r="F53">
        <v>68</v>
      </c>
      <c r="G53">
        <v>3272</v>
      </c>
      <c r="H53">
        <v>14412</v>
      </c>
      <c r="I53">
        <v>2362</v>
      </c>
      <c r="J53" s="3">
        <f>Table1[[#This Row],[Circ %]]*375000</f>
        <v>2830.2831829533297</v>
      </c>
      <c r="K53" s="3">
        <v>2610.4851310323802</v>
      </c>
      <c r="L53" s="3">
        <f>Table1[[#This Row],[Collection Size]]-K53</f>
        <v>219.79805192094955</v>
      </c>
      <c r="M53" s="1">
        <f>L53/K53</f>
        <v>8.4198162750701064E-2</v>
      </c>
    </row>
    <row r="54" spans="1:13" x14ac:dyDescent="0.25">
      <c r="A54" t="s">
        <v>59</v>
      </c>
      <c r="B54">
        <v>107487</v>
      </c>
      <c r="C54" s="2">
        <f>Table1[[#This Row],[Total Circulation]]/Table1[[#Totals],[Total Circulation]]</f>
        <v>2.6488057246752173E-2</v>
      </c>
      <c r="D54">
        <v>39264</v>
      </c>
      <c r="E54">
        <v>1662</v>
      </c>
      <c r="F54">
        <v>184</v>
      </c>
      <c r="G54">
        <v>10903</v>
      </c>
      <c r="H54">
        <v>46652</v>
      </c>
      <c r="I54">
        <v>8822</v>
      </c>
      <c r="J54" s="3">
        <f>Table1[[#This Row],[Circ %]]*375000</f>
        <v>9933.0214675320658</v>
      </c>
      <c r="K54" s="3">
        <v>8288.7666569276298</v>
      </c>
      <c r="L54" s="3">
        <f>Table1[[#This Row],[Collection Size]]-K54</f>
        <v>1644.254810604436</v>
      </c>
      <c r="M54" s="1">
        <f>L54/K54</f>
        <v>0.19837146811584952</v>
      </c>
    </row>
    <row r="55" spans="1:13" x14ac:dyDescent="0.25">
      <c r="A55" t="s">
        <v>60</v>
      </c>
      <c r="B55">
        <v>1505</v>
      </c>
      <c r="C55" s="2">
        <f>Table1[[#This Row],[Total Circulation]]/Table1[[#Totals],[Total Circulation]]</f>
        <v>3.7087765177521017E-4</v>
      </c>
      <c r="D55">
        <v>443</v>
      </c>
      <c r="E55">
        <v>1</v>
      </c>
      <c r="G55">
        <v>275</v>
      </c>
      <c r="H55">
        <v>689</v>
      </c>
      <c r="I55">
        <v>97</v>
      </c>
      <c r="J55" s="3">
        <f>Table1[[#This Row],[Circ %]]*375000</f>
        <v>139.07911941570381</v>
      </c>
      <c r="K55" s="3">
        <v>133.38245195055958</v>
      </c>
      <c r="L55" s="3">
        <f>Table1[[#This Row],[Collection Size]]-K55</f>
        <v>5.6966674651442304</v>
      </c>
      <c r="M55" s="1">
        <f>L55/K55</f>
        <v>4.2709272335582756E-2</v>
      </c>
    </row>
    <row r="56" spans="1:13" x14ac:dyDescent="0.25">
      <c r="A56" t="s">
        <v>61</v>
      </c>
      <c r="B56">
        <v>27369</v>
      </c>
      <c r="C56" s="2">
        <f>Table1[[#This Row],[Total Circulation]]/Table1[[#Totals],[Total Circulation]]</f>
        <v>6.7445517949739058E-3</v>
      </c>
      <c r="D56">
        <v>9008</v>
      </c>
      <c r="E56">
        <v>246</v>
      </c>
      <c r="F56">
        <v>24</v>
      </c>
      <c r="G56">
        <v>2667</v>
      </c>
      <c r="H56">
        <v>12962</v>
      </c>
      <c r="I56">
        <v>2462</v>
      </c>
      <c r="J56" s="3">
        <f>Table1[[#This Row],[Circ %]]*375000</f>
        <v>2529.2069231152145</v>
      </c>
      <c r="K56" s="3">
        <v>2624.776108027083</v>
      </c>
      <c r="L56" s="3">
        <f>Table1[[#This Row],[Collection Size]]-K56</f>
        <v>-95.569184911868433</v>
      </c>
      <c r="M56" s="1">
        <f>L56/K56</f>
        <v>-3.641041406145043E-2</v>
      </c>
    </row>
    <row r="57" spans="1:13" x14ac:dyDescent="0.25">
      <c r="A57" t="s">
        <v>62</v>
      </c>
      <c r="B57">
        <v>62069</v>
      </c>
      <c r="C57" s="2">
        <f>Table1[[#This Row],[Total Circulation]]/Table1[[#Totals],[Total Circulation]]</f>
        <v>1.5295684364143204E-2</v>
      </c>
      <c r="D57">
        <v>22858</v>
      </c>
      <c r="E57">
        <v>1038</v>
      </c>
      <c r="F57">
        <v>154</v>
      </c>
      <c r="G57">
        <v>7338</v>
      </c>
      <c r="H57">
        <v>26307</v>
      </c>
      <c r="I57">
        <v>4374</v>
      </c>
      <c r="J57" s="3">
        <f>Table1[[#This Row],[Circ %]]*375000</f>
        <v>5735.8816365537014</v>
      </c>
      <c r="K57" s="3">
        <v>4439.7301863543398</v>
      </c>
      <c r="L57" s="3">
        <f>Table1[[#This Row],[Collection Size]]-K57</f>
        <v>1296.1514501993615</v>
      </c>
      <c r="M57" s="1">
        <f>L57/K57</f>
        <v>0.29194374337952489</v>
      </c>
    </row>
    <row r="58" spans="1:13" x14ac:dyDescent="0.25">
      <c r="A58" t="s">
        <v>63</v>
      </c>
      <c r="B58">
        <v>13666</v>
      </c>
      <c r="C58" s="2">
        <f>Table1[[#This Row],[Total Circulation]]/Table1[[#Totals],[Total Circulation]]</f>
        <v>3.3677169363189518E-3</v>
      </c>
      <c r="D58">
        <v>4235</v>
      </c>
      <c r="E58">
        <v>313</v>
      </c>
      <c r="F58">
        <v>33</v>
      </c>
      <c r="G58">
        <v>1875</v>
      </c>
      <c r="H58">
        <v>6075</v>
      </c>
      <c r="I58">
        <v>1135</v>
      </c>
      <c r="J58" s="3">
        <f>Table1[[#This Row],[Circ %]]*375000</f>
        <v>1262.893851119607</v>
      </c>
      <c r="K58" s="3">
        <v>1757.7901703484456</v>
      </c>
      <c r="L58" s="3">
        <f>Table1[[#This Row],[Collection Size]]-K58</f>
        <v>-494.89631922883859</v>
      </c>
      <c r="M58" s="1">
        <f>L58/K58</f>
        <v>-0.28154459364779338</v>
      </c>
    </row>
    <row r="59" spans="1:13" x14ac:dyDescent="0.25">
      <c r="A59" t="s">
        <v>64</v>
      </c>
      <c r="B59">
        <v>182311</v>
      </c>
      <c r="C59" s="2">
        <f>Table1[[#This Row],[Total Circulation]]/Table1[[#Totals],[Total Circulation]]</f>
        <v>4.492696051348196E-2</v>
      </c>
      <c r="D59">
        <v>58245</v>
      </c>
      <c r="E59">
        <v>2001</v>
      </c>
      <c r="F59">
        <v>367</v>
      </c>
      <c r="G59">
        <v>22204</v>
      </c>
      <c r="H59">
        <v>85688</v>
      </c>
      <c r="I59">
        <v>13806</v>
      </c>
      <c r="J59" s="3">
        <f>Table1[[#This Row],[Circ %]]*375000</f>
        <v>16847.610192555734</v>
      </c>
      <c r="K59" s="3">
        <v>17125.354098652202</v>
      </c>
      <c r="L59" s="3">
        <f>Table1[[#This Row],[Collection Size]]-K59</f>
        <v>-277.74390609646798</v>
      </c>
      <c r="M59" s="1">
        <f>L59/K59</f>
        <v>-1.6218286903529017E-2</v>
      </c>
    </row>
    <row r="60" spans="1:13" x14ac:dyDescent="0.25">
      <c r="A60" t="s">
        <v>65</v>
      </c>
      <c r="B60">
        <v>56779</v>
      </c>
      <c r="C60" s="2">
        <f>Table1[[#This Row],[Total Circulation]]/Table1[[#Totals],[Total Circulation]]</f>
        <v>1.3992067900428345E-2</v>
      </c>
      <c r="D60">
        <v>18881</v>
      </c>
      <c r="E60">
        <v>687</v>
      </c>
      <c r="F60">
        <v>84</v>
      </c>
      <c r="G60">
        <v>5490</v>
      </c>
      <c r="H60">
        <v>28033</v>
      </c>
      <c r="I60">
        <v>3604</v>
      </c>
      <c r="J60" s="3">
        <f>Table1[[#This Row],[Circ %]]*375000</f>
        <v>5247.0254626606293</v>
      </c>
      <c r="K60" s="3">
        <v>4839.8775422060189</v>
      </c>
      <c r="L60" s="3">
        <f>Table1[[#This Row],[Collection Size]]-K60</f>
        <v>407.14792045461036</v>
      </c>
      <c r="M60" s="1">
        <f>L60/K60</f>
        <v>8.4123599596082357E-2</v>
      </c>
    </row>
    <row r="61" spans="1:13" x14ac:dyDescent="0.25">
      <c r="A61" t="s">
        <v>66</v>
      </c>
      <c r="B61">
        <v>120244</v>
      </c>
      <c r="C61" s="2">
        <f>Table1[[#This Row],[Total Circulation]]/Table1[[#Totals],[Total Circulation]]</f>
        <v>2.9631769010005565E-2</v>
      </c>
      <c r="D61">
        <v>50152</v>
      </c>
      <c r="E61">
        <v>194</v>
      </c>
      <c r="F61">
        <v>25</v>
      </c>
      <c r="G61">
        <v>13080</v>
      </c>
      <c r="H61">
        <v>49374</v>
      </c>
      <c r="I61">
        <v>7419</v>
      </c>
      <c r="J61" s="3">
        <f>Table1[[#This Row],[Circ %]]*375000</f>
        <v>11111.913378752086</v>
      </c>
      <c r="K61" s="3">
        <v>10403.831252143647</v>
      </c>
      <c r="L61" s="3">
        <f>Table1[[#This Row],[Collection Size]]-K61</f>
        <v>708.08212660843856</v>
      </c>
      <c r="M61" s="1">
        <f>L61/K61</f>
        <v>6.805974736110243E-2</v>
      </c>
    </row>
    <row r="62" spans="1:13" x14ac:dyDescent="0.25">
      <c r="A62" t="s">
        <v>67</v>
      </c>
      <c r="B62">
        <v>36683</v>
      </c>
      <c r="C62" s="2">
        <f>Table1[[#This Row],[Total Circulation]]/Table1[[#Totals],[Total Circulation]]</f>
        <v>9.0398039203123167E-3</v>
      </c>
      <c r="D62">
        <v>12439</v>
      </c>
      <c r="E62">
        <v>1039</v>
      </c>
      <c r="F62">
        <v>89</v>
      </c>
      <c r="G62">
        <v>4407</v>
      </c>
      <c r="H62">
        <v>15676</v>
      </c>
      <c r="I62">
        <v>3033</v>
      </c>
      <c r="J62" s="3">
        <f>Table1[[#This Row],[Circ %]]*375000</f>
        <v>3389.9264701171187</v>
      </c>
      <c r="K62" s="3">
        <v>5387.6983270029596</v>
      </c>
      <c r="L62" s="3">
        <f>Table1[[#This Row],[Collection Size]]-K62</f>
        <v>-1997.7718568858409</v>
      </c>
      <c r="M62" s="1">
        <f>L62/K62</f>
        <v>-0.37080247178522907</v>
      </c>
    </row>
    <row r="63" spans="1:13" x14ac:dyDescent="0.25">
      <c r="A63" t="s">
        <v>68</v>
      </c>
      <c r="B63">
        <v>90114</v>
      </c>
      <c r="C63" s="2">
        <f>Table1[[#This Row],[Total Circulation]]/Table1[[#Totals],[Total Circulation]]</f>
        <v>2.2206823064499198E-2</v>
      </c>
      <c r="D63">
        <v>28196</v>
      </c>
      <c r="E63">
        <v>330</v>
      </c>
      <c r="F63">
        <v>25</v>
      </c>
      <c r="G63">
        <v>10937</v>
      </c>
      <c r="H63">
        <v>42763</v>
      </c>
      <c r="I63">
        <v>7863</v>
      </c>
      <c r="J63" s="3">
        <f>Table1[[#This Row],[Circ %]]*375000</f>
        <v>8327.5586491872</v>
      </c>
      <c r="K63" s="3">
        <v>11561.400388714574</v>
      </c>
      <c r="L63" s="3">
        <f>Table1[[#This Row],[Collection Size]]-K63</f>
        <v>-3233.8417395273736</v>
      </c>
      <c r="M63" s="1">
        <f>L63/K63</f>
        <v>-0.2797102107703166</v>
      </c>
    </row>
    <row r="64" spans="1:13" x14ac:dyDescent="0.25">
      <c r="A64" t="s">
        <v>69</v>
      </c>
      <c r="B64">
        <v>2186</v>
      </c>
      <c r="C64" s="2">
        <f>Table1[[#This Row],[Total Circulation]]/Table1[[#Totals],[Total Circulation]]</f>
        <v>5.3869670882432526E-4</v>
      </c>
      <c r="D64">
        <v>645</v>
      </c>
      <c r="G64">
        <v>359</v>
      </c>
      <c r="H64">
        <v>1011</v>
      </c>
      <c r="I64">
        <v>171</v>
      </c>
      <c r="J64" s="3">
        <f>Table1[[#This Row],[Circ %]]*375000</f>
        <v>202.01126580912197</v>
      </c>
      <c r="K64" s="3">
        <v>242.9466089099478</v>
      </c>
      <c r="L64" s="3">
        <f>Table1[[#This Row],[Collection Size]]-K64</f>
        <v>-40.935343100825833</v>
      </c>
      <c r="M64" s="1">
        <f>L64/K64</f>
        <v>-0.16849522322824106</v>
      </c>
    </row>
    <row r="65" spans="1:13" x14ac:dyDescent="0.25">
      <c r="A65" t="s">
        <v>70</v>
      </c>
      <c r="B65">
        <v>14847</v>
      </c>
      <c r="C65" s="2">
        <f>Table1[[#This Row],[Total Circulation]]/Table1[[#Totals],[Total Circulation]]</f>
        <v>3.6587511600707943E-3</v>
      </c>
      <c r="D65">
        <v>4852</v>
      </c>
      <c r="E65">
        <v>159</v>
      </c>
      <c r="F65">
        <v>6</v>
      </c>
      <c r="G65">
        <v>1650</v>
      </c>
      <c r="H65">
        <v>6227</v>
      </c>
      <c r="I65">
        <v>1953</v>
      </c>
      <c r="J65" s="3">
        <f>Table1[[#This Row],[Circ %]]*375000</f>
        <v>1372.0316850265478</v>
      </c>
      <c r="K65" s="3">
        <v>2034.0823922460336</v>
      </c>
      <c r="L65" s="3">
        <f>Table1[[#This Row],[Collection Size]]-K65</f>
        <v>-662.05070721948573</v>
      </c>
      <c r="M65" s="1">
        <f>L65/K65</f>
        <v>-0.32547880545214758</v>
      </c>
    </row>
    <row r="66" spans="1:13" x14ac:dyDescent="0.25">
      <c r="A66" t="s">
        <v>71</v>
      </c>
      <c r="B66">
        <v>831</v>
      </c>
      <c r="C66" s="2">
        <f>Table1[[#This Row],[Total Circulation]]/Table1[[#Totals],[Total Circulation]]</f>
        <v>2.0478360705993335E-4</v>
      </c>
      <c r="D66">
        <v>252</v>
      </c>
      <c r="G66">
        <v>67</v>
      </c>
      <c r="H66">
        <v>343</v>
      </c>
      <c r="I66">
        <v>169</v>
      </c>
      <c r="J66" s="3">
        <f>Table1[[#This Row],[Circ %]]*375000</f>
        <v>76.793852647475006</v>
      </c>
      <c r="K66" s="3">
        <v>123.85513395409103</v>
      </c>
      <c r="L66" s="3">
        <f>Table1[[#This Row],[Collection Size]]-K66</f>
        <v>-47.061281306616024</v>
      </c>
      <c r="M66" s="1">
        <f>L66/K66</f>
        <v>-0.37997037187057642</v>
      </c>
    </row>
    <row r="67" spans="1:13" x14ac:dyDescent="0.25">
      <c r="A67" t="s">
        <v>72</v>
      </c>
      <c r="B67">
        <v>16607</v>
      </c>
      <c r="C67" s="2">
        <f>Table1[[#This Row],[Total Circulation]]/Table1[[#Totals],[Total Circulation]]</f>
        <v>4.0924685468643959E-3</v>
      </c>
      <c r="D67">
        <v>4965</v>
      </c>
      <c r="E67">
        <v>244</v>
      </c>
      <c r="F67">
        <v>20</v>
      </c>
      <c r="G67">
        <v>2167</v>
      </c>
      <c r="H67">
        <v>7426</v>
      </c>
      <c r="I67">
        <v>1785</v>
      </c>
      <c r="J67" s="3">
        <f>Table1[[#This Row],[Circ %]]*375000</f>
        <v>1534.6757050741485</v>
      </c>
      <c r="K67" s="3">
        <v>2010.264097254862</v>
      </c>
      <c r="L67" s="3">
        <f>Table1[[#This Row],[Collection Size]]-K67</f>
        <v>-475.58839218071353</v>
      </c>
      <c r="M67" s="1">
        <f>L67/K67</f>
        <v>-0.23658005574001864</v>
      </c>
    </row>
    <row r="68" spans="1:13" x14ac:dyDescent="0.25">
      <c r="A68" t="s">
        <v>73</v>
      </c>
      <c r="B68">
        <v>2996</v>
      </c>
      <c r="C68" s="2">
        <f>Table1[[#This Row],[Total Circulation]]/Table1[[#Totals],[Total Circulation]]</f>
        <v>7.3830527888274402E-4</v>
      </c>
      <c r="D68">
        <v>573</v>
      </c>
      <c r="G68">
        <v>581</v>
      </c>
      <c r="H68">
        <v>1518</v>
      </c>
      <c r="I68">
        <v>324</v>
      </c>
      <c r="J68" s="3">
        <f>Table1[[#This Row],[Circ %]]*375000</f>
        <v>276.864479581029</v>
      </c>
      <c r="K68" s="3">
        <v>204.83733692407364</v>
      </c>
      <c r="L68" s="3">
        <f>Table1[[#This Row],[Collection Size]]-K68</f>
        <v>72.027142656955363</v>
      </c>
      <c r="M68" s="1">
        <f>L68/K68</f>
        <v>0.3516309269518253</v>
      </c>
    </row>
    <row r="69" spans="1:13" x14ac:dyDescent="0.25">
      <c r="A69" t="s">
        <v>74</v>
      </c>
      <c r="B69">
        <v>47630</v>
      </c>
      <c r="C69" s="2">
        <f>Table1[[#This Row],[Total Circulation]]/Table1[[#Totals],[Total Circulation]]</f>
        <v>1.1737476780101836E-2</v>
      </c>
      <c r="D69">
        <v>14322</v>
      </c>
      <c r="E69">
        <v>163</v>
      </c>
      <c r="F69">
        <v>23</v>
      </c>
      <c r="G69">
        <v>5764</v>
      </c>
      <c r="H69">
        <v>23726</v>
      </c>
      <c r="I69">
        <v>3632</v>
      </c>
      <c r="J69" s="3">
        <f>Table1[[#This Row],[Circ %]]*375000</f>
        <v>4401.5537925381886</v>
      </c>
      <c r="K69" s="3">
        <v>5463.9168709747082</v>
      </c>
      <c r="L69" s="3">
        <f>Table1[[#This Row],[Collection Size]]-K69</f>
        <v>-1062.3630784365196</v>
      </c>
      <c r="M69" s="1">
        <f>L69/K69</f>
        <v>-0.19443251124115374</v>
      </c>
    </row>
    <row r="70" spans="1:13" x14ac:dyDescent="0.25">
      <c r="A70" t="s">
        <v>75</v>
      </c>
      <c r="B70">
        <v>1023</v>
      </c>
      <c r="C70" s="2">
        <f>Table1[[#This Row],[Total Circulation]]/Table1[[#Totals],[Total Circulation]]</f>
        <v>2.5209823107378074E-4</v>
      </c>
      <c r="D70">
        <v>328</v>
      </c>
      <c r="E70">
        <v>0</v>
      </c>
      <c r="G70">
        <v>76</v>
      </c>
      <c r="H70">
        <v>497</v>
      </c>
      <c r="I70">
        <v>122</v>
      </c>
      <c r="J70" s="3">
        <f>Table1[[#This Row],[Circ %]]*375000</f>
        <v>94.536836652667773</v>
      </c>
      <c r="K70" s="3">
        <v>57.163907978811245</v>
      </c>
      <c r="L70" s="3">
        <f>Table1[[#This Row],[Collection Size]]-K70</f>
        <v>37.372928673856528</v>
      </c>
      <c r="M70" s="1">
        <f>L70/K70</f>
        <v>0.65378540402992436</v>
      </c>
    </row>
    <row r="71" spans="1:13" x14ac:dyDescent="0.25">
      <c r="A71" t="s">
        <v>76</v>
      </c>
      <c r="B71">
        <v>18001</v>
      </c>
      <c r="C71" s="2">
        <f>Table1[[#This Row],[Total Circulation]]/Table1[[#Totals],[Total Circulation]]</f>
        <v>4.4359924316316008E-3</v>
      </c>
      <c r="D71">
        <v>5291</v>
      </c>
      <c r="E71">
        <v>211</v>
      </c>
      <c r="F71">
        <v>36</v>
      </c>
      <c r="G71">
        <v>2271</v>
      </c>
      <c r="H71">
        <v>8359</v>
      </c>
      <c r="I71">
        <v>1833</v>
      </c>
      <c r="J71" s="3">
        <f>Table1[[#This Row],[Circ %]]*375000</f>
        <v>1663.4971618618504</v>
      </c>
      <c r="K71" s="3">
        <v>2253.2107061648098</v>
      </c>
      <c r="L71" s="3">
        <f>Table1[[#This Row],[Collection Size]]-K71</f>
        <v>-589.71354430295946</v>
      </c>
      <c r="M71" s="1">
        <f>L71/K71</f>
        <v>-0.26172143718716434</v>
      </c>
    </row>
    <row r="72" spans="1:13" x14ac:dyDescent="0.25">
      <c r="A72" t="s">
        <v>77</v>
      </c>
      <c r="B72">
        <v>20341</v>
      </c>
      <c r="C72" s="2">
        <f>Table1[[#This Row],[Total Circulation]]/Table1[[#Totals],[Total Circulation]]</f>
        <v>5.0126394118003657E-3</v>
      </c>
      <c r="D72">
        <v>4719</v>
      </c>
      <c r="E72">
        <v>81</v>
      </c>
      <c r="F72">
        <v>6</v>
      </c>
      <c r="G72">
        <v>2441</v>
      </c>
      <c r="H72">
        <v>10888</v>
      </c>
      <c r="I72">
        <v>2206</v>
      </c>
      <c r="J72" s="3">
        <f>Table1[[#This Row],[Circ %]]*375000</f>
        <v>1879.7397794251372</v>
      </c>
      <c r="K72" s="3">
        <v>2386.5931581153695</v>
      </c>
      <c r="L72" s="3">
        <f>Table1[[#This Row],[Collection Size]]-K72</f>
        <v>-506.85337869023238</v>
      </c>
      <c r="M72" s="1">
        <f>L72/K72</f>
        <v>-0.21237527517697288</v>
      </c>
    </row>
    <row r="73" spans="1:13" x14ac:dyDescent="0.25">
      <c r="A73" t="s">
        <v>78</v>
      </c>
      <c r="B73">
        <v>49560</v>
      </c>
      <c r="C73" s="2">
        <f>Table1[[#This Row],[Total Circulation]]/Table1[[#Totals],[Total Circulation]]</f>
        <v>1.2213087323574363E-2</v>
      </c>
      <c r="D73">
        <v>15947</v>
      </c>
      <c r="E73">
        <v>166</v>
      </c>
      <c r="F73">
        <v>10</v>
      </c>
      <c r="G73">
        <v>5860</v>
      </c>
      <c r="H73">
        <v>22977</v>
      </c>
      <c r="I73">
        <v>4600</v>
      </c>
      <c r="J73" s="3">
        <f>Table1[[#This Row],[Circ %]]*375000</f>
        <v>4579.9077463403864</v>
      </c>
      <c r="K73" s="3">
        <v>5206.6792850700576</v>
      </c>
      <c r="L73" s="3">
        <f>Table1[[#This Row],[Collection Size]]-K73</f>
        <v>-626.77153872967119</v>
      </c>
      <c r="M73" s="1">
        <f>L73/K73</f>
        <v>-0.12037836486816333</v>
      </c>
    </row>
    <row r="74" spans="1:13" x14ac:dyDescent="0.25">
      <c r="A74" t="s">
        <v>79</v>
      </c>
      <c r="B74">
        <v>4529</v>
      </c>
      <c r="C74" s="2">
        <f>Table1[[#This Row],[Total Circulation]]/Table1[[#Totals],[Total Circulation]]</f>
        <v>1.116082979993307E-3</v>
      </c>
      <c r="D74">
        <v>1444</v>
      </c>
      <c r="E74">
        <v>101</v>
      </c>
      <c r="F74">
        <v>11</v>
      </c>
      <c r="G74">
        <v>316</v>
      </c>
      <c r="H74">
        <v>2273</v>
      </c>
      <c r="I74">
        <v>384</v>
      </c>
      <c r="J74" s="3">
        <f>Table1[[#This Row],[Circ %]]*375000</f>
        <v>418.53111749749013</v>
      </c>
      <c r="K74" s="3">
        <v>381.09271985874165</v>
      </c>
      <c r="L74" s="3">
        <f>Table1[[#This Row],[Collection Size]]-K74</f>
        <v>37.438397638748484</v>
      </c>
      <c r="M74" s="1">
        <f>L74/K74</f>
        <v>9.8239603350663979E-2</v>
      </c>
    </row>
    <row r="75" spans="1:13" x14ac:dyDescent="0.25">
      <c r="A75" t="s">
        <v>80</v>
      </c>
      <c r="B75">
        <v>206424</v>
      </c>
      <c r="C75" s="2">
        <f>Table1[[#This Row],[Total Circulation]]/Table1[[#Totals],[Total Circulation]]</f>
        <v>5.0869135142887698E-2</v>
      </c>
      <c r="D75">
        <v>72563</v>
      </c>
      <c r="E75">
        <v>1567</v>
      </c>
      <c r="F75">
        <v>157</v>
      </c>
      <c r="G75">
        <v>19018</v>
      </c>
      <c r="H75">
        <v>100765</v>
      </c>
      <c r="I75">
        <v>12354</v>
      </c>
      <c r="J75" s="3">
        <f>Table1[[#This Row],[Circ %]]*375000</f>
        <v>19075.925678582887</v>
      </c>
      <c r="K75" s="3">
        <v>12066.348242527407</v>
      </c>
      <c r="L75" s="3">
        <f>Table1[[#This Row],[Collection Size]]-K75</f>
        <v>7009.5774360554806</v>
      </c>
      <c r="M75" s="1">
        <f>L75/K75</f>
        <v>0.58091953714301725</v>
      </c>
    </row>
    <row r="76" spans="1:13" x14ac:dyDescent="0.25">
      <c r="A76" t="s">
        <v>81</v>
      </c>
      <c r="B76">
        <v>187605</v>
      </c>
      <c r="C76" s="2">
        <f>Table1[[#This Row],[Total Circulation]]/Table1[[#Totals],[Total Circulation]]</f>
        <v>4.6231562698530439E-2</v>
      </c>
      <c r="D76">
        <v>64564</v>
      </c>
      <c r="E76">
        <v>1397</v>
      </c>
      <c r="F76">
        <v>140</v>
      </c>
      <c r="G76">
        <v>23173</v>
      </c>
      <c r="H76">
        <v>81697</v>
      </c>
      <c r="I76">
        <v>16634</v>
      </c>
      <c r="J76" s="3">
        <f>Table1[[#This Row],[Circ %]]*375000</f>
        <v>17336.836011948915</v>
      </c>
      <c r="K76" s="3">
        <v>18235.286645240787</v>
      </c>
      <c r="L76" s="3">
        <f>Table1[[#This Row],[Collection Size]]-K76</f>
        <v>-898.45063329187178</v>
      </c>
      <c r="M76" s="1">
        <f>L76/K76</f>
        <v>-4.9269893628261535E-2</v>
      </c>
    </row>
    <row r="77" spans="1:13" x14ac:dyDescent="0.25">
      <c r="A77" t="s">
        <v>82</v>
      </c>
      <c r="B77">
        <v>319845</v>
      </c>
      <c r="C77" s="2">
        <f>Table1[[#This Row],[Total Circulation]]/Table1[[#Totals],[Total Circulation]]</f>
        <v>7.8819509988067846E-2</v>
      </c>
      <c r="D77">
        <v>106650</v>
      </c>
      <c r="E77">
        <v>1169</v>
      </c>
      <c r="F77">
        <v>125</v>
      </c>
      <c r="G77">
        <v>36733</v>
      </c>
      <c r="H77">
        <v>150166</v>
      </c>
      <c r="I77">
        <v>25002</v>
      </c>
      <c r="J77" s="3">
        <f>Table1[[#This Row],[Circ %]]*375000</f>
        <v>29557.316245525442</v>
      </c>
      <c r="K77" s="3">
        <v>26533.580620164888</v>
      </c>
      <c r="L77" s="3">
        <f>Table1[[#This Row],[Collection Size]]-K77</f>
        <v>3023.735625360554</v>
      </c>
      <c r="M77" s="1">
        <f>L77/K77</f>
        <v>0.11395882329814873</v>
      </c>
    </row>
    <row r="78" spans="1:13" x14ac:dyDescent="0.25">
      <c r="A78" t="s">
        <v>83</v>
      </c>
      <c r="B78">
        <v>297605</v>
      </c>
      <c r="C78" s="2">
        <f>Table1[[#This Row],[Total Circulation]]/Table1[[#Totals],[Total Circulation]]</f>
        <v>7.3338899373130512E-2</v>
      </c>
      <c r="D78">
        <v>114220</v>
      </c>
      <c r="E78">
        <v>989</v>
      </c>
      <c r="F78">
        <v>124</v>
      </c>
      <c r="G78">
        <v>28095</v>
      </c>
      <c r="H78">
        <v>132104</v>
      </c>
      <c r="I78">
        <v>22073</v>
      </c>
      <c r="J78" s="3">
        <f>Table1[[#This Row],[Circ %]]*375000</f>
        <v>27502.087264923943</v>
      </c>
      <c r="K78" s="3">
        <v>21665.121123969464</v>
      </c>
      <c r="L78" s="3">
        <f>Table1[[#This Row],[Collection Size]]-K78</f>
        <v>5836.9661409544788</v>
      </c>
      <c r="M78" s="1">
        <f>L78/K78</f>
        <v>0.26941765557436381</v>
      </c>
    </row>
    <row r="79" spans="1:13" x14ac:dyDescent="0.25">
      <c r="A79" t="s">
        <v>84</v>
      </c>
      <c r="B79">
        <v>47997</v>
      </c>
      <c r="C79" s="2">
        <f>Table1[[#This Row],[Total Circulation]]/Table1[[#Totals],[Total Circulation]]</f>
        <v>1.1827916712461637E-2</v>
      </c>
      <c r="D79">
        <v>14637</v>
      </c>
      <c r="E79">
        <v>212</v>
      </c>
      <c r="F79">
        <v>9</v>
      </c>
      <c r="G79">
        <v>7047</v>
      </c>
      <c r="H79">
        <v>22646</v>
      </c>
      <c r="I79">
        <v>3446</v>
      </c>
      <c r="J79" s="3">
        <f>Table1[[#This Row],[Circ %]]*375000</f>
        <v>4435.4687671731144</v>
      </c>
      <c r="K79" s="3">
        <v>3625.1444976562798</v>
      </c>
      <c r="L79" s="3">
        <f>Table1[[#This Row],[Collection Size]]-K79</f>
        <v>810.32426951683465</v>
      </c>
      <c r="M79" s="1">
        <f>L79/K79</f>
        <v>0.223528819345194</v>
      </c>
    </row>
    <row r="80" spans="1:13" x14ac:dyDescent="0.25">
      <c r="A80" t="s">
        <v>85</v>
      </c>
      <c r="B80">
        <v>17921</v>
      </c>
      <c r="C80" s="2">
        <f>Table1[[#This Row],[Total Circulation]]/Table1[[#Totals],[Total Circulation]]</f>
        <v>4.4162780049591642E-3</v>
      </c>
      <c r="D80">
        <v>7754</v>
      </c>
      <c r="E80">
        <v>21</v>
      </c>
      <c r="F80">
        <v>4</v>
      </c>
      <c r="G80">
        <v>1018</v>
      </c>
      <c r="H80">
        <v>7980</v>
      </c>
      <c r="I80">
        <v>1144</v>
      </c>
      <c r="J80" s="3">
        <f>Table1[[#This Row],[Circ %]]*375000</f>
        <v>1656.1042518596867</v>
      </c>
      <c r="K80" s="3">
        <v>247.71026790818206</v>
      </c>
      <c r="L80" s="3">
        <f>Table1[[#This Row],[Collection Size]]-K80</f>
        <v>1408.3939839515047</v>
      </c>
      <c r="M80" s="1">
        <f>L80/K80</f>
        <v>5.6856504005459687</v>
      </c>
    </row>
    <row r="81" spans="1:13" x14ac:dyDescent="0.25">
      <c r="A81" t="s">
        <v>86</v>
      </c>
      <c r="B81">
        <v>29438</v>
      </c>
      <c r="C81" s="2">
        <f>Table1[[#This Row],[Total Circulation]]/Table1[[#Totals],[Total Circulation]]</f>
        <v>7.2544161547897926E-3</v>
      </c>
      <c r="D81">
        <v>9813</v>
      </c>
      <c r="E81">
        <v>405</v>
      </c>
      <c r="F81">
        <v>45</v>
      </c>
      <c r="G81">
        <v>3513</v>
      </c>
      <c r="H81">
        <v>13766</v>
      </c>
      <c r="I81">
        <v>1896</v>
      </c>
      <c r="J81" s="3">
        <f>Table1[[#This Row],[Circ %]]*375000</f>
        <v>2720.4060580461723</v>
      </c>
      <c r="K81" s="3">
        <v>2062.6643462354391</v>
      </c>
      <c r="L81" s="3">
        <f>Table1[[#This Row],[Collection Size]]-K81</f>
        <v>657.74171181073325</v>
      </c>
      <c r="M81" s="1">
        <f>L81/K81</f>
        <v>0.3188796630974764</v>
      </c>
    </row>
    <row r="82" spans="1:13" x14ac:dyDescent="0.25">
      <c r="A82" t="s">
        <v>87</v>
      </c>
      <c r="B82">
        <v>3261</v>
      </c>
      <c r="C82" s="2">
        <f>Table1[[#This Row],[Total Circulation]]/Table1[[#Totals],[Total Circulation]]</f>
        <v>8.0360931723518967E-4</v>
      </c>
      <c r="D82">
        <v>1012</v>
      </c>
      <c r="G82">
        <v>332</v>
      </c>
      <c r="H82">
        <v>1458</v>
      </c>
      <c r="I82">
        <v>459</v>
      </c>
      <c r="J82" s="3">
        <f>Table1[[#This Row],[Circ %]]*375000</f>
        <v>301.35349396319612</v>
      </c>
      <c r="K82" s="3">
        <v>285.81953989405622</v>
      </c>
      <c r="L82" s="3">
        <f>Table1[[#This Row],[Collection Size]]-K82</f>
        <v>15.533954069139895</v>
      </c>
      <c r="M82" s="1">
        <f>L82/K82</f>
        <v>5.4348817701189406E-2</v>
      </c>
    </row>
    <row r="83" spans="1:13" x14ac:dyDescent="0.25">
      <c r="A83" t="s">
        <v>88</v>
      </c>
      <c r="B83">
        <v>36179</v>
      </c>
      <c r="C83" s="2">
        <f>Table1[[#This Row],[Total Circulation]]/Table1[[#Totals],[Total Circulation]]</f>
        <v>8.915603032275966E-3</v>
      </c>
      <c r="D83">
        <v>10693</v>
      </c>
      <c r="E83">
        <v>267</v>
      </c>
      <c r="F83">
        <v>8</v>
      </c>
      <c r="G83">
        <v>4164</v>
      </c>
      <c r="H83">
        <v>16094</v>
      </c>
      <c r="I83">
        <v>4953</v>
      </c>
      <c r="J83" s="3">
        <f>Table1[[#This Row],[Circ %]]*375000</f>
        <v>3343.3511371034874</v>
      </c>
      <c r="K83" s="3">
        <v>5197.1519670735888</v>
      </c>
      <c r="L83" s="3">
        <f>Table1[[#This Row],[Collection Size]]-K83</f>
        <v>-1853.8008299701014</v>
      </c>
      <c r="M83" s="1">
        <f>L83/K83</f>
        <v>-0.35669552126141485</v>
      </c>
    </row>
    <row r="84" spans="1:13" x14ac:dyDescent="0.25">
      <c r="A84" t="s">
        <v>89</v>
      </c>
      <c r="B84">
        <f>SUBTOTAL(109,Table1[Total Circulation])</f>
        <v>4057942</v>
      </c>
      <c r="D84">
        <f>SUBTOTAL(109,Table1[Checkout Item])</f>
        <v>1313635</v>
      </c>
      <c r="I84">
        <f>SUBTOTAL(109,Table1[Use Item])</f>
        <v>321864</v>
      </c>
      <c r="J84" s="3">
        <f>SUBTOTAL(109,Table1[Collection Size])</f>
        <v>375000</v>
      </c>
    </row>
    <row r="85" spans="1:13" x14ac:dyDescent="0.25">
      <c r="L85" s="3"/>
    </row>
    <row r="86" spans="1:13" x14ac:dyDescent="0.25">
      <c r="L86" s="3"/>
    </row>
    <row r="87" spans="1:13" x14ac:dyDescent="0.25">
      <c r="L87" s="3"/>
    </row>
    <row r="88" spans="1:13" x14ac:dyDescent="0.25">
      <c r="L88" s="3"/>
    </row>
    <row r="89" spans="1:13" x14ac:dyDescent="0.25">
      <c r="L8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J5" sqref="J5"/>
    </sheetView>
  </sheetViews>
  <sheetFormatPr defaultRowHeight="15" x14ac:dyDescent="0.25"/>
  <cols>
    <col min="1" max="1" width="7.7109375" bestFit="1" customWidth="1"/>
    <col min="2" max="2" width="17.85546875" hidden="1" customWidth="1"/>
    <col min="3" max="3" width="12" hidden="1" customWidth="1"/>
    <col min="4" max="4" width="16.28515625" hidden="1" customWidth="1"/>
    <col min="5" max="5" width="19.28515625" hidden="1" customWidth="1"/>
    <col min="6" max="6" width="19.7109375" hidden="1" customWidth="1"/>
    <col min="7" max="7" width="16.5703125" hidden="1" customWidth="1"/>
    <col min="8" max="8" width="18.28515625" hidden="1" customWidth="1"/>
    <col min="9" max="9" width="11.140625" hidden="1" customWidth="1"/>
    <col min="10" max="10" width="20.85546875" bestFit="1" customWidth="1"/>
  </cols>
  <sheetData>
    <row r="1" spans="1:10" x14ac:dyDescent="0.25">
      <c r="A1" t="s">
        <v>90</v>
      </c>
      <c r="B1" t="s">
        <v>0</v>
      </c>
      <c r="C1" t="s">
        <v>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96</v>
      </c>
    </row>
    <row r="2" spans="1:10" x14ac:dyDescent="0.25">
      <c r="A2" t="s">
        <v>7</v>
      </c>
      <c r="B2">
        <v>8773</v>
      </c>
      <c r="C2">
        <v>2.1619333149660593E-3</v>
      </c>
      <c r="D2">
        <v>2710</v>
      </c>
      <c r="E2">
        <v>15</v>
      </c>
      <c r="G2">
        <v>822</v>
      </c>
      <c r="H2">
        <v>4041</v>
      </c>
      <c r="I2">
        <v>1185</v>
      </c>
      <c r="J2" s="3">
        <v>810.72499311227227</v>
      </c>
    </row>
    <row r="3" spans="1:10" x14ac:dyDescent="0.25">
      <c r="A3" t="s">
        <v>8</v>
      </c>
      <c r="B3">
        <v>136294</v>
      </c>
      <c r="C3">
        <v>3.3586975861163125E-2</v>
      </c>
      <c r="D3">
        <v>37995</v>
      </c>
      <c r="E3">
        <v>468</v>
      </c>
      <c r="F3">
        <v>51</v>
      </c>
      <c r="G3">
        <v>22411</v>
      </c>
      <c r="H3">
        <v>66654</v>
      </c>
      <c r="I3">
        <v>8715</v>
      </c>
      <c r="J3" s="3">
        <v>12595.115947936172</v>
      </c>
    </row>
    <row r="4" spans="1:10" x14ac:dyDescent="0.25">
      <c r="A4" t="s">
        <v>9</v>
      </c>
      <c r="B4">
        <v>5747</v>
      </c>
      <c r="C4">
        <v>1.4162351260811514E-3</v>
      </c>
      <c r="D4">
        <v>1108</v>
      </c>
      <c r="E4">
        <v>3</v>
      </c>
      <c r="G4">
        <v>1741</v>
      </c>
      <c r="H4">
        <v>2635</v>
      </c>
      <c r="I4">
        <v>260</v>
      </c>
      <c r="J4" s="3">
        <v>531.08817228043176</v>
      </c>
    </row>
    <row r="5" spans="1:10" x14ac:dyDescent="0.25">
      <c r="A5" t="s">
        <v>10</v>
      </c>
      <c r="B5">
        <v>20981</v>
      </c>
      <c r="C5">
        <v>5.170354825179857E-3</v>
      </c>
      <c r="D5">
        <v>6414</v>
      </c>
      <c r="E5">
        <v>36</v>
      </c>
      <c r="F5">
        <v>1</v>
      </c>
      <c r="G5">
        <v>3312</v>
      </c>
      <c r="H5">
        <v>9950</v>
      </c>
      <c r="I5">
        <v>1268</v>
      </c>
      <c r="J5" s="3">
        <v>1938.8830594424464</v>
      </c>
    </row>
    <row r="6" spans="1:10" x14ac:dyDescent="0.25">
      <c r="A6" t="s">
        <v>11</v>
      </c>
      <c r="B6">
        <v>45654</v>
      </c>
      <c r="C6">
        <v>1.1250530441292655E-2</v>
      </c>
      <c r="D6">
        <v>14910</v>
      </c>
      <c r="E6">
        <v>408</v>
      </c>
      <c r="F6">
        <v>49</v>
      </c>
      <c r="G6">
        <v>4940</v>
      </c>
      <c r="H6">
        <v>21599</v>
      </c>
      <c r="I6">
        <v>3748</v>
      </c>
      <c r="J6" s="3">
        <v>4218.9489154847461</v>
      </c>
    </row>
    <row r="7" spans="1:10" x14ac:dyDescent="0.25">
      <c r="A7" t="s">
        <v>12</v>
      </c>
      <c r="B7">
        <v>7322</v>
      </c>
      <c r="C7">
        <v>1.8043629011947435E-3</v>
      </c>
      <c r="D7">
        <v>2053</v>
      </c>
      <c r="E7">
        <v>11</v>
      </c>
      <c r="G7">
        <v>1644</v>
      </c>
      <c r="H7">
        <v>3250</v>
      </c>
      <c r="I7">
        <v>364</v>
      </c>
      <c r="J7" s="3">
        <v>676.63608794802883</v>
      </c>
    </row>
    <row r="8" spans="1:10" x14ac:dyDescent="0.25">
      <c r="A8" t="s">
        <v>13</v>
      </c>
      <c r="B8">
        <v>23403</v>
      </c>
      <c r="C8">
        <v>5.7672090926878701E-3</v>
      </c>
      <c r="D8">
        <v>6828</v>
      </c>
      <c r="E8">
        <v>96</v>
      </c>
      <c r="F8">
        <v>22</v>
      </c>
      <c r="G8">
        <v>3467</v>
      </c>
      <c r="H8">
        <v>11677</v>
      </c>
      <c r="I8">
        <v>1313</v>
      </c>
      <c r="J8" s="3">
        <v>2162.7034097579512</v>
      </c>
    </row>
    <row r="9" spans="1:10" x14ac:dyDescent="0.25">
      <c r="A9" t="s">
        <v>14</v>
      </c>
      <c r="B9">
        <v>70881</v>
      </c>
      <c r="C9">
        <v>1.7467228462112076E-2</v>
      </c>
      <c r="D9">
        <v>21660</v>
      </c>
      <c r="E9">
        <v>773</v>
      </c>
      <c r="F9">
        <v>110</v>
      </c>
      <c r="G9">
        <v>8585</v>
      </c>
      <c r="H9">
        <v>33621</v>
      </c>
      <c r="I9">
        <v>6132</v>
      </c>
      <c r="J9" s="3">
        <v>6550.2106732920283</v>
      </c>
    </row>
    <row r="10" spans="1:10" x14ac:dyDescent="0.25">
      <c r="A10" t="s">
        <v>15</v>
      </c>
      <c r="B10">
        <v>21504</v>
      </c>
      <c r="C10">
        <v>5.2992378895509104E-3</v>
      </c>
      <c r="D10">
        <v>5774</v>
      </c>
      <c r="E10">
        <v>103</v>
      </c>
      <c r="F10">
        <v>10</v>
      </c>
      <c r="G10">
        <v>1825</v>
      </c>
      <c r="H10">
        <v>11737</v>
      </c>
      <c r="I10">
        <v>2055</v>
      </c>
      <c r="J10" s="3">
        <v>1987.2142085815915</v>
      </c>
    </row>
    <row r="11" spans="1:10" x14ac:dyDescent="0.25">
      <c r="A11" t="s">
        <v>16</v>
      </c>
      <c r="B11">
        <v>37837</v>
      </c>
      <c r="C11">
        <v>9.3241845250622117E-3</v>
      </c>
      <c r="D11">
        <v>9827</v>
      </c>
      <c r="E11">
        <v>186</v>
      </c>
      <c r="F11">
        <v>28</v>
      </c>
      <c r="G11">
        <v>11779</v>
      </c>
      <c r="H11">
        <v>13077</v>
      </c>
      <c r="I11">
        <v>2940</v>
      </c>
      <c r="J11" s="3">
        <v>3496.5691968983292</v>
      </c>
    </row>
    <row r="12" spans="1:10" x14ac:dyDescent="0.25">
      <c r="A12" t="s">
        <v>17</v>
      </c>
      <c r="B12">
        <v>35726</v>
      </c>
      <c r="C12">
        <v>8.8039700912432954E-3</v>
      </c>
      <c r="D12">
        <v>11810</v>
      </c>
      <c r="E12">
        <v>160</v>
      </c>
      <c r="F12">
        <v>14</v>
      </c>
      <c r="G12">
        <v>6033</v>
      </c>
      <c r="H12">
        <v>14818</v>
      </c>
      <c r="I12">
        <v>2891</v>
      </c>
      <c r="J12" s="3">
        <v>3301.4887842162357</v>
      </c>
    </row>
    <row r="13" spans="1:10" x14ac:dyDescent="0.25">
      <c r="A13" t="s">
        <v>18</v>
      </c>
      <c r="B13">
        <v>66637</v>
      </c>
      <c r="C13">
        <v>1.6421378127139324E-2</v>
      </c>
      <c r="D13">
        <v>18803</v>
      </c>
      <c r="E13">
        <v>328</v>
      </c>
      <c r="F13">
        <v>58</v>
      </c>
      <c r="G13">
        <v>7398</v>
      </c>
      <c r="H13">
        <v>34087</v>
      </c>
      <c r="I13">
        <v>5963</v>
      </c>
      <c r="J13" s="3">
        <v>6158.0167976772464</v>
      </c>
    </row>
    <row r="14" spans="1:10" x14ac:dyDescent="0.25">
      <c r="A14" t="s">
        <v>19</v>
      </c>
      <c r="B14">
        <v>54797</v>
      </c>
      <c r="C14">
        <v>1.3503642979618733E-2</v>
      </c>
      <c r="D14">
        <v>13917</v>
      </c>
      <c r="E14">
        <v>916</v>
      </c>
      <c r="F14">
        <v>42</v>
      </c>
      <c r="G14">
        <v>6457</v>
      </c>
      <c r="H14">
        <v>26658</v>
      </c>
      <c r="I14">
        <v>6807</v>
      </c>
      <c r="J14" s="3">
        <v>5063.8661173570254</v>
      </c>
    </row>
    <row r="15" spans="1:10" x14ac:dyDescent="0.25">
      <c r="A15" t="s">
        <v>20</v>
      </c>
      <c r="B15">
        <v>38570</v>
      </c>
      <c r="C15">
        <v>9.5048179594484101E-3</v>
      </c>
      <c r="D15">
        <v>11268</v>
      </c>
      <c r="E15">
        <v>327</v>
      </c>
      <c r="F15">
        <v>49</v>
      </c>
      <c r="G15">
        <v>5179</v>
      </c>
      <c r="H15">
        <v>19052</v>
      </c>
      <c r="I15">
        <v>2695</v>
      </c>
      <c r="J15" s="3">
        <v>3564.3067347931537</v>
      </c>
    </row>
    <row r="16" spans="1:10" x14ac:dyDescent="0.25">
      <c r="A16" t="s">
        <v>21</v>
      </c>
      <c r="B16">
        <v>21891</v>
      </c>
      <c r="C16">
        <v>5.3946064285788214E-3</v>
      </c>
      <c r="D16">
        <v>6387</v>
      </c>
      <c r="E16">
        <v>120</v>
      </c>
      <c r="F16">
        <v>42</v>
      </c>
      <c r="G16">
        <v>3035</v>
      </c>
      <c r="H16">
        <v>10586</v>
      </c>
      <c r="I16">
        <v>1721</v>
      </c>
      <c r="J16" s="3">
        <v>2022.9774107170581</v>
      </c>
    </row>
    <row r="17" spans="1:10" x14ac:dyDescent="0.25">
      <c r="A17" t="s">
        <v>22</v>
      </c>
      <c r="B17">
        <v>69347</v>
      </c>
      <c r="C17">
        <v>1.7089204330668108E-2</v>
      </c>
      <c r="D17">
        <v>18657</v>
      </c>
      <c r="E17">
        <v>502</v>
      </c>
      <c r="F17">
        <v>53</v>
      </c>
      <c r="G17">
        <v>11193</v>
      </c>
      <c r="H17">
        <v>33313</v>
      </c>
      <c r="I17">
        <v>5629</v>
      </c>
      <c r="J17" s="3">
        <v>6408.4516240005405</v>
      </c>
    </row>
    <row r="18" spans="1:10" x14ac:dyDescent="0.25">
      <c r="A18" t="s">
        <v>23</v>
      </c>
      <c r="B18">
        <v>30995</v>
      </c>
      <c r="C18">
        <v>7.6381081839020865E-3</v>
      </c>
      <c r="D18">
        <v>9651</v>
      </c>
      <c r="E18">
        <v>236</v>
      </c>
      <c r="F18">
        <v>33</v>
      </c>
      <c r="G18">
        <v>3595</v>
      </c>
      <c r="H18">
        <v>14310</v>
      </c>
      <c r="I18">
        <v>3170</v>
      </c>
      <c r="J18" s="3">
        <v>2864.2905689632826</v>
      </c>
    </row>
    <row r="19" spans="1:10" x14ac:dyDescent="0.25">
      <c r="A19" t="s">
        <v>24</v>
      </c>
      <c r="B19">
        <v>76478</v>
      </c>
      <c r="C19">
        <v>1.8846499038182408E-2</v>
      </c>
      <c r="D19">
        <v>24679</v>
      </c>
      <c r="E19">
        <v>909</v>
      </c>
      <c r="F19">
        <v>105</v>
      </c>
      <c r="G19">
        <v>9271</v>
      </c>
      <c r="H19">
        <v>35341</v>
      </c>
      <c r="I19">
        <v>6173</v>
      </c>
      <c r="J19" s="3">
        <v>7067.4371393184028</v>
      </c>
    </row>
    <row r="20" spans="1:10" x14ac:dyDescent="0.25">
      <c r="A20" t="s">
        <v>25</v>
      </c>
      <c r="B20">
        <v>58100</v>
      </c>
      <c r="C20">
        <v>1.4317602370856952E-2</v>
      </c>
      <c r="D20">
        <v>16162</v>
      </c>
      <c r="E20">
        <v>341</v>
      </c>
      <c r="F20">
        <v>44</v>
      </c>
      <c r="G20">
        <v>9726</v>
      </c>
      <c r="H20">
        <v>26652</v>
      </c>
      <c r="I20">
        <v>5175</v>
      </c>
      <c r="J20" s="3">
        <v>5369.1008890713565</v>
      </c>
    </row>
    <row r="21" spans="1:10" x14ac:dyDescent="0.25">
      <c r="A21" t="s">
        <v>26</v>
      </c>
      <c r="B21">
        <v>174</v>
      </c>
      <c r="C21">
        <v>4.287887801254922E-5</v>
      </c>
      <c r="D21">
        <v>47</v>
      </c>
      <c r="G21">
        <v>18</v>
      </c>
      <c r="H21">
        <v>97</v>
      </c>
      <c r="I21">
        <v>12</v>
      </c>
      <c r="J21" s="3">
        <v>16.079579254705958</v>
      </c>
    </row>
    <row r="22" spans="1:10" x14ac:dyDescent="0.25">
      <c r="A22" t="s">
        <v>27</v>
      </c>
      <c r="B22">
        <v>2909</v>
      </c>
      <c r="C22">
        <v>7.1686583987646939E-4</v>
      </c>
      <c r="D22">
        <v>890</v>
      </c>
      <c r="G22">
        <v>376</v>
      </c>
      <c r="H22">
        <v>1343</v>
      </c>
      <c r="I22">
        <v>300</v>
      </c>
      <c r="J22" s="3">
        <v>268.824689953676</v>
      </c>
    </row>
    <row r="23" spans="1:10" x14ac:dyDescent="0.25">
      <c r="A23" t="s">
        <v>28</v>
      </c>
      <c r="B23">
        <v>30577</v>
      </c>
      <c r="C23">
        <v>7.5351003045386064E-3</v>
      </c>
      <c r="D23">
        <v>7455</v>
      </c>
      <c r="E23">
        <v>358</v>
      </c>
      <c r="F23">
        <v>35</v>
      </c>
      <c r="G23">
        <v>6893</v>
      </c>
      <c r="H23">
        <v>13749</v>
      </c>
      <c r="I23">
        <v>2087</v>
      </c>
      <c r="J23" s="3">
        <v>2825.6626142019772</v>
      </c>
    </row>
    <row r="24" spans="1:10" x14ac:dyDescent="0.25">
      <c r="A24" t="s">
        <v>29</v>
      </c>
      <c r="B24">
        <v>18310</v>
      </c>
      <c r="C24">
        <v>4.512139404653886E-3</v>
      </c>
      <c r="D24">
        <v>5839</v>
      </c>
      <c r="E24">
        <v>154</v>
      </c>
      <c r="F24">
        <v>23</v>
      </c>
      <c r="G24">
        <v>2475</v>
      </c>
      <c r="H24">
        <v>8236</v>
      </c>
      <c r="I24">
        <v>1583</v>
      </c>
      <c r="J24" s="3">
        <v>1692.0522767452073</v>
      </c>
    </row>
    <row r="25" spans="1:10" x14ac:dyDescent="0.25">
      <c r="A25" t="s">
        <v>30</v>
      </c>
      <c r="B25">
        <v>3181</v>
      </c>
      <c r="C25">
        <v>7.8389489056275325E-4</v>
      </c>
      <c r="D25">
        <v>751</v>
      </c>
      <c r="E25">
        <v>60</v>
      </c>
      <c r="F25">
        <v>2</v>
      </c>
      <c r="G25">
        <v>284</v>
      </c>
      <c r="H25">
        <v>1601</v>
      </c>
      <c r="I25">
        <v>483</v>
      </c>
      <c r="J25" s="3">
        <v>293.96058396103246</v>
      </c>
    </row>
    <row r="26" spans="1:10" x14ac:dyDescent="0.25">
      <c r="A26" t="s">
        <v>31</v>
      </c>
      <c r="B26">
        <v>15967</v>
      </c>
      <c r="C26">
        <v>3.9347531334849046E-3</v>
      </c>
      <c r="D26">
        <v>4446</v>
      </c>
      <c r="E26">
        <v>162</v>
      </c>
      <c r="F26">
        <v>6</v>
      </c>
      <c r="G26">
        <v>1646</v>
      </c>
      <c r="H26">
        <v>8525</v>
      </c>
      <c r="I26">
        <v>1182</v>
      </c>
      <c r="J26" s="3">
        <v>1475.5324250568392</v>
      </c>
    </row>
    <row r="27" spans="1:10" x14ac:dyDescent="0.25">
      <c r="A27" t="s">
        <v>32</v>
      </c>
      <c r="B27">
        <v>25865</v>
      </c>
      <c r="C27">
        <v>6.3739205735321011E-3</v>
      </c>
      <c r="D27">
        <v>7560</v>
      </c>
      <c r="E27">
        <v>225</v>
      </c>
      <c r="F27">
        <v>16</v>
      </c>
      <c r="G27">
        <v>3409</v>
      </c>
      <c r="H27">
        <v>12497</v>
      </c>
      <c r="I27">
        <v>2158</v>
      </c>
      <c r="J27" s="3">
        <v>2390.2202150745379</v>
      </c>
    </row>
    <row r="28" spans="1:10" x14ac:dyDescent="0.25">
      <c r="A28" t="s">
        <v>33</v>
      </c>
      <c r="B28">
        <v>905</v>
      </c>
      <c r="C28">
        <v>2.2301945173193701E-4</v>
      </c>
      <c r="D28">
        <v>194</v>
      </c>
      <c r="G28">
        <v>63</v>
      </c>
      <c r="H28">
        <v>587</v>
      </c>
      <c r="I28">
        <v>61</v>
      </c>
      <c r="J28" s="3">
        <v>83.632294399476379</v>
      </c>
    </row>
    <row r="29" spans="1:10" x14ac:dyDescent="0.25">
      <c r="A29" t="s">
        <v>34</v>
      </c>
      <c r="B29">
        <v>608</v>
      </c>
      <c r="C29">
        <v>1.4982964271051681E-4</v>
      </c>
      <c r="D29">
        <v>194</v>
      </c>
      <c r="G29">
        <v>83</v>
      </c>
      <c r="H29">
        <v>278</v>
      </c>
      <c r="I29">
        <v>53</v>
      </c>
      <c r="J29" s="3">
        <v>56.186116016443805</v>
      </c>
    </row>
    <row r="30" spans="1:10" x14ac:dyDescent="0.25">
      <c r="A30" t="s">
        <v>35</v>
      </c>
      <c r="B30">
        <v>1306</v>
      </c>
      <c r="C30">
        <v>3.2183801542752462E-4</v>
      </c>
      <c r="D30">
        <v>459</v>
      </c>
      <c r="E30">
        <v>43</v>
      </c>
      <c r="F30">
        <v>7</v>
      </c>
      <c r="G30">
        <v>122</v>
      </c>
      <c r="H30">
        <v>562</v>
      </c>
      <c r="I30">
        <v>113</v>
      </c>
      <c r="J30" s="3">
        <v>120.68925578532173</v>
      </c>
    </row>
    <row r="31" spans="1:10" x14ac:dyDescent="0.25">
      <c r="A31" t="s">
        <v>36</v>
      </c>
      <c r="B31">
        <v>26903</v>
      </c>
      <c r="C31">
        <v>6.6297152596069631E-3</v>
      </c>
      <c r="D31">
        <v>7134</v>
      </c>
      <c r="E31">
        <v>495</v>
      </c>
      <c r="F31">
        <v>109</v>
      </c>
      <c r="G31">
        <v>2924</v>
      </c>
      <c r="H31">
        <v>14179</v>
      </c>
      <c r="I31">
        <v>2062</v>
      </c>
      <c r="J31" s="3">
        <v>2486.1432223526112</v>
      </c>
    </row>
    <row r="32" spans="1:10" x14ac:dyDescent="0.25">
      <c r="A32" t="s">
        <v>37</v>
      </c>
      <c r="B32">
        <v>1706</v>
      </c>
      <c r="C32">
        <v>4.2041014878970671E-4</v>
      </c>
      <c r="D32">
        <v>605</v>
      </c>
      <c r="E32">
        <v>5</v>
      </c>
      <c r="G32">
        <v>214</v>
      </c>
      <c r="H32">
        <v>689</v>
      </c>
      <c r="I32">
        <v>193</v>
      </c>
      <c r="J32" s="3">
        <v>157.65380579614001</v>
      </c>
    </row>
    <row r="33" spans="1:10" x14ac:dyDescent="0.25">
      <c r="A33" t="s">
        <v>38</v>
      </c>
      <c r="B33">
        <v>10565</v>
      </c>
      <c r="C33">
        <v>2.6035364724286349E-3</v>
      </c>
      <c r="D33">
        <v>3595</v>
      </c>
      <c r="E33">
        <v>142</v>
      </c>
      <c r="F33">
        <v>23</v>
      </c>
      <c r="G33">
        <v>1327</v>
      </c>
      <c r="H33">
        <v>4336</v>
      </c>
      <c r="I33">
        <v>1142</v>
      </c>
      <c r="J33" s="3">
        <v>976.3261771607381</v>
      </c>
    </row>
    <row r="34" spans="1:10" x14ac:dyDescent="0.25">
      <c r="A34" t="s">
        <v>39</v>
      </c>
      <c r="B34">
        <v>326</v>
      </c>
      <c r="C34">
        <v>8.0336288690178423E-5</v>
      </c>
      <c r="D34">
        <v>95</v>
      </c>
      <c r="G34">
        <v>15</v>
      </c>
      <c r="H34">
        <v>188</v>
      </c>
      <c r="I34">
        <v>28</v>
      </c>
      <c r="J34" s="3">
        <v>30.12610825881691</v>
      </c>
    </row>
    <row r="35" spans="1:10" x14ac:dyDescent="0.25">
      <c r="A35" t="s">
        <v>40</v>
      </c>
      <c r="B35">
        <v>8204</v>
      </c>
      <c r="C35">
        <v>2.0217144552583553E-3</v>
      </c>
      <c r="D35">
        <v>2573</v>
      </c>
      <c r="E35">
        <v>82</v>
      </c>
      <c r="F35">
        <v>13</v>
      </c>
      <c r="G35">
        <v>1017</v>
      </c>
      <c r="H35">
        <v>3769</v>
      </c>
      <c r="I35">
        <v>750</v>
      </c>
      <c r="J35" s="3">
        <v>758.14292072188323</v>
      </c>
    </row>
    <row r="36" spans="1:10" x14ac:dyDescent="0.25">
      <c r="A36" t="s">
        <v>41</v>
      </c>
      <c r="B36">
        <v>162369</v>
      </c>
      <c r="C36">
        <v>4.0012646804710367E-2</v>
      </c>
      <c r="D36">
        <v>47923</v>
      </c>
      <c r="E36">
        <v>2800</v>
      </c>
      <c r="F36">
        <v>438</v>
      </c>
      <c r="G36">
        <v>21061</v>
      </c>
      <c r="H36">
        <v>77088</v>
      </c>
      <c r="I36">
        <v>13059</v>
      </c>
      <c r="J36" s="3">
        <v>15004.742551766387</v>
      </c>
    </row>
    <row r="37" spans="1:10" x14ac:dyDescent="0.25">
      <c r="A37" t="s">
        <v>42</v>
      </c>
      <c r="B37">
        <v>46697</v>
      </c>
      <c r="C37">
        <v>1.1507557279034545E-2</v>
      </c>
      <c r="D37">
        <v>16390</v>
      </c>
      <c r="E37">
        <v>369</v>
      </c>
      <c r="F37">
        <v>55</v>
      </c>
      <c r="G37">
        <v>5230</v>
      </c>
      <c r="H37">
        <v>20474</v>
      </c>
      <c r="I37">
        <v>4179</v>
      </c>
      <c r="J37" s="3">
        <v>4315.3339796379541</v>
      </c>
    </row>
    <row r="38" spans="1:10" x14ac:dyDescent="0.25">
      <c r="A38" t="s">
        <v>43</v>
      </c>
      <c r="B38">
        <v>5468</v>
      </c>
      <c r="C38">
        <v>1.3474810630610295E-3</v>
      </c>
      <c r="D38">
        <v>1343</v>
      </c>
      <c r="E38">
        <v>29</v>
      </c>
      <c r="F38">
        <v>1</v>
      </c>
      <c r="G38">
        <v>424</v>
      </c>
      <c r="H38">
        <v>3330</v>
      </c>
      <c r="I38">
        <v>341</v>
      </c>
      <c r="J38" s="3">
        <v>505.30539864788608</v>
      </c>
    </row>
    <row r="39" spans="1:10" x14ac:dyDescent="0.25">
      <c r="A39" t="s">
        <v>44</v>
      </c>
      <c r="B39">
        <v>266</v>
      </c>
      <c r="C39">
        <v>6.555046868585111E-5</v>
      </c>
      <c r="D39">
        <v>170</v>
      </c>
      <c r="G39">
        <v>25</v>
      </c>
      <c r="H39">
        <v>34</v>
      </c>
      <c r="I39">
        <v>37</v>
      </c>
      <c r="J39" s="3">
        <v>24.581425757194165</v>
      </c>
    </row>
    <row r="40" spans="1:10" x14ac:dyDescent="0.25">
      <c r="A40" t="s">
        <v>45</v>
      </c>
      <c r="B40">
        <v>284633</v>
      </c>
      <c r="C40">
        <v>7.014220508819495E-2</v>
      </c>
      <c r="D40">
        <v>93354</v>
      </c>
      <c r="E40">
        <v>2072</v>
      </c>
      <c r="F40">
        <v>214</v>
      </c>
      <c r="G40">
        <v>41230</v>
      </c>
      <c r="H40">
        <v>125567</v>
      </c>
      <c r="I40">
        <v>22196</v>
      </c>
      <c r="J40" s="3">
        <v>26303.326908073108</v>
      </c>
    </row>
    <row r="41" spans="1:10" x14ac:dyDescent="0.25">
      <c r="A41" t="s">
        <v>46</v>
      </c>
      <c r="B41">
        <v>133961</v>
      </c>
      <c r="C41">
        <v>3.3012053893328196E-2</v>
      </c>
      <c r="D41">
        <v>41155</v>
      </c>
      <c r="E41">
        <v>1802</v>
      </c>
      <c r="F41">
        <v>227</v>
      </c>
      <c r="G41">
        <v>18503</v>
      </c>
      <c r="H41">
        <v>59681</v>
      </c>
      <c r="I41">
        <v>12593</v>
      </c>
      <c r="J41" s="3">
        <v>12379.520209998074</v>
      </c>
    </row>
    <row r="42" spans="1:10" x14ac:dyDescent="0.25">
      <c r="A42" t="s">
        <v>47</v>
      </c>
      <c r="B42">
        <v>105405</v>
      </c>
      <c r="C42">
        <v>2.5974989292602012E-2</v>
      </c>
      <c r="D42">
        <v>36337</v>
      </c>
      <c r="E42">
        <v>1106</v>
      </c>
      <c r="F42">
        <v>97</v>
      </c>
      <c r="G42">
        <v>10676</v>
      </c>
      <c r="H42">
        <v>48100</v>
      </c>
      <c r="I42">
        <v>9089</v>
      </c>
      <c r="J42" s="3">
        <v>9740.6209847257542</v>
      </c>
    </row>
    <row r="43" spans="1:10" x14ac:dyDescent="0.25">
      <c r="A43" t="s">
        <v>48</v>
      </c>
      <c r="B43">
        <v>10778</v>
      </c>
      <c r="C43">
        <v>2.6560261334439969E-3</v>
      </c>
      <c r="D43">
        <v>3461</v>
      </c>
      <c r="E43">
        <v>113</v>
      </c>
      <c r="F43">
        <v>5</v>
      </c>
      <c r="G43">
        <v>1047</v>
      </c>
      <c r="H43">
        <v>5107</v>
      </c>
      <c r="I43">
        <v>1045</v>
      </c>
      <c r="J43" s="3">
        <v>996.00980004149881</v>
      </c>
    </row>
    <row r="44" spans="1:10" x14ac:dyDescent="0.25">
      <c r="A44" t="s">
        <v>49</v>
      </c>
      <c r="B44">
        <v>2579</v>
      </c>
      <c r="C44">
        <v>6.3554382985266914E-4</v>
      </c>
      <c r="D44">
        <v>830</v>
      </c>
      <c r="E44">
        <v>5</v>
      </c>
      <c r="F44">
        <v>1</v>
      </c>
      <c r="G44">
        <v>161</v>
      </c>
      <c r="H44">
        <v>1165</v>
      </c>
      <c r="I44">
        <v>417</v>
      </c>
      <c r="J44" s="3">
        <v>238.32893619475092</v>
      </c>
    </row>
    <row r="45" spans="1:10" x14ac:dyDescent="0.25">
      <c r="A45" t="s">
        <v>50</v>
      </c>
      <c r="B45">
        <v>36179</v>
      </c>
      <c r="C45">
        <v>8.915603032275966E-3</v>
      </c>
      <c r="D45">
        <v>9704</v>
      </c>
      <c r="E45">
        <v>2240</v>
      </c>
      <c r="F45">
        <v>466</v>
      </c>
      <c r="G45">
        <v>3234</v>
      </c>
      <c r="H45">
        <v>18402</v>
      </c>
      <c r="I45">
        <v>2133</v>
      </c>
      <c r="J45" s="3">
        <v>3343.3511371034874</v>
      </c>
    </row>
    <row r="46" spans="1:10" x14ac:dyDescent="0.25">
      <c r="A46" t="s">
        <v>51</v>
      </c>
      <c r="B46">
        <v>54275</v>
      </c>
      <c r="C46">
        <v>1.3375006345581085E-2</v>
      </c>
      <c r="D46">
        <v>16099</v>
      </c>
      <c r="E46">
        <v>420</v>
      </c>
      <c r="F46">
        <v>43</v>
      </c>
      <c r="G46">
        <v>5074</v>
      </c>
      <c r="H46">
        <v>28568</v>
      </c>
      <c r="I46">
        <v>4071</v>
      </c>
      <c r="J46" s="3">
        <v>5015.6273795929064</v>
      </c>
    </row>
    <row r="47" spans="1:10" x14ac:dyDescent="0.25">
      <c r="A47" t="s">
        <v>52</v>
      </c>
      <c r="B47">
        <v>69117</v>
      </c>
      <c r="C47">
        <v>1.7032525353984852E-2</v>
      </c>
      <c r="D47">
        <v>20860</v>
      </c>
      <c r="E47">
        <v>729</v>
      </c>
      <c r="F47">
        <v>104</v>
      </c>
      <c r="G47">
        <v>5706</v>
      </c>
      <c r="H47">
        <v>37041</v>
      </c>
      <c r="I47">
        <v>4677</v>
      </c>
      <c r="J47" s="3">
        <v>6387.1970077443193</v>
      </c>
    </row>
    <row r="48" spans="1:10" x14ac:dyDescent="0.25">
      <c r="A48" t="s">
        <v>53</v>
      </c>
      <c r="B48">
        <v>7213</v>
      </c>
      <c r="C48">
        <v>1.7775019948535488E-3</v>
      </c>
      <c r="D48">
        <v>2491</v>
      </c>
      <c r="E48">
        <v>21</v>
      </c>
      <c r="F48">
        <v>2</v>
      </c>
      <c r="G48">
        <v>762</v>
      </c>
      <c r="H48">
        <v>3414</v>
      </c>
      <c r="I48">
        <v>523</v>
      </c>
      <c r="J48" s="3">
        <v>666.56324807008082</v>
      </c>
    </row>
    <row r="49" spans="1:10" x14ac:dyDescent="0.25">
      <c r="A49" t="s">
        <v>54</v>
      </c>
      <c r="B49">
        <v>27779</v>
      </c>
      <c r="C49">
        <v>6.8455882316701419E-3</v>
      </c>
      <c r="D49">
        <v>8046</v>
      </c>
      <c r="E49">
        <v>614</v>
      </c>
      <c r="F49">
        <v>114</v>
      </c>
      <c r="G49">
        <v>3371</v>
      </c>
      <c r="H49">
        <v>13706</v>
      </c>
      <c r="I49">
        <v>1928</v>
      </c>
      <c r="J49" s="3">
        <v>2567.0955868763031</v>
      </c>
    </row>
    <row r="50" spans="1:10" x14ac:dyDescent="0.25">
      <c r="A50" t="s">
        <v>55</v>
      </c>
      <c r="B50">
        <v>26108</v>
      </c>
      <c r="C50">
        <v>6.4338031445496267E-3</v>
      </c>
      <c r="D50">
        <v>6568</v>
      </c>
      <c r="E50">
        <v>198</v>
      </c>
      <c r="F50">
        <v>41</v>
      </c>
      <c r="G50">
        <v>2343</v>
      </c>
      <c r="H50">
        <v>15762</v>
      </c>
      <c r="I50">
        <v>1196</v>
      </c>
      <c r="J50" s="3">
        <v>2412.6761792061102</v>
      </c>
    </row>
    <row r="51" spans="1:10" x14ac:dyDescent="0.25">
      <c r="A51" t="s">
        <v>56</v>
      </c>
      <c r="B51">
        <v>4813</v>
      </c>
      <c r="C51">
        <v>1.1860691946804563E-3</v>
      </c>
      <c r="D51">
        <v>1614</v>
      </c>
      <c r="E51">
        <v>91</v>
      </c>
      <c r="F51">
        <v>20</v>
      </c>
      <c r="G51">
        <v>450</v>
      </c>
      <c r="H51">
        <v>2258</v>
      </c>
      <c r="I51">
        <v>380</v>
      </c>
      <c r="J51" s="3">
        <v>444.77594800517113</v>
      </c>
    </row>
    <row r="52" spans="1:10" x14ac:dyDescent="0.25">
      <c r="A52" t="s">
        <v>57</v>
      </c>
      <c r="B52">
        <v>48179</v>
      </c>
      <c r="C52">
        <v>1.187276703314143E-2</v>
      </c>
      <c r="D52">
        <v>15985</v>
      </c>
      <c r="E52">
        <v>326</v>
      </c>
      <c r="F52">
        <v>39</v>
      </c>
      <c r="G52">
        <v>4949</v>
      </c>
      <c r="H52">
        <v>23408</v>
      </c>
      <c r="I52">
        <v>3472</v>
      </c>
      <c r="J52" s="3">
        <v>4452.2876374280359</v>
      </c>
    </row>
    <row r="53" spans="1:10" x14ac:dyDescent="0.25">
      <c r="A53" t="s">
        <v>58</v>
      </c>
      <c r="B53">
        <v>30627</v>
      </c>
      <c r="C53">
        <v>7.547421821208879E-3</v>
      </c>
      <c r="D53">
        <v>9890</v>
      </c>
      <c r="E53">
        <v>623</v>
      </c>
      <c r="F53">
        <v>68</v>
      </c>
      <c r="G53">
        <v>3272</v>
      </c>
      <c r="H53">
        <v>14412</v>
      </c>
      <c r="I53">
        <v>2362</v>
      </c>
      <c r="J53" s="3">
        <v>2830.2831829533297</v>
      </c>
    </row>
    <row r="54" spans="1:10" x14ac:dyDescent="0.25">
      <c r="A54" t="s">
        <v>59</v>
      </c>
      <c r="B54">
        <v>107487</v>
      </c>
      <c r="C54">
        <v>2.6488057246752173E-2</v>
      </c>
      <c r="D54">
        <v>39264</v>
      </c>
      <c r="E54">
        <v>1662</v>
      </c>
      <c r="F54">
        <v>184</v>
      </c>
      <c r="G54">
        <v>10903</v>
      </c>
      <c r="H54">
        <v>46652</v>
      </c>
      <c r="I54">
        <v>8822</v>
      </c>
      <c r="J54" s="3">
        <v>9933.0214675320658</v>
      </c>
    </row>
    <row r="55" spans="1:10" x14ac:dyDescent="0.25">
      <c r="A55" t="s">
        <v>60</v>
      </c>
      <c r="B55">
        <v>1505</v>
      </c>
      <c r="C55">
        <v>3.7087765177521017E-4</v>
      </c>
      <c r="D55">
        <v>443</v>
      </c>
      <c r="E55">
        <v>1</v>
      </c>
      <c r="G55">
        <v>275</v>
      </c>
      <c r="H55">
        <v>689</v>
      </c>
      <c r="I55">
        <v>97</v>
      </c>
      <c r="J55" s="3">
        <v>139.07911941570381</v>
      </c>
    </row>
    <row r="56" spans="1:10" x14ac:dyDescent="0.25">
      <c r="A56" t="s">
        <v>61</v>
      </c>
      <c r="B56">
        <v>27369</v>
      </c>
      <c r="C56">
        <v>6.7445517949739058E-3</v>
      </c>
      <c r="D56">
        <v>9008</v>
      </c>
      <c r="E56">
        <v>246</v>
      </c>
      <c r="F56">
        <v>24</v>
      </c>
      <c r="G56">
        <v>2667</v>
      </c>
      <c r="H56">
        <v>12962</v>
      </c>
      <c r="I56">
        <v>2462</v>
      </c>
      <c r="J56" s="3">
        <v>2529.2069231152145</v>
      </c>
    </row>
    <row r="57" spans="1:10" x14ac:dyDescent="0.25">
      <c r="A57" t="s">
        <v>62</v>
      </c>
      <c r="B57">
        <v>62069</v>
      </c>
      <c r="C57">
        <v>1.5295684364143204E-2</v>
      </c>
      <c r="D57">
        <v>22858</v>
      </c>
      <c r="E57">
        <v>1038</v>
      </c>
      <c r="F57">
        <v>154</v>
      </c>
      <c r="G57">
        <v>7338</v>
      </c>
      <c r="H57">
        <v>26307</v>
      </c>
      <c r="I57">
        <v>4374</v>
      </c>
      <c r="J57" s="3">
        <v>5735.8816365537014</v>
      </c>
    </row>
    <row r="58" spans="1:10" x14ac:dyDescent="0.25">
      <c r="A58" t="s">
        <v>63</v>
      </c>
      <c r="B58">
        <v>13666</v>
      </c>
      <c r="C58">
        <v>3.3677169363189518E-3</v>
      </c>
      <c r="D58">
        <v>4235</v>
      </c>
      <c r="E58">
        <v>313</v>
      </c>
      <c r="F58">
        <v>33</v>
      </c>
      <c r="G58">
        <v>1875</v>
      </c>
      <c r="H58">
        <v>6075</v>
      </c>
      <c r="I58">
        <v>1135</v>
      </c>
      <c r="J58" s="3">
        <v>1262.893851119607</v>
      </c>
    </row>
    <row r="59" spans="1:10" x14ac:dyDescent="0.25">
      <c r="A59" t="s">
        <v>64</v>
      </c>
      <c r="B59">
        <v>182311</v>
      </c>
      <c r="C59">
        <v>4.492696051348196E-2</v>
      </c>
      <c r="D59">
        <v>58245</v>
      </c>
      <c r="E59">
        <v>2001</v>
      </c>
      <c r="F59">
        <v>367</v>
      </c>
      <c r="G59">
        <v>22204</v>
      </c>
      <c r="H59">
        <v>85688</v>
      </c>
      <c r="I59">
        <v>13806</v>
      </c>
      <c r="J59" s="3">
        <v>16847.610192555734</v>
      </c>
    </row>
    <row r="60" spans="1:10" x14ac:dyDescent="0.25">
      <c r="A60" t="s">
        <v>65</v>
      </c>
      <c r="B60">
        <v>56779</v>
      </c>
      <c r="C60">
        <v>1.3992067900428345E-2</v>
      </c>
      <c r="D60">
        <v>18881</v>
      </c>
      <c r="E60">
        <v>687</v>
      </c>
      <c r="F60">
        <v>84</v>
      </c>
      <c r="G60">
        <v>5490</v>
      </c>
      <c r="H60">
        <v>28033</v>
      </c>
      <c r="I60">
        <v>3604</v>
      </c>
      <c r="J60" s="3">
        <v>5247.0254626606293</v>
      </c>
    </row>
    <row r="61" spans="1:10" x14ac:dyDescent="0.25">
      <c r="A61" t="s">
        <v>66</v>
      </c>
      <c r="B61">
        <v>120244</v>
      </c>
      <c r="C61">
        <v>2.9631769010005565E-2</v>
      </c>
      <c r="D61">
        <v>50152</v>
      </c>
      <c r="E61">
        <v>194</v>
      </c>
      <c r="F61">
        <v>25</v>
      </c>
      <c r="G61">
        <v>13080</v>
      </c>
      <c r="H61">
        <v>49374</v>
      </c>
      <c r="I61">
        <v>7419</v>
      </c>
      <c r="J61" s="3">
        <v>11111.913378752086</v>
      </c>
    </row>
    <row r="62" spans="1:10" x14ac:dyDescent="0.25">
      <c r="A62" t="s">
        <v>67</v>
      </c>
      <c r="B62">
        <v>36683</v>
      </c>
      <c r="C62">
        <v>9.0398039203123167E-3</v>
      </c>
      <c r="D62">
        <v>12439</v>
      </c>
      <c r="E62">
        <v>1039</v>
      </c>
      <c r="F62">
        <v>89</v>
      </c>
      <c r="G62">
        <v>4407</v>
      </c>
      <c r="H62">
        <v>15676</v>
      </c>
      <c r="I62">
        <v>3033</v>
      </c>
      <c r="J62" s="3">
        <v>3389.9264701171187</v>
      </c>
    </row>
    <row r="63" spans="1:10" x14ac:dyDescent="0.25">
      <c r="A63" t="s">
        <v>68</v>
      </c>
      <c r="B63">
        <v>90114</v>
      </c>
      <c r="C63">
        <v>2.2206823064499198E-2</v>
      </c>
      <c r="D63">
        <v>28196</v>
      </c>
      <c r="E63">
        <v>330</v>
      </c>
      <c r="F63">
        <v>25</v>
      </c>
      <c r="G63">
        <v>10937</v>
      </c>
      <c r="H63">
        <v>42763</v>
      </c>
      <c r="I63">
        <v>7863</v>
      </c>
      <c r="J63" s="3">
        <v>8327.5586491872</v>
      </c>
    </row>
    <row r="64" spans="1:10" x14ac:dyDescent="0.25">
      <c r="A64" t="s">
        <v>69</v>
      </c>
      <c r="B64">
        <v>2186</v>
      </c>
      <c r="C64">
        <v>5.3869670882432526E-4</v>
      </c>
      <c r="D64">
        <v>645</v>
      </c>
      <c r="G64">
        <v>359</v>
      </c>
      <c r="H64">
        <v>1011</v>
      </c>
      <c r="I64">
        <v>171</v>
      </c>
      <c r="J64" s="3">
        <v>202.01126580912197</v>
      </c>
    </row>
    <row r="65" spans="1:10" x14ac:dyDescent="0.25">
      <c r="A65" t="s">
        <v>70</v>
      </c>
      <c r="B65">
        <v>14847</v>
      </c>
      <c r="C65">
        <v>3.6587511600707943E-3</v>
      </c>
      <c r="D65">
        <v>4852</v>
      </c>
      <c r="E65">
        <v>159</v>
      </c>
      <c r="F65">
        <v>6</v>
      </c>
      <c r="G65">
        <v>1650</v>
      </c>
      <c r="H65">
        <v>6227</v>
      </c>
      <c r="I65">
        <v>1953</v>
      </c>
      <c r="J65" s="3">
        <v>1372.0316850265478</v>
      </c>
    </row>
    <row r="66" spans="1:10" x14ac:dyDescent="0.25">
      <c r="A66" t="s">
        <v>71</v>
      </c>
      <c r="B66">
        <v>831</v>
      </c>
      <c r="C66">
        <v>2.0478360705993335E-4</v>
      </c>
      <c r="D66">
        <v>252</v>
      </c>
      <c r="G66">
        <v>67</v>
      </c>
      <c r="H66">
        <v>343</v>
      </c>
      <c r="I66">
        <v>169</v>
      </c>
      <c r="J66" s="3">
        <v>76.793852647475006</v>
      </c>
    </row>
    <row r="67" spans="1:10" x14ac:dyDescent="0.25">
      <c r="A67" t="s">
        <v>72</v>
      </c>
      <c r="B67">
        <v>16607</v>
      </c>
      <c r="C67">
        <v>4.0924685468643959E-3</v>
      </c>
      <c r="D67">
        <v>4965</v>
      </c>
      <c r="E67">
        <v>244</v>
      </c>
      <c r="F67">
        <v>20</v>
      </c>
      <c r="G67">
        <v>2167</v>
      </c>
      <c r="H67">
        <v>7426</v>
      </c>
      <c r="I67">
        <v>1785</v>
      </c>
      <c r="J67" s="3">
        <v>1534.6757050741485</v>
      </c>
    </row>
    <row r="68" spans="1:10" x14ac:dyDescent="0.25">
      <c r="A68" t="s">
        <v>73</v>
      </c>
      <c r="B68">
        <v>2996</v>
      </c>
      <c r="C68">
        <v>7.3830527888274402E-4</v>
      </c>
      <c r="D68">
        <v>573</v>
      </c>
      <c r="G68">
        <v>581</v>
      </c>
      <c r="H68">
        <v>1518</v>
      </c>
      <c r="I68">
        <v>324</v>
      </c>
      <c r="J68" s="3">
        <v>276.864479581029</v>
      </c>
    </row>
    <row r="69" spans="1:10" x14ac:dyDescent="0.25">
      <c r="A69" t="s">
        <v>74</v>
      </c>
      <c r="B69">
        <v>47630</v>
      </c>
      <c r="C69">
        <v>1.1737476780101836E-2</v>
      </c>
      <c r="D69">
        <v>14322</v>
      </c>
      <c r="E69">
        <v>163</v>
      </c>
      <c r="F69">
        <v>23</v>
      </c>
      <c r="G69">
        <v>5764</v>
      </c>
      <c r="H69">
        <v>23726</v>
      </c>
      <c r="I69">
        <v>3632</v>
      </c>
      <c r="J69" s="3">
        <v>4401.5537925381886</v>
      </c>
    </row>
    <row r="70" spans="1:10" x14ac:dyDescent="0.25">
      <c r="A70" t="s">
        <v>75</v>
      </c>
      <c r="B70">
        <v>1023</v>
      </c>
      <c r="C70">
        <v>2.5209823107378074E-4</v>
      </c>
      <c r="D70">
        <v>328</v>
      </c>
      <c r="E70">
        <v>0</v>
      </c>
      <c r="G70">
        <v>76</v>
      </c>
      <c r="H70">
        <v>497</v>
      </c>
      <c r="I70">
        <v>122</v>
      </c>
      <c r="J70" s="3">
        <v>94.536836652667773</v>
      </c>
    </row>
    <row r="71" spans="1:10" x14ac:dyDescent="0.25">
      <c r="A71" t="s">
        <v>76</v>
      </c>
      <c r="B71">
        <v>18001</v>
      </c>
      <c r="C71">
        <v>4.4359924316316008E-3</v>
      </c>
      <c r="D71">
        <v>5291</v>
      </c>
      <c r="E71">
        <v>211</v>
      </c>
      <c r="F71">
        <v>36</v>
      </c>
      <c r="G71">
        <v>2271</v>
      </c>
      <c r="H71">
        <v>8359</v>
      </c>
      <c r="I71">
        <v>1833</v>
      </c>
      <c r="J71" s="3">
        <v>1663.4971618618504</v>
      </c>
    </row>
    <row r="72" spans="1:10" x14ac:dyDescent="0.25">
      <c r="A72" t="s">
        <v>77</v>
      </c>
      <c r="B72">
        <v>20341</v>
      </c>
      <c r="C72">
        <v>5.0126394118003657E-3</v>
      </c>
      <c r="D72">
        <v>4719</v>
      </c>
      <c r="E72">
        <v>81</v>
      </c>
      <c r="F72">
        <v>6</v>
      </c>
      <c r="G72">
        <v>2441</v>
      </c>
      <c r="H72">
        <v>10888</v>
      </c>
      <c r="I72">
        <v>2206</v>
      </c>
      <c r="J72" s="3">
        <v>1879.7397794251372</v>
      </c>
    </row>
    <row r="73" spans="1:10" x14ac:dyDescent="0.25">
      <c r="A73" t="s">
        <v>78</v>
      </c>
      <c r="B73">
        <v>49560</v>
      </c>
      <c r="C73">
        <v>1.2213087323574363E-2</v>
      </c>
      <c r="D73">
        <v>15947</v>
      </c>
      <c r="E73">
        <v>166</v>
      </c>
      <c r="F73">
        <v>10</v>
      </c>
      <c r="G73">
        <v>5860</v>
      </c>
      <c r="H73">
        <v>22977</v>
      </c>
      <c r="I73">
        <v>4600</v>
      </c>
      <c r="J73" s="3">
        <v>4579.9077463403864</v>
      </c>
    </row>
    <row r="74" spans="1:10" x14ac:dyDescent="0.25">
      <c r="A74" t="s">
        <v>79</v>
      </c>
      <c r="B74">
        <v>4529</v>
      </c>
      <c r="C74">
        <v>1.116082979993307E-3</v>
      </c>
      <c r="D74">
        <v>1444</v>
      </c>
      <c r="E74">
        <v>101</v>
      </c>
      <c r="F74">
        <v>11</v>
      </c>
      <c r="G74">
        <v>316</v>
      </c>
      <c r="H74">
        <v>2273</v>
      </c>
      <c r="I74">
        <v>384</v>
      </c>
      <c r="J74" s="3">
        <v>418.53111749749013</v>
      </c>
    </row>
    <row r="75" spans="1:10" x14ac:dyDescent="0.25">
      <c r="A75" t="s">
        <v>80</v>
      </c>
      <c r="B75">
        <v>206424</v>
      </c>
      <c r="C75">
        <v>5.0869135142887698E-2</v>
      </c>
      <c r="D75">
        <v>72563</v>
      </c>
      <c r="E75">
        <v>1567</v>
      </c>
      <c r="F75">
        <v>157</v>
      </c>
      <c r="G75">
        <v>19018</v>
      </c>
      <c r="H75">
        <v>100765</v>
      </c>
      <c r="I75">
        <v>12354</v>
      </c>
      <c r="J75" s="3">
        <v>19075.925678582887</v>
      </c>
    </row>
    <row r="76" spans="1:10" x14ac:dyDescent="0.25">
      <c r="A76" t="s">
        <v>81</v>
      </c>
      <c r="B76">
        <v>187605</v>
      </c>
      <c r="C76">
        <v>4.6231562698530439E-2</v>
      </c>
      <c r="D76">
        <v>64564</v>
      </c>
      <c r="E76">
        <v>1397</v>
      </c>
      <c r="F76">
        <v>140</v>
      </c>
      <c r="G76">
        <v>23173</v>
      </c>
      <c r="H76">
        <v>81697</v>
      </c>
      <c r="I76">
        <v>16634</v>
      </c>
      <c r="J76" s="3">
        <v>17336.836011948915</v>
      </c>
    </row>
    <row r="77" spans="1:10" x14ac:dyDescent="0.25">
      <c r="A77" t="s">
        <v>82</v>
      </c>
      <c r="B77">
        <v>319845</v>
      </c>
      <c r="C77">
        <v>7.8819509988067846E-2</v>
      </c>
      <c r="D77">
        <v>106650</v>
      </c>
      <c r="E77">
        <v>1169</v>
      </c>
      <c r="F77">
        <v>125</v>
      </c>
      <c r="G77">
        <v>36733</v>
      </c>
      <c r="H77">
        <v>150166</v>
      </c>
      <c r="I77">
        <v>25002</v>
      </c>
      <c r="J77" s="3">
        <v>29557.316245525442</v>
      </c>
    </row>
    <row r="78" spans="1:10" x14ac:dyDescent="0.25">
      <c r="A78" t="s">
        <v>83</v>
      </c>
      <c r="B78">
        <v>297605</v>
      </c>
      <c r="C78">
        <v>7.3338899373130512E-2</v>
      </c>
      <c r="D78">
        <v>114220</v>
      </c>
      <c r="E78">
        <v>989</v>
      </c>
      <c r="F78">
        <v>124</v>
      </c>
      <c r="G78">
        <v>28095</v>
      </c>
      <c r="H78">
        <v>132104</v>
      </c>
      <c r="I78">
        <v>22073</v>
      </c>
      <c r="J78" s="3">
        <v>27502.087264923943</v>
      </c>
    </row>
    <row r="79" spans="1:10" x14ac:dyDescent="0.25">
      <c r="A79" t="s">
        <v>84</v>
      </c>
      <c r="B79">
        <v>47997</v>
      </c>
      <c r="C79">
        <v>1.1827916712461637E-2</v>
      </c>
      <c r="D79">
        <v>14637</v>
      </c>
      <c r="E79">
        <v>212</v>
      </c>
      <c r="F79">
        <v>9</v>
      </c>
      <c r="G79">
        <v>7047</v>
      </c>
      <c r="H79">
        <v>22646</v>
      </c>
      <c r="I79">
        <v>3446</v>
      </c>
      <c r="J79" s="3">
        <v>4435.4687671731144</v>
      </c>
    </row>
    <row r="80" spans="1:10" x14ac:dyDescent="0.25">
      <c r="A80" t="s">
        <v>85</v>
      </c>
      <c r="B80">
        <v>17921</v>
      </c>
      <c r="C80">
        <v>4.4162780049591642E-3</v>
      </c>
      <c r="D80">
        <v>7754</v>
      </c>
      <c r="E80">
        <v>21</v>
      </c>
      <c r="F80">
        <v>4</v>
      </c>
      <c r="G80">
        <v>1018</v>
      </c>
      <c r="H80">
        <v>7980</v>
      </c>
      <c r="I80">
        <v>1144</v>
      </c>
      <c r="J80" s="3">
        <v>1656.1042518596867</v>
      </c>
    </row>
    <row r="81" spans="1:10" x14ac:dyDescent="0.25">
      <c r="A81" t="s">
        <v>86</v>
      </c>
      <c r="B81">
        <v>29438</v>
      </c>
      <c r="C81">
        <v>7.2544161547897926E-3</v>
      </c>
      <c r="D81">
        <v>9813</v>
      </c>
      <c r="E81">
        <v>405</v>
      </c>
      <c r="F81">
        <v>45</v>
      </c>
      <c r="G81">
        <v>3513</v>
      </c>
      <c r="H81">
        <v>13766</v>
      </c>
      <c r="I81">
        <v>1896</v>
      </c>
      <c r="J81" s="3">
        <v>2720.4060580461723</v>
      </c>
    </row>
    <row r="82" spans="1:10" x14ac:dyDescent="0.25">
      <c r="A82" t="s">
        <v>87</v>
      </c>
      <c r="B82">
        <v>3261</v>
      </c>
      <c r="C82">
        <v>8.0360931723518967E-4</v>
      </c>
      <c r="D82">
        <v>1012</v>
      </c>
      <c r="G82">
        <v>332</v>
      </c>
      <c r="H82">
        <v>1458</v>
      </c>
      <c r="I82">
        <v>459</v>
      </c>
      <c r="J82" s="3">
        <v>301.35349396319612</v>
      </c>
    </row>
    <row r="83" spans="1:10" x14ac:dyDescent="0.25">
      <c r="A83" t="s">
        <v>88</v>
      </c>
      <c r="B83">
        <v>36179</v>
      </c>
      <c r="C83">
        <v>8.915603032275966E-3</v>
      </c>
      <c r="D83">
        <v>10693</v>
      </c>
      <c r="E83">
        <v>267</v>
      </c>
      <c r="F83">
        <v>8</v>
      </c>
      <c r="G83">
        <v>4164</v>
      </c>
      <c r="H83">
        <v>16094</v>
      </c>
      <c r="I83">
        <v>4953</v>
      </c>
      <c r="J83" s="3">
        <v>3343.3511371034874</v>
      </c>
    </row>
    <row r="84" spans="1:10" x14ac:dyDescent="0.25">
      <c r="J84" s="3"/>
    </row>
  </sheetData>
  <autoFilter ref="A1:J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Checkout Measures (Historic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Morton, Timothy Ryan (trm3p)</cp:lastModifiedBy>
  <dcterms:created xsi:type="dcterms:W3CDTF">2018-12-05T16:27:49Z</dcterms:created>
  <dcterms:modified xsi:type="dcterms:W3CDTF">2018-12-05T16:59:59Z</dcterms:modified>
</cp:coreProperties>
</file>