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BTC" sheetId="3" r:id="rId6"/>
  </sheets>
  <definedNames/>
  <calcPr/>
</workbook>
</file>

<file path=xl/sharedStrings.xml><?xml version="1.0" encoding="utf-8"?>
<sst xmlns="http://schemas.openxmlformats.org/spreadsheetml/2006/main" count="140" uniqueCount="119">
  <si>
    <t>Variables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</si>
  <si>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</si>
  <si>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</si>
  <si>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</si>
  <si>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</si>
  <si>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</si>
  <si>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</si>
  <si>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</si>
  <si>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</si>
  <si>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</si>
  <si>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</si>
  <si>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3Q 2025</t>
  </si>
  <si>
    <t>4Q 2025</t>
  </si>
  <si>
    <t>Market Cap</t>
  </si>
  <si>
    <t>Nº Shares</t>
  </si>
  <si>
    <t>Debt</t>
  </si>
  <si>
    <t>Cash</t>
  </si>
  <si>
    <t>Current Assets</t>
  </si>
  <si>
    <t>Total Assets</t>
  </si>
  <si>
    <t>Current Liabilities</t>
  </si>
  <si>
    <t>Total Liabilities</t>
  </si>
  <si>
    <t>EV</t>
  </si>
  <si>
    <t>NCAV</t>
  </si>
  <si>
    <t>Market Price</t>
  </si>
  <si>
    <t>NCAV Price</t>
  </si>
  <si>
    <t>NCAV ratio</t>
  </si>
  <si>
    <t>Burn Out (QoQ)</t>
  </si>
  <si>
    <t>Current Ratio</t>
  </si>
  <si>
    <t>Quick Ratio</t>
  </si>
  <si>
    <t>NOTES</t>
  </si>
  <si>
    <t>Product licenses</t>
  </si>
  <si>
    <t>Subscription services</t>
  </si>
  <si>
    <t>Product support</t>
  </si>
  <si>
    <t>Other services</t>
  </si>
  <si>
    <t>Revenue</t>
  </si>
  <si>
    <t>COGS</t>
  </si>
  <si>
    <t>Gross Profit</t>
  </si>
  <si>
    <t>Sales&amp;Marketing</t>
  </si>
  <si>
    <t>R&amp;D</t>
  </si>
  <si>
    <t>General&amp;Administrative</t>
  </si>
  <si>
    <t>Unrealized gain/loss on digital assets</t>
  </si>
  <si>
    <t>Digital asset impairment losses</t>
  </si>
  <si>
    <t>Operating Expenses</t>
  </si>
  <si>
    <t>Operating Income</t>
  </si>
  <si>
    <t>Interest Expense</t>
  </si>
  <si>
    <t>Interest Income</t>
  </si>
  <si>
    <t>Equity in income of unconsolidated entities</t>
  </si>
  <si>
    <t>Patronage dividend</t>
  </si>
  <si>
    <t>Other</t>
  </si>
  <si>
    <t>Pretax Income</t>
  </si>
  <si>
    <t>Taxes</t>
  </si>
  <si>
    <t>Net Income</t>
  </si>
  <si>
    <t>EPS</t>
  </si>
  <si>
    <t>Shares</t>
  </si>
  <si>
    <t>Organic Revenue</t>
  </si>
  <si>
    <t>Discount rate</t>
  </si>
  <si>
    <t>Organic Gross Profit</t>
  </si>
  <si>
    <t>NPV</t>
  </si>
  <si>
    <t>Organic Gross Margin</t>
  </si>
  <si>
    <t>IV</t>
  </si>
  <si>
    <t>Organic Operating Profit</t>
  </si>
  <si>
    <t>Current Stock price</t>
  </si>
  <si>
    <t>Organic Operating Margin</t>
  </si>
  <si>
    <t>Margin of Safety</t>
  </si>
  <si>
    <t>Organic Profit</t>
  </si>
  <si>
    <t>Organic Profit Marin</t>
  </si>
  <si>
    <t>% of Organic Profit / Total Profit</t>
  </si>
  <si>
    <t>Revenue y/y</t>
  </si>
  <si>
    <t>Gross Margin</t>
  </si>
  <si>
    <t>Operating Margin</t>
  </si>
  <si>
    <t>Profit Margin</t>
  </si>
  <si>
    <t>Net income</t>
  </si>
  <si>
    <t>Depreciation and amortization</t>
  </si>
  <si>
    <t>Reduction in carrying amount of right-of-use assets</t>
  </si>
  <si>
    <t>Deferred income taxes</t>
  </si>
  <si>
    <t>Share-based compensation expense</t>
  </si>
  <si>
    <t>Unrealized (gain) on digital assets</t>
  </si>
  <si>
    <t>Amortization of issuance costs on long-term debt</t>
  </si>
  <si>
    <t>Changes in operating assets and liabilities</t>
  </si>
  <si>
    <t>Other adjustments, net</t>
  </si>
  <si>
    <t>Net cash provided by operations</t>
  </si>
  <si>
    <t>Purchases of digital assets</t>
  </si>
  <si>
    <t xml:space="preserve">Advance deposits on purchases of property and equipment
</t>
  </si>
  <si>
    <t>Purchases of property and equipment</t>
  </si>
  <si>
    <t>Net cash used in investing activities</t>
  </si>
  <si>
    <t>Proceeds from convertible senior notes</t>
  </si>
  <si>
    <t>Issuance costs paid for convertible senior notes</t>
  </si>
  <si>
    <t>Payments to settle conversions and redemption of convertible senior notes</t>
  </si>
  <si>
    <t>Proceeds from other long-term secured debt, net of lender fees</t>
  </si>
  <si>
    <t>Principal payments of other long-term secured debt</t>
  </si>
  <si>
    <t>Proceeds from sale of preferred stock under public offerings</t>
  </si>
  <si>
    <t>Issuance costs paid related to sale of preferred stock under public offerings</t>
  </si>
  <si>
    <t>Dividends paid on preferred stock</t>
  </si>
  <si>
    <t>Proceeds from sale of common stock under public offerings</t>
  </si>
  <si>
    <t>Issuance costs paid related to sale of common stock under public offerings</t>
  </si>
  <si>
    <t>Proceeds from exercise of stock options</t>
  </si>
  <si>
    <t>Proceeds from sales under employee stock purchase plan</t>
  </si>
  <si>
    <t>Payment of withholding tax on vesting of restricted stock units</t>
  </si>
  <si>
    <t>Net cash used in financing activities</t>
  </si>
  <si>
    <t>Effect of foreign exchange rate changes on cash, cash equivalents, and restricted cash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</si>
  <si>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</si>
  <si>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</si>
  <si>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</si>
  <si>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</si>
  <si>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</si>
  <si>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Yield</t>
  </si>
  <si>
    <t>Approximate number of bitcoins held</t>
  </si>
  <si>
    <t>Digital asset carrying value</t>
  </si>
  <si>
    <t>Cumulative digital asset impairment losses</t>
  </si>
  <si>
    <t>Approximate number of bitcoins purchased</t>
  </si>
  <si>
    <t>Digital asset purchases</t>
  </si>
  <si>
    <t>USD / BTC</t>
  </si>
  <si>
    <t>% Change in BTC price</t>
  </si>
  <si>
    <t>% Change in BTC number</t>
  </si>
  <si>
    <t>N BTC / SHARE</t>
  </si>
  <si>
    <t>BTC VALUE / SHARE</t>
  </si>
  <si>
    <t>STOCK PRICE</t>
  </si>
  <si>
    <t>BTC VALUE / MARKET CAP</t>
  </si>
  <si>
    <t>Q/Q STOCK PRICE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</si>
</sst>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.00"/>
    <numFmt numFmtId="165" formatCode="#,##0.00\ [$€-1]"/>
    <numFmt numFmtId="166" formatCode="[$$]#,##0"/>
    <numFmt numFmtId="167" formatCode="#,##0.0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3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2" fillId="0" fontId="1" numFmtId="3" xfId="0" applyAlignment="1" applyBorder="1" applyFont="1" applyNumberFormat="1">
      <alignment shrinkToFit="0" vertical="center" wrapText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center" vertical="bottom"/>
    </xf>
    <xf borderId="0" fillId="0" fontId="3" numFmtId="10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13" fillId="0" fontId="4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right" readingOrder="0" vertical="bottom"/>
    </xf>
    <xf borderId="13" fillId="0" fontId="3" numFmtId="3" xfId="0" applyAlignment="1" applyBorder="1" applyFont="1" applyNumberFormat="1">
      <alignment horizontal="right" vertical="bottom"/>
    </xf>
    <xf borderId="14" fillId="0" fontId="4" numFmtId="0" xfId="0" applyAlignment="1" applyBorder="1" applyFont="1">
      <alignment vertical="bottom"/>
    </xf>
    <xf borderId="15" fillId="0" fontId="4" numFmtId="3" xfId="0" applyAlignment="1" applyBorder="1" applyFont="1" applyNumberFormat="1">
      <alignment horizontal="right" vertical="bottom"/>
    </xf>
    <xf borderId="16" fillId="0" fontId="4" numFmtId="3" xfId="0" applyAlignment="1" applyBorder="1" applyFont="1" applyNumberFormat="1">
      <alignment horizontal="right" vertical="bottom"/>
    </xf>
    <xf borderId="15" fillId="0" fontId="3" numFmtId="3" xfId="0" applyAlignment="1" applyBorder="1" applyFont="1" applyNumberFormat="1">
      <alignment vertical="bottom"/>
    </xf>
    <xf borderId="15" fillId="0" fontId="3" numFmtId="0" xfId="0" applyAlignment="1" applyBorder="1" applyFont="1">
      <alignment vertical="bottom"/>
    </xf>
    <xf borderId="15" fillId="0" fontId="4" numFmtId="3" xfId="0" applyAlignment="1" applyBorder="1" applyFont="1" applyNumberFormat="1">
      <alignment vertical="bottom"/>
    </xf>
    <xf borderId="15" fillId="0" fontId="4" numFmtId="0" xfId="0" applyAlignment="1" applyBorder="1" applyFont="1">
      <alignment vertical="bottom"/>
    </xf>
    <xf borderId="0" fillId="0" fontId="5" numFmtId="0" xfId="0" applyFont="1"/>
    <xf borderId="0" fillId="2" fontId="3" numFmtId="0" xfId="0" applyAlignment="1" applyFill="1" applyFont="1">
      <alignment readingOrder="0" vertical="bottom"/>
    </xf>
    <xf borderId="0" fillId="2" fontId="3" numFmtId="3" xfId="0" applyAlignment="1" applyFont="1" applyNumberFormat="1">
      <alignment horizontal="right" readingOrder="0" vertical="bottom"/>
    </xf>
    <xf borderId="17" fillId="0" fontId="3" numFmtId="0" xfId="0" applyAlignment="1" applyBorder="1" applyFont="1">
      <alignment vertical="bottom"/>
    </xf>
    <xf borderId="17" fillId="0" fontId="3" numFmtId="3" xfId="0" applyAlignment="1" applyBorder="1" applyFont="1" applyNumberFormat="1">
      <alignment horizontal="right" vertical="bottom"/>
    </xf>
    <xf borderId="18" fillId="0" fontId="3" numFmtId="3" xfId="0" applyAlignment="1" applyBorder="1" applyFont="1" applyNumberFormat="1">
      <alignment horizontal="right" vertical="bottom"/>
    </xf>
    <xf borderId="17" fillId="0" fontId="3" numFmtId="3" xfId="0" applyAlignment="1" applyBorder="1" applyFont="1" applyNumberFormat="1">
      <alignment vertical="bottom"/>
    </xf>
    <xf borderId="19" fillId="0" fontId="4" numFmtId="0" xfId="0" applyAlignment="1" applyBorder="1" applyFont="1">
      <alignment vertical="bottom"/>
    </xf>
    <xf borderId="19" fillId="0" fontId="4" numFmtId="3" xfId="0" applyAlignment="1" applyBorder="1" applyFont="1" applyNumberFormat="1">
      <alignment vertical="bottom"/>
    </xf>
    <xf borderId="19" fillId="0" fontId="4" numFmtId="3" xfId="0" applyAlignment="1" applyBorder="1" applyFont="1" applyNumberFormat="1">
      <alignment horizontal="right" vertical="bottom"/>
    </xf>
    <xf borderId="20" fillId="0" fontId="4" numFmtId="3" xfId="0" applyAlignment="1" applyBorder="1" applyFont="1" applyNumberFormat="1">
      <alignment horizontal="right" vertical="bottom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horizontal="center" vertical="bottom"/>
    </xf>
    <xf borderId="0" fillId="0" fontId="3" numFmtId="4" xfId="0" applyAlignment="1" applyFont="1" applyNumberFormat="1">
      <alignment horizontal="right" vertical="bottom"/>
    </xf>
    <xf borderId="13" fillId="0" fontId="3" numFmtId="4" xfId="0" applyAlignment="1" applyBorder="1" applyFont="1" applyNumberFormat="1">
      <alignment horizontal="right" vertical="bottom"/>
    </xf>
    <xf borderId="0" fillId="0" fontId="3" numFmtId="9" xfId="0" applyAlignment="1" applyFont="1" applyNumberFormat="1">
      <alignment horizontal="right" vertical="bottom"/>
    </xf>
    <xf borderId="21" fillId="0" fontId="1" numFmtId="0" xfId="0" applyAlignment="1" applyBorder="1" applyFont="1">
      <alignment readingOrder="0"/>
    </xf>
    <xf borderId="22" fillId="0" fontId="1" numFmtId="3" xfId="0" applyBorder="1" applyFont="1" applyNumberFormat="1"/>
    <xf borderId="23" fillId="0" fontId="1" numFmtId="3" xfId="0" applyBorder="1" applyFont="1" applyNumberFormat="1"/>
    <xf borderId="17" fillId="0" fontId="3" numFmtId="4" xfId="0" applyAlignment="1" applyBorder="1" applyFont="1" applyNumberFormat="1">
      <alignment vertical="bottom"/>
    </xf>
    <xf borderId="21" fillId="0" fontId="3" numFmtId="0" xfId="0" applyAlignment="1" applyBorder="1" applyFont="1">
      <alignment vertical="bottom"/>
    </xf>
    <xf borderId="23" fillId="0" fontId="3" numFmtId="9" xfId="0" applyAlignment="1" applyBorder="1" applyFont="1" applyNumberFormat="1">
      <alignment horizontal="right" vertical="bottom"/>
    </xf>
    <xf borderId="17" fillId="0" fontId="1" numFmtId="0" xfId="0" applyBorder="1" applyFont="1"/>
    <xf borderId="24" fillId="0" fontId="3" numFmtId="0" xfId="0" applyAlignment="1" applyBorder="1" applyFont="1">
      <alignment readingOrder="0" vertical="bottom"/>
    </xf>
    <xf borderId="25" fillId="0" fontId="3" numFmtId="3" xfId="0" applyAlignment="1" applyBorder="1" applyFont="1" applyNumberFormat="1">
      <alignment vertical="bottom"/>
    </xf>
    <xf borderId="24" fillId="0" fontId="3" numFmtId="0" xfId="0" applyAlignment="1" applyBorder="1" applyFont="1">
      <alignment vertical="bottom"/>
    </xf>
    <xf borderId="25" fillId="0" fontId="3" numFmtId="165" xfId="0" applyAlignment="1" applyBorder="1" applyFont="1" applyNumberFormat="1">
      <alignment horizontal="right" vertical="bottom"/>
    </xf>
    <xf borderId="26" fillId="0" fontId="3" numFmtId="0" xfId="0" applyAlignment="1" applyBorder="1" applyFont="1">
      <alignment readingOrder="0" vertical="bottom"/>
    </xf>
    <xf borderId="0" fillId="0" fontId="3" numFmtId="10" xfId="0" applyAlignment="1" applyFont="1" applyNumberFormat="1">
      <alignment readingOrder="0" vertical="bottom"/>
    </xf>
    <xf borderId="27" fillId="0" fontId="3" numFmtId="10" xfId="0" applyAlignment="1" applyBorder="1" applyFont="1" applyNumberFormat="1">
      <alignment readingOrder="0" vertical="bottom"/>
    </xf>
    <xf borderId="28" fillId="0" fontId="3" numFmtId="0" xfId="0" applyAlignment="1" applyBorder="1" applyFont="1">
      <alignment vertical="bottom"/>
    </xf>
    <xf borderId="29" fillId="0" fontId="3" numFmtId="165" xfId="0" applyAlignment="1" applyBorder="1" applyFont="1" applyNumberFormat="1">
      <alignment horizontal="right" vertical="bottom"/>
    </xf>
    <xf borderId="23" fillId="0" fontId="3" numFmtId="164" xfId="0" applyAlignment="1" applyBorder="1" applyFont="1" applyNumberFormat="1">
      <alignment horizontal="right" vertical="bottom"/>
    </xf>
    <xf borderId="30" fillId="0" fontId="1" numFmtId="0" xfId="0" applyAlignment="1" applyBorder="1" applyFont="1">
      <alignment readingOrder="0"/>
    </xf>
    <xf borderId="19" fillId="0" fontId="1" numFmtId="10" xfId="0" applyAlignment="1" applyBorder="1" applyFont="1" applyNumberFormat="1">
      <alignment readingOrder="0"/>
    </xf>
    <xf borderId="31" fillId="0" fontId="1" numFmtId="10" xfId="0" applyAlignment="1" applyBorder="1" applyFont="1" applyNumberFormat="1">
      <alignment readingOrder="0"/>
    </xf>
    <xf borderId="29" fillId="0" fontId="3" numFmtId="10" xfId="0" applyAlignment="1" applyBorder="1" applyFont="1" applyNumberFormat="1">
      <alignment horizontal="right" vertical="bottom"/>
    </xf>
    <xf borderId="27" fillId="0" fontId="3" numFmtId="3" xfId="0" applyAlignment="1" applyBorder="1" applyFont="1" applyNumberFormat="1">
      <alignment vertical="bottom"/>
    </xf>
    <xf borderId="30" fillId="0" fontId="3" numFmtId="0" xfId="0" applyAlignment="1" applyBorder="1" applyFont="1">
      <alignment readingOrder="0" vertical="bottom"/>
    </xf>
    <xf borderId="19" fillId="0" fontId="3" numFmtId="10" xfId="0" applyAlignment="1" applyBorder="1" applyFont="1" applyNumberFormat="1">
      <alignment vertical="bottom"/>
    </xf>
    <xf borderId="31" fillId="0" fontId="3" numFmtId="10" xfId="0" applyAlignment="1" applyBorder="1" applyFont="1" applyNumberFormat="1">
      <alignment vertical="bottom"/>
    </xf>
    <xf borderId="19" fillId="0" fontId="3" numFmtId="3" xfId="0" applyAlignment="1" applyBorder="1" applyFont="1" applyNumberFormat="1">
      <alignment vertical="bottom"/>
    </xf>
    <xf borderId="19" fillId="0" fontId="1" numFmtId="0" xfId="0" applyBorder="1" applyFont="1"/>
    <xf borderId="19" fillId="0" fontId="3" numFmtId="0" xfId="0" applyAlignment="1" applyBorder="1" applyFont="1">
      <alignment vertical="bottom"/>
    </xf>
    <xf borderId="28" fillId="0" fontId="4" numFmtId="0" xfId="0" applyAlignment="1" applyBorder="1" applyFont="1">
      <alignment readingOrder="0" vertical="bottom"/>
    </xf>
    <xf borderId="32" fillId="0" fontId="4" numFmtId="10" xfId="0" applyAlignment="1" applyBorder="1" applyFont="1" applyNumberFormat="1">
      <alignment vertical="bottom"/>
    </xf>
    <xf borderId="32" fillId="0" fontId="4" numFmtId="3" xfId="0" applyAlignment="1" applyBorder="1" applyFont="1" applyNumberFormat="1">
      <alignment vertical="bottom"/>
    </xf>
    <xf borderId="29" fillId="0" fontId="4" numFmtId="3" xfId="0" applyAlignment="1" applyBorder="1" applyFont="1" applyNumberFormat="1">
      <alignment vertical="bottom"/>
    </xf>
    <xf borderId="0" fillId="0" fontId="3" numFmtId="10" xfId="0" applyAlignment="1" applyFont="1" applyNumberFormat="1">
      <alignment vertical="bottom"/>
    </xf>
    <xf borderId="13" fillId="0" fontId="3" numFmtId="3" xfId="0" applyAlignment="1" applyBorder="1" applyFont="1" applyNumberFormat="1">
      <alignment vertical="bottom"/>
    </xf>
    <xf borderId="22" fillId="0" fontId="3" numFmtId="10" xfId="0" applyAlignment="1" applyBorder="1" applyFont="1" applyNumberFormat="1">
      <alignment vertical="bottom"/>
    </xf>
    <xf borderId="23" fillId="0" fontId="3" numFmtId="3" xfId="0" applyAlignment="1" applyBorder="1" applyFont="1" applyNumberFormat="1">
      <alignment vertical="bottom"/>
    </xf>
    <xf borderId="26" fillId="0" fontId="3" numFmtId="0" xfId="0" applyAlignment="1" applyBorder="1" applyFont="1">
      <alignment vertical="bottom"/>
    </xf>
    <xf borderId="27" fillId="0" fontId="3" numFmtId="10" xfId="0" applyAlignment="1" applyBorder="1" applyFont="1" applyNumberFormat="1">
      <alignment horizontal="right" vertical="bottom"/>
    </xf>
    <xf borderId="32" fillId="0" fontId="3" numFmtId="10" xfId="0" applyAlignment="1" applyBorder="1" applyFont="1" applyNumberFormat="1">
      <alignment horizontal="right" vertical="bottom"/>
    </xf>
    <xf borderId="13" fillId="0" fontId="3" numFmtId="0" xfId="0" applyAlignment="1" applyBorder="1" applyFont="1">
      <alignment vertical="bottom"/>
    </xf>
    <xf borderId="33" fillId="0" fontId="3" numFmtId="0" xfId="0" applyAlignment="1" applyBorder="1" applyFont="1">
      <alignment vertical="bottom"/>
    </xf>
    <xf borderId="34" fillId="0" fontId="3" numFmtId="0" xfId="0" applyAlignment="1" applyBorder="1" applyFont="1">
      <alignment vertical="bottom"/>
    </xf>
    <xf borderId="15" fillId="0" fontId="1" numFmtId="0" xfId="0" applyBorder="1" applyFont="1"/>
    <xf borderId="0" fillId="0" fontId="3" numFmtId="0" xfId="0" applyAlignment="1" applyFont="1">
      <alignment horizontal="right" vertical="bottom"/>
    </xf>
    <xf borderId="0" fillId="2" fontId="3" numFmtId="3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readingOrder="0" vertical="bottom"/>
    </xf>
    <xf borderId="13" fillId="0" fontId="4" numFmtId="3" xfId="0" applyAlignment="1" applyBorder="1" applyFont="1" applyNumberFormat="1">
      <alignment horizontal="right" vertical="bottom"/>
    </xf>
    <xf borderId="35" fillId="0" fontId="3" numFmtId="0" xfId="0" applyAlignment="1" applyBorder="1" applyFont="1">
      <alignment vertical="bottom"/>
    </xf>
    <xf borderId="17" fillId="0" fontId="3" numFmtId="3" xfId="0" applyAlignment="1" applyBorder="1" applyFont="1" applyNumberFormat="1">
      <alignment horizontal="right" readingOrder="0" vertical="bottom"/>
    </xf>
    <xf borderId="18" fillId="0" fontId="3" numFmtId="3" xfId="0" applyAlignment="1" applyBorder="1" applyFont="1" applyNumberFormat="1">
      <alignment vertical="bottom"/>
    </xf>
    <xf borderId="36" fillId="0" fontId="3" numFmtId="0" xfId="0" applyAlignment="1" applyBorder="1" applyFont="1">
      <alignment vertical="bottom"/>
    </xf>
    <xf borderId="19" fillId="0" fontId="3" numFmtId="3" xfId="0" applyAlignment="1" applyBorder="1" applyFont="1" applyNumberFormat="1">
      <alignment horizontal="right" vertical="bottom"/>
    </xf>
    <xf borderId="20" fillId="0" fontId="3" numFmtId="3" xfId="0" applyAlignment="1" applyBorder="1" applyFont="1" applyNumberFormat="1">
      <alignment horizontal="right" vertical="bottom"/>
    </xf>
    <xf borderId="19" fillId="0" fontId="3" numFmtId="10" xfId="0" applyAlignment="1" applyBorder="1" applyFont="1" applyNumberFormat="1">
      <alignment horizontal="center" vertical="bottom"/>
    </xf>
    <xf borderId="19" fillId="0" fontId="3" numFmtId="10" xfId="0" applyAlignment="1" applyBorder="1" applyFont="1" applyNumberFormat="1">
      <alignment horizontal="right" vertical="bottom"/>
    </xf>
    <xf borderId="20" fillId="0" fontId="3" numFmtId="10" xfId="0" applyAlignment="1" applyBorder="1" applyFont="1" applyNumberFormat="1">
      <alignment horizontal="right" vertical="bottom"/>
    </xf>
    <xf borderId="13" fillId="0" fontId="1" numFmtId="0" xfId="0" applyBorder="1" applyFont="1"/>
    <xf borderId="0" fillId="0" fontId="4" numFmtId="166" xfId="0" applyAlignment="1" applyFont="1" applyNumberFormat="1">
      <alignment vertical="bottom"/>
    </xf>
    <xf borderId="13" fillId="0" fontId="4" numFmtId="166" xfId="0" applyAlignment="1" applyBorder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5" numFmtId="3" xfId="0" applyAlignment="1" applyFont="1" applyNumberFormat="1">
      <alignment readingOrder="0"/>
    </xf>
    <xf borderId="0" fillId="0" fontId="5" numFmtId="3" xfId="0" applyFont="1" applyNumberFormat="1"/>
    <xf borderId="0" fillId="0" fontId="5" numFmtId="0" xfId="0" applyAlignment="1" applyFont="1">
      <alignment readingOrder="0"/>
    </xf>
    <xf borderId="0" fillId="0" fontId="5" numFmtId="166" xfId="0" applyAlignment="1" applyFont="1" applyNumberFormat="1">
      <alignment readingOrder="0"/>
    </xf>
    <xf borderId="0" fillId="0" fontId="5" numFmtId="166" xfId="0" applyFont="1" applyNumberForma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15" fillId="0" fontId="5" numFmtId="164" xfId="0" applyAlignment="1" applyBorder="1" applyFont="1" applyNumberFormat="1">
      <alignment readingOrder="0"/>
    </xf>
    <xf borderId="15" fillId="0" fontId="5" numFmtId="164" xfId="0" applyBorder="1" applyFont="1" applyNumberFormat="1"/>
    <xf borderId="0" fillId="0" fontId="1" numFmtId="10" xfId="0" applyFont="1" applyNumberFormat="1"/>
    <xf borderId="19" fillId="0" fontId="1" numFmtId="0" xfId="0" applyAlignment="1" applyBorder="1" applyFont="1">
      <alignment readingOrder="0"/>
    </xf>
    <xf borderId="19" fillId="0" fontId="1" numFmtId="10" xfId="0" applyBorder="1" applyFont="1" applyNumberFormat="1"/>
    <xf borderId="19" fillId="0" fontId="1" numFmtId="166" xfId="0" applyBorder="1" applyFont="1" applyNumberFormat="1"/>
    <xf borderId="0" fillId="0" fontId="1" numFmtId="167" xfId="0" applyFont="1" applyNumberFormat="1"/>
    <xf borderId="0" fillId="0" fontId="1" numFmtId="164" xfId="0" applyFont="1" applyNumberFormat="1"/>
    <xf borderId="19" fillId="0" fontId="5" numFmtId="0" xfId="0" applyAlignment="1" applyBorder="1" applyFont="1">
      <alignment readingOrder="0"/>
    </xf>
    <xf borderId="19" fillId="0" fontId="1" numFmtId="164" xfId="0" applyBorder="1" applyFont="1" applyNumberFormat="1"/>
    <xf borderId="15" fillId="0" fontId="6" numFmtId="0" xfId="0" applyAlignment="1" applyBorder="1" applyFont="1">
      <alignment readingOrder="0"/>
    </xf>
    <xf borderId="15" fillId="0" fontId="6" numFmtId="10" xfId="0" applyBorder="1" applyFont="1" applyNumberFormat="1"/>
    <xf borderId="15" fillId="0" fontId="1" numFmtId="166" xfId="0" applyBorder="1" applyFont="1" applyNumberFormat="1"/>
    <xf borderId="19" fillId="0" fontId="5" numFmtId="10" xfId="0" applyBorder="1" applyFont="1" applyNumberFormat="1"/>
    <xf borderId="19" fillId="0" fontId="5" numFmtId="166" xfId="0" applyBorder="1" applyFont="1" applyNumberFormat="1"/>
    <xf borderId="19" fillId="0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a_1" name="Tabla_1" id="1">
  <tableColumns count="13">
    <tableColumn name="Variables" id="1"/>
    <tableColumn name="1Q 2023" id="2"/>
    <tableColumn name="2Q 2023" id="3"/>
    <tableColumn name="3Q 2023" id="4"/>
    <tableColumn name="4Q 2023" id="5"/>
    <tableColumn name="1Q 2024" id="6"/>
    <tableColumn name="2Q 2024" id="7"/>
    <tableColumn name="3Q 2024" id="8"/>
    <tableColumn name="4Q 2024" id="9"/>
    <tableColumn name="1Q 2025" id="10"/>
    <tableColumn name="2Q 2025" id="11"/>
    <tableColumn name="3Q 2025" id="12"/>
    <tableColumn name="4Q 2025" id="13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  <col customWidth="1" min="5" max="5" width="14.75"/>
    <col customWidth="1" min="7" max="7" width="13.88"/>
    <col customWidth="1" min="11" max="11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>
      <c r="A2" s="5" t="s">
        <v>13</v>
      </c>
      <c r="B2" s="6"/>
      <c r="C2" s="6"/>
      <c r="D2" s="6"/>
      <c r="E2" s="7">
        <v>9.5E9</v>
      </c>
      <c r="F2" s="7">
        <v>3.275E9</v>
      </c>
      <c r="G2" s="7">
        <v>5.192E10</v>
      </c>
      <c r="H2" s="7">
        <v>3.417E10</v>
      </c>
      <c r="I2" s="7">
        <v>5.577E10</v>
      </c>
      <c r="J2" s="7">
        <v>1.0158E11</v>
      </c>
      <c r="K2" s="7">
        <v>9.218E10</v>
      </c>
      <c r="L2" s="6"/>
      <c r="M2" s="8"/>
    </row>
    <row r="3">
      <c r="A3" s="9" t="s">
        <v>14</v>
      </c>
      <c r="B3" s="10"/>
      <c r="C3" s="10"/>
      <c r="D3" s="10"/>
      <c r="E3" s="11">
        <v>2.8567E8</v>
      </c>
      <c r="F3" s="10">
        <f>15773406+1964025</f>
        <v>17737431</v>
      </c>
      <c r="G3" s="10">
        <f>17468045+1964025</f>
        <v>19432070</v>
      </c>
      <c r="H3" s="10">
        <f>183003980+19640250
</f>
        <v>202644230</v>
      </c>
      <c r="I3" s="10">
        <f>237711607+19640250
</f>
        <v>257351857</v>
      </c>
      <c r="J3" s="10">
        <f>253763053+19640250</f>
        <v>273403303</v>
      </c>
      <c r="K3" s="10">
        <f>+263912697+19640250</f>
        <v>283552947</v>
      </c>
      <c r="L3" s="10"/>
      <c r="M3" s="12"/>
    </row>
    <row r="4">
      <c r="A4" s="5" t="s">
        <v>15</v>
      </c>
      <c r="B4" s="6"/>
      <c r="C4" s="6"/>
      <c r="D4" s="6"/>
      <c r="E4" s="7">
        <v>2.182108E9</v>
      </c>
      <c r="F4" s="7">
        <v>3.558801E9</v>
      </c>
      <c r="G4" s="7">
        <v>3.703381E9</v>
      </c>
      <c r="H4" s="7">
        <v>4.211949E9</v>
      </c>
      <c r="I4" s="7">
        <v>7.191158E9</v>
      </c>
      <c r="J4" s="7">
        <v>8.140156E9</v>
      </c>
      <c r="K4" s="7">
        <v>8.162281E9</v>
      </c>
      <c r="L4" s="6"/>
      <c r="M4" s="8"/>
    </row>
    <row r="5">
      <c r="A5" s="9" t="s">
        <v>16</v>
      </c>
      <c r="B5" s="10"/>
      <c r="C5" s="10"/>
      <c r="D5" s="10"/>
      <c r="E5" s="10">
        <f>46817000+1856000</f>
        <v>48673000</v>
      </c>
      <c r="F5" s="10">
        <f>81326000+2402000</f>
        <v>83728000</v>
      </c>
      <c r="G5" s="10">
        <f>66923000+1878000</f>
        <v>68801000</v>
      </c>
      <c r="H5" s="10">
        <f>46343000+1862000</f>
        <v>48205000</v>
      </c>
      <c r="I5" s="10">
        <f>38117000+1780000</f>
        <v>39897000</v>
      </c>
      <c r="J5" s="10">
        <f>60298000+1960000</f>
        <v>62258000</v>
      </c>
      <c r="K5" s="11">
        <v>5.2E7</v>
      </c>
      <c r="L5" s="10"/>
      <c r="M5" s="12"/>
    </row>
    <row r="6">
      <c r="A6" s="5" t="s">
        <v>17</v>
      </c>
      <c r="B6" s="6"/>
      <c r="C6" s="6"/>
      <c r="D6" s="6"/>
      <c r="E6" s="7">
        <v>2.67895E8</v>
      </c>
      <c r="F6" s="7">
        <v>2.41592E8</v>
      </c>
      <c r="G6" s="13">
        <v>2.08269E8</v>
      </c>
      <c r="H6" s="7">
        <v>1.86042E8</v>
      </c>
      <c r="I6" s="7">
        <v>2.52324E8</v>
      </c>
      <c r="J6" s="7">
        <v>2.03612E8</v>
      </c>
      <c r="K6" s="7">
        <v>2.13461E8</v>
      </c>
      <c r="L6" s="6"/>
      <c r="M6" s="8"/>
    </row>
    <row r="7">
      <c r="A7" s="9" t="s">
        <v>18</v>
      </c>
      <c r="B7" s="10"/>
      <c r="C7" s="10"/>
      <c r="D7" s="10"/>
      <c r="E7" s="11">
        <v>4.762528E9</v>
      </c>
      <c r="F7" s="11">
        <v>6.351539E9</v>
      </c>
      <c r="G7" s="11">
        <v>7.053073E9</v>
      </c>
      <c r="H7" s="11">
        <v>8.343581E9</v>
      </c>
      <c r="I7" s="11">
        <v>2.5843685E10</v>
      </c>
      <c r="J7" s="11">
        <v>4.391976E10</v>
      </c>
      <c r="K7" s="11">
        <v>6.4773415E10</v>
      </c>
      <c r="L7" s="10"/>
      <c r="M7" s="12"/>
    </row>
    <row r="8">
      <c r="A8" s="5" t="s">
        <v>19</v>
      </c>
      <c r="B8" s="6"/>
      <c r="C8" s="6"/>
      <c r="D8" s="6"/>
      <c r="E8" s="7">
        <v>3.23273E8</v>
      </c>
      <c r="F8" s="7">
        <v>3.09808E8</v>
      </c>
      <c r="G8" s="7">
        <v>4.46063E8</v>
      </c>
      <c r="H8" s="7">
        <v>2.88111E8</v>
      </c>
      <c r="I8" s="7">
        <v>3.55384E8</v>
      </c>
      <c r="J8" s="7">
        <v>3.08689E8</v>
      </c>
      <c r="K8" s="7">
        <v>3.14572E8</v>
      </c>
      <c r="L8" s="6"/>
      <c r="M8" s="8"/>
    </row>
    <row r="9">
      <c r="A9" s="14" t="s">
        <v>20</v>
      </c>
      <c r="B9" s="15"/>
      <c r="C9" s="15"/>
      <c r="D9" s="15"/>
      <c r="E9" s="16">
        <v>2.597556E9</v>
      </c>
      <c r="F9" s="16">
        <v>3.951434E9</v>
      </c>
      <c r="G9" s="16">
        <v>4.218274E9</v>
      </c>
      <c r="H9" s="16">
        <v>4.569932E9</v>
      </c>
      <c r="I9" s="16">
        <v>7.613701E9</v>
      </c>
      <c r="J9" s="16">
        <v>1.0394027E10</v>
      </c>
      <c r="K9" s="16">
        <v>1.440245E10</v>
      </c>
      <c r="L9" s="15"/>
      <c r="M9" s="17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8"/>
      <c r="M10" s="18"/>
    </row>
    <row r="11">
      <c r="A11" s="18" t="s">
        <v>21</v>
      </c>
      <c r="B11" s="20"/>
      <c r="C11" s="20"/>
      <c r="D11" s="20"/>
      <c r="E11" s="20">
        <f t="shared" ref="E11:M11" si="1">E2+E4-E5</f>
        <v>11633435000</v>
      </c>
      <c r="F11" s="20">
        <f t="shared" si="1"/>
        <v>6750073000</v>
      </c>
      <c r="G11" s="20">
        <f t="shared" si="1"/>
        <v>55554580000</v>
      </c>
      <c r="H11" s="20">
        <f t="shared" si="1"/>
        <v>38333744000</v>
      </c>
      <c r="I11" s="20">
        <f t="shared" si="1"/>
        <v>62921261000</v>
      </c>
      <c r="J11" s="20">
        <f t="shared" si="1"/>
        <v>109657898000</v>
      </c>
      <c r="K11" s="20">
        <f t="shared" si="1"/>
        <v>100290281000</v>
      </c>
      <c r="L11" s="20">
        <f t="shared" si="1"/>
        <v>0</v>
      </c>
      <c r="M11" s="20">
        <f t="shared" si="1"/>
        <v>0</v>
      </c>
    </row>
    <row r="12">
      <c r="A12" s="18" t="s">
        <v>22</v>
      </c>
      <c r="B12" s="20"/>
      <c r="C12" s="20"/>
      <c r="D12" s="20"/>
      <c r="E12" s="20">
        <f t="shared" ref="E12:M12" si="2">E6-E9</f>
        <v>-2329661000</v>
      </c>
      <c r="F12" s="20">
        <f t="shared" si="2"/>
        <v>-3709842000</v>
      </c>
      <c r="G12" s="20">
        <f t="shared" si="2"/>
        <v>-4010005000</v>
      </c>
      <c r="H12" s="20">
        <f t="shared" si="2"/>
        <v>-4383890000</v>
      </c>
      <c r="I12" s="20">
        <f t="shared" si="2"/>
        <v>-7361377000</v>
      </c>
      <c r="J12" s="20">
        <f t="shared" si="2"/>
        <v>-10190415000</v>
      </c>
      <c r="K12" s="20">
        <f t="shared" si="2"/>
        <v>-14188989000</v>
      </c>
      <c r="L12" s="20">
        <f t="shared" si="2"/>
        <v>0</v>
      </c>
      <c r="M12" s="20">
        <f t="shared" si="2"/>
        <v>0</v>
      </c>
    </row>
    <row r="13">
      <c r="A13" s="18" t="s">
        <v>23</v>
      </c>
      <c r="B13" s="21"/>
      <c r="C13" s="21"/>
      <c r="D13" s="21"/>
      <c r="E13" s="21">
        <f t="shared" ref="E13:M13" si="3">E2/E3</f>
        <v>33.25515455</v>
      </c>
      <c r="F13" s="21">
        <f t="shared" si="3"/>
        <v>184.6377866</v>
      </c>
      <c r="G13" s="21">
        <f t="shared" si="3"/>
        <v>2671.871808</v>
      </c>
      <c r="H13" s="22">
        <f t="shared" si="3"/>
        <v>168.6206412</v>
      </c>
      <c r="I13" s="22">
        <f t="shared" si="3"/>
        <v>216.7071987</v>
      </c>
      <c r="J13" s="22">
        <f t="shared" si="3"/>
        <v>371.5390373</v>
      </c>
      <c r="K13" s="22">
        <f t="shared" si="3"/>
        <v>325.0891975</v>
      </c>
      <c r="L13" s="22" t="str">
        <f t="shared" si="3"/>
        <v>#DIV/0!</v>
      </c>
      <c r="M13" s="22" t="str">
        <f t="shared" si="3"/>
        <v>#DIV/0!</v>
      </c>
    </row>
    <row r="14">
      <c r="A14" s="18" t="s">
        <v>24</v>
      </c>
      <c r="B14" s="21"/>
      <c r="C14" s="21"/>
      <c r="D14" s="21"/>
      <c r="E14" s="21">
        <f t="shared" ref="E14:M14" si="4">E12/E3</f>
        <v>-8.155077537</v>
      </c>
      <c r="F14" s="21">
        <f t="shared" si="4"/>
        <v>-209.1532872</v>
      </c>
      <c r="G14" s="21">
        <f t="shared" si="4"/>
        <v>-206.3601562</v>
      </c>
      <c r="H14" s="22">
        <f t="shared" si="4"/>
        <v>-21.63343116</v>
      </c>
      <c r="I14" s="22">
        <f t="shared" si="4"/>
        <v>-28.60432828</v>
      </c>
      <c r="J14" s="22">
        <f t="shared" si="4"/>
        <v>-37.27246485</v>
      </c>
      <c r="K14" s="22">
        <f t="shared" si="4"/>
        <v>-50.03999835</v>
      </c>
      <c r="L14" s="22" t="str">
        <f t="shared" si="4"/>
        <v>#DIV/0!</v>
      </c>
      <c r="M14" s="22" t="str">
        <f t="shared" si="4"/>
        <v>#DIV/0!</v>
      </c>
    </row>
    <row r="15">
      <c r="A15" s="18" t="s">
        <v>25</v>
      </c>
      <c r="B15" s="23"/>
      <c r="C15" s="23"/>
      <c r="D15" s="23"/>
      <c r="E15" s="23">
        <f t="shared" ref="E15:M15" si="5">E14/E13</f>
        <v>-0.2452274737</v>
      </c>
      <c r="F15" s="23">
        <f t="shared" si="5"/>
        <v>-1.132776183</v>
      </c>
      <c r="G15" s="23">
        <f t="shared" si="5"/>
        <v>-0.07723430277</v>
      </c>
      <c r="H15" s="24">
        <f t="shared" si="5"/>
        <v>-0.1282964589</v>
      </c>
      <c r="I15" s="24">
        <f t="shared" si="5"/>
        <v>-0.1319952842</v>
      </c>
      <c r="J15" s="24">
        <f t="shared" si="5"/>
        <v>-0.1003191081</v>
      </c>
      <c r="K15" s="24">
        <f t="shared" si="5"/>
        <v>-0.1539269798</v>
      </c>
      <c r="L15" s="24" t="str">
        <f t="shared" si="5"/>
        <v>#DIV/0!</v>
      </c>
      <c r="M15" s="24" t="str">
        <f t="shared" si="5"/>
        <v>#DIV/0!</v>
      </c>
    </row>
    <row r="16">
      <c r="A16" s="18" t="s">
        <v>26</v>
      </c>
      <c r="B16" s="23"/>
      <c r="C16" s="23"/>
      <c r="D16" s="23"/>
      <c r="E16" s="23" t="str">
        <f>(E5-#REF!)/#REF!</f>
        <v>#REF!</v>
      </c>
      <c r="F16" s="23" t="str">
        <f>(F5-A5)/A5</f>
        <v>#VALUE!</v>
      </c>
      <c r="G16" s="23">
        <f t="shared" ref="G16:M16" si="6">(G5-F5)/F5</f>
        <v>-0.1782796675</v>
      </c>
      <c r="H16" s="23">
        <f t="shared" si="6"/>
        <v>-0.299356114</v>
      </c>
      <c r="I16" s="24">
        <f t="shared" si="6"/>
        <v>-0.1723472669</v>
      </c>
      <c r="J16" s="24">
        <f t="shared" si="6"/>
        <v>0.5604682056</v>
      </c>
      <c r="K16" s="24">
        <f t="shared" si="6"/>
        <v>-0.1647659739</v>
      </c>
      <c r="L16" s="24">
        <f t="shared" si="6"/>
        <v>-1</v>
      </c>
      <c r="M16" s="24" t="str">
        <f t="shared" si="6"/>
        <v>#DIV/0!</v>
      </c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>
      <c r="A18" s="18" t="s">
        <v>27</v>
      </c>
      <c r="B18" s="25"/>
      <c r="C18" s="25"/>
      <c r="D18" s="25"/>
      <c r="E18" s="25">
        <f t="shared" ref="E18:I18" si="7">E6/E8</f>
        <v>0.8286958701</v>
      </c>
      <c r="F18" s="25">
        <f t="shared" si="7"/>
        <v>0.7798120126</v>
      </c>
      <c r="G18" s="25">
        <f t="shared" si="7"/>
        <v>0.4669048991</v>
      </c>
      <c r="H18" s="26">
        <f t="shared" si="7"/>
        <v>0.6457302915</v>
      </c>
      <c r="I18" s="26">
        <f t="shared" si="7"/>
        <v>0.7100038268</v>
      </c>
      <c r="J18" s="26">
        <f>J6/J9</f>
        <v>0.0195893276</v>
      </c>
      <c r="K18" s="26">
        <f t="shared" ref="K18:M18" si="8">K6/K8</f>
        <v>0.6785759699</v>
      </c>
      <c r="L18" s="26" t="str">
        <f t="shared" si="8"/>
        <v>#DIV/0!</v>
      </c>
      <c r="M18" s="26" t="str">
        <f t="shared" si="8"/>
        <v>#DIV/0!</v>
      </c>
    </row>
    <row r="19">
      <c r="A19" s="18" t="s">
        <v>28</v>
      </c>
      <c r="B19" s="25"/>
      <c r="C19" s="25"/>
      <c r="D19" s="25"/>
      <c r="E19" s="25">
        <f t="shared" ref="E19:I19" si="9">E5/E8</f>
        <v>0.1505631463</v>
      </c>
      <c r="F19" s="25">
        <f t="shared" si="9"/>
        <v>0.270257708</v>
      </c>
      <c r="G19" s="25">
        <f t="shared" si="9"/>
        <v>0.1542405445</v>
      </c>
      <c r="H19" s="26">
        <f t="shared" si="9"/>
        <v>0.1673139866</v>
      </c>
      <c r="I19" s="26">
        <f t="shared" si="9"/>
        <v>0.1122644801</v>
      </c>
      <c r="J19" s="26">
        <f>J5/J9</f>
        <v>0.005989786249</v>
      </c>
      <c r="K19" s="26">
        <f t="shared" ref="K19:M19" si="10">K5/K8</f>
        <v>0.1653039686</v>
      </c>
      <c r="L19" s="26" t="str">
        <f t="shared" si="10"/>
        <v>#DIV/0!</v>
      </c>
      <c r="M19" s="26" t="str">
        <f t="shared" si="10"/>
        <v>#DIV/0!</v>
      </c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>
      <c r="A21" s="27" t="s">
        <v>29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</sheetData>
  <dataValidations>
    <dataValidation type="custom" allowBlank="1" showDropDown="1" sqref="J2:L9">
      <formula1>AND(ISNUMBER(J2),(NOT(OR(NOT(ISERROR(DATEVALUE(J2))), AND(ISNUMBER(J2), LEFT(CELL("format", J2))="D")))))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6.38"/>
    <col customWidth="1" min="12" max="12" width="15.25"/>
  </cols>
  <sheetData>
    <row r="1">
      <c r="A1" s="18"/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9</v>
      </c>
      <c r="H1" s="27" t="s">
        <v>10</v>
      </c>
      <c r="I1" s="27" t="s">
        <v>11</v>
      </c>
      <c r="J1" s="28" t="s">
        <v>12</v>
      </c>
      <c r="K1" s="18"/>
      <c r="L1" s="18"/>
      <c r="M1" s="18"/>
      <c r="N1" s="18"/>
    </row>
    <row r="2">
      <c r="A2" s="29" t="s">
        <v>30</v>
      </c>
      <c r="B2" s="20"/>
      <c r="C2" s="20"/>
      <c r="D2" s="20"/>
      <c r="E2" s="20"/>
      <c r="F2" s="20"/>
      <c r="G2" s="30">
        <v>7270000.0</v>
      </c>
      <c r="H2" s="30">
        <v>7177000.0</v>
      </c>
      <c r="I2" s="20"/>
      <c r="J2" s="31"/>
      <c r="K2" s="19"/>
      <c r="L2" s="18"/>
      <c r="M2" s="18"/>
      <c r="N2" s="18"/>
    </row>
    <row r="3">
      <c r="A3" s="29" t="s">
        <v>31</v>
      </c>
      <c r="B3" s="20"/>
      <c r="C3" s="20"/>
      <c r="D3" s="20"/>
      <c r="E3" s="20"/>
      <c r="F3" s="20"/>
      <c r="G3" s="30">
        <v>3.7103E7</v>
      </c>
      <c r="H3" s="30">
        <v>4.0824E7</v>
      </c>
      <c r="I3" s="20"/>
      <c r="J3" s="31"/>
      <c r="K3" s="19"/>
      <c r="L3" s="18"/>
      <c r="M3" s="18"/>
      <c r="N3" s="18"/>
    </row>
    <row r="4">
      <c r="A4" s="29" t="s">
        <v>32</v>
      </c>
      <c r="B4" s="20"/>
      <c r="C4" s="20"/>
      <c r="D4" s="20"/>
      <c r="E4" s="20"/>
      <c r="F4" s="20"/>
      <c r="G4" s="30">
        <v>5.2529E7</v>
      </c>
      <c r="H4" s="30">
        <v>5.2081E7</v>
      </c>
      <c r="I4" s="20"/>
      <c r="J4" s="31"/>
      <c r="K4" s="19"/>
      <c r="L4" s="18"/>
      <c r="M4" s="18"/>
      <c r="N4" s="18"/>
    </row>
    <row r="5">
      <c r="A5" s="29" t="s">
        <v>33</v>
      </c>
      <c r="B5" s="20"/>
      <c r="C5" s="20"/>
      <c r="D5" s="20"/>
      <c r="E5" s="20"/>
      <c r="F5" s="20"/>
      <c r="G5" s="30">
        <v>1.4164E7</v>
      </c>
      <c r="H5" s="30">
        <v>1.4406E7</v>
      </c>
      <c r="I5" s="20"/>
      <c r="J5" s="31"/>
      <c r="K5" s="19"/>
      <c r="L5" s="18"/>
      <c r="M5" s="18"/>
      <c r="N5" s="18"/>
    </row>
    <row r="6">
      <c r="A6" s="32" t="s">
        <v>34</v>
      </c>
      <c r="B6" s="33">
        <f t="shared" ref="B6:H6" si="1">SUM(B2:B5)</f>
        <v>0</v>
      </c>
      <c r="C6" s="33">
        <f t="shared" si="1"/>
        <v>0</v>
      </c>
      <c r="D6" s="33">
        <f t="shared" si="1"/>
        <v>0</v>
      </c>
      <c r="E6" s="33">
        <f t="shared" si="1"/>
        <v>0</v>
      </c>
      <c r="F6" s="33">
        <f t="shared" si="1"/>
        <v>0</v>
      </c>
      <c r="G6" s="33">
        <f t="shared" si="1"/>
        <v>111066000</v>
      </c>
      <c r="H6" s="33">
        <f t="shared" si="1"/>
        <v>114488000</v>
      </c>
      <c r="I6" s="33"/>
      <c r="J6" s="34"/>
      <c r="K6" s="35"/>
      <c r="L6" s="36"/>
      <c r="M6" s="36"/>
      <c r="N6" s="36"/>
    </row>
    <row r="7">
      <c r="A7" s="18" t="s">
        <v>35</v>
      </c>
      <c r="B7" s="19"/>
      <c r="C7" s="20"/>
      <c r="D7" s="20"/>
      <c r="E7" s="20"/>
      <c r="F7" s="20"/>
      <c r="G7" s="30">
        <v>3.3971E7</v>
      </c>
      <c r="H7" s="20">
        <f>17075000+7291000+11384000</f>
        <v>35750000</v>
      </c>
      <c r="I7" s="20"/>
      <c r="J7" s="31"/>
      <c r="K7" s="19"/>
      <c r="L7" s="18"/>
      <c r="M7" s="18"/>
      <c r="N7" s="18"/>
    </row>
    <row r="8" ht="15.0" customHeight="1">
      <c r="A8" s="32" t="s">
        <v>36</v>
      </c>
      <c r="B8" s="37"/>
      <c r="C8" s="33">
        <f t="shared" ref="C8:J8" si="2">C6-C7</f>
        <v>0</v>
      </c>
      <c r="D8" s="33">
        <f t="shared" si="2"/>
        <v>0</v>
      </c>
      <c r="E8" s="33">
        <f t="shared" si="2"/>
        <v>0</v>
      </c>
      <c r="F8" s="33">
        <f t="shared" si="2"/>
        <v>0</v>
      </c>
      <c r="G8" s="33">
        <f t="shared" si="2"/>
        <v>77095000</v>
      </c>
      <c r="H8" s="33">
        <f t="shared" si="2"/>
        <v>78738000</v>
      </c>
      <c r="I8" s="33">
        <f t="shared" si="2"/>
        <v>0</v>
      </c>
      <c r="J8" s="34">
        <f t="shared" si="2"/>
        <v>0</v>
      </c>
      <c r="K8" s="37"/>
      <c r="L8" s="38"/>
      <c r="M8" s="38"/>
      <c r="N8" s="38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29" t="s">
        <v>37</v>
      </c>
      <c r="B9" s="19"/>
      <c r="C9" s="20"/>
      <c r="D9" s="20"/>
      <c r="E9" s="20"/>
      <c r="F9" s="20"/>
      <c r="G9" s="30">
        <v>2.7532E7</v>
      </c>
      <c r="H9" s="30">
        <v>3.3691E7</v>
      </c>
      <c r="I9" s="20"/>
      <c r="J9" s="31"/>
      <c r="K9" s="19"/>
      <c r="L9" s="18"/>
      <c r="M9" s="18"/>
      <c r="N9" s="18"/>
    </row>
    <row r="10">
      <c r="A10" s="29" t="s">
        <v>38</v>
      </c>
      <c r="B10" s="19"/>
      <c r="C10" s="20"/>
      <c r="D10" s="20"/>
      <c r="E10" s="20"/>
      <c r="F10" s="20"/>
      <c r="G10" s="30">
        <v>2.4423E7</v>
      </c>
      <c r="H10" s="30">
        <v>2.4071E7</v>
      </c>
      <c r="I10" s="20"/>
      <c r="J10" s="31"/>
      <c r="K10" s="19"/>
      <c r="L10" s="18"/>
      <c r="M10" s="18"/>
      <c r="N10" s="18"/>
    </row>
    <row r="11">
      <c r="A11" s="29" t="s">
        <v>39</v>
      </c>
      <c r="B11" s="19"/>
      <c r="C11" s="20"/>
      <c r="D11" s="20"/>
      <c r="E11" s="20"/>
      <c r="F11" s="20"/>
      <c r="G11" s="30">
        <v>4.0547E7</v>
      </c>
      <c r="H11" s="30">
        <v>3.65E7</v>
      </c>
      <c r="I11" s="20"/>
      <c r="J11" s="31"/>
      <c r="K11" s="19"/>
      <c r="L11" s="18"/>
      <c r="M11" s="18"/>
      <c r="N11" s="18"/>
    </row>
    <row r="12">
      <c r="A12" s="40" t="s">
        <v>40</v>
      </c>
      <c r="B12" s="19"/>
      <c r="C12" s="20"/>
      <c r="D12" s="20"/>
      <c r="E12" s="20"/>
      <c r="F12" s="20"/>
      <c r="G12" s="41">
        <v>5.906005E9</v>
      </c>
      <c r="H12" s="41">
        <v>-1.4047514E10</v>
      </c>
      <c r="I12" s="20"/>
      <c r="J12" s="31"/>
      <c r="K12" s="19"/>
      <c r="L12" s="18"/>
      <c r="M12" s="18"/>
      <c r="N12" s="18"/>
    </row>
    <row r="13">
      <c r="A13" s="29" t="s">
        <v>41</v>
      </c>
      <c r="B13" s="19"/>
      <c r="C13" s="20"/>
      <c r="D13" s="20"/>
      <c r="E13" s="20"/>
      <c r="F13" s="20"/>
      <c r="G13" s="30">
        <v>0.0</v>
      </c>
      <c r="H13" s="30">
        <v>0.0</v>
      </c>
      <c r="I13" s="20"/>
      <c r="J13" s="31"/>
      <c r="K13" s="19"/>
      <c r="L13" s="18"/>
      <c r="M13" s="18"/>
      <c r="N13" s="18"/>
    </row>
    <row r="14">
      <c r="A14" s="42" t="s">
        <v>42</v>
      </c>
      <c r="B14" s="43">
        <f t="shared" ref="B14:H14" si="3">SUM(B9:B13)</f>
        <v>0</v>
      </c>
      <c r="C14" s="43">
        <f t="shared" si="3"/>
        <v>0</v>
      </c>
      <c r="D14" s="43">
        <f t="shared" si="3"/>
        <v>0</v>
      </c>
      <c r="E14" s="43">
        <f t="shared" si="3"/>
        <v>0</v>
      </c>
      <c r="F14" s="43">
        <f t="shared" si="3"/>
        <v>0</v>
      </c>
      <c r="G14" s="43">
        <f t="shared" si="3"/>
        <v>5998507000</v>
      </c>
      <c r="H14" s="43">
        <f t="shared" si="3"/>
        <v>-13953252000</v>
      </c>
      <c r="I14" s="43">
        <f t="shared" ref="I14:J14" si="4">+I9+I10+I11</f>
        <v>0</v>
      </c>
      <c r="J14" s="44">
        <f t="shared" si="4"/>
        <v>0</v>
      </c>
      <c r="K14" s="45"/>
      <c r="L14" s="42"/>
      <c r="M14" s="42"/>
      <c r="N14" s="42"/>
    </row>
    <row r="15">
      <c r="A15" s="46" t="s">
        <v>43</v>
      </c>
      <c r="B15" s="47"/>
      <c r="C15" s="48">
        <f t="shared" ref="C15:J15" si="5">C8-C14</f>
        <v>0</v>
      </c>
      <c r="D15" s="48">
        <f t="shared" si="5"/>
        <v>0</v>
      </c>
      <c r="E15" s="48">
        <f t="shared" si="5"/>
        <v>0</v>
      </c>
      <c r="F15" s="48">
        <f t="shared" si="5"/>
        <v>0</v>
      </c>
      <c r="G15" s="48">
        <f t="shared" si="5"/>
        <v>-5921412000</v>
      </c>
      <c r="H15" s="48">
        <f t="shared" si="5"/>
        <v>14031990000</v>
      </c>
      <c r="I15" s="48">
        <f t="shared" si="5"/>
        <v>0</v>
      </c>
      <c r="J15" s="49">
        <f t="shared" si="5"/>
        <v>0</v>
      </c>
      <c r="K15" s="47"/>
      <c r="L15" s="46"/>
      <c r="M15" s="46"/>
      <c r="N15" s="46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18" t="s">
        <v>44</v>
      </c>
      <c r="B16" s="19"/>
      <c r="C16" s="20"/>
      <c r="D16" s="20"/>
      <c r="E16" s="20"/>
      <c r="F16" s="20"/>
      <c r="G16" s="30">
        <v>-1.7106E7</v>
      </c>
      <c r="H16" s="30">
        <v>-1.7897E7</v>
      </c>
      <c r="I16" s="20"/>
      <c r="J16" s="31"/>
      <c r="K16" s="19"/>
      <c r="L16" s="18"/>
      <c r="M16" s="18"/>
      <c r="N16" s="18"/>
    </row>
    <row r="17">
      <c r="A17" s="18" t="s">
        <v>45</v>
      </c>
      <c r="B17" s="19"/>
      <c r="C17" s="20"/>
      <c r="D17" s="20"/>
      <c r="E17" s="20"/>
      <c r="F17" s="20"/>
      <c r="G17" s="20"/>
      <c r="H17" s="20"/>
      <c r="I17" s="20"/>
      <c r="J17" s="31"/>
      <c r="K17" s="19"/>
      <c r="L17" s="18"/>
      <c r="M17" s="18"/>
      <c r="N17" s="18"/>
    </row>
    <row r="18">
      <c r="A18" s="18" t="s">
        <v>46</v>
      </c>
      <c r="B18" s="19"/>
      <c r="C18" s="19"/>
      <c r="D18" s="19"/>
      <c r="E18" s="19"/>
      <c r="F18" s="19"/>
      <c r="G18" s="19"/>
      <c r="H18" s="19"/>
      <c r="I18" s="19"/>
      <c r="J18" s="31"/>
      <c r="K18" s="19"/>
      <c r="L18" s="18"/>
      <c r="M18" s="18"/>
      <c r="N18" s="18"/>
    </row>
    <row r="19">
      <c r="A19" s="18" t="s">
        <v>47</v>
      </c>
      <c r="B19" s="19"/>
      <c r="C19" s="20"/>
      <c r="D19" s="20"/>
      <c r="E19" s="20"/>
      <c r="F19" s="20"/>
      <c r="G19" s="20"/>
      <c r="H19" s="20"/>
      <c r="I19" s="20"/>
      <c r="J19" s="31"/>
      <c r="K19" s="19"/>
      <c r="L19" s="18"/>
      <c r="M19" s="18"/>
      <c r="N19" s="18"/>
    </row>
    <row r="20">
      <c r="A20" s="18" t="s">
        <v>48</v>
      </c>
      <c r="B20" s="19"/>
      <c r="C20" s="20"/>
      <c r="D20" s="20"/>
      <c r="E20" s="20"/>
      <c r="F20" s="20"/>
      <c r="G20" s="30">
        <v>-3936000.0</v>
      </c>
      <c r="H20" s="30">
        <v>-8271000.0</v>
      </c>
      <c r="I20" s="20"/>
      <c r="J20" s="31"/>
      <c r="K20" s="19"/>
      <c r="L20" s="18"/>
      <c r="M20" s="18"/>
      <c r="N20" s="18"/>
    </row>
    <row r="21">
      <c r="A21" s="32" t="s">
        <v>49</v>
      </c>
      <c r="B21" s="33">
        <f t="shared" ref="B21:J21" si="6">B15++B16+B17+B18+B19+B20</f>
        <v>0</v>
      </c>
      <c r="C21" s="33">
        <f t="shared" si="6"/>
        <v>0</v>
      </c>
      <c r="D21" s="33">
        <f t="shared" si="6"/>
        <v>0</v>
      </c>
      <c r="E21" s="33">
        <f t="shared" si="6"/>
        <v>0</v>
      </c>
      <c r="F21" s="33">
        <f t="shared" si="6"/>
        <v>0</v>
      </c>
      <c r="G21" s="33">
        <f t="shared" si="6"/>
        <v>-5942454000</v>
      </c>
      <c r="H21" s="33">
        <f t="shared" si="6"/>
        <v>14005822000</v>
      </c>
      <c r="I21" s="33">
        <f t="shared" si="6"/>
        <v>0</v>
      </c>
      <c r="J21" s="34">
        <f t="shared" si="6"/>
        <v>0</v>
      </c>
      <c r="K21" s="37"/>
      <c r="L21" s="38"/>
      <c r="M21" s="38"/>
      <c r="N21" s="38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18" t="s">
        <v>50</v>
      </c>
      <c r="B22" s="19"/>
      <c r="C22" s="20"/>
      <c r="D22" s="20"/>
      <c r="E22" s="20"/>
      <c r="F22" s="20"/>
      <c r="G22" s="30">
        <v>-1.725084E9</v>
      </c>
      <c r="H22" s="30">
        <v>3.984976E9</v>
      </c>
      <c r="I22" s="20"/>
      <c r="J22" s="31"/>
      <c r="K22" s="19"/>
      <c r="L22" s="18"/>
      <c r="M22" s="18"/>
      <c r="N22" s="18"/>
    </row>
    <row r="23">
      <c r="A23" s="32" t="s">
        <v>51</v>
      </c>
      <c r="B23" s="35"/>
      <c r="C23" s="33">
        <f t="shared" ref="C23:J23" si="7">C21-C22</f>
        <v>0</v>
      </c>
      <c r="D23" s="33">
        <f t="shared" si="7"/>
        <v>0</v>
      </c>
      <c r="E23" s="33">
        <f t="shared" si="7"/>
        <v>0</v>
      </c>
      <c r="F23" s="33">
        <f t="shared" si="7"/>
        <v>0</v>
      </c>
      <c r="G23" s="33">
        <f t="shared" si="7"/>
        <v>-4217370000</v>
      </c>
      <c r="H23" s="33">
        <f t="shared" si="7"/>
        <v>10020846000</v>
      </c>
      <c r="I23" s="33">
        <f t="shared" si="7"/>
        <v>0</v>
      </c>
      <c r="J23" s="34">
        <f t="shared" si="7"/>
        <v>0</v>
      </c>
      <c r="K23" s="33">
        <f t="shared" ref="K23:L23" si="8">J23*0.8</f>
        <v>0</v>
      </c>
      <c r="L23" s="33">
        <f t="shared" si="8"/>
        <v>0</v>
      </c>
      <c r="M23" s="33">
        <f t="shared" ref="M23:N23" si="9">L23*0.9</f>
        <v>0</v>
      </c>
      <c r="N23" s="33">
        <f t="shared" si="9"/>
        <v>0</v>
      </c>
    </row>
    <row r="24">
      <c r="A24" s="18" t="s">
        <v>52</v>
      </c>
      <c r="B24" s="50"/>
      <c r="C24" s="51">
        <f t="shared" ref="C24:H24" si="10">C23/C25</f>
        <v>0</v>
      </c>
      <c r="D24" s="51">
        <f t="shared" si="10"/>
        <v>0</v>
      </c>
      <c r="E24" s="52">
        <f t="shared" si="10"/>
        <v>0</v>
      </c>
      <c r="F24" s="52">
        <f t="shared" si="10"/>
        <v>0</v>
      </c>
      <c r="G24" s="52">
        <f t="shared" si="10"/>
        <v>-15.42545373</v>
      </c>
      <c r="H24" s="52">
        <f t="shared" si="10"/>
        <v>35.34029925</v>
      </c>
      <c r="I24" s="52" t="str">
        <f t="shared" ref="I24:J24" si="11">I23/I27</f>
        <v>#DIV/0!</v>
      </c>
      <c r="J24" s="53" t="str">
        <f t="shared" si="11"/>
        <v>#DIV/0!</v>
      </c>
      <c r="K24" s="50"/>
      <c r="L24" s="18"/>
      <c r="M24" s="18"/>
      <c r="N24" s="18"/>
    </row>
    <row r="25">
      <c r="A25" s="18" t="s">
        <v>53</v>
      </c>
      <c r="B25" s="52">
        <f>MAIN!E3</f>
        <v>285670000</v>
      </c>
      <c r="C25" s="52">
        <f>MAIN!F3</f>
        <v>17737431</v>
      </c>
      <c r="D25" s="52">
        <f>MAIN!G3</f>
        <v>19432070</v>
      </c>
      <c r="E25" s="52">
        <f>MAIN!H3</f>
        <v>202644230</v>
      </c>
      <c r="F25" s="52">
        <f>MAIN!I3</f>
        <v>257351857</v>
      </c>
      <c r="G25" s="52">
        <f>MAIN!J3</f>
        <v>273403303</v>
      </c>
      <c r="H25" s="52">
        <f>MAIN!K3</f>
        <v>283552947</v>
      </c>
      <c r="I25" s="52"/>
      <c r="J25" s="53"/>
      <c r="K25" s="50"/>
      <c r="L25" s="18"/>
      <c r="M25" s="54"/>
      <c r="N25" s="18"/>
    </row>
    <row r="26">
      <c r="I26" s="52"/>
      <c r="J26" s="53"/>
      <c r="K26" s="50"/>
      <c r="L26" s="18"/>
      <c r="M26" s="54"/>
      <c r="N26" s="18"/>
    </row>
    <row r="27">
      <c r="A27" s="55" t="s">
        <v>54</v>
      </c>
      <c r="B27" s="56">
        <f t="shared" ref="B27:J27" si="12">SUM(B2:B5)</f>
        <v>0</v>
      </c>
      <c r="C27" s="56">
        <f t="shared" si="12"/>
        <v>0</v>
      </c>
      <c r="D27" s="56">
        <f t="shared" si="12"/>
        <v>0</v>
      </c>
      <c r="E27" s="56">
        <f t="shared" si="12"/>
        <v>0</v>
      </c>
      <c r="F27" s="56">
        <f t="shared" si="12"/>
        <v>0</v>
      </c>
      <c r="G27" s="56">
        <f t="shared" si="12"/>
        <v>111066000</v>
      </c>
      <c r="H27" s="56">
        <f t="shared" si="12"/>
        <v>114488000</v>
      </c>
      <c r="I27" s="56">
        <f t="shared" si="12"/>
        <v>0</v>
      </c>
      <c r="J27" s="57">
        <f t="shared" si="12"/>
        <v>0</v>
      </c>
      <c r="K27" s="58"/>
      <c r="L27" s="59" t="s">
        <v>55</v>
      </c>
      <c r="M27" s="60">
        <v>0.02</v>
      </c>
      <c r="N27" s="42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2" t="s">
        <v>56</v>
      </c>
      <c r="B28" s="45">
        <f t="shared" ref="B28:J28" si="13">B27-B7</f>
        <v>0</v>
      </c>
      <c r="C28" s="45">
        <f t="shared" si="13"/>
        <v>0</v>
      </c>
      <c r="D28" s="45">
        <f t="shared" si="13"/>
        <v>0</v>
      </c>
      <c r="E28" s="45">
        <f t="shared" si="13"/>
        <v>0</v>
      </c>
      <c r="F28" s="45">
        <f t="shared" si="13"/>
        <v>0</v>
      </c>
      <c r="G28" s="45">
        <f t="shared" si="13"/>
        <v>77095000</v>
      </c>
      <c r="H28" s="45">
        <f t="shared" si="13"/>
        <v>78738000</v>
      </c>
      <c r="I28" s="45">
        <f t="shared" si="13"/>
        <v>0</v>
      </c>
      <c r="J28" s="63">
        <f t="shared" si="13"/>
        <v>0</v>
      </c>
      <c r="K28" s="45"/>
      <c r="L28" s="64" t="s">
        <v>57</v>
      </c>
      <c r="M28" s="65">
        <f t="array" ref="M28">NPV(M27,K23:AD23)</f>
        <v>0</v>
      </c>
      <c r="N28" s="42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6" t="s">
        <v>58</v>
      </c>
      <c r="B29" s="67" t="str">
        <f t="shared" ref="B29:J29" si="14">B28/B27</f>
        <v>#DIV/0!</v>
      </c>
      <c r="C29" s="67" t="str">
        <f t="shared" si="14"/>
        <v>#DIV/0!</v>
      </c>
      <c r="D29" s="67" t="str">
        <f t="shared" si="14"/>
        <v>#DIV/0!</v>
      </c>
      <c r="E29" s="67" t="str">
        <f t="shared" si="14"/>
        <v>#DIV/0!</v>
      </c>
      <c r="F29" s="67" t="str">
        <f t="shared" si="14"/>
        <v>#DIV/0!</v>
      </c>
      <c r="G29" s="67">
        <f t="shared" si="14"/>
        <v>0.6941368195</v>
      </c>
      <c r="H29" s="67">
        <f t="shared" si="14"/>
        <v>0.6877401998</v>
      </c>
      <c r="I29" s="67" t="str">
        <f t="shared" si="14"/>
        <v>#DIV/0!</v>
      </c>
      <c r="J29" s="68" t="str">
        <f t="shared" si="14"/>
        <v>#DIV/0!</v>
      </c>
      <c r="K29" s="19"/>
      <c r="L29" s="69" t="s">
        <v>59</v>
      </c>
      <c r="M29" s="70" t="str">
        <f>M28/J27</f>
        <v>#DIV/0!</v>
      </c>
      <c r="N29" s="18"/>
    </row>
    <row r="30">
      <c r="A30" s="62" t="s">
        <v>60</v>
      </c>
      <c r="B30" s="45">
        <f t="shared" ref="B30:H30" si="15">B28-B9-B10-B11</f>
        <v>0</v>
      </c>
      <c r="C30" s="45">
        <f t="shared" si="15"/>
        <v>0</v>
      </c>
      <c r="D30" s="45">
        <f t="shared" si="15"/>
        <v>0</v>
      </c>
      <c r="E30" s="45">
        <f t="shared" si="15"/>
        <v>0</v>
      </c>
      <c r="F30" s="45">
        <f t="shared" si="15"/>
        <v>0</v>
      </c>
      <c r="G30" s="45">
        <f t="shared" si="15"/>
        <v>-15407000</v>
      </c>
      <c r="H30" s="45">
        <f t="shared" si="15"/>
        <v>-15524000</v>
      </c>
      <c r="I30" s="45"/>
      <c r="J30" s="63"/>
      <c r="K30" s="19"/>
      <c r="L30" s="59" t="s">
        <v>61</v>
      </c>
      <c r="M30" s="71">
        <f>MAIN!K13</f>
        <v>325.0891975</v>
      </c>
      <c r="N30" s="18"/>
    </row>
    <row r="31">
      <c r="A31" s="72" t="s">
        <v>62</v>
      </c>
      <c r="B31" s="73" t="str">
        <f t="shared" ref="B31:J31" si="16">B30/B27</f>
        <v>#DIV/0!</v>
      </c>
      <c r="C31" s="73" t="str">
        <f t="shared" si="16"/>
        <v>#DIV/0!</v>
      </c>
      <c r="D31" s="73" t="str">
        <f t="shared" si="16"/>
        <v>#DIV/0!</v>
      </c>
      <c r="E31" s="73" t="str">
        <f t="shared" si="16"/>
        <v>#DIV/0!</v>
      </c>
      <c r="F31" s="73" t="str">
        <f t="shared" si="16"/>
        <v>#DIV/0!</v>
      </c>
      <c r="G31" s="73">
        <f t="shared" si="16"/>
        <v>-0.13871932</v>
      </c>
      <c r="H31" s="73">
        <f t="shared" si="16"/>
        <v>-0.1355949969</v>
      </c>
      <c r="I31" s="73" t="str">
        <f t="shared" si="16"/>
        <v>#DIV/0!</v>
      </c>
      <c r="J31" s="74" t="str">
        <f t="shared" si="16"/>
        <v>#DIV/0!</v>
      </c>
      <c r="L31" s="69" t="s">
        <v>63</v>
      </c>
      <c r="M31" s="75" t="str">
        <f>(M29-M30)/M30</f>
        <v>#DIV/0!</v>
      </c>
    </row>
    <row r="32">
      <c r="A32" s="66" t="s">
        <v>64</v>
      </c>
      <c r="B32" s="19">
        <f t="shared" ref="B32:H32" si="17">B30+B16+B20</f>
        <v>0</v>
      </c>
      <c r="C32" s="19">
        <f t="shared" si="17"/>
        <v>0</v>
      </c>
      <c r="D32" s="19">
        <f t="shared" si="17"/>
        <v>0</v>
      </c>
      <c r="E32" s="19">
        <f t="shared" si="17"/>
        <v>0</v>
      </c>
      <c r="F32" s="19">
        <f t="shared" si="17"/>
        <v>0</v>
      </c>
      <c r="G32" s="19">
        <f t="shared" si="17"/>
        <v>-36449000</v>
      </c>
      <c r="H32" s="19">
        <f t="shared" si="17"/>
        <v>-41692000</v>
      </c>
      <c r="I32" s="19"/>
      <c r="J32" s="76"/>
      <c r="K32" s="19"/>
      <c r="N32" s="18"/>
    </row>
    <row r="33">
      <c r="A33" s="77" t="s">
        <v>65</v>
      </c>
      <c r="B33" s="78" t="str">
        <f t="shared" ref="B33:J33" si="18">B32/B27</f>
        <v>#DIV/0!</v>
      </c>
      <c r="C33" s="78" t="str">
        <f t="shared" si="18"/>
        <v>#DIV/0!</v>
      </c>
      <c r="D33" s="78" t="str">
        <f t="shared" si="18"/>
        <v>#DIV/0!</v>
      </c>
      <c r="E33" s="78" t="str">
        <f t="shared" si="18"/>
        <v>#DIV/0!</v>
      </c>
      <c r="F33" s="78" t="str">
        <f t="shared" si="18"/>
        <v>#DIV/0!</v>
      </c>
      <c r="G33" s="78">
        <f t="shared" si="18"/>
        <v>-0.3281742387</v>
      </c>
      <c r="H33" s="78">
        <f t="shared" si="18"/>
        <v>-0.364160436</v>
      </c>
      <c r="I33" s="78" t="str">
        <f t="shared" si="18"/>
        <v>#DIV/0!</v>
      </c>
      <c r="J33" s="79" t="str">
        <f t="shared" si="18"/>
        <v>#DIV/0!</v>
      </c>
      <c r="K33" s="80"/>
      <c r="L33" s="81"/>
      <c r="M33" s="81"/>
      <c r="N33" s="82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>
      <c r="A34" s="83" t="s">
        <v>66</v>
      </c>
      <c r="B34" s="84" t="str">
        <f t="shared" ref="B34:H34" si="19">B32/B23</f>
        <v>#DIV/0!</v>
      </c>
      <c r="C34" s="84" t="str">
        <f t="shared" si="19"/>
        <v>#DIV/0!</v>
      </c>
      <c r="D34" s="84" t="str">
        <f t="shared" si="19"/>
        <v>#DIV/0!</v>
      </c>
      <c r="E34" s="84" t="str">
        <f t="shared" si="19"/>
        <v>#DIV/0!</v>
      </c>
      <c r="F34" s="84" t="str">
        <f t="shared" si="19"/>
        <v>#DIV/0!</v>
      </c>
      <c r="G34" s="84">
        <f t="shared" si="19"/>
        <v>0.00864259005</v>
      </c>
      <c r="H34" s="84">
        <f t="shared" si="19"/>
        <v>-0.004160526965</v>
      </c>
      <c r="I34" s="85"/>
      <c r="J34" s="86"/>
      <c r="K34" s="19"/>
      <c r="N34" s="18"/>
    </row>
    <row r="35" ht="15.0" customHeight="1">
      <c r="A35" s="18"/>
      <c r="B35" s="87"/>
      <c r="C35" s="87"/>
      <c r="D35" s="87"/>
      <c r="E35" s="87"/>
      <c r="F35" s="87"/>
      <c r="G35" s="87"/>
      <c r="H35" s="87"/>
      <c r="I35" s="87"/>
      <c r="J35" s="88"/>
      <c r="K35" s="19"/>
      <c r="N35" s="18"/>
    </row>
    <row r="36">
      <c r="A36" s="18"/>
      <c r="B36" s="87"/>
      <c r="C36" s="87"/>
      <c r="D36" s="87"/>
      <c r="E36" s="87"/>
      <c r="F36" s="87"/>
      <c r="G36" s="87"/>
      <c r="H36" s="87"/>
      <c r="I36" s="87"/>
      <c r="J36" s="88"/>
      <c r="K36" s="19"/>
      <c r="N36" s="18"/>
    </row>
    <row r="37">
      <c r="A37" s="59" t="s">
        <v>67</v>
      </c>
      <c r="B37" s="89" t="str">
        <f t="shared" ref="B37:I37" si="20">(B6-A6)/A6</f>
        <v>#VALUE!</v>
      </c>
      <c r="C37" s="89" t="str">
        <f t="shared" si="20"/>
        <v>#DIV/0!</v>
      </c>
      <c r="D37" s="89" t="str">
        <f t="shared" si="20"/>
        <v>#DIV/0!</v>
      </c>
      <c r="E37" s="89" t="str">
        <f t="shared" si="20"/>
        <v>#DIV/0!</v>
      </c>
      <c r="F37" s="89" t="str">
        <f t="shared" si="20"/>
        <v>#DIV/0!</v>
      </c>
      <c r="G37" s="89" t="str">
        <f t="shared" si="20"/>
        <v>#DIV/0!</v>
      </c>
      <c r="H37" s="89">
        <f t="shared" si="20"/>
        <v>0.03081050907</v>
      </c>
      <c r="I37" s="89">
        <f t="shared" si="20"/>
        <v>-1</v>
      </c>
      <c r="J37" s="90"/>
      <c r="K37" s="45"/>
      <c r="L37" s="61"/>
      <c r="M37" s="61"/>
      <c r="N37" s="42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91" t="s">
        <v>68</v>
      </c>
      <c r="B38" s="24" t="str">
        <f t="shared" ref="B38:J38" si="21">B8/B6</f>
        <v>#DIV/0!</v>
      </c>
      <c r="C38" s="24" t="str">
        <f t="shared" si="21"/>
        <v>#DIV/0!</v>
      </c>
      <c r="D38" s="24" t="str">
        <f t="shared" si="21"/>
        <v>#DIV/0!</v>
      </c>
      <c r="E38" s="24" t="str">
        <f t="shared" si="21"/>
        <v>#DIV/0!</v>
      </c>
      <c r="F38" s="24" t="str">
        <f t="shared" si="21"/>
        <v>#DIV/0!</v>
      </c>
      <c r="G38" s="24">
        <f t="shared" si="21"/>
        <v>0.6941368195</v>
      </c>
      <c r="H38" s="24">
        <f t="shared" si="21"/>
        <v>0.6877401998</v>
      </c>
      <c r="I38" s="24" t="str">
        <f t="shared" si="21"/>
        <v>#DIV/0!</v>
      </c>
      <c r="J38" s="92" t="str">
        <f t="shared" si="21"/>
        <v>#DIV/0!</v>
      </c>
      <c r="K38" s="87"/>
      <c r="L38" s="18"/>
      <c r="M38" s="18"/>
      <c r="N38" s="18"/>
    </row>
    <row r="39">
      <c r="A39" s="91" t="s">
        <v>69</v>
      </c>
      <c r="B39" s="24" t="str">
        <f t="shared" ref="B39:J39" si="22">B15/B6</f>
        <v>#DIV/0!</v>
      </c>
      <c r="C39" s="24" t="str">
        <f t="shared" si="22"/>
        <v>#DIV/0!</v>
      </c>
      <c r="D39" s="24" t="str">
        <f t="shared" si="22"/>
        <v>#DIV/0!</v>
      </c>
      <c r="E39" s="24" t="str">
        <f t="shared" si="22"/>
        <v>#DIV/0!</v>
      </c>
      <c r="F39" s="24" t="str">
        <f t="shared" si="22"/>
        <v>#DIV/0!</v>
      </c>
      <c r="G39" s="24">
        <f t="shared" si="22"/>
        <v>-53.31435363</v>
      </c>
      <c r="H39" s="24">
        <f t="shared" si="22"/>
        <v>122.562976</v>
      </c>
      <c r="I39" s="24" t="str">
        <f t="shared" si="22"/>
        <v>#DIV/0!</v>
      </c>
      <c r="J39" s="92" t="str">
        <f t="shared" si="22"/>
        <v>#DIV/0!</v>
      </c>
      <c r="K39" s="87"/>
      <c r="N39" s="18"/>
    </row>
    <row r="40">
      <c r="A40" s="69" t="s">
        <v>70</v>
      </c>
      <c r="B40" s="93" t="str">
        <f t="shared" ref="B40:J40" si="23">B23/B6</f>
        <v>#DIV/0!</v>
      </c>
      <c r="C40" s="93" t="str">
        <f t="shared" si="23"/>
        <v>#DIV/0!</v>
      </c>
      <c r="D40" s="93" t="str">
        <f t="shared" si="23"/>
        <v>#DIV/0!</v>
      </c>
      <c r="E40" s="93" t="str">
        <f t="shared" si="23"/>
        <v>#DIV/0!</v>
      </c>
      <c r="F40" s="93" t="str">
        <f t="shared" si="23"/>
        <v>#DIV/0!</v>
      </c>
      <c r="G40" s="93">
        <f t="shared" si="23"/>
        <v>-37.97174653</v>
      </c>
      <c r="H40" s="93">
        <f t="shared" si="23"/>
        <v>87.52747886</v>
      </c>
      <c r="I40" s="93" t="str">
        <f t="shared" si="23"/>
        <v>#DIV/0!</v>
      </c>
      <c r="J40" s="75" t="str">
        <f t="shared" si="23"/>
        <v>#DIV/0!</v>
      </c>
      <c r="K40" s="78"/>
      <c r="L40" s="82"/>
      <c r="M40" s="82"/>
      <c r="N40" s="82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94"/>
      <c r="K41" s="18"/>
      <c r="N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94"/>
      <c r="K42" s="18"/>
      <c r="L42" s="18"/>
      <c r="M42" s="18"/>
      <c r="N42" s="18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6"/>
      <c r="K43" s="95"/>
      <c r="L43" s="95"/>
      <c r="M43" s="95"/>
      <c r="N43" s="95"/>
    </row>
    <row r="44">
      <c r="A44" s="18" t="s">
        <v>71</v>
      </c>
      <c r="B44" s="19"/>
      <c r="C44" s="20"/>
      <c r="D44" s="20"/>
      <c r="E44" s="20"/>
      <c r="F44" s="19"/>
      <c r="G44" s="30">
        <v>-4.21737E9</v>
      </c>
      <c r="H44" s="30">
        <v>5.803476E9</v>
      </c>
      <c r="I44" s="20"/>
      <c r="J44" s="88"/>
      <c r="K44" s="19"/>
      <c r="L44" s="18"/>
      <c r="M44" s="18"/>
      <c r="N44" s="18"/>
    </row>
    <row r="45">
      <c r="A45" s="18" t="s">
        <v>72</v>
      </c>
      <c r="B45" s="19"/>
      <c r="C45" s="20"/>
      <c r="D45" s="20"/>
      <c r="E45" s="20"/>
      <c r="F45" s="19"/>
      <c r="G45" s="30">
        <v>6575000.0</v>
      </c>
      <c r="H45" s="30">
        <v>1.5693E7</v>
      </c>
      <c r="I45" s="20"/>
      <c r="J45" s="88"/>
      <c r="K45" s="19"/>
      <c r="L45" s="18"/>
      <c r="M45" s="18"/>
      <c r="N45" s="18"/>
    </row>
    <row r="46">
      <c r="A46" s="29" t="s">
        <v>73</v>
      </c>
      <c r="B46" s="19"/>
      <c r="C46" s="20"/>
      <c r="D46" s="20"/>
      <c r="E46" s="20"/>
      <c r="F46" s="19"/>
      <c r="G46" s="30">
        <v>2240000.0</v>
      </c>
      <c r="H46" s="30">
        <v>4526000.0</v>
      </c>
      <c r="I46" s="20"/>
      <c r="J46" s="88"/>
      <c r="K46" s="19"/>
      <c r="L46" s="18"/>
      <c r="M46" s="18"/>
      <c r="N46" s="18"/>
    </row>
    <row r="47">
      <c r="A47" s="18" t="s">
        <v>74</v>
      </c>
      <c r="B47" s="19"/>
      <c r="C47" s="20"/>
      <c r="D47" s="20"/>
      <c r="E47" s="20"/>
      <c r="F47" s="19"/>
      <c r="G47" s="30">
        <v>-1.728363E9</v>
      </c>
      <c r="H47" s="30">
        <v>2.254166E9</v>
      </c>
      <c r="I47" s="20"/>
      <c r="J47" s="88"/>
      <c r="K47" s="19"/>
      <c r="L47" s="18"/>
      <c r="M47" s="18"/>
      <c r="N47" s="18"/>
    </row>
    <row r="48">
      <c r="A48" s="29" t="s">
        <v>75</v>
      </c>
      <c r="B48" s="19"/>
      <c r="C48" s="20"/>
      <c r="D48" s="20"/>
      <c r="E48" s="20"/>
      <c r="F48" s="19"/>
      <c r="G48" s="30">
        <v>1.1819E7</v>
      </c>
      <c r="H48" s="30">
        <v>2.7561E7</v>
      </c>
      <c r="I48" s="20"/>
      <c r="J48" s="88"/>
      <c r="K48" s="19"/>
      <c r="L48" s="18"/>
      <c r="M48" s="18"/>
      <c r="N48" s="18"/>
    </row>
    <row r="49">
      <c r="A49" s="29" t="s">
        <v>76</v>
      </c>
      <c r="B49" s="19"/>
      <c r="C49" s="20"/>
      <c r="D49" s="20"/>
      <c r="E49" s="20"/>
      <c r="F49" s="19"/>
      <c r="G49" s="30">
        <v>5.906005E9</v>
      </c>
      <c r="H49" s="30">
        <v>-8.141509E9</v>
      </c>
      <c r="I49" s="20"/>
      <c r="J49" s="88"/>
      <c r="K49" s="19"/>
      <c r="L49" s="18"/>
      <c r="M49" s="18"/>
      <c r="N49" s="18"/>
    </row>
    <row r="50">
      <c r="A50" s="29" t="s">
        <v>41</v>
      </c>
      <c r="B50" s="19"/>
      <c r="C50" s="20"/>
      <c r="D50" s="20"/>
      <c r="E50" s="20"/>
      <c r="F50" s="19"/>
      <c r="G50" s="30">
        <v>0.0</v>
      </c>
      <c r="H50" s="30">
        <v>0.0</v>
      </c>
      <c r="I50" s="20"/>
      <c r="J50" s="88"/>
      <c r="K50" s="19"/>
      <c r="L50" s="18"/>
      <c r="M50" s="18"/>
      <c r="N50" s="18"/>
    </row>
    <row r="51">
      <c r="A51" s="29" t="s">
        <v>77</v>
      </c>
      <c r="B51" s="19"/>
      <c r="C51" s="20"/>
      <c r="D51" s="20"/>
      <c r="E51" s="20"/>
      <c r="F51" s="19"/>
      <c r="G51" s="30">
        <v>6048000.0</v>
      </c>
      <c r="H51" s="30">
        <v>1.2445E7</v>
      </c>
      <c r="I51" s="20"/>
      <c r="J51" s="88"/>
      <c r="K51" s="19"/>
      <c r="L51" s="18"/>
      <c r="M51" s="18"/>
      <c r="N51" s="18"/>
    </row>
    <row r="52" ht="15.0" customHeight="1">
      <c r="A52" s="29" t="s">
        <v>78</v>
      </c>
      <c r="B52" s="19"/>
      <c r="C52" s="20"/>
      <c r="D52" s="20"/>
      <c r="E52" s="20"/>
      <c r="F52" s="19"/>
      <c r="G52" s="30">
        <f>1000*(10542-7835-1519-1431-30385+421+43289-2618+193)</f>
        <v>10657000</v>
      </c>
      <c r="H52" s="20">
        <f>+14962000-16029000-2429000-3250000-28187000+71000+26095000-5308000+415000</f>
        <v>-13660000</v>
      </c>
      <c r="I52" s="20"/>
      <c r="J52" s="88"/>
      <c r="K52" s="19"/>
      <c r="L52" s="18"/>
      <c r="M52" s="18"/>
      <c r="N52" s="18"/>
    </row>
    <row r="53" ht="15.0" customHeight="1">
      <c r="A53" s="18" t="s">
        <v>79</v>
      </c>
      <c r="B53" s="19"/>
      <c r="C53" s="20"/>
      <c r="D53" s="20"/>
      <c r="E53" s="20"/>
      <c r="F53" s="19"/>
      <c r="G53" s="30">
        <v>0.0</v>
      </c>
      <c r="H53" s="30">
        <v>0.0</v>
      </c>
      <c r="I53" s="20"/>
      <c r="J53" s="88"/>
      <c r="K53" s="19"/>
      <c r="L53" s="18"/>
      <c r="M53" s="18"/>
      <c r="N53" s="18"/>
    </row>
    <row r="54">
      <c r="A54" s="38" t="s">
        <v>80</v>
      </c>
      <c r="B54" s="35"/>
      <c r="C54" s="33">
        <f t="shared" ref="C54:E54" si="24">SUM(C44:C53)</f>
        <v>0</v>
      </c>
      <c r="D54" s="33">
        <f t="shared" si="24"/>
        <v>0</v>
      </c>
      <c r="E54" s="33">
        <f t="shared" si="24"/>
        <v>0</v>
      </c>
      <c r="F54" s="35"/>
      <c r="G54" s="33">
        <f t="shared" ref="G54:J54" si="25">SUM(G44:G53)</f>
        <v>-2389000</v>
      </c>
      <c r="H54" s="33">
        <f t="shared" si="25"/>
        <v>-37302000</v>
      </c>
      <c r="I54" s="33">
        <f t="shared" si="25"/>
        <v>0</v>
      </c>
      <c r="J54" s="34">
        <f t="shared" si="25"/>
        <v>0</v>
      </c>
      <c r="K54" s="35"/>
      <c r="L54" s="36"/>
      <c r="M54" s="36"/>
      <c r="N54" s="36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18"/>
      <c r="B55" s="19"/>
      <c r="C55" s="19"/>
      <c r="D55" s="19"/>
      <c r="E55" s="19"/>
      <c r="F55" s="19"/>
      <c r="G55" s="19"/>
      <c r="H55" s="19"/>
      <c r="I55" s="19"/>
      <c r="J55" s="88"/>
      <c r="K55" s="19"/>
      <c r="L55" s="18"/>
      <c r="M55" s="18"/>
      <c r="N55" s="18"/>
    </row>
    <row r="56">
      <c r="A56" s="40" t="s">
        <v>81</v>
      </c>
      <c r="B56" s="19"/>
      <c r="C56" s="20"/>
      <c r="D56" s="20"/>
      <c r="E56" s="20"/>
      <c r="F56" s="19"/>
      <c r="G56" s="41">
        <v>-7.661663E9</v>
      </c>
      <c r="H56" s="41">
        <v>-1.4430868E10</v>
      </c>
      <c r="I56" s="20"/>
      <c r="J56" s="88"/>
      <c r="K56" s="19"/>
      <c r="L56" s="18"/>
      <c r="M56" s="18"/>
      <c r="N56" s="18"/>
    </row>
    <row r="57" ht="15.75" customHeight="1">
      <c r="A57" s="29" t="s">
        <v>82</v>
      </c>
      <c r="B57" s="19"/>
      <c r="C57" s="20"/>
      <c r="D57" s="20"/>
      <c r="E57" s="20"/>
      <c r="F57" s="19"/>
      <c r="G57" s="30">
        <v>-6000000.0</v>
      </c>
      <c r="H57" s="30">
        <v>-2.2E7</v>
      </c>
      <c r="I57" s="20"/>
      <c r="J57" s="88"/>
      <c r="K57" s="19"/>
      <c r="L57" s="18"/>
      <c r="M57" s="18"/>
      <c r="N57" s="18"/>
    </row>
    <row r="58">
      <c r="A58" s="29" t="s">
        <v>83</v>
      </c>
      <c r="B58" s="18"/>
      <c r="C58" s="98"/>
      <c r="D58" s="20"/>
      <c r="E58" s="20"/>
      <c r="F58" s="19"/>
      <c r="G58" s="30">
        <v>-2737000.0</v>
      </c>
      <c r="H58" s="30">
        <v>-4831000.0</v>
      </c>
      <c r="I58" s="20"/>
      <c r="J58" s="88"/>
      <c r="K58" s="19"/>
      <c r="L58" s="18"/>
      <c r="M58" s="18"/>
      <c r="N58" s="18"/>
    </row>
    <row r="59">
      <c r="A59" s="38" t="s">
        <v>84</v>
      </c>
      <c r="B59" s="35"/>
      <c r="C59" s="33">
        <f t="shared" ref="C59:E59" si="26">SUM(C56:C58)</f>
        <v>0</v>
      </c>
      <c r="D59" s="33">
        <f t="shared" si="26"/>
        <v>0</v>
      </c>
      <c r="E59" s="33">
        <f t="shared" si="26"/>
        <v>0</v>
      </c>
      <c r="F59" s="35"/>
      <c r="G59" s="33">
        <f t="shared" ref="G59:J59" si="27">SUM(G56:G58)</f>
        <v>-7670400000</v>
      </c>
      <c r="H59" s="33">
        <f t="shared" si="27"/>
        <v>-14457699000</v>
      </c>
      <c r="I59" s="33">
        <f t="shared" si="27"/>
        <v>0</v>
      </c>
      <c r="J59" s="34">
        <f t="shared" si="27"/>
        <v>0</v>
      </c>
      <c r="K59" s="35"/>
      <c r="L59" s="36"/>
      <c r="M59" s="36"/>
      <c r="N59" s="36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A60" s="18"/>
      <c r="B60" s="19"/>
      <c r="C60" s="19"/>
      <c r="D60" s="19"/>
      <c r="E60" s="19"/>
      <c r="F60" s="19"/>
      <c r="G60" s="19"/>
      <c r="I60" s="19"/>
      <c r="J60" s="88"/>
      <c r="K60" s="19"/>
      <c r="L60" s="18"/>
      <c r="M60" s="18"/>
      <c r="N60" s="18"/>
    </row>
    <row r="61">
      <c r="A61" s="40" t="s">
        <v>85</v>
      </c>
      <c r="B61" s="19"/>
      <c r="C61" s="20"/>
      <c r="D61" s="20"/>
      <c r="E61" s="20"/>
      <c r="F61" s="19"/>
      <c r="G61" s="41">
        <v>2.0E9</v>
      </c>
      <c r="H61" s="99">
        <v>2.0E9</v>
      </c>
      <c r="I61" s="20"/>
      <c r="J61" s="88"/>
      <c r="K61" s="19"/>
      <c r="L61" s="18"/>
      <c r="M61" s="18"/>
      <c r="N61" s="18"/>
    </row>
    <row r="62">
      <c r="A62" s="29" t="s">
        <v>86</v>
      </c>
      <c r="B62" s="19"/>
      <c r="C62" s="20"/>
      <c r="D62" s="20"/>
      <c r="E62" s="20"/>
      <c r="F62" s="19"/>
      <c r="G62" s="30">
        <v>-1.4133E7</v>
      </c>
      <c r="H62" s="30">
        <v>-1.4779E7</v>
      </c>
      <c r="I62" s="20"/>
      <c r="J62" s="88"/>
      <c r="K62" s="19"/>
      <c r="L62" s="18"/>
      <c r="M62" s="18"/>
      <c r="N62" s="18"/>
    </row>
    <row r="63">
      <c r="A63" s="29" t="s">
        <v>87</v>
      </c>
      <c r="B63" s="18"/>
      <c r="C63" s="98"/>
      <c r="D63" s="20"/>
      <c r="E63" s="20"/>
      <c r="F63" s="19"/>
      <c r="G63" s="30">
        <v>-143000.0</v>
      </c>
      <c r="H63" s="30">
        <v>-143000.0</v>
      </c>
      <c r="I63" s="20"/>
      <c r="J63" s="88"/>
      <c r="K63" s="19"/>
      <c r="L63" s="18"/>
      <c r="M63" s="18"/>
      <c r="N63" s="18"/>
    </row>
    <row r="64">
      <c r="A64" s="29" t="s">
        <v>88</v>
      </c>
      <c r="B64" s="19"/>
      <c r="C64" s="20"/>
      <c r="D64" s="20"/>
      <c r="E64" s="20"/>
      <c r="F64" s="19"/>
      <c r="G64" s="30">
        <v>-141000.0</v>
      </c>
      <c r="H64" s="30">
        <v>1.6E7</v>
      </c>
      <c r="I64" s="20"/>
      <c r="J64" s="88"/>
      <c r="K64" s="19"/>
      <c r="L64" s="18"/>
      <c r="M64" s="18"/>
      <c r="N64" s="18"/>
    </row>
    <row r="65">
      <c r="A65" s="29" t="s">
        <v>89</v>
      </c>
      <c r="B65" s="19"/>
      <c r="C65" s="20"/>
      <c r="D65" s="20"/>
      <c r="E65" s="20"/>
      <c r="F65" s="19"/>
      <c r="G65" s="30">
        <v>0.0</v>
      </c>
      <c r="H65" s="30">
        <v>-282000.0</v>
      </c>
      <c r="I65" s="20"/>
      <c r="J65" s="88"/>
      <c r="K65" s="19"/>
      <c r="L65" s="18"/>
      <c r="M65" s="18"/>
      <c r="N65" s="18"/>
    </row>
    <row r="66">
      <c r="A66" s="40" t="s">
        <v>90</v>
      </c>
      <c r="B66" s="19"/>
      <c r="C66" s="20"/>
      <c r="D66" s="20"/>
      <c r="E66" s="20"/>
      <c r="F66" s="19"/>
      <c r="G66" s="41">
        <v>1.336938E9</v>
      </c>
      <c r="H66" s="41">
        <v>2.947684E9</v>
      </c>
      <c r="I66" s="20"/>
      <c r="J66" s="88"/>
      <c r="K66" s="19"/>
      <c r="L66" s="18"/>
      <c r="M66" s="18"/>
      <c r="N66" s="18"/>
    </row>
    <row r="67">
      <c r="A67" s="29" t="s">
        <v>91</v>
      </c>
      <c r="B67" s="19"/>
      <c r="C67" s="20"/>
      <c r="D67" s="20"/>
      <c r="E67" s="20"/>
      <c r="F67" s="19"/>
      <c r="G67" s="30">
        <v>-3.1113E7</v>
      </c>
      <c r="H67" s="30">
        <v>-5.6372E7</v>
      </c>
      <c r="I67" s="20"/>
      <c r="J67" s="88"/>
      <c r="K67" s="19"/>
      <c r="L67" s="18"/>
      <c r="M67" s="18"/>
      <c r="N67" s="18"/>
    </row>
    <row r="68">
      <c r="A68" s="29" t="s">
        <v>92</v>
      </c>
      <c r="B68" s="19"/>
      <c r="C68" s="20"/>
      <c r="D68" s="20"/>
      <c r="E68" s="20"/>
      <c r="F68" s="19"/>
      <c r="G68" s="30">
        <v>-9188000.0</v>
      </c>
      <c r="H68" s="30">
        <v>-5.8142E7</v>
      </c>
      <c r="I68" s="20"/>
      <c r="J68" s="88"/>
      <c r="K68" s="19"/>
      <c r="L68" s="18"/>
      <c r="M68" s="18"/>
      <c r="N68" s="18"/>
    </row>
    <row r="69">
      <c r="A69" s="40" t="s">
        <v>93</v>
      </c>
      <c r="B69" s="19"/>
      <c r="C69" s="20"/>
      <c r="D69" s="20"/>
      <c r="E69" s="20"/>
      <c r="F69" s="19"/>
      <c r="G69" s="41">
        <v>4.407093E9</v>
      </c>
      <c r="H69" s="41">
        <v>9.663697E9</v>
      </c>
      <c r="I69" s="20"/>
      <c r="J69" s="88"/>
      <c r="K69" s="19"/>
      <c r="L69" s="18"/>
      <c r="M69" s="18"/>
      <c r="N69" s="18"/>
    </row>
    <row r="70">
      <c r="A70" s="29" t="s">
        <v>94</v>
      </c>
      <c r="B70" s="19"/>
      <c r="C70" s="20"/>
      <c r="D70" s="20"/>
      <c r="E70" s="20"/>
      <c r="F70" s="19"/>
      <c r="G70" s="30">
        <v>-7129000.0</v>
      </c>
      <c r="H70" s="30">
        <v>-1.7775E7</v>
      </c>
      <c r="I70" s="20"/>
      <c r="J70" s="88"/>
      <c r="K70" s="19"/>
      <c r="L70" s="18"/>
      <c r="M70" s="18"/>
      <c r="N70" s="18"/>
    </row>
    <row r="71">
      <c r="A71" s="29" t="s">
        <v>95</v>
      </c>
      <c r="B71" s="19"/>
      <c r="C71" s="20"/>
      <c r="D71" s="20"/>
      <c r="E71" s="20"/>
      <c r="F71" s="19"/>
      <c r="G71" s="30">
        <v>9418000.0</v>
      </c>
      <c r="H71" s="30">
        <v>2.1869E7</v>
      </c>
      <c r="I71" s="20"/>
      <c r="J71" s="88"/>
      <c r="K71" s="19"/>
      <c r="L71" s="18"/>
      <c r="M71" s="18"/>
      <c r="N71" s="18"/>
    </row>
    <row r="72">
      <c r="A72" s="29" t="s">
        <v>96</v>
      </c>
      <c r="B72" s="19"/>
      <c r="C72" s="20"/>
      <c r="D72" s="20"/>
      <c r="E72" s="20"/>
      <c r="F72" s="19"/>
      <c r="G72" s="30">
        <v>2703000.0</v>
      </c>
      <c r="H72" s="30">
        <v>2703000.0</v>
      </c>
      <c r="I72" s="20"/>
      <c r="J72" s="88"/>
      <c r="K72" s="19"/>
      <c r="L72" s="18"/>
      <c r="M72" s="18"/>
      <c r="N72" s="18"/>
    </row>
    <row r="73">
      <c r="A73" s="29" t="s">
        <v>97</v>
      </c>
      <c r="B73" s="19"/>
      <c r="C73" s="20"/>
      <c r="D73" s="20"/>
      <c r="E73" s="20"/>
      <c r="F73" s="19"/>
      <c r="G73" s="30">
        <v>0.0</v>
      </c>
      <c r="H73" s="30">
        <v>0.0</v>
      </c>
      <c r="I73" s="20"/>
      <c r="J73" s="88"/>
      <c r="K73" s="19"/>
      <c r="L73" s="18"/>
      <c r="M73" s="18"/>
      <c r="N73" s="18"/>
    </row>
    <row r="74">
      <c r="A74" s="38" t="s">
        <v>98</v>
      </c>
      <c r="B74" s="35"/>
      <c r="C74" s="33">
        <f t="shared" ref="C74:H74" si="28">SUM(C61:C73)</f>
        <v>0</v>
      </c>
      <c r="D74" s="33">
        <f t="shared" si="28"/>
        <v>0</v>
      </c>
      <c r="E74" s="33">
        <f t="shared" si="28"/>
        <v>0</v>
      </c>
      <c r="F74" s="33">
        <f t="shared" si="28"/>
        <v>0</v>
      </c>
      <c r="G74" s="33">
        <f t="shared" si="28"/>
        <v>7694305000</v>
      </c>
      <c r="H74" s="33">
        <f t="shared" si="28"/>
        <v>14504460000</v>
      </c>
      <c r="I74" s="33">
        <f t="shared" ref="I74:J74" si="29">SUM(I61:I64)</f>
        <v>0</v>
      </c>
      <c r="J74" s="34">
        <f t="shared" si="29"/>
        <v>0</v>
      </c>
      <c r="K74" s="35"/>
      <c r="L74" s="36"/>
      <c r="M74" s="36"/>
      <c r="N74" s="36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18"/>
      <c r="B75" s="19"/>
      <c r="C75" s="19"/>
      <c r="D75" s="19"/>
      <c r="E75" s="19"/>
      <c r="F75" s="19"/>
      <c r="G75" s="19"/>
      <c r="H75" s="19"/>
      <c r="I75" s="19"/>
      <c r="J75" s="88"/>
      <c r="K75" s="19"/>
      <c r="L75" s="18"/>
      <c r="M75" s="18"/>
      <c r="N75" s="18"/>
    </row>
    <row r="76">
      <c r="A76" s="100" t="s">
        <v>99</v>
      </c>
      <c r="B76" s="19"/>
      <c r="C76" s="101"/>
      <c r="D76" s="101"/>
      <c r="E76" s="101"/>
      <c r="F76" s="101"/>
      <c r="G76" s="102">
        <v>845000.0</v>
      </c>
      <c r="H76" s="102">
        <v>2776000.0</v>
      </c>
      <c r="I76" s="101"/>
      <c r="J76" s="103"/>
      <c r="K76" s="19"/>
      <c r="L76" s="18"/>
      <c r="M76" s="18"/>
      <c r="N76" s="18"/>
    </row>
    <row r="77">
      <c r="A77" s="27"/>
      <c r="B77" s="19"/>
      <c r="C77" s="101"/>
      <c r="D77" s="101"/>
      <c r="E77" s="101"/>
      <c r="F77" s="101"/>
      <c r="G77" s="101"/>
      <c r="H77" s="101"/>
      <c r="I77" s="101"/>
      <c r="J77" s="103"/>
      <c r="K77" s="19"/>
      <c r="L77" s="18"/>
      <c r="M77" s="18"/>
      <c r="N77" s="18"/>
    </row>
    <row r="78">
      <c r="A78" s="32" t="s">
        <v>100</v>
      </c>
      <c r="B78" s="35"/>
      <c r="C78" s="33">
        <f t="shared" ref="C78:H78" si="30">+C54+C59+C74+C76</f>
        <v>0</v>
      </c>
      <c r="D78" s="33">
        <f t="shared" si="30"/>
        <v>0</v>
      </c>
      <c r="E78" s="33">
        <f t="shared" si="30"/>
        <v>0</v>
      </c>
      <c r="F78" s="33">
        <f t="shared" si="30"/>
        <v>0</v>
      </c>
      <c r="G78" s="33">
        <f t="shared" si="30"/>
        <v>22361000</v>
      </c>
      <c r="H78" s="33">
        <f t="shared" si="30"/>
        <v>12235000</v>
      </c>
      <c r="I78" s="33">
        <f t="shared" ref="I78:J78" si="31">+I54+I59+I74</f>
        <v>0</v>
      </c>
      <c r="J78" s="34">
        <f t="shared" si="31"/>
        <v>0</v>
      </c>
      <c r="K78" s="35"/>
      <c r="L78" s="36"/>
      <c r="M78" s="36"/>
      <c r="N78" s="36"/>
    </row>
    <row r="79">
      <c r="A79" s="18"/>
      <c r="B79" s="19"/>
      <c r="C79" s="19"/>
      <c r="D79" s="19"/>
      <c r="E79" s="19"/>
      <c r="F79" s="19"/>
      <c r="G79" s="19"/>
      <c r="H79" s="19"/>
      <c r="I79" s="19"/>
      <c r="J79" s="88"/>
      <c r="K79" s="19"/>
      <c r="L79" s="18"/>
      <c r="M79" s="18"/>
      <c r="N79" s="18"/>
    </row>
    <row r="80">
      <c r="A80" s="104" t="s">
        <v>101</v>
      </c>
      <c r="B80" s="45"/>
      <c r="C80" s="43"/>
      <c r="D80" s="43"/>
      <c r="E80" s="43"/>
      <c r="F80" s="43"/>
      <c r="G80" s="105">
        <v>3.9897E7</v>
      </c>
      <c r="H80" s="105">
        <v>3.9897E7</v>
      </c>
      <c r="I80" s="43"/>
      <c r="J80" s="106"/>
      <c r="K80" s="45"/>
      <c r="L80" s="42"/>
      <c r="M80" s="42"/>
      <c r="N80" s="42"/>
    </row>
    <row r="81">
      <c r="A81" s="107" t="s">
        <v>102</v>
      </c>
      <c r="B81" s="80"/>
      <c r="C81" s="108">
        <f t="shared" ref="C81:J81" si="32">+C78+C80</f>
        <v>0</v>
      </c>
      <c r="D81" s="108">
        <f t="shared" si="32"/>
        <v>0</v>
      </c>
      <c r="E81" s="108">
        <f t="shared" si="32"/>
        <v>0</v>
      </c>
      <c r="F81" s="108">
        <f t="shared" si="32"/>
        <v>0</v>
      </c>
      <c r="G81" s="108">
        <f t="shared" si="32"/>
        <v>62258000</v>
      </c>
      <c r="H81" s="108">
        <f t="shared" si="32"/>
        <v>52132000</v>
      </c>
      <c r="I81" s="108">
        <f t="shared" si="32"/>
        <v>0</v>
      </c>
      <c r="J81" s="109">
        <f t="shared" si="32"/>
        <v>0</v>
      </c>
      <c r="K81" s="80"/>
      <c r="L81" s="82"/>
      <c r="M81" s="82"/>
      <c r="N81" s="82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94"/>
      <c r="K82" s="18"/>
      <c r="L82" s="18"/>
      <c r="M82" s="18"/>
      <c r="N82" s="18"/>
    </row>
    <row r="83">
      <c r="A83" s="42" t="s">
        <v>103</v>
      </c>
      <c r="B83" s="42"/>
      <c r="C83" s="43" t="str">
        <f t="shared" ref="C83:J83" si="33">+#REF!</f>
        <v>#REF!</v>
      </c>
      <c r="D83" s="43" t="str">
        <f t="shared" si="33"/>
        <v>#REF!</v>
      </c>
      <c r="E83" s="43" t="str">
        <f t="shared" si="33"/>
        <v>#REF!</v>
      </c>
      <c r="F83" s="45" t="str">
        <f t="shared" si="33"/>
        <v>#REF!</v>
      </c>
      <c r="G83" s="43" t="str">
        <f t="shared" si="33"/>
        <v>#REF!</v>
      </c>
      <c r="H83" s="43" t="str">
        <f t="shared" si="33"/>
        <v>#REF!</v>
      </c>
      <c r="I83" s="43" t="str">
        <f t="shared" si="33"/>
        <v>#REF!</v>
      </c>
      <c r="J83" s="106" t="str">
        <f t="shared" si="33"/>
        <v>#REF!</v>
      </c>
      <c r="K83" s="45"/>
      <c r="L83" s="42"/>
      <c r="M83" s="42"/>
      <c r="N83" s="42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18" t="s">
        <v>104</v>
      </c>
      <c r="B84" s="18"/>
      <c r="C84" s="20" t="str">
        <f t="shared" ref="C84:J84" si="34">+C54+C83</f>
        <v>#REF!</v>
      </c>
      <c r="D84" s="20" t="str">
        <f t="shared" si="34"/>
        <v>#REF!</v>
      </c>
      <c r="E84" s="20" t="str">
        <f t="shared" si="34"/>
        <v>#REF!</v>
      </c>
      <c r="F84" s="20" t="str">
        <f t="shared" si="34"/>
        <v>#REF!</v>
      </c>
      <c r="G84" s="20" t="str">
        <f t="shared" si="34"/>
        <v>#REF!</v>
      </c>
      <c r="H84" s="20" t="str">
        <f t="shared" si="34"/>
        <v>#REF!</v>
      </c>
      <c r="I84" s="20" t="str">
        <f t="shared" si="34"/>
        <v>#REF!</v>
      </c>
      <c r="J84" s="31" t="str">
        <f t="shared" si="34"/>
        <v>#REF!</v>
      </c>
      <c r="K84" s="19"/>
      <c r="L84" s="18"/>
      <c r="M84" s="18"/>
      <c r="N84" s="18"/>
    </row>
    <row r="85">
      <c r="A85" s="82" t="s">
        <v>105</v>
      </c>
      <c r="B85" s="78"/>
      <c r="C85" s="110" t="str">
        <f>C84/MAIN!B2</f>
        <v>#REF!</v>
      </c>
      <c r="D85" s="110" t="str">
        <f>D84/MAIN!C2</f>
        <v>#REF!</v>
      </c>
      <c r="E85" s="111" t="str">
        <f>E84/MAIN!D2</f>
        <v>#REF!</v>
      </c>
      <c r="F85" s="111" t="str">
        <f>F84/MAIN!E2</f>
        <v>#REF!</v>
      </c>
      <c r="G85" s="111" t="str">
        <f>G84/MAIN!F2</f>
        <v>#REF!</v>
      </c>
      <c r="H85" s="111" t="str">
        <f>H84/MAIN!G2</f>
        <v>#REF!</v>
      </c>
      <c r="I85" s="111" t="str">
        <f>I84/MAIN!H2</f>
        <v>#REF!</v>
      </c>
      <c r="J85" s="112" t="str">
        <f>J84/MAIN!I2</f>
        <v>#REF!</v>
      </c>
      <c r="K85" s="78"/>
      <c r="L85" s="82"/>
      <c r="M85" s="82"/>
      <c r="N85" s="82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>
      <c r="J86" s="113"/>
    </row>
    <row r="87">
      <c r="J87" s="113"/>
    </row>
    <row r="88">
      <c r="J88" s="113"/>
    </row>
    <row r="89">
      <c r="J89" s="113"/>
    </row>
    <row r="90">
      <c r="J90" s="113"/>
    </row>
    <row r="91">
      <c r="J91" s="113"/>
    </row>
    <row r="92">
      <c r="J92" s="113"/>
    </row>
    <row r="93">
      <c r="J93" s="113"/>
    </row>
    <row r="94">
      <c r="J94" s="113"/>
    </row>
    <row r="95">
      <c r="J95" s="113"/>
    </row>
    <row r="96">
      <c r="J96" s="113"/>
    </row>
    <row r="97">
      <c r="J97" s="113"/>
    </row>
    <row r="98">
      <c r="J98" s="113"/>
    </row>
    <row r="99">
      <c r="J99" s="113"/>
    </row>
    <row r="100">
      <c r="J100" s="113"/>
    </row>
    <row r="101">
      <c r="J101" s="113"/>
    </row>
    <row r="102">
      <c r="J102" s="113"/>
    </row>
    <row r="103">
      <c r="J103" s="113"/>
    </row>
    <row r="104">
      <c r="J104" s="113"/>
    </row>
    <row r="105">
      <c r="J105" s="113"/>
    </row>
    <row r="106">
      <c r="J106" s="113"/>
    </row>
    <row r="107">
      <c r="J107" s="113"/>
    </row>
    <row r="108">
      <c r="J108" s="113"/>
    </row>
    <row r="109">
      <c r="J109" s="113"/>
    </row>
    <row r="110">
      <c r="J110" s="113"/>
    </row>
    <row r="111">
      <c r="J111" s="113"/>
    </row>
    <row r="112">
      <c r="J112" s="113"/>
    </row>
    <row r="113">
      <c r="J113" s="113"/>
    </row>
    <row r="114">
      <c r="J114" s="113"/>
    </row>
    <row r="115">
      <c r="J115" s="113"/>
    </row>
    <row r="116">
      <c r="J116" s="113"/>
    </row>
    <row r="117">
      <c r="J117" s="113"/>
    </row>
    <row r="118">
      <c r="J118" s="113"/>
    </row>
    <row r="119">
      <c r="J119" s="113"/>
    </row>
    <row r="120">
      <c r="J120" s="113"/>
    </row>
    <row r="121">
      <c r="J121" s="113"/>
    </row>
    <row r="122">
      <c r="J122" s="113"/>
    </row>
    <row r="123">
      <c r="J123" s="113"/>
    </row>
    <row r="124">
      <c r="J124" s="113"/>
    </row>
    <row r="125">
      <c r="J125" s="113"/>
    </row>
    <row r="126">
      <c r="J126" s="113"/>
    </row>
    <row r="127">
      <c r="J127" s="113"/>
    </row>
    <row r="128">
      <c r="J128" s="113"/>
    </row>
    <row r="129">
      <c r="J129" s="113"/>
    </row>
    <row r="130">
      <c r="J130" s="113"/>
    </row>
    <row r="131">
      <c r="J131" s="113"/>
    </row>
    <row r="132">
      <c r="J132" s="113"/>
    </row>
    <row r="133">
      <c r="J133" s="113"/>
    </row>
    <row r="134">
      <c r="J134" s="113"/>
    </row>
    <row r="135">
      <c r="J135" s="113"/>
    </row>
    <row r="136">
      <c r="J136" s="113"/>
    </row>
    <row r="137">
      <c r="J137" s="113"/>
    </row>
    <row r="138">
      <c r="J138" s="113"/>
    </row>
    <row r="139">
      <c r="J139" s="113"/>
    </row>
    <row r="140">
      <c r="J140" s="113"/>
    </row>
    <row r="141">
      <c r="J141" s="113"/>
    </row>
    <row r="142">
      <c r="J142" s="113"/>
    </row>
    <row r="143">
      <c r="J143" s="113"/>
    </row>
    <row r="144">
      <c r="J144" s="113"/>
    </row>
    <row r="145">
      <c r="J145" s="113"/>
    </row>
    <row r="146">
      <c r="J146" s="113"/>
    </row>
    <row r="147">
      <c r="J147" s="113"/>
    </row>
    <row r="148">
      <c r="J148" s="113"/>
    </row>
    <row r="149">
      <c r="J149" s="113"/>
    </row>
    <row r="150">
      <c r="J150" s="113"/>
    </row>
    <row r="151">
      <c r="J151" s="113"/>
    </row>
    <row r="152">
      <c r="J152" s="113"/>
    </row>
    <row r="153">
      <c r="J153" s="113"/>
    </row>
    <row r="154">
      <c r="J154" s="113"/>
    </row>
    <row r="155">
      <c r="J155" s="113"/>
    </row>
    <row r="156">
      <c r="J156" s="113"/>
    </row>
    <row r="157">
      <c r="J157" s="113"/>
    </row>
    <row r="158">
      <c r="J158" s="113"/>
    </row>
    <row r="159">
      <c r="J159" s="113"/>
    </row>
    <row r="160">
      <c r="J160" s="113"/>
    </row>
    <row r="161">
      <c r="J161" s="113"/>
    </row>
    <row r="162">
      <c r="J162" s="113"/>
    </row>
    <row r="163">
      <c r="J163" s="113"/>
    </row>
    <row r="164">
      <c r="J164" s="113"/>
    </row>
    <row r="165">
      <c r="J165" s="113"/>
    </row>
    <row r="166">
      <c r="J166" s="113"/>
    </row>
    <row r="167">
      <c r="J167" s="113"/>
    </row>
    <row r="168">
      <c r="J168" s="113"/>
    </row>
    <row r="169">
      <c r="J169" s="113"/>
    </row>
    <row r="170">
      <c r="J170" s="113"/>
    </row>
    <row r="171">
      <c r="J171" s="113"/>
    </row>
    <row r="172">
      <c r="J172" s="113"/>
    </row>
    <row r="173">
      <c r="J173" s="113"/>
    </row>
    <row r="174">
      <c r="J174" s="113"/>
    </row>
    <row r="175">
      <c r="J175" s="113"/>
    </row>
    <row r="176">
      <c r="J176" s="113"/>
    </row>
    <row r="177">
      <c r="J177" s="113"/>
    </row>
    <row r="178">
      <c r="J178" s="113"/>
    </row>
    <row r="179">
      <c r="J179" s="113"/>
    </row>
    <row r="180">
      <c r="J180" s="113"/>
    </row>
    <row r="181">
      <c r="J181" s="113"/>
    </row>
    <row r="182">
      <c r="J182" s="113"/>
    </row>
    <row r="183">
      <c r="J183" s="113"/>
    </row>
    <row r="184">
      <c r="J184" s="113"/>
    </row>
    <row r="185">
      <c r="J185" s="113"/>
    </row>
    <row r="186">
      <c r="J186" s="113"/>
    </row>
    <row r="187">
      <c r="J187" s="113"/>
    </row>
    <row r="188">
      <c r="J188" s="113"/>
    </row>
    <row r="189">
      <c r="J189" s="113"/>
    </row>
    <row r="190">
      <c r="J190" s="113"/>
    </row>
    <row r="191">
      <c r="J191" s="113"/>
    </row>
    <row r="192">
      <c r="J192" s="113"/>
    </row>
    <row r="193">
      <c r="J193" s="113"/>
    </row>
    <row r="194">
      <c r="J194" s="113"/>
    </row>
    <row r="195">
      <c r="J195" s="113"/>
    </row>
    <row r="196">
      <c r="J196" s="113"/>
    </row>
    <row r="197">
      <c r="J197" s="113"/>
    </row>
    <row r="198">
      <c r="J198" s="113"/>
    </row>
    <row r="199">
      <c r="J199" s="113"/>
    </row>
    <row r="200">
      <c r="J200" s="113"/>
    </row>
    <row r="201">
      <c r="J201" s="113"/>
    </row>
    <row r="202">
      <c r="J202" s="113"/>
    </row>
    <row r="203">
      <c r="J203" s="113"/>
    </row>
    <row r="204">
      <c r="J204" s="113"/>
    </row>
    <row r="205">
      <c r="J205" s="113"/>
    </row>
    <row r="206">
      <c r="J206" s="113"/>
    </row>
    <row r="207">
      <c r="J207" s="113"/>
    </row>
    <row r="208">
      <c r="J208" s="113"/>
    </row>
    <row r="209">
      <c r="J209" s="113"/>
    </row>
    <row r="210">
      <c r="J210" s="113"/>
    </row>
    <row r="211">
      <c r="J211" s="113"/>
    </row>
    <row r="212">
      <c r="J212" s="113"/>
    </row>
    <row r="213">
      <c r="J213" s="113"/>
    </row>
    <row r="214">
      <c r="J214" s="113"/>
    </row>
    <row r="215">
      <c r="J215" s="113"/>
    </row>
    <row r="216">
      <c r="J216" s="113"/>
    </row>
    <row r="217">
      <c r="J217" s="113"/>
    </row>
    <row r="218">
      <c r="J218" s="113"/>
    </row>
    <row r="219">
      <c r="J219" s="113"/>
    </row>
    <row r="220">
      <c r="J220" s="113"/>
    </row>
    <row r="221">
      <c r="J221" s="113"/>
    </row>
    <row r="222">
      <c r="J222" s="113"/>
    </row>
    <row r="223">
      <c r="J223" s="113"/>
    </row>
    <row r="224">
      <c r="J224" s="113"/>
    </row>
    <row r="225">
      <c r="J225" s="113"/>
    </row>
    <row r="226">
      <c r="J226" s="113"/>
    </row>
    <row r="227">
      <c r="J227" s="113"/>
    </row>
    <row r="228">
      <c r="J228" s="113"/>
    </row>
    <row r="229">
      <c r="J229" s="113"/>
    </row>
    <row r="230">
      <c r="J230" s="113"/>
    </row>
    <row r="231">
      <c r="J231" s="113"/>
    </row>
    <row r="232">
      <c r="J232" s="113"/>
    </row>
    <row r="233">
      <c r="J233" s="113"/>
    </row>
    <row r="234">
      <c r="J234" s="113"/>
    </row>
    <row r="235">
      <c r="J235" s="113"/>
    </row>
    <row r="236">
      <c r="J236" s="113"/>
    </row>
    <row r="237">
      <c r="J237" s="113"/>
    </row>
    <row r="238">
      <c r="J238" s="113"/>
    </row>
    <row r="239">
      <c r="J239" s="113"/>
    </row>
    <row r="240">
      <c r="J240" s="113"/>
    </row>
    <row r="241">
      <c r="J241" s="113"/>
    </row>
    <row r="242">
      <c r="J242" s="113"/>
    </row>
    <row r="243">
      <c r="J243" s="113"/>
    </row>
    <row r="244">
      <c r="J244" s="113"/>
    </row>
    <row r="245">
      <c r="J245" s="113"/>
    </row>
    <row r="246">
      <c r="J246" s="113"/>
    </row>
    <row r="247">
      <c r="J247" s="113"/>
    </row>
    <row r="248">
      <c r="J248" s="113"/>
    </row>
    <row r="249">
      <c r="J249" s="113"/>
    </row>
    <row r="250">
      <c r="J250" s="113"/>
    </row>
    <row r="251">
      <c r="J251" s="113"/>
    </row>
    <row r="252">
      <c r="J252" s="113"/>
    </row>
    <row r="253">
      <c r="J253" s="113"/>
    </row>
    <row r="254">
      <c r="J254" s="113"/>
    </row>
    <row r="255">
      <c r="J255" s="113"/>
    </row>
    <row r="256">
      <c r="J256" s="113"/>
    </row>
    <row r="257">
      <c r="J257" s="113"/>
    </row>
    <row r="258">
      <c r="J258" s="113"/>
    </row>
    <row r="259">
      <c r="J259" s="113"/>
    </row>
    <row r="260">
      <c r="J260" s="113"/>
    </row>
    <row r="261">
      <c r="J261" s="113"/>
    </row>
    <row r="262">
      <c r="J262" s="113"/>
    </row>
    <row r="263">
      <c r="J263" s="113"/>
    </row>
    <row r="264">
      <c r="J264" s="113"/>
    </row>
    <row r="265">
      <c r="J265" s="113"/>
    </row>
    <row r="266">
      <c r="J266" s="113"/>
    </row>
    <row r="267">
      <c r="J267" s="113"/>
    </row>
    <row r="268">
      <c r="J268" s="113"/>
    </row>
    <row r="269">
      <c r="J269" s="113"/>
    </row>
    <row r="270">
      <c r="J270" s="113"/>
    </row>
    <row r="271">
      <c r="J271" s="113"/>
    </row>
    <row r="272">
      <c r="J272" s="113"/>
    </row>
    <row r="273">
      <c r="J273" s="113"/>
    </row>
    <row r="274">
      <c r="J274" s="113"/>
    </row>
    <row r="275">
      <c r="J275" s="113"/>
    </row>
    <row r="276">
      <c r="J276" s="113"/>
    </row>
    <row r="277">
      <c r="J277" s="113"/>
    </row>
    <row r="278">
      <c r="J278" s="113"/>
    </row>
    <row r="279">
      <c r="J279" s="113"/>
    </row>
    <row r="280">
      <c r="J280" s="113"/>
    </row>
    <row r="281">
      <c r="J281" s="113"/>
    </row>
    <row r="282">
      <c r="J282" s="113"/>
    </row>
    <row r="283">
      <c r="J283" s="113"/>
    </row>
    <row r="284">
      <c r="J284" s="113"/>
    </row>
    <row r="285">
      <c r="J285" s="113"/>
    </row>
    <row r="286">
      <c r="J286" s="113"/>
    </row>
    <row r="287">
      <c r="J287" s="113"/>
    </row>
    <row r="288">
      <c r="J288" s="113"/>
    </row>
    <row r="289">
      <c r="J289" s="113"/>
    </row>
    <row r="290">
      <c r="J290" s="113"/>
    </row>
    <row r="291">
      <c r="J291" s="113"/>
    </row>
    <row r="292">
      <c r="J292" s="113"/>
    </row>
    <row r="293">
      <c r="J293" s="113"/>
    </row>
    <row r="294">
      <c r="J294" s="113"/>
    </row>
    <row r="295">
      <c r="J295" s="113"/>
    </row>
    <row r="296">
      <c r="J296" s="113"/>
    </row>
    <row r="297">
      <c r="J297" s="113"/>
    </row>
    <row r="298">
      <c r="J298" s="113"/>
    </row>
    <row r="299">
      <c r="J299" s="113"/>
    </row>
    <row r="300">
      <c r="J300" s="113"/>
    </row>
    <row r="301">
      <c r="J301" s="113"/>
    </row>
    <row r="302">
      <c r="J302" s="113"/>
    </row>
    <row r="303">
      <c r="J303" s="113"/>
    </row>
    <row r="304">
      <c r="J304" s="113"/>
    </row>
    <row r="305">
      <c r="J305" s="113"/>
    </row>
    <row r="306">
      <c r="J306" s="113"/>
    </row>
    <row r="307">
      <c r="J307" s="113"/>
    </row>
    <row r="308">
      <c r="J308" s="113"/>
    </row>
    <row r="309">
      <c r="J309" s="113"/>
    </row>
    <row r="310">
      <c r="J310" s="113"/>
    </row>
    <row r="311">
      <c r="J311" s="113"/>
    </row>
    <row r="312">
      <c r="J312" s="113"/>
    </row>
    <row r="313">
      <c r="J313" s="113"/>
    </row>
    <row r="314">
      <c r="J314" s="113"/>
    </row>
    <row r="315">
      <c r="J315" s="113"/>
    </row>
    <row r="316">
      <c r="J316" s="113"/>
    </row>
    <row r="317">
      <c r="J317" s="113"/>
    </row>
    <row r="318">
      <c r="J318" s="113"/>
    </row>
    <row r="319">
      <c r="J319" s="113"/>
    </row>
    <row r="320">
      <c r="J320" s="113"/>
    </row>
    <row r="321">
      <c r="J321" s="113"/>
    </row>
    <row r="322">
      <c r="J322" s="113"/>
    </row>
    <row r="323">
      <c r="J323" s="113"/>
    </row>
    <row r="324">
      <c r="J324" s="113"/>
    </row>
    <row r="325">
      <c r="J325" s="113"/>
    </row>
    <row r="326">
      <c r="J326" s="113"/>
    </row>
    <row r="327">
      <c r="J327" s="113"/>
    </row>
    <row r="328">
      <c r="J328" s="113"/>
    </row>
    <row r="329">
      <c r="J329" s="113"/>
    </row>
    <row r="330">
      <c r="J330" s="113"/>
    </row>
    <row r="331">
      <c r="J331" s="113"/>
    </row>
    <row r="332">
      <c r="J332" s="113"/>
    </row>
    <row r="333">
      <c r="J333" s="113"/>
    </row>
    <row r="334">
      <c r="J334" s="113"/>
    </row>
    <row r="335">
      <c r="J335" s="113"/>
    </row>
    <row r="336">
      <c r="J336" s="113"/>
    </row>
    <row r="337">
      <c r="J337" s="113"/>
    </row>
    <row r="338">
      <c r="J338" s="113"/>
    </row>
    <row r="339">
      <c r="J339" s="113"/>
    </row>
    <row r="340">
      <c r="J340" s="113"/>
    </row>
    <row r="341">
      <c r="J341" s="113"/>
    </row>
    <row r="342">
      <c r="J342" s="113"/>
    </row>
    <row r="343">
      <c r="J343" s="113"/>
    </row>
    <row r="344">
      <c r="J344" s="113"/>
    </row>
    <row r="345">
      <c r="J345" s="113"/>
    </row>
    <row r="346">
      <c r="J346" s="113"/>
    </row>
    <row r="347">
      <c r="J347" s="113"/>
    </row>
    <row r="348">
      <c r="J348" s="113"/>
    </row>
    <row r="349">
      <c r="J349" s="113"/>
    </row>
    <row r="350">
      <c r="J350" s="113"/>
    </row>
    <row r="351">
      <c r="J351" s="113"/>
    </row>
    <row r="352">
      <c r="J352" s="113"/>
    </row>
    <row r="353">
      <c r="J353" s="113"/>
    </row>
    <row r="354">
      <c r="J354" s="113"/>
    </row>
    <row r="355">
      <c r="J355" s="113"/>
    </row>
    <row r="356">
      <c r="J356" s="113"/>
    </row>
    <row r="357">
      <c r="J357" s="113"/>
    </row>
    <row r="358">
      <c r="J358" s="113"/>
    </row>
    <row r="359">
      <c r="J359" s="113"/>
    </row>
    <row r="360">
      <c r="J360" s="113"/>
    </row>
    <row r="361">
      <c r="J361" s="113"/>
    </row>
    <row r="362">
      <c r="J362" s="113"/>
    </row>
    <row r="363">
      <c r="J363" s="113"/>
    </row>
    <row r="364">
      <c r="J364" s="113"/>
    </row>
    <row r="365">
      <c r="J365" s="113"/>
    </row>
    <row r="366">
      <c r="J366" s="113"/>
    </row>
    <row r="367">
      <c r="J367" s="113"/>
    </row>
    <row r="368">
      <c r="J368" s="113"/>
    </row>
    <row r="369">
      <c r="J369" s="113"/>
    </row>
    <row r="370">
      <c r="J370" s="113"/>
    </row>
    <row r="371">
      <c r="J371" s="113"/>
    </row>
    <row r="372">
      <c r="J372" s="113"/>
    </row>
    <row r="373">
      <c r="J373" s="113"/>
    </row>
    <row r="374">
      <c r="J374" s="113"/>
    </row>
    <row r="375">
      <c r="J375" s="113"/>
    </row>
    <row r="376">
      <c r="J376" s="113"/>
    </row>
    <row r="377">
      <c r="J377" s="113"/>
    </row>
    <row r="378">
      <c r="J378" s="113"/>
    </row>
    <row r="379">
      <c r="J379" s="113"/>
    </row>
    <row r="380">
      <c r="J380" s="113"/>
    </row>
    <row r="381">
      <c r="J381" s="113"/>
    </row>
    <row r="382">
      <c r="J382" s="113"/>
    </row>
    <row r="383">
      <c r="J383" s="113"/>
    </row>
    <row r="384">
      <c r="J384" s="113"/>
    </row>
    <row r="385">
      <c r="J385" s="113"/>
    </row>
    <row r="386">
      <c r="J386" s="113"/>
    </row>
    <row r="387">
      <c r="J387" s="113"/>
    </row>
    <row r="388">
      <c r="J388" s="113"/>
    </row>
    <row r="389">
      <c r="J389" s="113"/>
    </row>
    <row r="390">
      <c r="J390" s="113"/>
    </row>
    <row r="391">
      <c r="J391" s="113"/>
    </row>
    <row r="392">
      <c r="J392" s="113"/>
    </row>
    <row r="393">
      <c r="J393" s="113"/>
    </row>
    <row r="394">
      <c r="J394" s="113"/>
    </row>
    <row r="395">
      <c r="J395" s="113"/>
    </row>
    <row r="396">
      <c r="J396" s="113"/>
    </row>
    <row r="397">
      <c r="J397" s="113"/>
    </row>
    <row r="398">
      <c r="J398" s="113"/>
    </row>
    <row r="399">
      <c r="J399" s="113"/>
    </row>
    <row r="400">
      <c r="J400" s="113"/>
    </row>
    <row r="401">
      <c r="J401" s="113"/>
    </row>
    <row r="402">
      <c r="J402" s="113"/>
    </row>
    <row r="403">
      <c r="J403" s="113"/>
    </row>
    <row r="404">
      <c r="J404" s="113"/>
    </row>
    <row r="405">
      <c r="J405" s="113"/>
    </row>
    <row r="406">
      <c r="J406" s="113"/>
    </row>
    <row r="407">
      <c r="J407" s="113"/>
    </row>
    <row r="408">
      <c r="J408" s="113"/>
    </row>
    <row r="409">
      <c r="J409" s="113"/>
    </row>
    <row r="410">
      <c r="J410" s="113"/>
    </row>
    <row r="411">
      <c r="J411" s="113"/>
    </row>
    <row r="412">
      <c r="J412" s="113"/>
    </row>
    <row r="413">
      <c r="J413" s="113"/>
    </row>
    <row r="414">
      <c r="J414" s="113"/>
    </row>
    <row r="415">
      <c r="J415" s="113"/>
    </row>
    <row r="416">
      <c r="J416" s="113"/>
    </row>
    <row r="417">
      <c r="J417" s="113"/>
    </row>
    <row r="418">
      <c r="J418" s="113"/>
    </row>
    <row r="419">
      <c r="J419" s="113"/>
    </row>
    <row r="420">
      <c r="J420" s="113"/>
    </row>
    <row r="421">
      <c r="J421" s="113"/>
    </row>
    <row r="422">
      <c r="J422" s="113"/>
    </row>
    <row r="423">
      <c r="J423" s="113"/>
    </row>
    <row r="424">
      <c r="J424" s="113"/>
    </row>
    <row r="425">
      <c r="J425" s="113"/>
    </row>
    <row r="426">
      <c r="J426" s="113"/>
    </row>
    <row r="427">
      <c r="J427" s="113"/>
    </row>
    <row r="428">
      <c r="J428" s="113"/>
    </row>
    <row r="429">
      <c r="J429" s="113"/>
    </row>
    <row r="430">
      <c r="J430" s="113"/>
    </row>
    <row r="431">
      <c r="J431" s="113"/>
    </row>
    <row r="432">
      <c r="J432" s="113"/>
    </row>
    <row r="433">
      <c r="J433" s="113"/>
    </row>
    <row r="434">
      <c r="J434" s="113"/>
    </row>
    <row r="435">
      <c r="J435" s="113"/>
    </row>
    <row r="436">
      <c r="J436" s="113"/>
    </row>
    <row r="437">
      <c r="J437" s="113"/>
    </row>
    <row r="438">
      <c r="J438" s="113"/>
    </row>
    <row r="439">
      <c r="J439" s="113"/>
    </row>
    <row r="440">
      <c r="J440" s="113"/>
    </row>
    <row r="441">
      <c r="J441" s="113"/>
    </row>
    <row r="442">
      <c r="J442" s="113"/>
    </row>
    <row r="443">
      <c r="J443" s="113"/>
    </row>
    <row r="444">
      <c r="J444" s="113"/>
    </row>
    <row r="445">
      <c r="J445" s="113"/>
    </row>
    <row r="446">
      <c r="J446" s="113"/>
    </row>
    <row r="447">
      <c r="J447" s="113"/>
    </row>
    <row r="448">
      <c r="J448" s="113"/>
    </row>
    <row r="449">
      <c r="J449" s="113"/>
    </row>
    <row r="450">
      <c r="J450" s="113"/>
    </row>
    <row r="451">
      <c r="J451" s="113"/>
    </row>
    <row r="452">
      <c r="J452" s="113"/>
    </row>
    <row r="453">
      <c r="J453" s="113"/>
    </row>
    <row r="454">
      <c r="J454" s="113"/>
    </row>
    <row r="455">
      <c r="J455" s="113"/>
    </row>
    <row r="456">
      <c r="J456" s="113"/>
    </row>
    <row r="457">
      <c r="J457" s="113"/>
    </row>
    <row r="458">
      <c r="J458" s="113"/>
    </row>
    <row r="459">
      <c r="J459" s="113"/>
    </row>
    <row r="460">
      <c r="J460" s="113"/>
    </row>
    <row r="461">
      <c r="J461" s="113"/>
    </row>
    <row r="462">
      <c r="J462" s="113"/>
    </row>
    <row r="463">
      <c r="J463" s="113"/>
    </row>
    <row r="464">
      <c r="J464" s="113"/>
    </row>
    <row r="465">
      <c r="J465" s="113"/>
    </row>
    <row r="466">
      <c r="J466" s="113"/>
    </row>
    <row r="467">
      <c r="J467" s="113"/>
    </row>
    <row r="468">
      <c r="J468" s="113"/>
    </row>
    <row r="469">
      <c r="J469" s="113"/>
    </row>
    <row r="470">
      <c r="J470" s="113"/>
    </row>
    <row r="471">
      <c r="J471" s="113"/>
    </row>
    <row r="472">
      <c r="J472" s="113"/>
    </row>
    <row r="473">
      <c r="J473" s="113"/>
    </row>
    <row r="474">
      <c r="J474" s="113"/>
    </row>
    <row r="475">
      <c r="J475" s="113"/>
    </row>
    <row r="476">
      <c r="J476" s="113"/>
    </row>
    <row r="477">
      <c r="J477" s="113"/>
    </row>
    <row r="478">
      <c r="J478" s="113"/>
    </row>
    <row r="479">
      <c r="J479" s="113"/>
    </row>
    <row r="480">
      <c r="J480" s="113"/>
    </row>
    <row r="481">
      <c r="J481" s="113"/>
    </row>
    <row r="482">
      <c r="J482" s="113"/>
    </row>
    <row r="483">
      <c r="J483" s="113"/>
    </row>
    <row r="484">
      <c r="J484" s="113"/>
    </row>
    <row r="485">
      <c r="J485" s="113"/>
    </row>
    <row r="486">
      <c r="J486" s="113"/>
    </row>
    <row r="487">
      <c r="J487" s="113"/>
    </row>
    <row r="488">
      <c r="J488" s="113"/>
    </row>
    <row r="489">
      <c r="J489" s="113"/>
    </row>
    <row r="490">
      <c r="J490" s="113"/>
    </row>
    <row r="491">
      <c r="J491" s="113"/>
    </row>
    <row r="492">
      <c r="J492" s="113"/>
    </row>
    <row r="493">
      <c r="J493" s="113"/>
    </row>
    <row r="494">
      <c r="J494" s="113"/>
    </row>
    <row r="495">
      <c r="J495" s="113"/>
    </row>
    <row r="496">
      <c r="J496" s="113"/>
    </row>
    <row r="497">
      <c r="J497" s="113"/>
    </row>
    <row r="498">
      <c r="J498" s="113"/>
    </row>
    <row r="499">
      <c r="J499" s="113"/>
    </row>
    <row r="500">
      <c r="J500" s="113"/>
    </row>
    <row r="501">
      <c r="J501" s="113"/>
    </row>
    <row r="502">
      <c r="J502" s="113"/>
    </row>
    <row r="503">
      <c r="J503" s="113"/>
    </row>
    <row r="504">
      <c r="J504" s="113"/>
    </row>
    <row r="505">
      <c r="J505" s="113"/>
    </row>
    <row r="506">
      <c r="J506" s="113"/>
    </row>
    <row r="507">
      <c r="J507" s="113"/>
    </row>
    <row r="508">
      <c r="J508" s="113"/>
    </row>
    <row r="509">
      <c r="J509" s="113"/>
    </row>
    <row r="510">
      <c r="J510" s="113"/>
    </row>
    <row r="511">
      <c r="J511" s="113"/>
    </row>
    <row r="512">
      <c r="J512" s="113"/>
    </row>
    <row r="513">
      <c r="J513" s="113"/>
    </row>
    <row r="514">
      <c r="J514" s="113"/>
    </row>
    <row r="515">
      <c r="J515" s="113"/>
    </row>
    <row r="516">
      <c r="J516" s="113"/>
    </row>
    <row r="517">
      <c r="J517" s="113"/>
    </row>
    <row r="518">
      <c r="J518" s="113"/>
    </row>
    <row r="519">
      <c r="J519" s="113"/>
    </row>
    <row r="520">
      <c r="J520" s="113"/>
    </row>
    <row r="521">
      <c r="J521" s="113"/>
    </row>
    <row r="522">
      <c r="J522" s="113"/>
    </row>
    <row r="523">
      <c r="J523" s="113"/>
    </row>
    <row r="524">
      <c r="J524" s="113"/>
    </row>
    <row r="525">
      <c r="J525" s="113"/>
    </row>
    <row r="526">
      <c r="J526" s="113"/>
    </row>
    <row r="527">
      <c r="J527" s="113"/>
    </row>
    <row r="528">
      <c r="J528" s="113"/>
    </row>
    <row r="529">
      <c r="J529" s="113"/>
    </row>
    <row r="530">
      <c r="J530" s="113"/>
    </row>
    <row r="531">
      <c r="J531" s="113"/>
    </row>
    <row r="532">
      <c r="J532" s="113"/>
    </row>
    <row r="533">
      <c r="J533" s="113"/>
    </row>
    <row r="534">
      <c r="J534" s="113"/>
    </row>
    <row r="535">
      <c r="J535" s="113"/>
    </row>
    <row r="536">
      <c r="J536" s="113"/>
    </row>
    <row r="537">
      <c r="J537" s="113"/>
    </row>
    <row r="538">
      <c r="J538" s="113"/>
    </row>
    <row r="539">
      <c r="J539" s="113"/>
    </row>
    <row r="540">
      <c r="J540" s="113"/>
    </row>
    <row r="541">
      <c r="J541" s="113"/>
    </row>
    <row r="542">
      <c r="J542" s="113"/>
    </row>
    <row r="543">
      <c r="J543" s="113"/>
    </row>
    <row r="544">
      <c r="J544" s="113"/>
    </row>
    <row r="545">
      <c r="J545" s="113"/>
    </row>
    <row r="546">
      <c r="J546" s="113"/>
    </row>
    <row r="547">
      <c r="J547" s="113"/>
    </row>
    <row r="548">
      <c r="J548" s="113"/>
    </row>
    <row r="549">
      <c r="J549" s="113"/>
    </row>
    <row r="550">
      <c r="J550" s="113"/>
    </row>
    <row r="551">
      <c r="J551" s="113"/>
    </row>
    <row r="552">
      <c r="J552" s="113"/>
    </row>
    <row r="553">
      <c r="J553" s="113"/>
    </row>
    <row r="554">
      <c r="J554" s="113"/>
    </row>
    <row r="555">
      <c r="J555" s="113"/>
    </row>
    <row r="556">
      <c r="J556" s="113"/>
    </row>
    <row r="557">
      <c r="J557" s="113"/>
    </row>
    <row r="558">
      <c r="J558" s="113"/>
    </row>
    <row r="559">
      <c r="J559" s="113"/>
    </row>
    <row r="560">
      <c r="J560" s="113"/>
    </row>
    <row r="561">
      <c r="J561" s="113"/>
    </row>
    <row r="562">
      <c r="J562" s="113"/>
    </row>
    <row r="563">
      <c r="J563" s="113"/>
    </row>
    <row r="564">
      <c r="J564" s="113"/>
    </row>
    <row r="565">
      <c r="J565" s="113"/>
    </row>
    <row r="566">
      <c r="J566" s="113"/>
    </row>
    <row r="567">
      <c r="J567" s="113"/>
    </row>
    <row r="568">
      <c r="J568" s="113"/>
    </row>
    <row r="569">
      <c r="J569" s="113"/>
    </row>
    <row r="570">
      <c r="J570" s="113"/>
    </row>
    <row r="571">
      <c r="J571" s="113"/>
    </row>
    <row r="572">
      <c r="J572" s="113"/>
    </row>
    <row r="573">
      <c r="J573" s="113"/>
    </row>
    <row r="574">
      <c r="J574" s="113"/>
    </row>
    <row r="575">
      <c r="J575" s="113"/>
    </row>
    <row r="576">
      <c r="J576" s="113"/>
    </row>
    <row r="577">
      <c r="J577" s="113"/>
    </row>
    <row r="578">
      <c r="J578" s="113"/>
    </row>
    <row r="579">
      <c r="J579" s="113"/>
    </row>
    <row r="580">
      <c r="J580" s="113"/>
    </row>
    <row r="581">
      <c r="J581" s="113"/>
    </row>
    <row r="582">
      <c r="J582" s="113"/>
    </row>
    <row r="583">
      <c r="J583" s="113"/>
    </row>
    <row r="584">
      <c r="J584" s="113"/>
    </row>
    <row r="585">
      <c r="J585" s="113"/>
    </row>
    <row r="586">
      <c r="J586" s="113"/>
    </row>
    <row r="587">
      <c r="J587" s="113"/>
    </row>
    <row r="588">
      <c r="J588" s="113"/>
    </row>
    <row r="589">
      <c r="J589" s="113"/>
    </row>
    <row r="590">
      <c r="J590" s="113"/>
    </row>
    <row r="591">
      <c r="J591" s="113"/>
    </row>
    <row r="592">
      <c r="J592" s="113"/>
    </row>
    <row r="593">
      <c r="J593" s="113"/>
    </row>
    <row r="594">
      <c r="J594" s="113"/>
    </row>
    <row r="595">
      <c r="J595" s="113"/>
    </row>
    <row r="596">
      <c r="J596" s="113"/>
    </row>
    <row r="597">
      <c r="J597" s="113"/>
    </row>
    <row r="598">
      <c r="J598" s="113"/>
    </row>
    <row r="599">
      <c r="J599" s="113"/>
    </row>
    <row r="600">
      <c r="J600" s="113"/>
    </row>
    <row r="601">
      <c r="J601" s="113"/>
    </row>
    <row r="602">
      <c r="J602" s="113"/>
    </row>
    <row r="603">
      <c r="J603" s="113"/>
    </row>
    <row r="604">
      <c r="J604" s="113"/>
    </row>
    <row r="605">
      <c r="J605" s="113"/>
    </row>
    <row r="606">
      <c r="J606" s="113"/>
    </row>
    <row r="607">
      <c r="J607" s="113"/>
    </row>
    <row r="608">
      <c r="J608" s="113"/>
    </row>
    <row r="609">
      <c r="J609" s="113"/>
    </row>
    <row r="610">
      <c r="J610" s="113"/>
    </row>
    <row r="611">
      <c r="J611" s="113"/>
    </row>
    <row r="612">
      <c r="J612" s="113"/>
    </row>
    <row r="613">
      <c r="J613" s="113"/>
    </row>
    <row r="614">
      <c r="J614" s="113"/>
    </row>
    <row r="615">
      <c r="J615" s="113"/>
    </row>
    <row r="616">
      <c r="J616" s="113"/>
    </row>
    <row r="617">
      <c r="J617" s="113"/>
    </row>
    <row r="618">
      <c r="J618" s="113"/>
    </row>
    <row r="619">
      <c r="J619" s="113"/>
    </row>
    <row r="620">
      <c r="J620" s="113"/>
    </row>
    <row r="621">
      <c r="J621" s="113"/>
    </row>
    <row r="622">
      <c r="J622" s="113"/>
    </row>
    <row r="623">
      <c r="J623" s="113"/>
    </row>
    <row r="624">
      <c r="J624" s="113"/>
    </row>
    <row r="625">
      <c r="J625" s="113"/>
    </row>
    <row r="626">
      <c r="J626" s="113"/>
    </row>
    <row r="627">
      <c r="J627" s="113"/>
    </row>
    <row r="628">
      <c r="J628" s="113"/>
    </row>
    <row r="629">
      <c r="J629" s="113"/>
    </row>
    <row r="630">
      <c r="J630" s="113"/>
    </row>
    <row r="631">
      <c r="J631" s="113"/>
    </row>
    <row r="632">
      <c r="J632" s="113"/>
    </row>
    <row r="633">
      <c r="J633" s="113"/>
    </row>
    <row r="634">
      <c r="J634" s="113"/>
    </row>
    <row r="635">
      <c r="J635" s="113"/>
    </row>
    <row r="636">
      <c r="J636" s="113"/>
    </row>
    <row r="637">
      <c r="J637" s="113"/>
    </row>
    <row r="638">
      <c r="J638" s="113"/>
    </row>
    <row r="639">
      <c r="J639" s="113"/>
    </row>
    <row r="640">
      <c r="J640" s="113"/>
    </row>
    <row r="641">
      <c r="J641" s="113"/>
    </row>
    <row r="642">
      <c r="J642" s="113"/>
    </row>
    <row r="643">
      <c r="J643" s="113"/>
    </row>
    <row r="644">
      <c r="J644" s="113"/>
    </row>
    <row r="645">
      <c r="J645" s="113"/>
    </row>
    <row r="646">
      <c r="J646" s="113"/>
    </row>
    <row r="647">
      <c r="J647" s="113"/>
    </row>
    <row r="648">
      <c r="J648" s="113"/>
    </row>
    <row r="649">
      <c r="J649" s="113"/>
    </row>
    <row r="650">
      <c r="J650" s="113"/>
    </row>
    <row r="651">
      <c r="J651" s="113"/>
    </row>
    <row r="652">
      <c r="J652" s="113"/>
    </row>
    <row r="653">
      <c r="J653" s="113"/>
    </row>
    <row r="654">
      <c r="J654" s="113"/>
    </row>
    <row r="655">
      <c r="J655" s="113"/>
    </row>
    <row r="656">
      <c r="J656" s="113"/>
    </row>
    <row r="657">
      <c r="J657" s="113"/>
    </row>
    <row r="658">
      <c r="J658" s="113"/>
    </row>
    <row r="659">
      <c r="J659" s="113"/>
    </row>
    <row r="660">
      <c r="J660" s="113"/>
    </row>
    <row r="661">
      <c r="J661" s="113"/>
    </row>
    <row r="662">
      <c r="J662" s="113"/>
    </row>
    <row r="663">
      <c r="J663" s="113"/>
    </row>
    <row r="664">
      <c r="J664" s="113"/>
    </row>
    <row r="665">
      <c r="J665" s="113"/>
    </row>
    <row r="666">
      <c r="J666" s="113"/>
    </row>
    <row r="667">
      <c r="J667" s="113"/>
    </row>
    <row r="668">
      <c r="J668" s="113"/>
    </row>
    <row r="669">
      <c r="J669" s="113"/>
    </row>
    <row r="670">
      <c r="J670" s="113"/>
    </row>
    <row r="671">
      <c r="J671" s="113"/>
    </row>
    <row r="672">
      <c r="J672" s="113"/>
    </row>
    <row r="673">
      <c r="J673" s="113"/>
    </row>
    <row r="674">
      <c r="J674" s="113"/>
    </row>
    <row r="675">
      <c r="J675" s="113"/>
    </row>
    <row r="676">
      <c r="J676" s="113"/>
    </row>
    <row r="677">
      <c r="J677" s="113"/>
    </row>
    <row r="678">
      <c r="J678" s="113"/>
    </row>
    <row r="679">
      <c r="J679" s="113"/>
    </row>
    <row r="680">
      <c r="J680" s="113"/>
    </row>
    <row r="681">
      <c r="J681" s="113"/>
    </row>
    <row r="682">
      <c r="J682" s="113"/>
    </row>
    <row r="683">
      <c r="J683" s="113"/>
    </row>
    <row r="684">
      <c r="J684" s="113"/>
    </row>
    <row r="685">
      <c r="J685" s="113"/>
    </row>
    <row r="686">
      <c r="J686" s="113"/>
    </row>
    <row r="687">
      <c r="J687" s="113"/>
    </row>
    <row r="688">
      <c r="J688" s="113"/>
    </row>
    <row r="689">
      <c r="J689" s="113"/>
    </row>
    <row r="690">
      <c r="J690" s="113"/>
    </row>
    <row r="691">
      <c r="J691" s="113"/>
    </row>
    <row r="692">
      <c r="J692" s="113"/>
    </row>
    <row r="693">
      <c r="J693" s="113"/>
    </row>
    <row r="694">
      <c r="J694" s="113"/>
    </row>
    <row r="695">
      <c r="J695" s="113"/>
    </row>
    <row r="696">
      <c r="J696" s="113"/>
    </row>
    <row r="697">
      <c r="J697" s="113"/>
    </row>
    <row r="698">
      <c r="J698" s="113"/>
    </row>
    <row r="699">
      <c r="J699" s="113"/>
    </row>
    <row r="700">
      <c r="J700" s="113"/>
    </row>
    <row r="701">
      <c r="J701" s="113"/>
    </row>
    <row r="702">
      <c r="J702" s="113"/>
    </row>
    <row r="703">
      <c r="J703" s="113"/>
    </row>
    <row r="704">
      <c r="J704" s="113"/>
    </row>
    <row r="705">
      <c r="J705" s="113"/>
    </row>
    <row r="706">
      <c r="J706" s="113"/>
    </row>
    <row r="707">
      <c r="J707" s="113"/>
    </row>
    <row r="708">
      <c r="J708" s="113"/>
    </row>
    <row r="709">
      <c r="J709" s="113"/>
    </row>
    <row r="710">
      <c r="J710" s="113"/>
    </row>
    <row r="711">
      <c r="J711" s="113"/>
    </row>
    <row r="712">
      <c r="J712" s="113"/>
    </row>
    <row r="713">
      <c r="J713" s="113"/>
    </row>
    <row r="714">
      <c r="J714" s="113"/>
    </row>
    <row r="715">
      <c r="J715" s="113"/>
    </row>
    <row r="716">
      <c r="J716" s="113"/>
    </row>
    <row r="717">
      <c r="J717" s="113"/>
    </row>
    <row r="718">
      <c r="J718" s="113"/>
    </row>
    <row r="719">
      <c r="J719" s="113"/>
    </row>
    <row r="720">
      <c r="J720" s="113"/>
    </row>
    <row r="721">
      <c r="J721" s="113"/>
    </row>
    <row r="722">
      <c r="J722" s="113"/>
    </row>
    <row r="723">
      <c r="J723" s="113"/>
    </row>
    <row r="724">
      <c r="J724" s="113"/>
    </row>
    <row r="725">
      <c r="J725" s="113"/>
    </row>
    <row r="726">
      <c r="J726" s="113"/>
    </row>
    <row r="727">
      <c r="J727" s="113"/>
    </row>
    <row r="728">
      <c r="J728" s="113"/>
    </row>
    <row r="729">
      <c r="J729" s="113"/>
    </row>
    <row r="730">
      <c r="J730" s="113"/>
    </row>
    <row r="731">
      <c r="J731" s="113"/>
    </row>
    <row r="732">
      <c r="J732" s="113"/>
    </row>
    <row r="733">
      <c r="J733" s="113"/>
    </row>
    <row r="734">
      <c r="J734" s="113"/>
    </row>
    <row r="735">
      <c r="J735" s="113"/>
    </row>
    <row r="736">
      <c r="J736" s="113"/>
    </row>
    <row r="737">
      <c r="J737" s="113"/>
    </row>
    <row r="738">
      <c r="J738" s="113"/>
    </row>
    <row r="739">
      <c r="J739" s="113"/>
    </row>
    <row r="740">
      <c r="J740" s="113"/>
    </row>
    <row r="741">
      <c r="J741" s="113"/>
    </row>
    <row r="742">
      <c r="J742" s="113"/>
    </row>
    <row r="743">
      <c r="J743" s="113"/>
    </row>
    <row r="744">
      <c r="J744" s="113"/>
    </row>
    <row r="745">
      <c r="J745" s="113"/>
    </row>
    <row r="746">
      <c r="J746" s="113"/>
    </row>
    <row r="747">
      <c r="J747" s="113"/>
    </row>
    <row r="748">
      <c r="J748" s="113"/>
    </row>
    <row r="749">
      <c r="J749" s="113"/>
    </row>
    <row r="750">
      <c r="J750" s="113"/>
    </row>
    <row r="751">
      <c r="J751" s="113"/>
    </row>
    <row r="752">
      <c r="J752" s="113"/>
    </row>
    <row r="753">
      <c r="J753" s="113"/>
    </row>
    <row r="754">
      <c r="J754" s="113"/>
    </row>
    <row r="755">
      <c r="J755" s="113"/>
    </row>
    <row r="756">
      <c r="J756" s="113"/>
    </row>
    <row r="757">
      <c r="J757" s="113"/>
    </row>
    <row r="758">
      <c r="J758" s="113"/>
    </row>
    <row r="759">
      <c r="J759" s="113"/>
    </row>
    <row r="760">
      <c r="J760" s="113"/>
    </row>
    <row r="761">
      <c r="J761" s="113"/>
    </row>
    <row r="762">
      <c r="J762" s="113"/>
    </row>
    <row r="763">
      <c r="J763" s="113"/>
    </row>
    <row r="764">
      <c r="J764" s="113"/>
    </row>
    <row r="765">
      <c r="J765" s="113"/>
    </row>
    <row r="766">
      <c r="J766" s="113"/>
    </row>
    <row r="767">
      <c r="J767" s="113"/>
    </row>
    <row r="768">
      <c r="J768" s="113"/>
    </row>
    <row r="769">
      <c r="J769" s="113"/>
    </row>
    <row r="770">
      <c r="J770" s="113"/>
    </row>
    <row r="771">
      <c r="J771" s="113"/>
    </row>
    <row r="772">
      <c r="J772" s="113"/>
    </row>
    <row r="773">
      <c r="J773" s="113"/>
    </row>
    <row r="774">
      <c r="J774" s="113"/>
    </row>
    <row r="775">
      <c r="J775" s="113"/>
    </row>
    <row r="776">
      <c r="J776" s="113"/>
    </row>
    <row r="777">
      <c r="J777" s="113"/>
    </row>
    <row r="778">
      <c r="J778" s="113"/>
    </row>
    <row r="779">
      <c r="J779" s="113"/>
    </row>
    <row r="780">
      <c r="J780" s="113"/>
    </row>
    <row r="781">
      <c r="J781" s="113"/>
    </row>
    <row r="782">
      <c r="J782" s="113"/>
    </row>
    <row r="783">
      <c r="J783" s="113"/>
    </row>
    <row r="784">
      <c r="J784" s="113"/>
    </row>
    <row r="785">
      <c r="J785" s="113"/>
    </row>
    <row r="786">
      <c r="J786" s="113"/>
    </row>
    <row r="787">
      <c r="J787" s="113"/>
    </row>
    <row r="788">
      <c r="J788" s="113"/>
    </row>
    <row r="789">
      <c r="J789" s="113"/>
    </row>
    <row r="790">
      <c r="J790" s="113"/>
    </row>
    <row r="791">
      <c r="J791" s="113"/>
    </row>
    <row r="792">
      <c r="J792" s="113"/>
    </row>
    <row r="793">
      <c r="J793" s="113"/>
    </row>
    <row r="794">
      <c r="J794" s="113"/>
    </row>
    <row r="795">
      <c r="J795" s="113"/>
    </row>
    <row r="796">
      <c r="J796" s="113"/>
    </row>
    <row r="797">
      <c r="J797" s="113"/>
    </row>
    <row r="798">
      <c r="J798" s="113"/>
    </row>
    <row r="799">
      <c r="J799" s="113"/>
    </row>
    <row r="800">
      <c r="J800" s="113"/>
    </row>
    <row r="801">
      <c r="J801" s="113"/>
    </row>
    <row r="802">
      <c r="J802" s="113"/>
    </row>
    <row r="803">
      <c r="J803" s="113"/>
    </row>
    <row r="804">
      <c r="J804" s="113"/>
    </row>
    <row r="805">
      <c r="J805" s="113"/>
    </row>
    <row r="806">
      <c r="J806" s="113"/>
    </row>
    <row r="807">
      <c r="J807" s="113"/>
    </row>
    <row r="808">
      <c r="J808" s="113"/>
    </row>
    <row r="809">
      <c r="J809" s="113"/>
    </row>
    <row r="810">
      <c r="J810" s="113"/>
    </row>
    <row r="811">
      <c r="J811" s="113"/>
    </row>
    <row r="812">
      <c r="J812" s="113"/>
    </row>
    <row r="813">
      <c r="J813" s="113"/>
    </row>
    <row r="814">
      <c r="J814" s="113"/>
    </row>
    <row r="815">
      <c r="J815" s="113"/>
    </row>
    <row r="816">
      <c r="J816" s="113"/>
    </row>
    <row r="817">
      <c r="J817" s="113"/>
    </row>
    <row r="818">
      <c r="J818" s="113"/>
    </row>
    <row r="819">
      <c r="J819" s="113"/>
    </row>
    <row r="820">
      <c r="J820" s="113"/>
    </row>
    <row r="821">
      <c r="J821" s="113"/>
    </row>
    <row r="822">
      <c r="J822" s="113"/>
    </row>
    <row r="823">
      <c r="J823" s="113"/>
    </row>
    <row r="824">
      <c r="J824" s="113"/>
    </row>
    <row r="825">
      <c r="J825" s="113"/>
    </row>
    <row r="826">
      <c r="J826" s="113"/>
    </row>
    <row r="827">
      <c r="J827" s="113"/>
    </row>
    <row r="828">
      <c r="J828" s="113"/>
    </row>
    <row r="829">
      <c r="J829" s="113"/>
    </row>
    <row r="830">
      <c r="J830" s="113"/>
    </row>
    <row r="831">
      <c r="J831" s="113"/>
    </row>
    <row r="832">
      <c r="J832" s="113"/>
    </row>
    <row r="833">
      <c r="J833" s="113"/>
    </row>
    <row r="834">
      <c r="J834" s="113"/>
    </row>
    <row r="835">
      <c r="J835" s="113"/>
    </row>
    <row r="836">
      <c r="J836" s="113"/>
    </row>
    <row r="837">
      <c r="J837" s="113"/>
    </row>
    <row r="838">
      <c r="J838" s="113"/>
    </row>
    <row r="839">
      <c r="J839" s="113"/>
    </row>
    <row r="840">
      <c r="J840" s="113"/>
    </row>
    <row r="841">
      <c r="J841" s="113"/>
    </row>
    <row r="842">
      <c r="J842" s="113"/>
    </row>
    <row r="843">
      <c r="J843" s="113"/>
    </row>
    <row r="844">
      <c r="J844" s="113"/>
    </row>
    <row r="845">
      <c r="J845" s="113"/>
    </row>
    <row r="846">
      <c r="J846" s="113"/>
    </row>
    <row r="847">
      <c r="J847" s="113"/>
    </row>
    <row r="848">
      <c r="J848" s="113"/>
    </row>
    <row r="849">
      <c r="J849" s="113"/>
    </row>
    <row r="850">
      <c r="J850" s="113"/>
    </row>
    <row r="851">
      <c r="J851" s="113"/>
    </row>
    <row r="852">
      <c r="J852" s="113"/>
    </row>
    <row r="853">
      <c r="J853" s="113"/>
    </row>
    <row r="854">
      <c r="J854" s="113"/>
    </row>
    <row r="855">
      <c r="J855" s="113"/>
    </row>
    <row r="856">
      <c r="J856" s="113"/>
    </row>
    <row r="857">
      <c r="J857" s="113"/>
    </row>
    <row r="858">
      <c r="J858" s="113"/>
    </row>
    <row r="859">
      <c r="J859" s="113"/>
    </row>
    <row r="860">
      <c r="J860" s="113"/>
    </row>
    <row r="861">
      <c r="J861" s="113"/>
    </row>
    <row r="862">
      <c r="J862" s="113"/>
    </row>
    <row r="863">
      <c r="J863" s="113"/>
    </row>
    <row r="864">
      <c r="J864" s="113"/>
    </row>
    <row r="865">
      <c r="J865" s="113"/>
    </row>
    <row r="866">
      <c r="J866" s="113"/>
    </row>
    <row r="867">
      <c r="J867" s="113"/>
    </row>
    <row r="868">
      <c r="J868" s="113"/>
    </row>
    <row r="869">
      <c r="J869" s="113"/>
    </row>
    <row r="870">
      <c r="J870" s="113"/>
    </row>
    <row r="871">
      <c r="J871" s="113"/>
    </row>
    <row r="872">
      <c r="J872" s="113"/>
    </row>
    <row r="873">
      <c r="J873" s="113"/>
    </row>
    <row r="874">
      <c r="J874" s="113"/>
    </row>
    <row r="875">
      <c r="J875" s="113"/>
    </row>
    <row r="876">
      <c r="J876" s="113"/>
    </row>
    <row r="877">
      <c r="J877" s="113"/>
    </row>
    <row r="878">
      <c r="J878" s="113"/>
    </row>
    <row r="879">
      <c r="J879" s="113"/>
    </row>
    <row r="880">
      <c r="J880" s="113"/>
    </row>
    <row r="881">
      <c r="J881" s="113"/>
    </row>
    <row r="882">
      <c r="J882" s="113"/>
    </row>
    <row r="883">
      <c r="J883" s="113"/>
    </row>
    <row r="884">
      <c r="J884" s="113"/>
    </row>
    <row r="885">
      <c r="J885" s="113"/>
    </row>
    <row r="886">
      <c r="J886" s="113"/>
    </row>
    <row r="887">
      <c r="J887" s="113"/>
    </row>
    <row r="888">
      <c r="J888" s="113"/>
    </row>
    <row r="889">
      <c r="J889" s="113"/>
    </row>
    <row r="890">
      <c r="J890" s="113"/>
    </row>
    <row r="891">
      <c r="J891" s="113"/>
    </row>
    <row r="892">
      <c r="J892" s="113"/>
    </row>
    <row r="893">
      <c r="J893" s="113"/>
    </row>
    <row r="894">
      <c r="J894" s="113"/>
    </row>
    <row r="895">
      <c r="J895" s="113"/>
    </row>
    <row r="896">
      <c r="J896" s="113"/>
    </row>
    <row r="897">
      <c r="J897" s="113"/>
    </row>
    <row r="898">
      <c r="J898" s="113"/>
    </row>
    <row r="899">
      <c r="J899" s="113"/>
    </row>
    <row r="900">
      <c r="J900" s="113"/>
    </row>
    <row r="901">
      <c r="J901" s="113"/>
    </row>
    <row r="902">
      <c r="J902" s="113"/>
    </row>
    <row r="903">
      <c r="J903" s="113"/>
    </row>
    <row r="904">
      <c r="J904" s="113"/>
    </row>
    <row r="905">
      <c r="J905" s="113"/>
    </row>
    <row r="906">
      <c r="J906" s="113"/>
    </row>
    <row r="907">
      <c r="J907" s="113"/>
    </row>
    <row r="908">
      <c r="J908" s="113"/>
    </row>
    <row r="909">
      <c r="J909" s="113"/>
    </row>
    <row r="910">
      <c r="J910" s="113"/>
    </row>
    <row r="911">
      <c r="J911" s="113"/>
    </row>
    <row r="912">
      <c r="J912" s="113"/>
    </row>
    <row r="913">
      <c r="J913" s="113"/>
    </row>
    <row r="914">
      <c r="J914" s="113"/>
    </row>
    <row r="915">
      <c r="J915" s="113"/>
    </row>
    <row r="916">
      <c r="J916" s="113"/>
    </row>
    <row r="917">
      <c r="J917" s="113"/>
    </row>
    <row r="918">
      <c r="J918" s="113"/>
    </row>
    <row r="919">
      <c r="J919" s="113"/>
    </row>
    <row r="920">
      <c r="J920" s="113"/>
    </row>
    <row r="921">
      <c r="J921" s="113"/>
    </row>
    <row r="922">
      <c r="J922" s="113"/>
    </row>
    <row r="923">
      <c r="J923" s="113"/>
    </row>
    <row r="924">
      <c r="J924" s="113"/>
    </row>
    <row r="925">
      <c r="J925" s="113"/>
    </row>
    <row r="926">
      <c r="J926" s="113"/>
    </row>
    <row r="927">
      <c r="J927" s="113"/>
    </row>
    <row r="928">
      <c r="J928" s="113"/>
    </row>
    <row r="929">
      <c r="J929" s="113"/>
    </row>
    <row r="930">
      <c r="J930" s="113"/>
    </row>
    <row r="931">
      <c r="J931" s="113"/>
    </row>
    <row r="932">
      <c r="J932" s="113"/>
    </row>
    <row r="933">
      <c r="J933" s="113"/>
    </row>
    <row r="934">
      <c r="J934" s="113"/>
    </row>
    <row r="935">
      <c r="J935" s="113"/>
    </row>
    <row r="936">
      <c r="J936" s="113"/>
    </row>
    <row r="937">
      <c r="J937" s="113"/>
    </row>
    <row r="938">
      <c r="J938" s="113"/>
    </row>
    <row r="939">
      <c r="J939" s="113"/>
    </row>
    <row r="940">
      <c r="J940" s="113"/>
    </row>
    <row r="941">
      <c r="J941" s="113"/>
    </row>
    <row r="942">
      <c r="J942" s="113"/>
    </row>
    <row r="943">
      <c r="J943" s="113"/>
    </row>
    <row r="944">
      <c r="J944" s="113"/>
    </row>
    <row r="945">
      <c r="J945" s="113"/>
    </row>
    <row r="946">
      <c r="J946" s="113"/>
    </row>
    <row r="947">
      <c r="J947" s="113"/>
    </row>
    <row r="948">
      <c r="J948" s="113"/>
    </row>
    <row r="949">
      <c r="J949" s="113"/>
    </row>
    <row r="950">
      <c r="J950" s="113"/>
    </row>
    <row r="951">
      <c r="J951" s="113"/>
    </row>
    <row r="952">
      <c r="J952" s="113"/>
    </row>
    <row r="953">
      <c r="J953" s="113"/>
    </row>
    <row r="954">
      <c r="J954" s="113"/>
    </row>
    <row r="955">
      <c r="J955" s="113"/>
    </row>
    <row r="956">
      <c r="J956" s="113"/>
    </row>
    <row r="957">
      <c r="J957" s="113"/>
    </row>
    <row r="958">
      <c r="J958" s="113"/>
    </row>
    <row r="959">
      <c r="J959" s="113"/>
    </row>
    <row r="960">
      <c r="J960" s="113"/>
    </row>
    <row r="961">
      <c r="J961" s="113"/>
    </row>
    <row r="962">
      <c r="J962" s="113"/>
    </row>
    <row r="963">
      <c r="J963" s="113"/>
    </row>
    <row r="964">
      <c r="J964" s="113"/>
    </row>
    <row r="965">
      <c r="J965" s="113"/>
    </row>
    <row r="966">
      <c r="J966" s="113"/>
    </row>
    <row r="967">
      <c r="J967" s="113"/>
    </row>
    <row r="968">
      <c r="J968" s="113"/>
    </row>
    <row r="969">
      <c r="J969" s="113"/>
    </row>
    <row r="970">
      <c r="J970" s="113"/>
    </row>
    <row r="971">
      <c r="J971" s="113"/>
    </row>
    <row r="972">
      <c r="J972" s="113"/>
    </row>
    <row r="973">
      <c r="J973" s="113"/>
    </row>
    <row r="974">
      <c r="J974" s="113"/>
    </row>
    <row r="975">
      <c r="J975" s="113"/>
    </row>
    <row r="976">
      <c r="J976" s="113"/>
    </row>
    <row r="977">
      <c r="J977" s="113"/>
    </row>
    <row r="978">
      <c r="J978" s="113"/>
    </row>
    <row r="979">
      <c r="J979" s="113"/>
    </row>
    <row r="980">
      <c r="J980" s="113"/>
    </row>
    <row r="981">
      <c r="J981" s="113"/>
    </row>
    <row r="982">
      <c r="J982" s="113"/>
    </row>
    <row r="983">
      <c r="J983" s="113"/>
    </row>
    <row r="984">
      <c r="J984" s="113"/>
    </row>
    <row r="985">
      <c r="J985" s="113"/>
    </row>
    <row r="986">
      <c r="J986" s="113"/>
    </row>
    <row r="987">
      <c r="J987" s="113"/>
    </row>
    <row r="988">
      <c r="J988" s="113"/>
    </row>
    <row r="989">
      <c r="J989" s="113"/>
    </row>
    <row r="990">
      <c r="J990" s="113"/>
    </row>
    <row r="991">
      <c r="J991" s="113"/>
    </row>
    <row r="992">
      <c r="J992" s="113"/>
    </row>
    <row r="993">
      <c r="J993" s="113"/>
    </row>
    <row r="994">
      <c r="J994" s="113"/>
    </row>
    <row r="995">
      <c r="J995" s="113"/>
    </row>
    <row r="996">
      <c r="J996" s="113"/>
    </row>
    <row r="997">
      <c r="J997" s="113"/>
    </row>
    <row r="998">
      <c r="J998" s="113"/>
    </row>
    <row r="999">
      <c r="J999" s="113"/>
    </row>
    <row r="1000">
      <c r="J1000" s="113"/>
    </row>
    <row r="1001">
      <c r="J1001" s="113"/>
    </row>
    <row r="1002">
      <c r="J1002" s="113"/>
    </row>
    <row r="1003">
      <c r="J1003" s="113"/>
    </row>
    <row r="1004">
      <c r="J1004" s="113"/>
    </row>
    <row r="1005">
      <c r="J1005" s="113"/>
    </row>
    <row r="1006">
      <c r="J1006" s="113"/>
    </row>
    <row r="1007">
      <c r="J1007" s="113"/>
    </row>
    <row r="1008">
      <c r="J1008" s="113"/>
    </row>
    <row r="1009">
      <c r="J1009" s="113"/>
    </row>
    <row r="1010">
      <c r="J1010" s="113"/>
    </row>
    <row r="1011">
      <c r="J1011" s="113"/>
    </row>
    <row r="1012">
      <c r="J1012" s="113"/>
    </row>
    <row r="1013">
      <c r="J1013" s="113"/>
    </row>
    <row r="1014">
      <c r="J1014" s="113"/>
    </row>
    <row r="1015">
      <c r="J1015" s="113"/>
    </row>
    <row r="1016">
      <c r="J1016" s="113"/>
    </row>
    <row r="1017">
      <c r="J1017" s="113"/>
    </row>
    <row r="1018">
      <c r="J1018" s="113"/>
    </row>
    <row r="1019">
      <c r="J1019" s="113"/>
    </row>
    <row r="1020">
      <c r="J1020" s="113"/>
    </row>
    <row r="1021">
      <c r="J1021" s="113"/>
    </row>
    <row r="1022">
      <c r="J1022" s="113"/>
    </row>
    <row r="1023">
      <c r="J1023" s="113"/>
    </row>
    <row r="1024">
      <c r="J1024" s="113"/>
    </row>
    <row r="1025">
      <c r="J1025" s="1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4.0"/>
    <col customWidth="1" min="6" max="6" width="13.5"/>
    <col customWidth="1" min="8" max="8" width="13.5"/>
  </cols>
  <sheetData>
    <row r="1">
      <c r="A1" s="18"/>
      <c r="B1" s="114" t="s">
        <v>4</v>
      </c>
      <c r="C1" s="114" t="s">
        <v>5</v>
      </c>
      <c r="D1" s="114" t="s">
        <v>6</v>
      </c>
      <c r="E1" s="114" t="s">
        <v>7</v>
      </c>
      <c r="F1" s="114" t="s">
        <v>8</v>
      </c>
      <c r="G1" s="114" t="s">
        <v>9</v>
      </c>
      <c r="H1" s="114" t="s">
        <v>10</v>
      </c>
      <c r="I1" s="114" t="s">
        <v>11</v>
      </c>
      <c r="J1" s="115" t="s">
        <v>12</v>
      </c>
      <c r="K1" s="116"/>
      <c r="L1" s="18"/>
      <c r="M1" s="18"/>
      <c r="N1" s="18"/>
    </row>
    <row r="2">
      <c r="A2" s="117" t="s">
        <v>106</v>
      </c>
      <c r="B2" s="117">
        <v>189150.0</v>
      </c>
      <c r="C2" s="117">
        <v>214278.0</v>
      </c>
      <c r="D2" s="117">
        <v>226331.0</v>
      </c>
      <c r="E2" s="117">
        <v>252220.0</v>
      </c>
      <c r="F2" s="117">
        <v>447470.0</v>
      </c>
      <c r="G2" s="117">
        <v>528185.0</v>
      </c>
      <c r="H2" s="117">
        <v>597325.0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>
      <c r="A3" s="119" t="s">
        <v>107</v>
      </c>
      <c r="B3" s="120">
        <v>3.626476E9</v>
      </c>
      <c r="C3" s="120">
        <v>5.074152E9</v>
      </c>
      <c r="D3" s="120">
        <v>5.68789E9</v>
      </c>
      <c r="E3" s="120">
        <v>6.850879E9</v>
      </c>
      <c r="F3" s="120">
        <v>2.3909373E10</v>
      </c>
      <c r="G3" s="120">
        <v>4.3546079E10</v>
      </c>
      <c r="H3" s="120">
        <v>6.4362798E10</v>
      </c>
      <c r="I3" s="121"/>
      <c r="J3" s="121"/>
      <c r="K3" s="121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122" t="s">
        <v>108</v>
      </c>
      <c r="B4" s="123">
        <v>2.269013E9</v>
      </c>
      <c r="C4" s="123">
        <v>2.460646E9</v>
      </c>
      <c r="D4" s="123">
        <v>2.640736E9</v>
      </c>
      <c r="E4" s="123">
        <v>3.05282E9</v>
      </c>
      <c r="F4" s="123">
        <v>4.058875E9</v>
      </c>
      <c r="G4" s="123">
        <v>0.0</v>
      </c>
      <c r="H4" s="123">
        <v>0.0</v>
      </c>
      <c r="I4" s="124"/>
      <c r="J4" s="124"/>
      <c r="K4" s="124"/>
    </row>
    <row r="5">
      <c r="B5" s="125"/>
      <c r="C5" s="124"/>
      <c r="D5" s="124"/>
      <c r="E5" s="124"/>
      <c r="F5" s="124"/>
      <c r="G5" s="124"/>
      <c r="H5" s="124"/>
      <c r="I5" s="124"/>
      <c r="J5" s="124"/>
      <c r="K5" s="124"/>
    </row>
    <row r="6">
      <c r="A6" s="126" t="s">
        <v>109</v>
      </c>
      <c r="B6" s="126">
        <v>56650.0</v>
      </c>
      <c r="C6" s="126">
        <v>25128.0</v>
      </c>
      <c r="D6" s="126">
        <v>12053.0</v>
      </c>
      <c r="E6" s="126">
        <v>25889.0</v>
      </c>
      <c r="F6" s="126">
        <v>12053.0</v>
      </c>
      <c r="G6" s="126">
        <v>80715.0</v>
      </c>
      <c r="H6" s="126">
        <v>69140.0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>
      <c r="A7" s="122" t="s">
        <v>110</v>
      </c>
      <c r="B7" s="124"/>
      <c r="C7" s="123">
        <v>1.639309E9</v>
      </c>
      <c r="D7" s="123">
        <v>7.93828E8</v>
      </c>
      <c r="E7" s="123">
        <v>1.575073E9</v>
      </c>
      <c r="F7" s="123">
        <v>7.93828E8</v>
      </c>
      <c r="G7" s="123">
        <v>7.661663E9</v>
      </c>
      <c r="H7" s="123">
        <v>6.769205E9</v>
      </c>
      <c r="I7" s="124"/>
      <c r="J7" s="124"/>
      <c r="K7" s="124"/>
    </row>
    <row r="8">
      <c r="A8" s="122" t="s">
        <v>40</v>
      </c>
      <c r="B8" s="124"/>
      <c r="C8" s="123">
        <v>0.0</v>
      </c>
      <c r="D8" s="123">
        <v>0.0</v>
      </c>
      <c r="E8" s="123">
        <v>0.0</v>
      </c>
      <c r="F8" s="123">
        <v>0.0</v>
      </c>
      <c r="G8" s="123">
        <v>-5.906005E9</v>
      </c>
      <c r="H8" s="123">
        <v>-1.4047517E10</v>
      </c>
      <c r="I8" s="124"/>
      <c r="J8" s="124"/>
      <c r="K8" s="124"/>
    </row>
    <row r="9">
      <c r="A9" s="122" t="s">
        <v>41</v>
      </c>
      <c r="B9" s="124"/>
      <c r="C9" s="123">
        <v>1.91633E8</v>
      </c>
      <c r="D9" s="123">
        <v>1.8009E8</v>
      </c>
      <c r="E9" s="123">
        <v>4.12084E8</v>
      </c>
      <c r="F9" s="123">
        <v>1.8009E8</v>
      </c>
      <c r="G9" s="123">
        <v>0.0</v>
      </c>
      <c r="H9" s="123">
        <v>0.0</v>
      </c>
      <c r="I9" s="124"/>
      <c r="J9" s="124"/>
      <c r="K9" s="124"/>
    </row>
    <row r="10">
      <c r="B10" s="124"/>
      <c r="C10" s="124"/>
      <c r="D10" s="124"/>
      <c r="E10" s="124"/>
      <c r="F10" s="124"/>
      <c r="G10" s="124"/>
      <c r="H10" s="124"/>
      <c r="I10" s="124"/>
      <c r="J10" s="124"/>
      <c r="K10" s="124"/>
    </row>
    <row r="11">
      <c r="A11" s="127" t="s">
        <v>111</v>
      </c>
      <c r="B11" s="128">
        <f t="shared" ref="B11:H11" si="1">B3/B2</f>
        <v>19172.48744</v>
      </c>
      <c r="C11" s="128">
        <f t="shared" si="1"/>
        <v>23680.22849</v>
      </c>
      <c r="D11" s="128">
        <f t="shared" si="1"/>
        <v>25130.84818</v>
      </c>
      <c r="E11" s="128">
        <f t="shared" si="1"/>
        <v>27162.31465</v>
      </c>
      <c r="F11" s="128">
        <f t="shared" si="1"/>
        <v>53432.34854</v>
      </c>
      <c r="G11" s="128">
        <f t="shared" si="1"/>
        <v>82444.74758</v>
      </c>
      <c r="H11" s="128">
        <f t="shared" si="1"/>
        <v>107751.7231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</row>
    <row r="12">
      <c r="A12" s="122" t="s">
        <v>112</v>
      </c>
      <c r="B12" s="129" t="str">
        <f t="shared" ref="B12:H12" si="2">(B11-A11)/A11</f>
        <v>#VALUE!</v>
      </c>
      <c r="C12" s="129">
        <f t="shared" si="2"/>
        <v>0.2351150865</v>
      </c>
      <c r="D12" s="129">
        <f t="shared" si="2"/>
        <v>0.06125868655</v>
      </c>
      <c r="E12" s="129">
        <f t="shared" si="2"/>
        <v>0.08083557103</v>
      </c>
      <c r="F12" s="129">
        <f t="shared" si="2"/>
        <v>0.9671500472</v>
      </c>
      <c r="G12" s="129">
        <f t="shared" si="2"/>
        <v>0.542974431</v>
      </c>
      <c r="H12" s="129">
        <f t="shared" si="2"/>
        <v>0.3069567955</v>
      </c>
      <c r="I12" s="124"/>
      <c r="J12" s="124"/>
      <c r="K12" s="124"/>
    </row>
    <row r="13">
      <c r="A13" s="130" t="s">
        <v>113</v>
      </c>
      <c r="B13" s="131" t="str">
        <f t="shared" ref="B13:H13" si="3">(B2-A2)/A2</f>
        <v>#VALUE!</v>
      </c>
      <c r="C13" s="131">
        <f t="shared" si="3"/>
        <v>0.1328469469</v>
      </c>
      <c r="D13" s="131">
        <f t="shared" si="3"/>
        <v>0.05624935831</v>
      </c>
      <c r="E13" s="131">
        <f t="shared" si="3"/>
        <v>0.114385568</v>
      </c>
      <c r="F13" s="131">
        <f t="shared" si="3"/>
        <v>0.7741257632</v>
      </c>
      <c r="G13" s="131">
        <f t="shared" si="3"/>
        <v>0.1803808077</v>
      </c>
      <c r="H13" s="131">
        <f t="shared" si="3"/>
        <v>0.1309011047</v>
      </c>
      <c r="I13" s="132"/>
      <c r="J13" s="132"/>
      <c r="K13" s="132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>
      <c r="A14" s="119" t="s">
        <v>114</v>
      </c>
      <c r="B14" s="133">
        <f>B2/MAIN!E3</f>
        <v>0.0006621276298</v>
      </c>
      <c r="C14" s="133">
        <f>C2/MAIN!F3</f>
        <v>0.01208055439</v>
      </c>
      <c r="D14" s="133">
        <f>D2/MAIN!G3</f>
        <v>0.01164729234</v>
      </c>
      <c r="E14" s="133">
        <f>E2/MAIN!H3</f>
        <v>0.00124464437</v>
      </c>
      <c r="F14" s="133">
        <f>F2/MAIN!I3</f>
        <v>0.001738747896</v>
      </c>
      <c r="G14" s="133">
        <f>G2/MAIN!J3</f>
        <v>0.001931889609</v>
      </c>
      <c r="H14" s="133">
        <f>H2/MAIN!K3</f>
        <v>0.002106573063</v>
      </c>
      <c r="I14" s="124"/>
      <c r="J14" s="124"/>
      <c r="K14" s="124"/>
    </row>
    <row r="15">
      <c r="A15" s="119" t="s">
        <v>115</v>
      </c>
      <c r="B15" s="134">
        <f t="shared" ref="B15:H15" si="4">B14*B11</f>
        <v>12.69463367</v>
      </c>
      <c r="C15" s="134">
        <f t="shared" si="4"/>
        <v>286.0702883</v>
      </c>
      <c r="D15" s="134">
        <f t="shared" si="4"/>
        <v>292.7063355</v>
      </c>
      <c r="E15" s="134">
        <f t="shared" si="4"/>
        <v>33.807422</v>
      </c>
      <c r="F15" s="134">
        <f t="shared" si="4"/>
        <v>92.90538362</v>
      </c>
      <c r="G15" s="134">
        <f t="shared" si="4"/>
        <v>159.2741511</v>
      </c>
      <c r="H15" s="134">
        <f t="shared" si="4"/>
        <v>226.9868773</v>
      </c>
      <c r="I15" s="124"/>
      <c r="J15" s="124"/>
      <c r="K15" s="124"/>
    </row>
    <row r="16">
      <c r="A16" s="135" t="s">
        <v>116</v>
      </c>
      <c r="B16" s="136">
        <f>MAIN!E13</f>
        <v>33.25515455</v>
      </c>
      <c r="C16" s="136">
        <f>MAIN!F13</f>
        <v>184.6377866</v>
      </c>
      <c r="D16" s="136">
        <f>MAIN!G13</f>
        <v>2671.871808</v>
      </c>
      <c r="E16" s="136">
        <f>MAIN!H13</f>
        <v>168.6206412</v>
      </c>
      <c r="F16" s="136">
        <f>MAIN!I13</f>
        <v>216.7071987</v>
      </c>
      <c r="G16" s="136">
        <f>MAIN!J13</f>
        <v>371.5390373</v>
      </c>
      <c r="H16" s="136">
        <f>MAIN!K13</f>
        <v>325.0891975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>
      <c r="B17" s="124"/>
      <c r="C17" s="124"/>
      <c r="D17" s="124"/>
      <c r="E17" s="124"/>
      <c r="F17" s="124"/>
      <c r="G17" s="124"/>
      <c r="H17" s="124"/>
      <c r="I17" s="124"/>
      <c r="J17" s="124"/>
      <c r="K17" s="124"/>
    </row>
    <row r="18">
      <c r="A18" s="137" t="s">
        <v>117</v>
      </c>
      <c r="B18" s="138">
        <f>B3/MAIN!E2</f>
        <v>0.3817343158</v>
      </c>
      <c r="C18" s="138">
        <f>C3/MAIN!F2</f>
        <v>1.549359389</v>
      </c>
      <c r="D18" s="138">
        <f>D3/MAIN!G2</f>
        <v>0.1095510401</v>
      </c>
      <c r="E18" s="138">
        <f>E3/MAIN!H2</f>
        <v>0.2004939713</v>
      </c>
      <c r="F18" s="138">
        <f>F3/MAIN!I2</f>
        <v>0.4287138784</v>
      </c>
      <c r="G18" s="138">
        <f>G3/MAIN!J2</f>
        <v>0.4286875271</v>
      </c>
      <c r="H18" s="138">
        <f>H3/MAIN!K2</f>
        <v>0.6982295292</v>
      </c>
      <c r="I18" s="139"/>
      <c r="J18" s="139"/>
      <c r="K18" s="139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135" t="s">
        <v>118</v>
      </c>
      <c r="B19" s="140" t="str">
        <f t="shared" ref="B19:H19" si="5">(B16-A16)/A16</f>
        <v>#VALUE!</v>
      </c>
      <c r="C19" s="140">
        <f t="shared" si="5"/>
        <v>4.552155421</v>
      </c>
      <c r="D19" s="140">
        <f t="shared" si="5"/>
        <v>13.470883</v>
      </c>
      <c r="E19" s="140">
        <f t="shared" si="5"/>
        <v>-0.9368904448</v>
      </c>
      <c r="F19" s="140">
        <f t="shared" si="5"/>
        <v>0.285175985</v>
      </c>
      <c r="G19" s="140">
        <f t="shared" si="5"/>
        <v>0.7144748289</v>
      </c>
      <c r="H19" s="140">
        <f t="shared" si="5"/>
        <v>-0.125020079</v>
      </c>
      <c r="I19" s="141"/>
      <c r="J19" s="141"/>
      <c r="K19" s="141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>
      <c r="B20" s="124"/>
      <c r="C20" s="124"/>
      <c r="D20" s="124"/>
      <c r="E20" s="124"/>
      <c r="F20" s="124"/>
      <c r="G20" s="124"/>
      <c r="H20" s="124"/>
      <c r="I20" s="124"/>
      <c r="J20" s="124"/>
      <c r="K20" s="124"/>
    </row>
    <row r="21">
      <c r="B21" s="124"/>
      <c r="C21" s="124"/>
      <c r="D21" s="124"/>
      <c r="E21" s="124"/>
      <c r="F21" s="124"/>
      <c r="G21" s="124"/>
      <c r="H21" s="124"/>
      <c r="I21" s="124"/>
      <c r="J21" s="124"/>
      <c r="K21" s="124"/>
    </row>
    <row r="22"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>
      <c r="B23" s="124"/>
      <c r="C23" s="124"/>
      <c r="D23" s="124"/>
      <c r="E23" s="124"/>
      <c r="F23" s="124"/>
      <c r="G23" s="124"/>
      <c r="H23" s="124"/>
      <c r="I23" s="124"/>
      <c r="J23" s="124"/>
      <c r="K23" s="124"/>
    </row>
    <row r="24">
      <c r="B24" s="124"/>
      <c r="C24" s="124"/>
      <c r="D24" s="124"/>
      <c r="E24" s="124"/>
      <c r="F24" s="124"/>
      <c r="G24" s="124"/>
      <c r="H24" s="124"/>
      <c r="I24" s="124"/>
      <c r="J24" s="124"/>
      <c r="K24" s="124"/>
    </row>
    <row r="25">
      <c r="B25" s="124"/>
      <c r="C25" s="124"/>
      <c r="D25" s="124"/>
      <c r="E25" s="124"/>
      <c r="F25" s="124"/>
      <c r="G25" s="124"/>
      <c r="H25" s="124"/>
      <c r="I25" s="124"/>
      <c r="J25" s="124"/>
      <c r="K25" s="124"/>
    </row>
    <row r="26">
      <c r="B26" s="124"/>
      <c r="C26" s="124"/>
      <c r="D26" s="124"/>
      <c r="E26" s="124"/>
      <c r="F26" s="124"/>
      <c r="G26" s="124"/>
      <c r="H26" s="124"/>
      <c r="I26" s="124"/>
      <c r="J26" s="124"/>
      <c r="K26" s="124"/>
    </row>
    <row r="27">
      <c r="B27" s="124"/>
      <c r="C27" s="124"/>
      <c r="D27" s="124"/>
      <c r="E27" s="124"/>
      <c r="F27" s="124"/>
      <c r="G27" s="124"/>
      <c r="H27" s="124"/>
      <c r="I27" s="124"/>
      <c r="J27" s="124"/>
      <c r="K27" s="124"/>
    </row>
    <row r="28">
      <c r="B28" s="124"/>
      <c r="C28" s="124"/>
      <c r="D28" s="124"/>
      <c r="E28" s="124"/>
      <c r="F28" s="124"/>
      <c r="G28" s="124"/>
      <c r="H28" s="124"/>
      <c r="I28" s="124"/>
      <c r="J28" s="124"/>
      <c r="K28" s="124"/>
    </row>
    <row r="29">
      <c r="B29" s="124"/>
      <c r="C29" s="124"/>
      <c r="D29" s="124"/>
      <c r="E29" s="124"/>
      <c r="F29" s="124"/>
      <c r="G29" s="124"/>
      <c r="H29" s="124"/>
      <c r="I29" s="124"/>
      <c r="J29" s="124"/>
      <c r="K29" s="124"/>
    </row>
    <row r="30">
      <c r="B30" s="124"/>
      <c r="C30" s="124"/>
      <c r="D30" s="124"/>
      <c r="E30" s="124"/>
      <c r="F30" s="124"/>
      <c r="G30" s="124"/>
      <c r="H30" s="124"/>
      <c r="I30" s="124"/>
      <c r="J30" s="124"/>
      <c r="K30" s="124"/>
    </row>
    <row r="31">
      <c r="B31" s="124"/>
      <c r="C31" s="124"/>
      <c r="D31" s="124"/>
      <c r="E31" s="124"/>
      <c r="F31" s="124"/>
      <c r="G31" s="124"/>
      <c r="H31" s="124"/>
      <c r="I31" s="124"/>
      <c r="J31" s="124"/>
      <c r="K31" s="124"/>
    </row>
    <row r="32">
      <c r="B32" s="124"/>
      <c r="C32" s="124"/>
      <c r="D32" s="124"/>
      <c r="E32" s="124"/>
      <c r="F32" s="124"/>
      <c r="G32" s="124"/>
      <c r="H32" s="124"/>
      <c r="I32" s="124"/>
      <c r="J32" s="124"/>
      <c r="K32" s="124"/>
    </row>
    <row r="33">
      <c r="B33" s="124"/>
      <c r="C33" s="124"/>
      <c r="D33" s="124"/>
      <c r="E33" s="124"/>
      <c r="F33" s="124"/>
      <c r="G33" s="124"/>
      <c r="H33" s="124"/>
      <c r="I33" s="124"/>
      <c r="J33" s="124"/>
      <c r="K33" s="124"/>
    </row>
    <row r="34">
      <c r="B34" s="124"/>
      <c r="C34" s="124"/>
      <c r="D34" s="124"/>
      <c r="E34" s="124"/>
      <c r="F34" s="124"/>
      <c r="G34" s="124"/>
      <c r="H34" s="124"/>
      <c r="I34" s="124"/>
      <c r="J34" s="124"/>
      <c r="K34" s="124"/>
    </row>
    <row r="35">
      <c r="B35" s="124"/>
      <c r="C35" s="124"/>
      <c r="D35" s="124"/>
      <c r="E35" s="124"/>
      <c r="F35" s="124"/>
      <c r="G35" s="124"/>
      <c r="H35" s="124"/>
      <c r="I35" s="124"/>
      <c r="J35" s="124"/>
      <c r="K35" s="124"/>
    </row>
    <row r="36">
      <c r="B36" s="124"/>
      <c r="C36" s="124"/>
      <c r="D36" s="124"/>
      <c r="E36" s="124"/>
      <c r="F36" s="124"/>
      <c r="G36" s="124"/>
      <c r="H36" s="124"/>
      <c r="I36" s="124"/>
      <c r="J36" s="124"/>
      <c r="K36" s="124"/>
    </row>
    <row r="37">
      <c r="B37" s="124"/>
      <c r="C37" s="124"/>
      <c r="D37" s="124"/>
      <c r="E37" s="124"/>
      <c r="F37" s="124"/>
      <c r="G37" s="124"/>
      <c r="H37" s="124"/>
      <c r="I37" s="124"/>
      <c r="J37" s="124"/>
      <c r="K37" s="124"/>
    </row>
    <row r="38">
      <c r="B38" s="124"/>
      <c r="C38" s="124"/>
      <c r="D38" s="124"/>
      <c r="E38" s="124"/>
      <c r="F38" s="124"/>
      <c r="G38" s="124"/>
      <c r="H38" s="124"/>
      <c r="I38" s="124"/>
      <c r="J38" s="124"/>
      <c r="K38" s="124"/>
    </row>
    <row r="39">
      <c r="B39" s="124"/>
      <c r="C39" s="124"/>
      <c r="D39" s="124"/>
      <c r="E39" s="124"/>
      <c r="F39" s="124"/>
      <c r="G39" s="124"/>
      <c r="H39" s="124"/>
      <c r="I39" s="124"/>
      <c r="J39" s="124"/>
      <c r="K39" s="124"/>
    </row>
    <row r="40">
      <c r="B40" s="124"/>
      <c r="C40" s="124"/>
      <c r="D40" s="124"/>
      <c r="E40" s="124"/>
      <c r="F40" s="124"/>
      <c r="G40" s="124"/>
      <c r="H40" s="124"/>
      <c r="I40" s="124"/>
      <c r="J40" s="124"/>
      <c r="K40" s="124"/>
    </row>
    <row r="41">
      <c r="B41" s="124"/>
      <c r="C41" s="124"/>
      <c r="D41" s="124"/>
      <c r="E41" s="124"/>
      <c r="F41" s="124"/>
      <c r="G41" s="124"/>
      <c r="H41" s="124"/>
      <c r="I41" s="124"/>
      <c r="J41" s="124"/>
      <c r="K41" s="124"/>
    </row>
    <row r="42">
      <c r="B42" s="124"/>
      <c r="C42" s="124"/>
      <c r="D42" s="124"/>
      <c r="E42" s="124"/>
      <c r="F42" s="124"/>
      <c r="G42" s="124"/>
      <c r="H42" s="124"/>
      <c r="I42" s="124"/>
      <c r="J42" s="124"/>
      <c r="K42" s="124"/>
    </row>
    <row r="43">
      <c r="B43" s="124"/>
      <c r="C43" s="124"/>
      <c r="D43" s="124"/>
      <c r="E43" s="124"/>
      <c r="F43" s="124"/>
      <c r="G43" s="124"/>
      <c r="H43" s="124"/>
      <c r="I43" s="124"/>
      <c r="J43" s="124"/>
      <c r="K43" s="124"/>
    </row>
    <row r="44">
      <c r="B44" s="124"/>
      <c r="C44" s="124"/>
      <c r="D44" s="124"/>
      <c r="E44" s="124"/>
      <c r="F44" s="124"/>
      <c r="G44" s="124"/>
      <c r="H44" s="124"/>
      <c r="I44" s="124"/>
      <c r="J44" s="124"/>
      <c r="K44" s="124"/>
    </row>
    <row r="45">
      <c r="B45" s="124"/>
      <c r="C45" s="124"/>
      <c r="D45" s="124"/>
      <c r="E45" s="124"/>
      <c r="F45" s="124"/>
      <c r="G45" s="124"/>
      <c r="H45" s="124"/>
      <c r="I45" s="124"/>
      <c r="J45" s="124"/>
      <c r="K45" s="124"/>
    </row>
    <row r="46">
      <c r="B46" s="124"/>
      <c r="C46" s="124"/>
      <c r="D46" s="124"/>
      <c r="E46" s="124"/>
      <c r="F46" s="124"/>
      <c r="G46" s="124"/>
      <c r="H46" s="124"/>
      <c r="I46" s="124"/>
      <c r="J46" s="124"/>
      <c r="K46" s="124"/>
    </row>
    <row r="47">
      <c r="B47" s="124"/>
      <c r="C47" s="124"/>
      <c r="D47" s="124"/>
      <c r="E47" s="124"/>
      <c r="F47" s="124"/>
      <c r="G47" s="124"/>
      <c r="H47" s="124"/>
      <c r="I47" s="124"/>
      <c r="J47" s="124"/>
      <c r="K47" s="124"/>
    </row>
    <row r="48">
      <c r="B48" s="124"/>
      <c r="C48" s="124"/>
      <c r="D48" s="124"/>
      <c r="E48" s="124"/>
      <c r="F48" s="124"/>
      <c r="G48" s="124"/>
      <c r="H48" s="124"/>
      <c r="I48" s="124"/>
      <c r="J48" s="124"/>
      <c r="K48" s="124"/>
    </row>
    <row r="49">
      <c r="B49" s="124"/>
      <c r="C49" s="124"/>
      <c r="D49" s="124"/>
      <c r="E49" s="124"/>
      <c r="F49" s="124"/>
      <c r="G49" s="124"/>
      <c r="H49" s="124"/>
      <c r="I49" s="124"/>
      <c r="J49" s="124"/>
      <c r="K49" s="124"/>
    </row>
    <row r="50">
      <c r="B50" s="124"/>
      <c r="C50" s="124"/>
      <c r="D50" s="124"/>
      <c r="E50" s="124"/>
      <c r="F50" s="124"/>
      <c r="G50" s="124"/>
      <c r="H50" s="124"/>
      <c r="I50" s="124"/>
      <c r="J50" s="124"/>
      <c r="K50" s="124"/>
    </row>
    <row r="51">
      <c r="B51" s="124"/>
      <c r="C51" s="124"/>
      <c r="D51" s="124"/>
      <c r="E51" s="124"/>
      <c r="F51" s="124"/>
      <c r="G51" s="124"/>
      <c r="H51" s="124"/>
      <c r="I51" s="124"/>
      <c r="J51" s="124"/>
      <c r="K51" s="124"/>
    </row>
    <row r="52">
      <c r="B52" s="124"/>
      <c r="C52" s="124"/>
      <c r="D52" s="124"/>
      <c r="E52" s="124"/>
      <c r="F52" s="124"/>
      <c r="G52" s="124"/>
      <c r="H52" s="124"/>
      <c r="I52" s="124"/>
      <c r="J52" s="124"/>
      <c r="K52" s="124"/>
    </row>
    <row r="53">
      <c r="B53" s="124"/>
      <c r="C53" s="124"/>
      <c r="D53" s="124"/>
      <c r="E53" s="124"/>
      <c r="F53" s="124"/>
      <c r="G53" s="124"/>
      <c r="H53" s="124"/>
      <c r="I53" s="124"/>
      <c r="J53" s="124"/>
      <c r="K53" s="124"/>
    </row>
    <row r="54">
      <c r="B54" s="124"/>
      <c r="C54" s="124"/>
      <c r="D54" s="124"/>
      <c r="E54" s="124"/>
      <c r="F54" s="124"/>
      <c r="G54" s="124"/>
      <c r="H54" s="124"/>
      <c r="I54" s="124"/>
      <c r="J54" s="124"/>
      <c r="K54" s="124"/>
    </row>
    <row r="55">
      <c r="B55" s="124"/>
      <c r="C55" s="124"/>
      <c r="D55" s="124"/>
      <c r="E55" s="124"/>
      <c r="F55" s="124"/>
      <c r="G55" s="124"/>
      <c r="H55" s="124"/>
      <c r="I55" s="124"/>
      <c r="J55" s="124"/>
      <c r="K55" s="124"/>
    </row>
    <row r="56">
      <c r="B56" s="124"/>
      <c r="C56" s="124"/>
      <c r="D56" s="124"/>
      <c r="E56" s="124"/>
      <c r="F56" s="124"/>
      <c r="G56" s="124"/>
      <c r="H56" s="124"/>
      <c r="I56" s="124"/>
      <c r="J56" s="124"/>
      <c r="K56" s="124"/>
    </row>
    <row r="57">
      <c r="B57" s="124"/>
      <c r="C57" s="124"/>
      <c r="D57" s="124"/>
      <c r="E57" s="124"/>
      <c r="F57" s="124"/>
      <c r="G57" s="124"/>
      <c r="H57" s="124"/>
      <c r="I57" s="124"/>
      <c r="J57" s="124"/>
      <c r="K57" s="124"/>
    </row>
    <row r="58">
      <c r="B58" s="124"/>
      <c r="C58" s="124"/>
      <c r="D58" s="124"/>
      <c r="E58" s="124"/>
      <c r="F58" s="124"/>
      <c r="G58" s="124"/>
      <c r="H58" s="124"/>
      <c r="I58" s="124"/>
      <c r="J58" s="124"/>
      <c r="K58" s="124"/>
    </row>
    <row r="59">
      <c r="B59" s="124"/>
      <c r="C59" s="124"/>
      <c r="D59" s="124"/>
      <c r="E59" s="124"/>
      <c r="F59" s="124"/>
      <c r="G59" s="124"/>
      <c r="H59" s="124"/>
      <c r="I59" s="124"/>
      <c r="J59" s="124"/>
      <c r="K59" s="124"/>
    </row>
    <row r="60">
      <c r="B60" s="124"/>
      <c r="C60" s="124"/>
      <c r="D60" s="124"/>
      <c r="E60" s="124"/>
      <c r="F60" s="124"/>
      <c r="G60" s="124"/>
      <c r="H60" s="124"/>
      <c r="I60" s="124"/>
      <c r="J60" s="124"/>
      <c r="K60" s="124"/>
    </row>
    <row r="61">
      <c r="B61" s="124"/>
      <c r="C61" s="124"/>
      <c r="D61" s="124"/>
      <c r="E61" s="124"/>
      <c r="F61" s="124"/>
      <c r="G61" s="124"/>
      <c r="H61" s="124"/>
      <c r="I61" s="124"/>
      <c r="J61" s="124"/>
      <c r="K61" s="124"/>
    </row>
    <row r="62">
      <c r="B62" s="124"/>
      <c r="C62" s="124"/>
      <c r="D62" s="124"/>
      <c r="E62" s="124"/>
      <c r="F62" s="124"/>
      <c r="G62" s="124"/>
      <c r="H62" s="124"/>
      <c r="I62" s="124"/>
      <c r="J62" s="124"/>
      <c r="K62" s="124"/>
    </row>
    <row r="63"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>
      <c r="B64" s="124"/>
      <c r="C64" s="124"/>
      <c r="D64" s="124"/>
      <c r="E64" s="124"/>
      <c r="F64" s="124"/>
      <c r="G64" s="124"/>
      <c r="H64" s="124"/>
      <c r="I64" s="124"/>
      <c r="J64" s="124"/>
      <c r="K64" s="124"/>
    </row>
    <row r="65">
      <c r="B65" s="124"/>
      <c r="C65" s="124"/>
      <c r="D65" s="124"/>
      <c r="E65" s="124"/>
      <c r="F65" s="124"/>
      <c r="G65" s="124"/>
      <c r="H65" s="124"/>
      <c r="I65" s="124"/>
      <c r="J65" s="124"/>
      <c r="K65" s="124"/>
    </row>
    <row r="66">
      <c r="B66" s="124"/>
      <c r="C66" s="124"/>
      <c r="D66" s="124"/>
      <c r="E66" s="124"/>
      <c r="F66" s="124"/>
      <c r="G66" s="124"/>
      <c r="H66" s="124"/>
      <c r="I66" s="124"/>
      <c r="J66" s="124"/>
      <c r="K66" s="124"/>
    </row>
    <row r="67">
      <c r="B67" s="124"/>
      <c r="C67" s="124"/>
      <c r="D67" s="124"/>
      <c r="E67" s="124"/>
      <c r="F67" s="124"/>
      <c r="G67" s="124"/>
      <c r="H67" s="124"/>
      <c r="I67" s="124"/>
      <c r="J67" s="124"/>
      <c r="K67" s="124"/>
    </row>
    <row r="68">
      <c r="B68" s="124"/>
      <c r="C68" s="124"/>
      <c r="D68" s="124"/>
      <c r="E68" s="124"/>
      <c r="F68" s="124"/>
      <c r="G68" s="124"/>
      <c r="H68" s="124"/>
      <c r="I68" s="124"/>
      <c r="J68" s="124"/>
      <c r="K68" s="124"/>
    </row>
    <row r="69">
      <c r="B69" s="124"/>
      <c r="C69" s="124"/>
      <c r="D69" s="124"/>
      <c r="E69" s="124"/>
      <c r="F69" s="124"/>
      <c r="G69" s="124"/>
      <c r="H69" s="124"/>
      <c r="I69" s="124"/>
      <c r="J69" s="124"/>
      <c r="K69" s="124"/>
    </row>
    <row r="70">
      <c r="B70" s="124"/>
      <c r="C70" s="124"/>
      <c r="D70" s="124"/>
      <c r="E70" s="124"/>
      <c r="F70" s="124"/>
      <c r="G70" s="124"/>
      <c r="H70" s="124"/>
      <c r="I70" s="124"/>
      <c r="J70" s="124"/>
      <c r="K70" s="124"/>
    </row>
    <row r="71">
      <c r="B71" s="124"/>
      <c r="C71" s="124"/>
      <c r="D71" s="124"/>
      <c r="E71" s="124"/>
      <c r="F71" s="124"/>
      <c r="G71" s="124"/>
      <c r="H71" s="124"/>
      <c r="I71" s="124"/>
      <c r="J71" s="124"/>
      <c r="K71" s="124"/>
    </row>
    <row r="72">
      <c r="B72" s="124"/>
      <c r="C72" s="124"/>
      <c r="D72" s="124"/>
      <c r="E72" s="124"/>
      <c r="F72" s="124"/>
      <c r="G72" s="124"/>
      <c r="H72" s="124"/>
      <c r="I72" s="124"/>
      <c r="J72" s="124"/>
      <c r="K72" s="124"/>
    </row>
    <row r="73">
      <c r="B73" s="124"/>
      <c r="C73" s="124"/>
      <c r="D73" s="124"/>
      <c r="E73" s="124"/>
      <c r="F73" s="124"/>
      <c r="G73" s="124"/>
      <c r="H73" s="124"/>
      <c r="I73" s="124"/>
      <c r="J73" s="124"/>
      <c r="K73" s="124"/>
    </row>
    <row r="74">
      <c r="B74" s="124"/>
      <c r="C74" s="124"/>
      <c r="D74" s="124"/>
      <c r="E74" s="124"/>
      <c r="F74" s="124"/>
      <c r="G74" s="124"/>
      <c r="H74" s="124"/>
      <c r="I74" s="124"/>
      <c r="J74" s="124"/>
      <c r="K74" s="124"/>
    </row>
    <row r="75">
      <c r="B75" s="124"/>
      <c r="C75" s="124"/>
      <c r="D75" s="124"/>
      <c r="E75" s="124"/>
      <c r="F75" s="124"/>
      <c r="G75" s="124"/>
      <c r="H75" s="124"/>
      <c r="I75" s="124"/>
      <c r="J75" s="124"/>
      <c r="K75" s="124"/>
    </row>
    <row r="76">
      <c r="B76" s="124"/>
      <c r="C76" s="124"/>
      <c r="D76" s="124"/>
      <c r="E76" s="124"/>
      <c r="F76" s="124"/>
      <c r="G76" s="124"/>
      <c r="H76" s="124"/>
      <c r="I76" s="124"/>
      <c r="J76" s="124"/>
      <c r="K76" s="124"/>
    </row>
    <row r="77">
      <c r="B77" s="124"/>
      <c r="C77" s="124"/>
      <c r="D77" s="124"/>
      <c r="E77" s="124"/>
      <c r="F77" s="124"/>
      <c r="G77" s="124"/>
      <c r="H77" s="124"/>
      <c r="I77" s="124"/>
      <c r="J77" s="124"/>
      <c r="K77" s="124"/>
    </row>
    <row r="78">
      <c r="B78" s="124"/>
      <c r="C78" s="124"/>
      <c r="D78" s="124"/>
      <c r="E78" s="124"/>
      <c r="F78" s="124"/>
      <c r="G78" s="124"/>
      <c r="H78" s="124"/>
      <c r="I78" s="124"/>
      <c r="J78" s="124"/>
      <c r="K78" s="124"/>
    </row>
    <row r="79">
      <c r="B79" s="124"/>
      <c r="C79" s="124"/>
      <c r="D79" s="124"/>
      <c r="E79" s="124"/>
      <c r="F79" s="124"/>
      <c r="G79" s="124"/>
      <c r="H79" s="124"/>
      <c r="I79" s="124"/>
      <c r="J79" s="124"/>
      <c r="K79" s="124"/>
    </row>
    <row r="80">
      <c r="B80" s="124"/>
      <c r="C80" s="124"/>
      <c r="D80" s="124"/>
      <c r="E80" s="124"/>
      <c r="F80" s="124"/>
      <c r="G80" s="124"/>
      <c r="H80" s="124"/>
      <c r="I80" s="124"/>
      <c r="J80" s="124"/>
      <c r="K80" s="124"/>
    </row>
    <row r="81">
      <c r="B81" s="124"/>
      <c r="C81" s="124"/>
      <c r="D81" s="124"/>
      <c r="E81" s="124"/>
      <c r="F81" s="124"/>
      <c r="G81" s="124"/>
      <c r="H81" s="124"/>
      <c r="I81" s="124"/>
      <c r="J81" s="124"/>
      <c r="K81" s="124"/>
    </row>
    <row r="82">
      <c r="B82" s="124"/>
      <c r="C82" s="124"/>
      <c r="D82" s="124"/>
      <c r="E82" s="124"/>
      <c r="F82" s="124"/>
      <c r="G82" s="124"/>
      <c r="H82" s="124"/>
      <c r="I82" s="124"/>
      <c r="J82" s="124"/>
      <c r="K82" s="124"/>
    </row>
    <row r="83">
      <c r="B83" s="124"/>
      <c r="C83" s="124"/>
      <c r="D83" s="124"/>
      <c r="E83" s="124"/>
      <c r="F83" s="124"/>
      <c r="G83" s="124"/>
      <c r="H83" s="124"/>
      <c r="I83" s="124"/>
      <c r="J83" s="124"/>
      <c r="K83" s="124"/>
    </row>
    <row r="84">
      <c r="B84" s="124"/>
      <c r="C84" s="124"/>
      <c r="D84" s="124"/>
      <c r="E84" s="124"/>
      <c r="F84" s="124"/>
      <c r="G84" s="124"/>
      <c r="H84" s="124"/>
      <c r="I84" s="124"/>
      <c r="J84" s="124"/>
      <c r="K84" s="124"/>
    </row>
    <row r="85">
      <c r="B85" s="124"/>
      <c r="C85" s="124"/>
      <c r="D85" s="124"/>
      <c r="E85" s="124"/>
      <c r="F85" s="124"/>
      <c r="G85" s="124"/>
      <c r="H85" s="124"/>
      <c r="I85" s="124"/>
      <c r="J85" s="124"/>
      <c r="K85" s="124"/>
    </row>
    <row r="86">
      <c r="B86" s="124"/>
      <c r="C86" s="124"/>
      <c r="D86" s="124"/>
      <c r="E86" s="124"/>
      <c r="F86" s="124"/>
      <c r="G86" s="124"/>
      <c r="H86" s="124"/>
      <c r="I86" s="124"/>
      <c r="J86" s="124"/>
      <c r="K86" s="124"/>
    </row>
    <row r="87">
      <c r="B87" s="124"/>
      <c r="C87" s="124"/>
      <c r="D87" s="124"/>
      <c r="E87" s="124"/>
      <c r="F87" s="124"/>
      <c r="G87" s="124"/>
      <c r="H87" s="124"/>
      <c r="I87" s="124"/>
      <c r="J87" s="124"/>
      <c r="K87" s="124"/>
    </row>
    <row r="88">
      <c r="B88" s="124"/>
      <c r="C88" s="124"/>
      <c r="D88" s="124"/>
      <c r="E88" s="124"/>
      <c r="F88" s="124"/>
      <c r="G88" s="124"/>
      <c r="H88" s="124"/>
      <c r="I88" s="124"/>
      <c r="J88" s="124"/>
      <c r="K88" s="124"/>
    </row>
    <row r="89">
      <c r="B89" s="124"/>
      <c r="C89" s="124"/>
      <c r="D89" s="124"/>
      <c r="E89" s="124"/>
      <c r="F89" s="124"/>
      <c r="G89" s="124"/>
      <c r="H89" s="124"/>
      <c r="I89" s="124"/>
      <c r="J89" s="124"/>
      <c r="K89" s="124"/>
    </row>
    <row r="90">
      <c r="B90" s="124"/>
      <c r="C90" s="124"/>
      <c r="D90" s="124"/>
      <c r="E90" s="124"/>
      <c r="F90" s="124"/>
      <c r="G90" s="124"/>
      <c r="H90" s="124"/>
      <c r="I90" s="124"/>
      <c r="J90" s="124"/>
      <c r="K90" s="124"/>
    </row>
    <row r="91">
      <c r="B91" s="124"/>
      <c r="C91" s="124"/>
      <c r="D91" s="124"/>
      <c r="E91" s="124"/>
      <c r="F91" s="124"/>
      <c r="G91" s="124"/>
      <c r="H91" s="124"/>
      <c r="I91" s="124"/>
      <c r="J91" s="124"/>
      <c r="K91" s="124"/>
    </row>
    <row r="92">
      <c r="B92" s="124"/>
      <c r="C92" s="124"/>
      <c r="D92" s="124"/>
      <c r="E92" s="124"/>
      <c r="F92" s="124"/>
      <c r="G92" s="124"/>
      <c r="H92" s="124"/>
      <c r="I92" s="124"/>
      <c r="J92" s="124"/>
      <c r="K92" s="124"/>
    </row>
    <row r="93"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>
      <c r="B94" s="124"/>
      <c r="C94" s="124"/>
      <c r="D94" s="124"/>
      <c r="E94" s="124"/>
      <c r="F94" s="124"/>
      <c r="G94" s="124"/>
      <c r="H94" s="124"/>
      <c r="I94" s="124"/>
      <c r="J94" s="124"/>
      <c r="K94" s="124"/>
    </row>
    <row r="95">
      <c r="B95" s="124"/>
      <c r="C95" s="124"/>
      <c r="D95" s="124"/>
      <c r="E95" s="124"/>
      <c r="F95" s="124"/>
      <c r="G95" s="124"/>
      <c r="H95" s="124"/>
      <c r="I95" s="124"/>
      <c r="J95" s="124"/>
      <c r="K95" s="124"/>
    </row>
    <row r="96">
      <c r="B96" s="124"/>
      <c r="C96" s="124"/>
      <c r="D96" s="124"/>
      <c r="E96" s="124"/>
      <c r="F96" s="124"/>
      <c r="G96" s="124"/>
      <c r="H96" s="124"/>
      <c r="I96" s="124"/>
      <c r="J96" s="124"/>
      <c r="K96" s="124"/>
    </row>
    <row r="97">
      <c r="B97" s="124"/>
      <c r="C97" s="124"/>
      <c r="D97" s="124"/>
      <c r="E97" s="124"/>
      <c r="F97" s="124"/>
      <c r="G97" s="124"/>
      <c r="H97" s="124"/>
      <c r="I97" s="124"/>
      <c r="J97" s="124"/>
      <c r="K97" s="124"/>
    </row>
    <row r="98">
      <c r="B98" s="124"/>
      <c r="C98" s="124"/>
      <c r="D98" s="124"/>
      <c r="E98" s="124"/>
      <c r="F98" s="124"/>
      <c r="G98" s="124"/>
      <c r="H98" s="124"/>
      <c r="I98" s="124"/>
      <c r="J98" s="124"/>
      <c r="K98" s="124"/>
    </row>
    <row r="99">
      <c r="B99" s="124"/>
      <c r="C99" s="124"/>
      <c r="D99" s="124"/>
      <c r="E99" s="124"/>
      <c r="F99" s="124"/>
      <c r="G99" s="124"/>
      <c r="H99" s="124"/>
      <c r="I99" s="124"/>
      <c r="J99" s="124"/>
      <c r="K99" s="124"/>
    </row>
    <row r="100"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</row>
    <row r="101"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</row>
    <row r="102"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</row>
    <row r="103"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</row>
    <row r="104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</row>
    <row r="105"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</row>
    <row r="106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</row>
    <row r="107"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</row>
    <row r="108"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</row>
    <row r="109"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</row>
    <row r="110"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</row>
    <row r="111"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</row>
    <row r="112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</row>
    <row r="113"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</row>
    <row r="114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</row>
    <row r="115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</row>
    <row r="116"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</row>
    <row r="117"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</row>
    <row r="118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</row>
    <row r="119"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</row>
    <row r="120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</row>
    <row r="121"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</row>
    <row r="122"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</row>
    <row r="123"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</row>
    <row r="124"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</row>
    <row r="125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</row>
    <row r="126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</row>
    <row r="127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</row>
    <row r="128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</row>
    <row r="129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</row>
    <row r="130"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</row>
    <row r="131"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</row>
    <row r="132"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</row>
    <row r="133"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</row>
    <row r="134"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</row>
    <row r="135"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</row>
    <row r="136"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</row>
    <row r="137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</row>
    <row r="138"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</row>
    <row r="139"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</row>
    <row r="140"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</row>
    <row r="141"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</row>
    <row r="142"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</row>
    <row r="143"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</row>
    <row r="144"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</row>
    <row r="145"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</row>
    <row r="146"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</row>
    <row r="147"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</row>
    <row r="148"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</row>
    <row r="149"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</row>
    <row r="150"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</row>
    <row r="151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</row>
    <row r="152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</row>
    <row r="153"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</row>
    <row r="154"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</row>
    <row r="155"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</row>
    <row r="156"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</row>
    <row r="157"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</row>
    <row r="158"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</row>
    <row r="159"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</row>
    <row r="160"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</row>
    <row r="161"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</row>
    <row r="162"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</row>
    <row r="163"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</row>
    <row r="164"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</row>
    <row r="165"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</row>
    <row r="166"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</row>
    <row r="167"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</row>
    <row r="168"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</row>
    <row r="169"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</row>
    <row r="170"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</row>
    <row r="171"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</row>
    <row r="172"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</row>
    <row r="173"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</row>
    <row r="174"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</row>
    <row r="175"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</row>
    <row r="176"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</row>
    <row r="177"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</row>
    <row r="178"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</row>
    <row r="179"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</row>
    <row r="180"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</row>
    <row r="181"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</row>
    <row r="182"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</row>
    <row r="183"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</row>
    <row r="184"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</row>
    <row r="185"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</row>
    <row r="186"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</row>
    <row r="187"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</row>
    <row r="188"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</row>
    <row r="189"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</row>
    <row r="190"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</row>
    <row r="191"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</row>
    <row r="192"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</row>
    <row r="193"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</row>
    <row r="194"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</row>
    <row r="195"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</row>
    <row r="196"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</row>
    <row r="197"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</row>
    <row r="198"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</row>
    <row r="199"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</row>
    <row r="200"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</row>
    <row r="201"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</row>
    <row r="202"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</row>
    <row r="203"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</row>
    <row r="204"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</row>
    <row r="205"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</row>
    <row r="206"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</row>
    <row r="207"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</row>
    <row r="208"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</row>
    <row r="209"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</row>
    <row r="210"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</row>
    <row r="211"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</row>
    <row r="212"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</row>
    <row r="213"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</row>
    <row r="214"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</row>
    <row r="215"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</row>
    <row r="216"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</row>
    <row r="217"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</row>
    <row r="218"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</row>
    <row r="219"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</row>
    <row r="220"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</row>
    <row r="221"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</row>
    <row r="222"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</row>
    <row r="223"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</row>
    <row r="224"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</row>
    <row r="225"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</row>
    <row r="226"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</row>
    <row r="227"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</row>
    <row r="228"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</row>
    <row r="229"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</row>
    <row r="230"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</row>
    <row r="231"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</row>
    <row r="232"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</row>
    <row r="233"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</row>
    <row r="234"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</row>
    <row r="235"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</row>
    <row r="236"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</row>
    <row r="237"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</row>
    <row r="238"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</row>
    <row r="239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</row>
    <row r="240"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</row>
    <row r="241"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</row>
    <row r="242"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</row>
    <row r="243"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</row>
    <row r="244"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</row>
    <row r="245"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</row>
    <row r="246"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</row>
    <row r="247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</row>
    <row r="248"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</row>
    <row r="249"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</row>
    <row r="250"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</row>
    <row r="251"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</row>
    <row r="252"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</row>
    <row r="253"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</row>
    <row r="254"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</row>
    <row r="255"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</row>
    <row r="256"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</row>
    <row r="257"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</row>
    <row r="258"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</row>
    <row r="259"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</row>
    <row r="260"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</row>
    <row r="261"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</row>
    <row r="262"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</row>
    <row r="263"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</row>
    <row r="264"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</row>
    <row r="265"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</row>
    <row r="266"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</row>
    <row r="267"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</row>
    <row r="268"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</row>
    <row r="269"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</row>
    <row r="270"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</row>
    <row r="271"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</row>
    <row r="272"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</row>
    <row r="273"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</row>
    <row r="274"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</row>
    <row r="275"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</row>
    <row r="276"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</row>
    <row r="277"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</row>
    <row r="278"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</row>
    <row r="279"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</row>
    <row r="280"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</row>
    <row r="281"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</row>
    <row r="282"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</row>
    <row r="283"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</row>
    <row r="284"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</row>
    <row r="285"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</row>
    <row r="286"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</row>
    <row r="287"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</row>
    <row r="288"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</row>
    <row r="289"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</row>
    <row r="290"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</row>
    <row r="291"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</row>
    <row r="292"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</row>
    <row r="293"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</row>
    <row r="294"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</row>
    <row r="295"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</row>
    <row r="296"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</row>
    <row r="297"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</row>
    <row r="298"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</row>
    <row r="299"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</row>
    <row r="300"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</row>
    <row r="301"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</row>
    <row r="302"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</row>
    <row r="303"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</row>
    <row r="304"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</row>
    <row r="305"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</row>
    <row r="306"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</row>
    <row r="307"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</row>
    <row r="308"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</row>
    <row r="309"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</row>
    <row r="310"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</row>
    <row r="311"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</row>
    <row r="312"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</row>
    <row r="313"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</row>
    <row r="314"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</row>
    <row r="315"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</row>
    <row r="316"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</row>
    <row r="317"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</row>
    <row r="318"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</row>
    <row r="319"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</row>
    <row r="320"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</row>
    <row r="321"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</row>
    <row r="322"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</row>
    <row r="323"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</row>
    <row r="324"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</row>
    <row r="325"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</row>
    <row r="326"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</row>
    <row r="327"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</row>
    <row r="328"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</row>
    <row r="329"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</row>
    <row r="330"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</row>
    <row r="331"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</row>
    <row r="332"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</row>
    <row r="333"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</row>
    <row r="334"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</row>
    <row r="335"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</row>
    <row r="336"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</row>
    <row r="337"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</row>
    <row r="338"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</row>
    <row r="339"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</row>
    <row r="340"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</row>
    <row r="341"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</row>
    <row r="342"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</row>
    <row r="343"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</row>
    <row r="344"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</row>
    <row r="345"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</row>
    <row r="346"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</row>
    <row r="347"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</row>
    <row r="348"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</row>
    <row r="349"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</row>
    <row r="350"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</row>
    <row r="351"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</row>
    <row r="352"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</row>
    <row r="353"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</row>
    <row r="354"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</row>
    <row r="355"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</row>
    <row r="356"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</row>
    <row r="357"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</row>
    <row r="358"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</row>
    <row r="359"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</row>
    <row r="360"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</row>
    <row r="361"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</row>
    <row r="362"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</row>
    <row r="363"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</row>
    <row r="364"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</row>
    <row r="365"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</row>
    <row r="366"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</row>
    <row r="367"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</row>
    <row r="368"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</row>
    <row r="369"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</row>
    <row r="370"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</row>
    <row r="371"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</row>
    <row r="372"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</row>
    <row r="373"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</row>
    <row r="374"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</row>
    <row r="375"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</row>
    <row r="376"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</row>
    <row r="377"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</row>
    <row r="378"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</row>
    <row r="379"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</row>
    <row r="380"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</row>
    <row r="381"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</row>
    <row r="382"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</row>
    <row r="383"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</row>
    <row r="384"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</row>
    <row r="385"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</row>
    <row r="386"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</row>
    <row r="387"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</row>
    <row r="388"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</row>
    <row r="389"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</row>
    <row r="390"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</row>
    <row r="391"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</row>
    <row r="392"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</row>
    <row r="393"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</row>
    <row r="394"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</row>
    <row r="395"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</row>
    <row r="396"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</row>
    <row r="397"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</row>
    <row r="398"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</row>
    <row r="399"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</row>
    <row r="400"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</row>
    <row r="401"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</row>
    <row r="402"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</row>
    <row r="403"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</row>
    <row r="404"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</row>
    <row r="405"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</row>
    <row r="406"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</row>
    <row r="407"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</row>
    <row r="408"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</row>
    <row r="409"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</row>
    <row r="410"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</row>
    <row r="411"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</row>
    <row r="412"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</row>
    <row r="413"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</row>
    <row r="414"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</row>
    <row r="415"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</row>
    <row r="416"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</row>
    <row r="417"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</row>
    <row r="418"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</row>
    <row r="419"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</row>
    <row r="420"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</row>
    <row r="421"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</row>
    <row r="422"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</row>
    <row r="423"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</row>
    <row r="424"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</row>
    <row r="425"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</row>
    <row r="426"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</row>
    <row r="427"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</row>
    <row r="428"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</row>
    <row r="429"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</row>
    <row r="430"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</row>
    <row r="431"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</row>
    <row r="432"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</row>
    <row r="433"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</row>
    <row r="434"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</row>
    <row r="435"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</row>
    <row r="436"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</row>
    <row r="437"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</row>
    <row r="438"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</row>
    <row r="439"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</row>
    <row r="440"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</row>
    <row r="441"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</row>
    <row r="442"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</row>
    <row r="443"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</row>
    <row r="444"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</row>
    <row r="445"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</row>
    <row r="446"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</row>
    <row r="447"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</row>
    <row r="448"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</row>
    <row r="449"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</row>
    <row r="450"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</row>
    <row r="451"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</row>
    <row r="452"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</row>
    <row r="453"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</row>
    <row r="454"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</row>
    <row r="455"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</row>
    <row r="456"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</row>
    <row r="457"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</row>
    <row r="458"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</row>
    <row r="459"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</row>
    <row r="460"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</row>
    <row r="461"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</row>
    <row r="462"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</row>
    <row r="463"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</row>
    <row r="464"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</row>
    <row r="465"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</row>
    <row r="466"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</row>
    <row r="467"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</row>
    <row r="468"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</row>
    <row r="469"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</row>
    <row r="470"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</row>
    <row r="471"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</row>
    <row r="472"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</row>
    <row r="473"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</row>
    <row r="474"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</row>
    <row r="475"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</row>
    <row r="476"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</row>
    <row r="477"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</row>
    <row r="478"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</row>
    <row r="479"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</row>
    <row r="480"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</row>
    <row r="481"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</row>
    <row r="482"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</row>
    <row r="483"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</row>
    <row r="484"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</row>
    <row r="485"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</row>
    <row r="486"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</row>
    <row r="487"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</row>
    <row r="488"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</row>
    <row r="489"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</row>
    <row r="490"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</row>
    <row r="491"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</row>
    <row r="492"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</row>
    <row r="493"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</row>
    <row r="494"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</row>
    <row r="495"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</row>
    <row r="496"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</row>
    <row r="497"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</row>
    <row r="498"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</row>
    <row r="499"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</row>
    <row r="500"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</row>
    <row r="501"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</row>
    <row r="502"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</row>
    <row r="503"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</row>
    <row r="504"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</row>
    <row r="505"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</row>
    <row r="506"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</row>
    <row r="507"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</row>
    <row r="508"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</row>
    <row r="509"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</row>
    <row r="510"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</row>
    <row r="511"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</row>
    <row r="512"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</row>
    <row r="513"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</row>
    <row r="514"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</row>
    <row r="515"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</row>
    <row r="516"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</row>
    <row r="517"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</row>
    <row r="518"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</row>
    <row r="519"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</row>
    <row r="520"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</row>
    <row r="521"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</row>
    <row r="522"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</row>
    <row r="523"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</row>
    <row r="524"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</row>
    <row r="525"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</row>
    <row r="526"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</row>
    <row r="527"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</row>
    <row r="528"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</row>
    <row r="529"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</row>
    <row r="530"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</row>
    <row r="531"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</row>
    <row r="532"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</row>
    <row r="533"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</row>
    <row r="534"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</row>
    <row r="535"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</row>
    <row r="536"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</row>
    <row r="537"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</row>
    <row r="538"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</row>
    <row r="539"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</row>
    <row r="540"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</row>
    <row r="541"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</row>
    <row r="542"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</row>
    <row r="543"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</row>
    <row r="544"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</row>
    <row r="545"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</row>
    <row r="546"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</row>
    <row r="547"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</row>
    <row r="548"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</row>
    <row r="549"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</row>
    <row r="550"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</row>
    <row r="551"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</row>
    <row r="552"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</row>
    <row r="553"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</row>
    <row r="554"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</row>
    <row r="555"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</row>
    <row r="556"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</row>
    <row r="557"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</row>
    <row r="558"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</row>
    <row r="559"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</row>
    <row r="560"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</row>
    <row r="561"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</row>
    <row r="562"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</row>
    <row r="563"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</row>
    <row r="564"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</row>
    <row r="565"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</row>
    <row r="566"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</row>
    <row r="567"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</row>
    <row r="568"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</row>
    <row r="569"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</row>
    <row r="570"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</row>
    <row r="571"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</row>
    <row r="572"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</row>
    <row r="573"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</row>
    <row r="574"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</row>
    <row r="575"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</row>
    <row r="576"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</row>
    <row r="577"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</row>
    <row r="578"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</row>
    <row r="579"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</row>
    <row r="580"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</row>
    <row r="581"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</row>
    <row r="582"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</row>
    <row r="583"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</row>
    <row r="584"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</row>
    <row r="585"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</row>
    <row r="586"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</row>
    <row r="587"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</row>
    <row r="588"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</row>
    <row r="589"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</row>
    <row r="590"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</row>
    <row r="591"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</row>
    <row r="592"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</row>
    <row r="593"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</row>
    <row r="594"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</row>
    <row r="595"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</row>
    <row r="596"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</row>
    <row r="597"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</row>
    <row r="598"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</row>
    <row r="599"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</row>
    <row r="600"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</row>
    <row r="601"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</row>
    <row r="602"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</row>
    <row r="603"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</row>
    <row r="604"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</row>
    <row r="605"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</row>
    <row r="606"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</row>
    <row r="607"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</row>
    <row r="608"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</row>
    <row r="609"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</row>
    <row r="610"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</row>
    <row r="611"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</row>
    <row r="612"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</row>
    <row r="613"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</row>
    <row r="614"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</row>
    <row r="615"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</row>
    <row r="616"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</row>
    <row r="617"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</row>
    <row r="618"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</row>
    <row r="619"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</row>
    <row r="620"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</row>
    <row r="621"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</row>
    <row r="622"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</row>
    <row r="623"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</row>
    <row r="624"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</row>
    <row r="625"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</row>
    <row r="626"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</row>
    <row r="627"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</row>
    <row r="628"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</row>
    <row r="629"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</row>
    <row r="630"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</row>
    <row r="631"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</row>
    <row r="632"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</row>
    <row r="633"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</row>
    <row r="634"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</row>
    <row r="635"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</row>
    <row r="636"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</row>
    <row r="637"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</row>
    <row r="638"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</row>
    <row r="639"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</row>
    <row r="640"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</row>
    <row r="641"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</row>
    <row r="642"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</row>
    <row r="643"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</row>
    <row r="644"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</row>
    <row r="645"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</row>
    <row r="646"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</row>
    <row r="647"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</row>
    <row r="648"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</row>
    <row r="649"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</row>
    <row r="650"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</row>
    <row r="651"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</row>
    <row r="652"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</row>
    <row r="653"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</row>
    <row r="654"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</row>
    <row r="655"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</row>
    <row r="656"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</row>
    <row r="657"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</row>
    <row r="658"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</row>
    <row r="659"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</row>
    <row r="660"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</row>
    <row r="661"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</row>
    <row r="662"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</row>
    <row r="663"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</row>
    <row r="664"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</row>
    <row r="665"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</row>
    <row r="666"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</row>
    <row r="667"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</row>
    <row r="668"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</row>
    <row r="669"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</row>
    <row r="670"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</row>
    <row r="671"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</row>
    <row r="672"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</row>
    <row r="673"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</row>
    <row r="674"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</row>
    <row r="675"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</row>
    <row r="676"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</row>
    <row r="677"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</row>
    <row r="678"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</row>
    <row r="679"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</row>
    <row r="680"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</row>
    <row r="681"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</row>
    <row r="682"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</row>
    <row r="683"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</row>
    <row r="684"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</row>
    <row r="685"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</row>
    <row r="686"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</row>
    <row r="687"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</row>
    <row r="688"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</row>
    <row r="689"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</row>
    <row r="690"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</row>
    <row r="691"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</row>
    <row r="692"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</row>
    <row r="693"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</row>
    <row r="694"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</row>
    <row r="695"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</row>
    <row r="696"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</row>
    <row r="697"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</row>
    <row r="698"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</row>
    <row r="699"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</row>
    <row r="700"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</row>
    <row r="701"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</row>
    <row r="702"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</row>
    <row r="703"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</row>
    <row r="704"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</row>
    <row r="705"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</row>
    <row r="706"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</row>
    <row r="707"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</row>
    <row r="708"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</row>
    <row r="709"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</row>
    <row r="710"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</row>
    <row r="711"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</row>
    <row r="712"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</row>
    <row r="713"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</row>
    <row r="714"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</row>
    <row r="715"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</row>
    <row r="716"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</row>
    <row r="717"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</row>
    <row r="718"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</row>
    <row r="719"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</row>
    <row r="720"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</row>
    <row r="721"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</row>
    <row r="722"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</row>
    <row r="723"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</row>
    <row r="724"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</row>
    <row r="725"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</row>
    <row r="726"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</row>
    <row r="727"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</row>
    <row r="728"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</row>
    <row r="729"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</row>
    <row r="730"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</row>
    <row r="731"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</row>
    <row r="732"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</row>
    <row r="733"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</row>
    <row r="734"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</row>
    <row r="735"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</row>
    <row r="736"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</row>
    <row r="737"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</row>
    <row r="738"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</row>
    <row r="739"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</row>
    <row r="740"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</row>
    <row r="741"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</row>
    <row r="742"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</row>
    <row r="743"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</row>
    <row r="744"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</row>
    <row r="745"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</row>
    <row r="746"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</row>
    <row r="747"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</row>
    <row r="748"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</row>
    <row r="749"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</row>
    <row r="750"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</row>
    <row r="751"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</row>
    <row r="752"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</row>
    <row r="753"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</row>
    <row r="754"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</row>
    <row r="755"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</row>
    <row r="756"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</row>
    <row r="757"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</row>
    <row r="758"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</row>
    <row r="759"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</row>
    <row r="760"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</row>
    <row r="761"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</row>
    <row r="762"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</row>
    <row r="763"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</row>
    <row r="764"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</row>
    <row r="765"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</row>
    <row r="766"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</row>
    <row r="767"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</row>
    <row r="768"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</row>
    <row r="769"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</row>
    <row r="770"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</row>
    <row r="771"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</row>
    <row r="772"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</row>
    <row r="773"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</row>
    <row r="774"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</row>
    <row r="775"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</row>
    <row r="776"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</row>
    <row r="777"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</row>
    <row r="778"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</row>
    <row r="779"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</row>
    <row r="780"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</row>
    <row r="781"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</row>
    <row r="782"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</row>
    <row r="783"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</row>
    <row r="784"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</row>
    <row r="785"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</row>
    <row r="786"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</row>
    <row r="787"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</row>
    <row r="788"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</row>
    <row r="789"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</row>
    <row r="790"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</row>
    <row r="791"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</row>
    <row r="792"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</row>
    <row r="793"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</row>
    <row r="794"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</row>
    <row r="795"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</row>
    <row r="796"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</row>
    <row r="797"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</row>
    <row r="798"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</row>
    <row r="799"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</row>
    <row r="800"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</row>
    <row r="801"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</row>
    <row r="802"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</row>
    <row r="803"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</row>
    <row r="804"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</row>
    <row r="805"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</row>
    <row r="806"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</row>
    <row r="807"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</row>
    <row r="808"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</row>
    <row r="809"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</row>
    <row r="810"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</row>
    <row r="811"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</row>
    <row r="812"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</row>
    <row r="813"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</row>
    <row r="814"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</row>
    <row r="815"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</row>
    <row r="816"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</row>
    <row r="817"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</row>
    <row r="818"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</row>
    <row r="819"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</row>
    <row r="820"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</row>
    <row r="821"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</row>
    <row r="822"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</row>
    <row r="823"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</row>
    <row r="824"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</row>
    <row r="825"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</row>
    <row r="826"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</row>
    <row r="827"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</row>
    <row r="828"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</row>
    <row r="829"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</row>
    <row r="830"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</row>
    <row r="831"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</row>
    <row r="832"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</row>
    <row r="833"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</row>
    <row r="834"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</row>
    <row r="835"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</row>
    <row r="836"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</row>
    <row r="837"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</row>
    <row r="838"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</row>
    <row r="839"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</row>
    <row r="840"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</row>
    <row r="841"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</row>
    <row r="842"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</row>
    <row r="843"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</row>
    <row r="844"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</row>
    <row r="845"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</row>
    <row r="846"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</row>
    <row r="847"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</row>
    <row r="848"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</row>
    <row r="849"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</row>
    <row r="850"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</row>
    <row r="851"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</row>
    <row r="852"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</row>
    <row r="853"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</row>
    <row r="854"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</row>
    <row r="855"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</row>
    <row r="856"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</row>
    <row r="857"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</row>
    <row r="858"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</row>
    <row r="859"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</row>
    <row r="860"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</row>
    <row r="861"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</row>
    <row r="862"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</row>
    <row r="863"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</row>
    <row r="864"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</row>
    <row r="865"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</row>
    <row r="866"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</row>
    <row r="867"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</row>
    <row r="868"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</row>
    <row r="869"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</row>
    <row r="870"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</row>
    <row r="871"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</row>
    <row r="872"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</row>
    <row r="873"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</row>
    <row r="874"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</row>
    <row r="875"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</row>
    <row r="876"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</row>
    <row r="877"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</row>
    <row r="878"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</row>
    <row r="879"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</row>
    <row r="880"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</row>
    <row r="881"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</row>
    <row r="882"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</row>
    <row r="883"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</row>
    <row r="884"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</row>
    <row r="885"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</row>
    <row r="886"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</row>
    <row r="887"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</row>
    <row r="888"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</row>
    <row r="889"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</row>
    <row r="890"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</row>
    <row r="891"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</row>
    <row r="892"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</row>
    <row r="893"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</row>
    <row r="894"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</row>
    <row r="895"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</row>
    <row r="896"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</row>
    <row r="897"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</row>
    <row r="898"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</row>
    <row r="899"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</row>
    <row r="900"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</row>
    <row r="901"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</row>
    <row r="902"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</row>
    <row r="903"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</row>
    <row r="904"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</row>
    <row r="905"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</row>
    <row r="906"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</row>
    <row r="907"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</row>
    <row r="908"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</row>
    <row r="909"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</row>
    <row r="910"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</row>
    <row r="911"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</row>
    <row r="912"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</row>
    <row r="913"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</row>
    <row r="914"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</row>
    <row r="915"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</row>
    <row r="916"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</row>
    <row r="917"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</row>
    <row r="918"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</row>
    <row r="919"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</row>
    <row r="920"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</row>
    <row r="921"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</row>
    <row r="922"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</row>
    <row r="923"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</row>
    <row r="924"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</row>
    <row r="925"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</row>
    <row r="926"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</row>
    <row r="927"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</row>
    <row r="928"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</row>
    <row r="929"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</row>
    <row r="930"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</row>
    <row r="931"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</row>
    <row r="932"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</row>
    <row r="933"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</row>
    <row r="934"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</row>
    <row r="935"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</row>
    <row r="936"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</row>
    <row r="937"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</row>
    <row r="938"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</row>
    <row r="939"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</row>
    <row r="940"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</row>
    <row r="941"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</row>
    <row r="942"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</row>
    <row r="943"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</row>
    <row r="944"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</row>
    <row r="945"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</row>
    <row r="946"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</row>
    <row r="947"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</row>
    <row r="948"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</row>
    <row r="949"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</row>
    <row r="950"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</row>
    <row r="951"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</row>
    <row r="952"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</row>
    <row r="953"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</row>
    <row r="954"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</row>
    <row r="955"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</row>
    <row r="956"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</row>
    <row r="957"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</row>
    <row r="958"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</row>
    <row r="959"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</row>
    <row r="960"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</row>
    <row r="961"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</row>
    <row r="962"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</row>
    <row r="963"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</row>
    <row r="964"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</row>
    <row r="965"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</row>
    <row r="966"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</row>
    <row r="967"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</row>
    <row r="968"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</row>
    <row r="969"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</row>
    <row r="970"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</row>
    <row r="971"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</row>
    <row r="972"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</row>
    <row r="973"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</row>
    <row r="974"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</row>
    <row r="975"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</row>
    <row r="976"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</row>
    <row r="977"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</row>
    <row r="978"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</row>
    <row r="979"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</row>
    <row r="980"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</row>
    <row r="981"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</row>
    <row r="982"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</row>
    <row r="983"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</row>
    <row r="984"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</row>
    <row r="985"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</row>
    <row r="986"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</row>
    <row r="987"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</row>
    <row r="988"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</row>
    <row r="989"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</row>
    <row r="990"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</row>
    <row r="991"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</row>
    <row r="992"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</row>
    <row r="993"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</row>
    <row r="994"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</row>
    <row r="995"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</row>
    <row r="996"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</row>
    <row r="997"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</row>
    <row r="998"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</row>
    <row r="999"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</row>
    <row r="1000"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</row>
  </sheetData>
  <drawing r:id="rId1"/>
</worksheet>
</file>