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ctor\travelex\ARCUS\"/>
    </mc:Choice>
  </mc:AlternateContent>
  <xr:revisionPtr revIDLastSave="0" documentId="13_ncr:1_{8192A758-91CF-4C8B-9A79-0417867316B1}" xr6:coauthVersionLast="41" xr6:coauthVersionMax="41" xr10:uidLastSave="{00000000-0000-0000-0000-000000000000}"/>
  <bookViews>
    <workbookView xWindow="-120" yWindow="-120" windowWidth="29040" windowHeight="15840" tabRatio="611" firstSheet="1" activeTab="4" xr2:uid="{00000000-000D-0000-FFFF-FFFF00000000}"/>
  </bookViews>
  <sheets>
    <sheet name="bySize" sheetId="8" r:id="rId1"/>
    <sheet name="byUncertainty" sheetId="10" r:id="rId2"/>
    <sheet name="byComplexity" sheetId="14" r:id="rId3"/>
    <sheet name="Cone of Uncertainty" sheetId="15" r:id="rId4"/>
    <sheet name="Features_report" sheetId="2" r:id="rId5"/>
    <sheet name="SETUP" sheetId="3" r:id="rId6"/>
  </sheets>
  <definedNames>
    <definedName name="_xlnm._FilterDatabase" localSheetId="4" hidden="1">Features_report!$A$2:$J$2</definedName>
    <definedName name="BusinessUncertainty">SETUP!$N$3:$N$5</definedName>
    <definedName name="lst_tshirt">SETUP!#REF!</definedName>
    <definedName name="lst_tshirt_bu">SETUP!$B$2:$E$9</definedName>
    <definedName name="lst_tshirt_tc">SETUP!$B$11:$E$18</definedName>
    <definedName name="TechnicalComplexity">SETUP!$R$3:$R$5</definedName>
    <definedName name="TShirtPerSprints">SETUP!$I$3:$J$9</definedName>
  </definedName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5" l="1"/>
  <c r="D9" i="15"/>
  <c r="D8" i="15"/>
  <c r="D6" i="15"/>
  <c r="D4" i="15"/>
  <c r="K4" i="2" l="1"/>
  <c r="K5" i="2"/>
  <c r="K6" i="2"/>
  <c r="K8" i="2"/>
  <c r="K3" i="2"/>
  <c r="H21" i="2" l="1"/>
  <c r="H14" i="2"/>
  <c r="H8" i="2"/>
  <c r="K14" i="2" l="1"/>
  <c r="G14" i="2" s="1"/>
  <c r="K21" i="2"/>
  <c r="G21" i="2" s="1"/>
  <c r="G8" i="2"/>
  <c r="I8" i="2"/>
  <c r="I14" i="2" l="1"/>
  <c r="I21" i="2"/>
  <c r="H4" i="2"/>
  <c r="H5" i="2"/>
  <c r="H6" i="2"/>
  <c r="H7" i="2"/>
  <c r="K7" i="2" s="1"/>
  <c r="H9" i="2"/>
  <c r="K9" i="2" s="1"/>
  <c r="H10" i="2"/>
  <c r="K10" i="2" s="1"/>
  <c r="H11" i="2"/>
  <c r="K11" i="2" s="1"/>
  <c r="H12" i="2"/>
  <c r="K12" i="2" s="1"/>
  <c r="H13" i="2"/>
  <c r="K13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2" i="2"/>
  <c r="K22" i="2" s="1"/>
  <c r="H23" i="2"/>
  <c r="K23" i="2" s="1"/>
  <c r="H24" i="2"/>
  <c r="K24" i="2" s="1"/>
  <c r="H25" i="2"/>
  <c r="K25" i="2" s="1"/>
  <c r="H3" i="2"/>
  <c r="I3" i="2" l="1"/>
  <c r="G3" i="2"/>
  <c r="G13" i="2"/>
  <c r="I23" i="2"/>
  <c r="G15" i="2"/>
  <c r="I24" i="2"/>
  <c r="I20" i="2"/>
  <c r="G25" i="2"/>
  <c r="G16" i="2"/>
  <c r="G22" i="2"/>
  <c r="I9" i="2"/>
  <c r="I7" i="2"/>
  <c r="I10" i="2"/>
  <c r="G11" i="2"/>
  <c r="G6" i="2"/>
  <c r="I6" i="2"/>
  <c r="I18" i="2"/>
  <c r="I19" i="2"/>
  <c r="I17" i="2"/>
  <c r="I12" i="2"/>
  <c r="G5" i="2"/>
  <c r="I5" i="2"/>
  <c r="G9" i="2" l="1"/>
  <c r="G20" i="2"/>
  <c r="I16" i="2"/>
  <c r="G7" i="2"/>
  <c r="I25" i="2"/>
  <c r="G19" i="2"/>
  <c r="I22" i="2"/>
  <c r="G17" i="2"/>
  <c r="G24" i="2"/>
  <c r="G12" i="2"/>
  <c r="I13" i="2"/>
  <c r="G18" i="2"/>
  <c r="I11" i="2"/>
  <c r="G10" i="2"/>
  <c r="I15" i="2"/>
  <c r="G23" i="2"/>
  <c r="I4" i="2"/>
  <c r="H26" i="2"/>
  <c r="G4" i="2"/>
  <c r="C10" i="15" l="1"/>
  <c r="C6" i="15"/>
  <c r="I26" i="2"/>
  <c r="C8" i="15" s="1"/>
  <c r="G26" i="2"/>
  <c r="C4" i="15" s="1"/>
</calcChain>
</file>

<file path=xl/sharedStrings.xml><?xml version="1.0" encoding="utf-8"?>
<sst xmlns="http://schemas.openxmlformats.org/spreadsheetml/2006/main" count="199" uniqueCount="72">
  <si>
    <t>Summary</t>
  </si>
  <si>
    <t>Description</t>
  </si>
  <si>
    <t>High</t>
  </si>
  <si>
    <t>Medium</t>
  </si>
  <si>
    <t>Low</t>
  </si>
  <si>
    <t>Epic/Theme</t>
  </si>
  <si>
    <t>Sprints</t>
  </si>
  <si>
    <t>T-Shirt Sizing</t>
  </si>
  <si>
    <t>ID</t>
  </si>
  <si>
    <t>Business Uncertainty M</t>
  </si>
  <si>
    <t>Business Uncertainty H</t>
  </si>
  <si>
    <t>BEST CASE</t>
  </si>
  <si>
    <t>WORST CASE</t>
  </si>
  <si>
    <t>MOST LIKELY</t>
  </si>
  <si>
    <t>%tage</t>
  </si>
  <si>
    <t>CONE_UNCERT</t>
  </si>
  <si>
    <t>TSHIRT</t>
  </si>
  <si>
    <t>Technical Complexity  M</t>
  </si>
  <si>
    <t>Technical Complexity  H</t>
  </si>
  <si>
    <t>Small</t>
  </si>
  <si>
    <t>Large</t>
  </si>
  <si>
    <t>Number of features</t>
  </si>
  <si>
    <t>Number of Sprints
BEST CASE</t>
  </si>
  <si>
    <t>Number of Sprints
MOST LIKELY</t>
  </si>
  <si>
    <t>Number of Sprints
WORST CASE</t>
  </si>
  <si>
    <t>Total</t>
  </si>
  <si>
    <t>Technical Complexity</t>
  </si>
  <si>
    <t>Business Uncertainty</t>
  </si>
  <si>
    <t>Business Uncertainty / Size</t>
  </si>
  <si>
    <t>Technical Complexity / Size</t>
  </si>
  <si>
    <t>XLarge</t>
  </si>
  <si>
    <t>XSmall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</si>
  <si>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</si>
  <si>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</si>
  <si>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</si>
  <si>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</si>
  <si>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</si>
  <si>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</si>
  <si>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</si>
  <si>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</si>
  <si>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</si>
  <si>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</si>
  <si>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</si>
  <si>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</si>
  <si>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</si>
  <si>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</si>
  <si>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</si>
  <si>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</si>
  <si>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</si>
  <si>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</si>
  <si>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</si>
  <si>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</si>
  <si>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Zero</t>
  </si>
  <si>
    <t>Business Uncertainty Values</t>
  </si>
  <si>
    <t>Technical Complexity Values</t>
  </si>
  <si>
    <t>TShirt Sizing</t>
  </si>
  <si>
    <t>Sprints per TShirt Size  Values</t>
  </si>
  <si>
    <t>XXSmall</t>
  </si>
  <si>
    <t>Xlarge</t>
  </si>
  <si>
    <t>Feature 21</t>
  </si>
  <si>
    <t>Feature 22</t>
  </si>
  <si>
    <t>Feature 23</t>
  </si>
  <si>
    <t>s</t>
  </si>
  <si>
    <t>Best Case</t>
  </si>
  <si>
    <t>Threshold</t>
  </si>
  <si>
    <t>X</t>
  </si>
  <si>
    <t>Y</t>
  </si>
  <si>
    <t>Most Likely</t>
  </si>
  <si>
    <t>Worst Case</t>
  </si>
  <si>
    <t>Length of threshold</t>
  </si>
  <si>
    <r>
      <rPr>
        <b/>
        <i/>
        <sz val="11"/>
        <color theme="1"/>
        <rFont val="Calibri"/>
        <family val="2"/>
        <scheme val="minor"/>
      </rPr>
      <t>Note</t>
    </r>
    <r>
      <rPr>
        <i/>
        <sz val="11"/>
        <color theme="1"/>
        <rFont val="Calibri"/>
        <family val="2"/>
        <scheme val="minor"/>
      </rPr>
      <t>: Labels added manually.</t>
    </r>
  </si>
  <si>
    <t>Threasheold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</si>
</sst>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7.5"/>
      <color rgb="FF000000"/>
      <name val="Arial"/>
      <family val="2"/>
    </font>
    <font>
      <b/>
      <sz val="10"/>
      <color indexed="8"/>
      <name val="Calibri"/>
      <family val="2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</font>
    <font>
      <b/>
      <sz val="14"/>
      <color rgb="FFFFFFFF"/>
      <name val="Calibri"/>
      <family val="2"/>
    </font>
    <font>
      <sz val="14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1E14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8" fillId="0" borderId="0" xfId="0" applyFont="1"/>
    <xf numFmtId="0" fontId="19" fillId="0" borderId="11" xfId="0" applyFont="1" applyBorder="1" applyAlignment="1">
      <alignment vertical="top" wrapText="1"/>
    </xf>
    <xf numFmtId="0" fontId="21" fillId="33" borderId="10" xfId="0" applyFont="1" applyFill="1" applyBorder="1" applyAlignment="1">
      <alignment horizontal="center" vertical="center" wrapText="1"/>
    </xf>
    <xf numFmtId="0" fontId="0" fillId="0" borderId="10" xfId="0" applyBorder="1"/>
    <xf numFmtId="9" fontId="0" fillId="0" borderId="10" xfId="0" applyNumberFormat="1" applyBorder="1"/>
    <xf numFmtId="0" fontId="22" fillId="0" borderId="0" xfId="0" applyFont="1" applyAlignment="1">
      <alignment horizontal="center"/>
    </xf>
    <xf numFmtId="0" fontId="18" fillId="0" borderId="0" xfId="0" applyFont="1" applyBorder="1"/>
    <xf numFmtId="0" fontId="28" fillId="35" borderId="12" xfId="0" applyFont="1" applyFill="1" applyBorder="1" applyAlignment="1">
      <alignment horizontal="center" vertical="center" wrapText="1" readingOrder="1"/>
    </xf>
    <xf numFmtId="0" fontId="28" fillId="35" borderId="0" xfId="0" applyFont="1" applyFill="1" applyBorder="1" applyAlignment="1">
      <alignment horizontal="center" vertical="center" wrapText="1" readingOrder="1"/>
    </xf>
    <xf numFmtId="0" fontId="29" fillId="37" borderId="12" xfId="0" applyFont="1" applyFill="1" applyBorder="1" applyAlignment="1">
      <alignment horizontal="center" vertical="center" wrapText="1" readingOrder="1"/>
    </xf>
    <xf numFmtId="0" fontId="29" fillId="37" borderId="12" xfId="0" applyFont="1" applyFill="1" applyBorder="1" applyAlignment="1">
      <alignment horizontal="left" vertical="center" wrapText="1" readingOrder="1"/>
    </xf>
    <xf numFmtId="0" fontId="29" fillId="37" borderId="12" xfId="0" applyNumberFormat="1" applyFont="1" applyFill="1" applyBorder="1" applyAlignment="1">
      <alignment horizontal="center" vertical="center" wrapText="1" readingOrder="1"/>
    </xf>
    <xf numFmtId="164" fontId="29" fillId="37" borderId="12" xfId="0" applyNumberFormat="1" applyFont="1" applyFill="1" applyBorder="1" applyAlignment="1">
      <alignment horizontal="center" vertical="center" wrapText="1" readingOrder="1"/>
    </xf>
    <xf numFmtId="164" fontId="29" fillId="37" borderId="13" xfId="0" applyNumberFormat="1" applyFont="1" applyFill="1" applyBorder="1" applyAlignment="1">
      <alignment horizontal="center" vertical="center" wrapText="1" readingOrder="1"/>
    </xf>
    <xf numFmtId="0" fontId="29" fillId="37" borderId="13" xfId="0" applyNumberFormat="1" applyFont="1" applyFill="1" applyBorder="1" applyAlignment="1">
      <alignment horizontal="center" vertical="center" wrapText="1" readingOrder="1"/>
    </xf>
    <xf numFmtId="0" fontId="29" fillId="37" borderId="13" xfId="0" applyFont="1" applyFill="1" applyBorder="1" applyAlignment="1">
      <alignment horizontal="center" vertical="center" wrapText="1" readingOrder="1"/>
    </xf>
    <xf numFmtId="0" fontId="29" fillId="37" borderId="13" xfId="0" applyFont="1" applyFill="1" applyBorder="1" applyAlignment="1">
      <alignment horizontal="left" vertical="center" wrapText="1" readingOrder="1"/>
    </xf>
    <xf numFmtId="2" fontId="27" fillId="36" borderId="0" xfId="0" applyNumberFormat="1" applyFont="1" applyFill="1" applyBorder="1" applyAlignment="1">
      <alignment horizontal="center" vertical="center" wrapText="1" readingOrder="1"/>
    </xf>
    <xf numFmtId="0" fontId="29" fillId="37" borderId="14" xfId="0" applyFont="1" applyFill="1" applyBorder="1" applyAlignment="1">
      <alignment horizontal="center" vertical="center" wrapText="1" readingOrder="1"/>
    </xf>
    <xf numFmtId="0" fontId="29" fillId="37" borderId="14" xfId="0" applyFont="1" applyFill="1" applyBorder="1" applyAlignment="1">
      <alignment horizontal="left" vertical="center" wrapText="1" readingOrder="1"/>
    </xf>
    <xf numFmtId="0" fontId="29" fillId="37" borderId="14" xfId="0" applyNumberFormat="1" applyFont="1" applyFill="1" applyBorder="1" applyAlignment="1">
      <alignment horizontal="center" vertical="center" wrapText="1" readingOrder="1"/>
    </xf>
    <xf numFmtId="0" fontId="13" fillId="34" borderId="10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38" borderId="0" xfId="0" applyFill="1"/>
    <xf numFmtId="0" fontId="18" fillId="0" borderId="0" xfId="0" applyFont="1"/>
    <xf numFmtId="0" fontId="19" fillId="0" borderId="11" xfId="0" applyFont="1" applyBorder="1" applyAlignment="1">
      <alignment vertical="top" wrapText="1"/>
    </xf>
    <xf numFmtId="0" fontId="0" fillId="0" borderId="10" xfId="0" applyBorder="1"/>
    <xf numFmtId="0" fontId="23" fillId="37" borderId="0" xfId="0" applyFont="1" applyFill="1" applyBorder="1" applyAlignment="1">
      <alignment horizontal="left" vertical="center" wrapText="1" readingOrder="1"/>
    </xf>
    <xf numFmtId="10" fontId="23" fillId="37" borderId="0" xfId="0" applyNumberFormat="1" applyFont="1" applyFill="1" applyBorder="1" applyAlignment="1">
      <alignment horizontal="center" vertical="center" wrapText="1" readingOrder="1"/>
    </xf>
    <xf numFmtId="2" fontId="23" fillId="37" borderId="0" xfId="0" applyNumberFormat="1" applyFont="1" applyFill="1" applyBorder="1" applyAlignment="1">
      <alignment horizontal="center" vertical="center" wrapText="1" readingOrder="1"/>
    </xf>
    <xf numFmtId="0" fontId="26" fillId="35" borderId="0" xfId="0" applyFont="1" applyFill="1" applyBorder="1" applyAlignment="1">
      <alignment horizontal="center" vertical="center" wrapText="1" readingOrder="1"/>
    </xf>
    <xf numFmtId="0" fontId="24" fillId="36" borderId="0" xfId="0" applyFont="1" applyFill="1" applyBorder="1" applyAlignment="1">
      <alignment horizontal="left" vertical="center" wrapText="1" readingOrder="1"/>
    </xf>
    <xf numFmtId="10" fontId="24" fillId="36" borderId="0" xfId="0" applyNumberFormat="1" applyFont="1" applyFill="1" applyBorder="1" applyAlignment="1">
      <alignment horizontal="center" vertical="center" wrapText="1" readingOrder="1"/>
    </xf>
    <xf numFmtId="2" fontId="24" fillId="36" borderId="0" xfId="0" applyNumberFormat="1" applyFont="1" applyFill="1" applyBorder="1" applyAlignment="1">
      <alignment horizontal="center" vertical="center" wrapText="1" readingOrder="1"/>
    </xf>
    <xf numFmtId="0" fontId="26" fillId="35" borderId="0" xfId="0" applyFont="1" applyFill="1" applyAlignment="1">
      <alignment horizontal="center" vertical="center" wrapText="1" readingOrder="1"/>
    </xf>
    <xf numFmtId="0" fontId="26" fillId="35" borderId="0" xfId="0" applyFont="1" applyFill="1" applyAlignment="1">
      <alignment horizontal="center" vertical="center" readingOrder="1"/>
    </xf>
    <xf numFmtId="0" fontId="26" fillId="35" borderId="0" xfId="0" applyFont="1" applyFill="1" applyAlignment="1">
      <alignment horizontal="center" vertical="center" wrapText="1"/>
    </xf>
    <xf numFmtId="0" fontId="25" fillId="36" borderId="0" xfId="0" applyFont="1" applyFill="1" applyAlignment="1">
      <alignment horizontal="left" vertical="center" wrapText="1" readingOrder="1"/>
    </xf>
    <xf numFmtId="10" fontId="25" fillId="36" borderId="0" xfId="0" applyNumberFormat="1" applyFont="1" applyFill="1" applyAlignment="1">
      <alignment horizontal="center" vertical="center" wrapText="1" readingOrder="1"/>
    </xf>
    <xf numFmtId="2" fontId="25" fillId="36" borderId="0" xfId="0" applyNumberFormat="1" applyFont="1" applyFill="1" applyAlignment="1">
      <alignment horizontal="center" vertical="center" wrapText="1" readingOrder="1"/>
    </xf>
    <xf numFmtId="0" fontId="23" fillId="0" borderId="0" xfId="0" applyFont="1" applyAlignment="1">
      <alignment horizontal="left"/>
    </xf>
    <xf numFmtId="10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3" fillId="37" borderId="0" xfId="0" applyFont="1" applyFill="1" applyAlignment="1">
      <alignment horizontal="left" vertical="center" wrapText="1" readingOrder="1"/>
    </xf>
    <xf numFmtId="10" fontId="23" fillId="37" borderId="0" xfId="0" applyNumberFormat="1" applyFont="1" applyFill="1" applyAlignment="1">
      <alignment horizontal="center" vertical="center" wrapText="1" readingOrder="1"/>
    </xf>
    <xf numFmtId="2" fontId="23" fillId="37" borderId="0" xfId="0" applyNumberFormat="1" applyFont="1" applyFill="1" applyAlignment="1">
      <alignment horizontal="center" vertical="center" wrapText="1" readingOrder="1"/>
    </xf>
    <xf numFmtId="0" fontId="29" fillId="37" borderId="12" xfId="0" applyFont="1" applyFill="1" applyBorder="1" applyAlignment="1">
      <alignment horizontal="left" vertical="center" wrapText="1" readingOrder="1"/>
    </xf>
    <xf numFmtId="164" fontId="29" fillId="37" borderId="12" xfId="0" applyNumberFormat="1" applyFont="1" applyFill="1" applyBorder="1" applyAlignment="1">
      <alignment horizontal="center" vertical="center" wrapText="1" readingOrder="1"/>
    </xf>
    <xf numFmtId="164" fontId="29" fillId="37" borderId="13" xfId="0" applyNumberFormat="1" applyFont="1" applyFill="1" applyBorder="1" applyAlignment="1">
      <alignment horizontal="center" vertical="center" wrapText="1" readingOrder="1"/>
    </xf>
    <xf numFmtId="0" fontId="29" fillId="37" borderId="13" xfId="0" applyNumberFormat="1" applyFont="1" applyFill="1" applyBorder="1" applyAlignment="1">
      <alignment horizontal="center" vertical="center" wrapText="1" readingOrder="1"/>
    </xf>
    <xf numFmtId="0" fontId="29" fillId="37" borderId="13" xfId="0" applyFont="1" applyFill="1" applyBorder="1" applyAlignment="1">
      <alignment horizontal="center" vertical="center" wrapText="1" readingOrder="1"/>
    </xf>
    <xf numFmtId="0" fontId="29" fillId="37" borderId="13" xfId="0" applyFont="1" applyFill="1" applyBorder="1" applyAlignment="1">
      <alignment horizontal="left" vertical="center" wrapText="1" readingOrder="1"/>
    </xf>
    <xf numFmtId="0" fontId="29" fillId="37" borderId="14" xfId="0" applyFont="1" applyFill="1" applyBorder="1" applyAlignment="1">
      <alignment horizontal="center" vertical="center" wrapText="1" readingOrder="1"/>
    </xf>
    <xf numFmtId="0" fontId="29" fillId="37" borderId="14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39" borderId="18" xfId="0" applyNumberFormat="1" applyFill="1" applyBorder="1" applyAlignment="1">
      <alignment horizontal="center"/>
    </xf>
    <xf numFmtId="2" fontId="0" fillId="39" borderId="19" xfId="0" applyNumberFormat="1" applyFill="1" applyBorder="1" applyAlignment="1">
      <alignment horizontal="center"/>
    </xf>
    <xf numFmtId="2" fontId="0" fillId="39" borderId="20" xfId="0" applyNumberFormat="1" applyFill="1" applyBorder="1" applyAlignment="1">
      <alignment horizontal="center"/>
    </xf>
    <xf numFmtId="2" fontId="0" fillId="39" borderId="21" xfId="0" applyNumberFormat="1" applyFill="1" applyBorder="1" applyAlignment="1">
      <alignment horizontal="center"/>
    </xf>
    <xf numFmtId="2" fontId="0" fillId="40" borderId="18" xfId="0" applyNumberFormat="1" applyFill="1" applyBorder="1" applyAlignment="1">
      <alignment horizontal="center"/>
    </xf>
    <xf numFmtId="2" fontId="0" fillId="40" borderId="19" xfId="0" applyNumberFormat="1" applyFill="1" applyBorder="1" applyAlignment="1">
      <alignment horizontal="center"/>
    </xf>
    <xf numFmtId="2" fontId="0" fillId="40" borderId="20" xfId="0" applyNumberFormat="1" applyFill="1" applyBorder="1" applyAlignment="1">
      <alignment horizontal="center"/>
    </xf>
    <xf numFmtId="2" fontId="0" fillId="40" borderId="21" xfId="0" applyNumberFormat="1" applyFill="1" applyBorder="1" applyAlignment="1">
      <alignment horizontal="center"/>
    </xf>
    <xf numFmtId="2" fontId="0" fillId="41" borderId="18" xfId="0" applyNumberFormat="1" applyFill="1" applyBorder="1" applyAlignment="1">
      <alignment horizontal="center"/>
    </xf>
    <xf numFmtId="2" fontId="0" fillId="41" borderId="19" xfId="0" applyNumberFormat="1" applyFill="1" applyBorder="1" applyAlignment="1">
      <alignment horizontal="center"/>
    </xf>
    <xf numFmtId="2" fontId="0" fillId="41" borderId="20" xfId="0" applyNumberFormat="1" applyFill="1" applyBorder="1" applyAlignment="1">
      <alignment horizontal="center"/>
    </xf>
    <xf numFmtId="2" fontId="0" fillId="41" borderId="21" xfId="0" applyNumberFormat="1" applyFill="1" applyBorder="1" applyAlignment="1">
      <alignment horizontal="center"/>
    </xf>
    <xf numFmtId="0" fontId="30" fillId="0" borderId="0" xfId="0" applyFont="1" applyAlignment="1">
      <alignment wrapText="1"/>
    </xf>
    <xf numFmtId="0" fontId="30" fillId="0" borderId="0" xfId="0" applyFont="1"/>
    <xf numFmtId="0" fontId="0" fillId="0" borderId="0" xfId="0" applyAlignment="1">
      <alignment horizontal="center"/>
    </xf>
    <xf numFmtId="0" fontId="23" fillId="37" borderId="0" xfId="0" applyFont="1" applyFill="1" applyAlignment="1">
      <alignment horizontal="left" vertical="center" wrapText="1" indent="1" readingOrder="1"/>
    </xf>
    <xf numFmtId="0" fontId="0" fillId="39" borderId="18" xfId="0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40" borderId="18" xfId="0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1" borderId="18" xfId="0" applyFill="1" applyBorder="1" applyAlignment="1">
      <alignment horizontal="center" vertical="center"/>
    </xf>
    <xf numFmtId="0" fontId="0" fillId="41" borderId="2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9" fillId="0" borderId="15" xfId="0" applyFont="1" applyFill="1" applyBorder="1" applyAlignment="1">
      <alignment vertical="top" wrapText="1"/>
    </xf>
    <xf numFmtId="0" fontId="19" fillId="0" borderId="16" xfId="0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 wrapText="1"/>
    </xf>
    <xf numFmtId="0" fontId="13" fillId="34" borderId="17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4"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horizontal="center"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 readingOrder="1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numFmt numFmtId="2" formatCode="0.00"/>
    </dxf>
    <dxf>
      <numFmt numFmtId="14" formatCode="0.00%"/>
    </dxf>
    <dxf>
      <numFmt numFmtId="14" formatCode="0.00%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wrapText="1" indent="1" readingOrder="1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wrapText="1" indent="1" readingOrder="1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wrapText="1" indent="1" readingOrder="1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wrapText="1" readingOrder="1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wrapText="1" readingOrder="1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wrapText="1" inden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b/>
        <sz val="12"/>
        <color rgb="FFFFFFFF"/>
      </font>
      <fill>
        <patternFill patternType="solid">
          <fgColor indexed="64"/>
          <bgColor rgb="FFF01E14"/>
        </patternFill>
      </fill>
      <alignment vertical="center" readingOrder="1"/>
    </dxf>
    <dxf>
      <font>
        <b/>
        <sz val="12"/>
        <color rgb="FFFFFFFF"/>
      </font>
      <fill>
        <patternFill patternType="solid">
          <fgColor indexed="64"/>
          <bgColor rgb="FFF01E14"/>
        </patternFill>
      </fill>
      <alignment vertical="center" readingOrder="1"/>
    </dxf>
    <dxf>
      <alignment horizontal="center" readingOrder="0"/>
    </dxf>
    <dxf>
      <alignment wrapText="1" readingOrder="0"/>
    </dxf>
    <dxf>
      <alignment horizontal="center" vertical="center" readingOrder="0"/>
    </dxf>
    <dxf>
      <alignment wrapText="1" readingOrder="0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alignment horizontal="center" readingOrder="1"/>
    </dxf>
    <dxf>
      <numFmt numFmtId="2" formatCode="0.00"/>
    </dxf>
    <dxf>
      <numFmt numFmtId="14" formatCode="0.00%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ill>
        <patternFill patternType="solid">
          <fgColor indexed="64"/>
          <bgColor theme="0" tint="-4.9989318521683403E-2"/>
        </patternFill>
      </fill>
      <alignment vertical="center" wrapText="1" readingOrder="1"/>
    </dxf>
    <dxf>
      <font>
        <b/>
        <sz val="12"/>
        <color auto="1"/>
      </font>
      <fill>
        <patternFill patternType="solid">
          <fgColor indexed="64"/>
          <bgColor rgb="FFBEBEBE"/>
        </patternFill>
      </fill>
      <alignment vertical="center" wrapText="1" readingOrder="1"/>
    </dxf>
    <dxf>
      <font>
        <b/>
        <sz val="12"/>
        <color auto="1"/>
      </font>
      <fill>
        <patternFill patternType="solid">
          <fgColor indexed="64"/>
          <bgColor rgb="FFBEBEBE"/>
        </patternFill>
      </fill>
      <alignment vertical="center" wrapText="1" readingOrder="1"/>
    </dxf>
    <dxf>
      <font>
        <b/>
        <sz val="12"/>
        <color rgb="FFFFFFFF"/>
      </font>
      <fill>
        <patternFill patternType="solid">
          <fgColor indexed="64"/>
          <bgColor rgb="FFF01E14"/>
        </patternFill>
      </fill>
      <alignment vertical="center" readingOrder="1"/>
    </dxf>
    <dxf>
      <font>
        <b/>
        <sz val="12"/>
        <color rgb="FFFFFFFF"/>
      </font>
      <fill>
        <patternFill patternType="solid">
          <fgColor indexed="64"/>
          <bgColor rgb="FFF01E14"/>
        </patternFill>
      </fill>
      <alignment vertical="center" readingOrder="1"/>
    </dxf>
    <dxf>
      <font>
        <b/>
        <sz val="12"/>
        <color rgb="FFFFFFFF"/>
      </font>
      <fill>
        <patternFill patternType="solid">
          <fgColor indexed="64"/>
          <bgColor rgb="FFF01E14"/>
        </patternFill>
      </fill>
    </dxf>
    <dxf>
      <font>
        <b/>
        <sz val="12"/>
        <color rgb="FFFFFFFF"/>
      </font>
      <fill>
        <patternFill patternType="solid">
          <fgColor indexed="64"/>
          <bgColor rgb="FFF01E14"/>
        </patternFill>
      </fill>
    </dxf>
    <dxf>
      <font>
        <color auto="1"/>
      </font>
    </dxf>
    <dxf>
      <alignment horizontal="center" readingOrder="0"/>
    </dxf>
    <dxf>
      <alignment wrapText="1" readingOrder="0"/>
    </dxf>
    <dxf>
      <font>
        <b val="0"/>
      </font>
    </dxf>
    <dxf>
      <alignment horizontal="center" vertical="center" readingOrder="0"/>
    </dxf>
    <dxf>
      <alignment wrapText="1" readingOrder="0"/>
    </dxf>
    <dxf>
      <font>
        <sz val="14"/>
      </font>
    </dxf>
    <dxf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1"/>
      </font>
    </dxf>
    <dxf>
      <font>
        <color theme="1"/>
      </font>
    </dxf>
    <dxf>
      <numFmt numFmtId="14" formatCode="0.00%"/>
    </dxf>
    <dxf>
      <numFmt numFmtId="2" formatCode="0.00"/>
    </dxf>
    <dxf>
      <numFmt numFmtId="2" formatCode="0.00"/>
    </dxf>
    <dxf>
      <alignment horizontal="left" readingOrder="1"/>
    </dxf>
    <dxf>
      <alignment horizontal="center" readingOrder="1"/>
    </dxf>
    <dxf>
      <alignment horizontal="left" readingOrder="1"/>
    </dxf>
    <dxf>
      <alignment horizontal="center" readingOrder="1"/>
    </dxf>
    <dxf>
      <font>
        <sz val="12"/>
      </font>
    </dxf>
    <dxf>
      <font>
        <sz val="12"/>
      </font>
    </dxf>
    <dxf>
      <font>
        <color auto="1"/>
      </font>
      <fill>
        <patternFill patternType="solid">
          <fgColor indexed="64"/>
          <bgColor rgb="FFBEBEBE"/>
        </patternFill>
      </fill>
      <alignment wrapText="1" readingOrder="1"/>
    </dxf>
    <dxf>
      <font>
        <color auto="1"/>
      </font>
      <fill>
        <patternFill patternType="solid">
          <fgColor indexed="64"/>
          <bgColor rgb="FFBEBEBE"/>
        </patternFill>
      </fill>
      <alignment wrapText="1" readingOrder="1"/>
    </dxf>
    <dxf>
      <font>
        <color rgb="FF393939"/>
      </font>
      <fill>
        <patternFill>
          <bgColor indexed="64"/>
        </patternFill>
      </fill>
    </dxf>
    <dxf>
      <font>
        <color rgb="FF393939"/>
      </font>
      <fill>
        <patternFill>
          <bgColor indexed="64"/>
        </patternFill>
      </fill>
    </dxf>
    <dxf>
      <font>
        <color auto="1"/>
      </font>
      <fill>
        <patternFill patternType="solid">
          <fgColor indexed="64"/>
          <bgColor rgb="FFBEBEBE"/>
        </patternFill>
      </fill>
      <alignment wrapText="1" readingOrder="1"/>
    </dxf>
    <dxf>
      <font>
        <color auto="1"/>
      </font>
      <fill>
        <patternFill patternType="solid">
          <fgColor indexed="64"/>
          <bgColor rgb="FFBEBEBE"/>
        </patternFill>
      </fill>
      <alignment wrapText="1" readingOrder="1"/>
    </dxf>
    <dxf>
      <alignment horizontal="center" readingOrder="1"/>
    </dxf>
    <dxf>
      <alignment horizontal="center" readingOrder="1"/>
    </dxf>
    <dxf>
      <font>
        <sz val="9"/>
        <color rgb="FFFFFFFF"/>
      </font>
      <fill>
        <patternFill patternType="solid">
          <fgColor indexed="64"/>
          <bgColor rgb="FFF01E14"/>
        </patternFill>
      </fill>
      <alignment horizontal="left" wrapText="1" readingOrder="1"/>
    </dxf>
    <dxf>
      <font>
        <sz val="9"/>
        <color rgb="FFFFFFFF"/>
      </font>
      <fill>
        <patternFill patternType="solid">
          <fgColor indexed="64"/>
          <bgColor rgb="FFF01E14"/>
        </patternFill>
      </fill>
      <alignment horizontal="left" wrapText="1" readingOrder="1"/>
    </dxf>
    <dxf>
      <font>
        <sz val="14"/>
      </font>
    </dxf>
    <dxf>
      <font>
        <sz val="14"/>
      </font>
    </dxf>
    <dxf>
      <font>
        <sz val="12"/>
      </font>
    </dxf>
    <dxf>
      <alignment horizontal="left" readingOrder="0"/>
    </dxf>
    <dxf>
      <alignment horizontal="left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[ABC Template v1.1_vc.xlsx]bySize!PivotTable4</c:name>
    <c:fmtId val="55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spPr>
          <a:solidFill>
            <a:srgbClr val="FF0000"/>
          </a:solidFill>
        </c:spPr>
      </c:pivotFmt>
      <c:pivotFmt>
        <c:idx val="6"/>
        <c:spPr>
          <a:solidFill>
            <a:srgbClr val="C00000"/>
          </a:solidFill>
        </c:spPr>
      </c:pivotFmt>
      <c:pivotFmt>
        <c:idx val="7"/>
        <c:spPr>
          <a:solidFill>
            <a:srgbClr val="FFC000"/>
          </a:solidFill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</c:spPr>
      </c:pivotFmt>
      <c:pivotFmt>
        <c:idx val="9"/>
        <c:spPr>
          <a:solidFill>
            <a:srgbClr val="00B050"/>
          </a:solidFill>
        </c:spPr>
        <c:dLbl>
          <c:idx val="0"/>
          <c:layout>
            <c:manualLayout>
              <c:x val="2.1261644353952322E-4"/>
              <c:y val="7.3126046957440904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</c:spPr>
        <c:dLbl>
          <c:idx val="0"/>
          <c:layout>
            <c:manualLayout>
              <c:x val="4.9521853246605047E-2"/>
              <c:y val="1.3651877133105802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6.5598779557589623E-2"/>
              <c:y val="9.1012514220705342E-3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bySize!$B$3</c:f>
              <c:strCache>
                <c:ptCount val="1"/>
                <c:pt idx="0">
                  <c:v>%tage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DD-4517-A88B-1264A6D92DF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2-0DDD-4517-A88B-1264A6D92DF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0DDD-4517-A88B-1264A6D92DFD}"/>
              </c:ext>
            </c:extLst>
          </c:dPt>
          <c:dPt>
            <c:idx val="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0DDD-4517-A88B-1264A6D92DFD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8-0DDD-4517-A88B-1264A6D92DFD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0DDD-4517-A88B-1264A6D92DFD}"/>
              </c:ext>
            </c:extLst>
          </c:dPt>
          <c:dLbls>
            <c:dLbl>
              <c:idx val="0"/>
              <c:layout>
                <c:manualLayout>
                  <c:x val="-6.5598779557589623E-2"/>
                  <c:y val="9.101251422070534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DD-4517-A88B-1264A6D92DFD}"/>
                </c:ext>
              </c:extLst>
            </c:dLbl>
            <c:dLbl>
              <c:idx val="1"/>
              <c:layout>
                <c:manualLayout>
                  <c:x val="4.9521853246605047E-2"/>
                  <c:y val="1.36518771331058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DD-4517-A88B-1264A6D92DFD}"/>
                </c:ext>
              </c:extLst>
            </c:dLbl>
            <c:dLbl>
              <c:idx val="2"/>
              <c:layout>
                <c:manualLayout>
                  <c:x val="2.1261644353952322E-4"/>
                  <c:y val="7.312604695744090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DD-4517-A88B-1264A6D92DFD}"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bySize!$A$4:$A$10</c:f>
              <c:strCache>
                <c:ptCount val="6"/>
                <c:pt idx="0">
                  <c:v>Zero</c:v>
                </c:pt>
                <c:pt idx="1">
                  <c:v>XXSmall</c:v>
                </c:pt>
                <c:pt idx="2">
                  <c:v>XSmall</c:v>
                </c:pt>
                <c:pt idx="3">
                  <c:v>Small</c:v>
                </c:pt>
                <c:pt idx="4">
                  <c:v>Medium</c:v>
                </c:pt>
                <c:pt idx="5">
                  <c:v>Large</c:v>
                </c:pt>
              </c:strCache>
            </c:strRef>
          </c:cat>
          <c:val>
            <c:numRef>
              <c:f>bySize!$B$4:$B$10</c:f>
              <c:numCache>
                <c:formatCode>0.00%</c:formatCode>
                <c:ptCount val="6"/>
                <c:pt idx="0">
                  <c:v>0</c:v>
                </c:pt>
                <c:pt idx="1">
                  <c:v>2.4390243902439025E-2</c:v>
                </c:pt>
                <c:pt idx="2">
                  <c:v>6.5040650406504072E-2</c:v>
                </c:pt>
                <c:pt idx="3">
                  <c:v>0.13008130081300814</c:v>
                </c:pt>
                <c:pt idx="4">
                  <c:v>0.3902439024390244</c:v>
                </c:pt>
                <c:pt idx="5">
                  <c:v>0.3902439024390244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DD-4517-A88B-1264A6D92DFD}"/>
            </c:ext>
          </c:extLst>
        </c:ser>
        <c:ser>
          <c:idx val="1"/>
          <c:order val="1"/>
          <c:tx>
            <c:strRef>
              <c:f>bySize!$C$3</c:f>
              <c:strCache>
                <c:ptCount val="1"/>
                <c:pt idx="0">
                  <c:v>Number of features</c:v>
                </c:pt>
              </c:strCache>
            </c:strRef>
          </c:tx>
          <c:cat>
            <c:strRef>
              <c:f>bySize!$A$4:$A$10</c:f>
              <c:strCache>
                <c:ptCount val="6"/>
                <c:pt idx="0">
                  <c:v>Zero</c:v>
                </c:pt>
                <c:pt idx="1">
                  <c:v>XXSmall</c:v>
                </c:pt>
                <c:pt idx="2">
                  <c:v>XSmall</c:v>
                </c:pt>
                <c:pt idx="3">
                  <c:v>Small</c:v>
                </c:pt>
                <c:pt idx="4">
                  <c:v>Medium</c:v>
                </c:pt>
                <c:pt idx="5">
                  <c:v>Large</c:v>
                </c:pt>
              </c:strCache>
            </c:strRef>
          </c:cat>
          <c:val>
            <c:numRef>
              <c:f>bySize!$C$4:$C$10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DD-4517-A88B-1264A6D92DFD}"/>
            </c:ext>
          </c:extLst>
        </c:ser>
        <c:ser>
          <c:idx val="2"/>
          <c:order val="2"/>
          <c:tx>
            <c:strRef>
              <c:f>bySize!$D$3</c:f>
              <c:strCache>
                <c:ptCount val="1"/>
                <c:pt idx="0">
                  <c:v>Number of Sprints
BEST CASE</c:v>
                </c:pt>
              </c:strCache>
            </c:strRef>
          </c:tx>
          <c:cat>
            <c:strRef>
              <c:f>bySize!$A$4:$A$10</c:f>
              <c:strCache>
                <c:ptCount val="6"/>
                <c:pt idx="0">
                  <c:v>Zero</c:v>
                </c:pt>
                <c:pt idx="1">
                  <c:v>XXSmall</c:v>
                </c:pt>
                <c:pt idx="2">
                  <c:v>XSmall</c:v>
                </c:pt>
                <c:pt idx="3">
                  <c:v>Small</c:v>
                </c:pt>
                <c:pt idx="4">
                  <c:v>Medium</c:v>
                </c:pt>
                <c:pt idx="5">
                  <c:v>Large</c:v>
                </c:pt>
              </c:strCache>
            </c:strRef>
          </c:cat>
          <c:val>
            <c:numRef>
              <c:f>bySize!$D$4:$D$10</c:f>
              <c:numCache>
                <c:formatCode>0.00</c:formatCode>
                <c:ptCount val="6"/>
                <c:pt idx="0">
                  <c:v>0</c:v>
                </c:pt>
                <c:pt idx="1">
                  <c:v>0.36875000000000002</c:v>
                </c:pt>
                <c:pt idx="2">
                  <c:v>0.92499999999999993</c:v>
                </c:pt>
                <c:pt idx="3">
                  <c:v>1.75</c:v>
                </c:pt>
                <c:pt idx="4">
                  <c:v>4.7499999999999991</c:v>
                </c:pt>
                <c:pt idx="5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DD-4517-A88B-1264A6D92DFD}"/>
            </c:ext>
          </c:extLst>
        </c:ser>
        <c:ser>
          <c:idx val="3"/>
          <c:order val="3"/>
          <c:tx>
            <c:strRef>
              <c:f>bySize!$E$3</c:f>
              <c:strCache>
                <c:ptCount val="1"/>
                <c:pt idx="0">
                  <c:v>Number of Sprints
MOST LIKELY</c:v>
                </c:pt>
              </c:strCache>
            </c:strRef>
          </c:tx>
          <c:cat>
            <c:strRef>
              <c:f>bySize!$A$4:$A$10</c:f>
              <c:strCache>
                <c:ptCount val="6"/>
                <c:pt idx="0">
                  <c:v>Zero</c:v>
                </c:pt>
                <c:pt idx="1">
                  <c:v>XXSmall</c:v>
                </c:pt>
                <c:pt idx="2">
                  <c:v>XSmall</c:v>
                </c:pt>
                <c:pt idx="3">
                  <c:v>Small</c:v>
                </c:pt>
                <c:pt idx="4">
                  <c:v>Medium</c:v>
                </c:pt>
                <c:pt idx="5">
                  <c:v>Large</c:v>
                </c:pt>
              </c:strCache>
            </c:strRef>
          </c:cat>
          <c:val>
            <c:numRef>
              <c:f>bySize!$E$4:$E$10</c:f>
              <c:numCache>
                <c:formatCode>0.00</c:formatCode>
                <c:ptCount val="6"/>
                <c:pt idx="0">
                  <c:v>0</c:v>
                </c:pt>
                <c:pt idx="1">
                  <c:v>0.375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DD-4517-A88B-1264A6D92DFD}"/>
            </c:ext>
          </c:extLst>
        </c:ser>
        <c:ser>
          <c:idx val="4"/>
          <c:order val="4"/>
          <c:tx>
            <c:strRef>
              <c:f>bySize!$F$3</c:f>
              <c:strCache>
                <c:ptCount val="1"/>
                <c:pt idx="0">
                  <c:v>Number of Sprints
WORST CASE</c:v>
                </c:pt>
              </c:strCache>
            </c:strRef>
          </c:tx>
          <c:cat>
            <c:strRef>
              <c:f>bySize!$A$4:$A$10</c:f>
              <c:strCache>
                <c:ptCount val="6"/>
                <c:pt idx="0">
                  <c:v>Zero</c:v>
                </c:pt>
                <c:pt idx="1">
                  <c:v>XXSmall</c:v>
                </c:pt>
                <c:pt idx="2">
                  <c:v>XSmall</c:v>
                </c:pt>
                <c:pt idx="3">
                  <c:v>Small</c:v>
                </c:pt>
                <c:pt idx="4">
                  <c:v>Medium</c:v>
                </c:pt>
                <c:pt idx="5">
                  <c:v>Large</c:v>
                </c:pt>
              </c:strCache>
            </c:strRef>
          </c:cat>
          <c:val>
            <c:numRef>
              <c:f>bySize!$F$4:$F$10</c:f>
              <c:numCache>
                <c:formatCode>0.00</c:formatCode>
                <c:ptCount val="6"/>
                <c:pt idx="0">
                  <c:v>0</c:v>
                </c:pt>
                <c:pt idx="1">
                  <c:v>0.38124999999999998</c:v>
                </c:pt>
                <c:pt idx="2">
                  <c:v>1.0750000000000002</c:v>
                </c:pt>
                <c:pt idx="3">
                  <c:v>2.25</c:v>
                </c:pt>
                <c:pt idx="4">
                  <c:v>7.25</c:v>
                </c:pt>
                <c:pt idx="5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DD-4517-A88B-1264A6D92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[ABC Template v1.1_vc.xlsx]byUncertainty!PivotTable6</c:name>
    <c:fmtId val="22"/>
  </c:pivotSource>
  <c:chart>
    <c:title>
      <c:tx>
        <c:rich>
          <a:bodyPr/>
          <a:lstStyle/>
          <a:p>
            <a:pPr>
              <a:defRPr/>
            </a:pPr>
            <a:r>
              <a:rPr lang="en-GB" sz="1600">
                <a:solidFill>
                  <a:schemeClr val="bg1">
                    <a:lumMod val="50000"/>
                  </a:schemeClr>
                </a:solidFill>
              </a:rPr>
              <a:t>Business Uncertainty</a:t>
            </a:r>
          </a:p>
        </c:rich>
      </c:tx>
      <c:layout>
        <c:manualLayout>
          <c:xMode val="edge"/>
          <c:yMode val="edge"/>
          <c:x val="0.20391904959248516"/>
          <c:y val="1.4210793298548908E-3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rgbClr val="FF0000"/>
          </a:solidFill>
        </c:spPr>
      </c:pivotFmt>
      <c:pivotFmt>
        <c:idx val="5"/>
        <c:spPr>
          <a:solidFill>
            <a:schemeClr val="accent3"/>
          </a:solidFill>
        </c:spPr>
      </c:pivotFmt>
      <c:pivotFmt>
        <c:idx val="6"/>
        <c:spPr>
          <a:solidFill>
            <a:srgbClr val="FFC000"/>
          </a:solidFill>
        </c:spPr>
        <c:dLbl>
          <c:idx val="0"/>
          <c:layout>
            <c:manualLayout>
              <c:x val="-2.1052631578947368E-2"/>
              <c:y val="-5.1380850235745047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</c:pivotFmts>
    <c:plotArea>
      <c:layout/>
      <c:pieChart>
        <c:varyColors val="1"/>
        <c:ser>
          <c:idx val="0"/>
          <c:order val="0"/>
          <c:tx>
            <c:strRef>
              <c:f>byUncertainty!$B$3</c:f>
              <c:strCache>
                <c:ptCount val="1"/>
                <c:pt idx="0">
                  <c:v>%tage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AF1-4F0E-B182-6FECECB7DAD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F1-4F0E-B182-6FECECB7DAD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4AF1-4F0E-B182-6FECECB7DADF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4-1E27-4202-A9D2-FA4FB5DCC9E2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1E27-4202-A9D2-FA4FB5DCC9E2}"/>
              </c:ext>
            </c:extLst>
          </c:dPt>
          <c:dLbls>
            <c:dLbl>
              <c:idx val="6"/>
              <c:layout>
                <c:manualLayout>
                  <c:x val="-2.1052631578947368E-2"/>
                  <c:y val="-5.13808502357450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27-4202-A9D2-FA4FB5DCC9E2}"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byUncertainty!$A$4:$A$13</c:f>
              <c:multiLvlStrCache>
                <c:ptCount val="8"/>
                <c:lvl>
                  <c:pt idx="0">
                    <c:v>Zero</c:v>
                  </c:pt>
                  <c:pt idx="1">
                    <c:v>XXSmall</c:v>
                  </c:pt>
                  <c:pt idx="2">
                    <c:v>XSmall</c:v>
                  </c:pt>
                  <c:pt idx="3">
                    <c:v>Small</c:v>
                  </c:pt>
                  <c:pt idx="4">
                    <c:v>Medium</c:v>
                  </c:pt>
                  <c:pt idx="5">
                    <c:v>Large</c:v>
                  </c:pt>
                </c:lvl>
                <c:lvl>
                  <c:pt idx="0">
                    <c:v>Low</c:v>
                  </c:pt>
                  <c:pt idx="6">
                    <c:v>Medium</c:v>
                  </c:pt>
                  <c:pt idx="7">
                    <c:v>High</c:v>
                  </c:pt>
                </c:lvl>
              </c:multiLvlStrCache>
            </c:multiLvlStrRef>
          </c:cat>
          <c:val>
            <c:numRef>
              <c:f>byUncertainty!$B$4:$B$13</c:f>
              <c:numCache>
                <c:formatCode>0.00%</c:formatCode>
                <c:ptCount val="8"/>
                <c:pt idx="0">
                  <c:v>0</c:v>
                </c:pt>
                <c:pt idx="1">
                  <c:v>8.130081300813009E-3</c:v>
                </c:pt>
                <c:pt idx="2">
                  <c:v>1.6260162601626018E-2</c:v>
                </c:pt>
                <c:pt idx="3">
                  <c:v>3.2520325203252036E-2</c:v>
                </c:pt>
                <c:pt idx="4">
                  <c:v>6.5040650406504072E-2</c:v>
                </c:pt>
                <c:pt idx="5">
                  <c:v>0.13008130081300814</c:v>
                </c:pt>
                <c:pt idx="6">
                  <c:v>0.28455284552845528</c:v>
                </c:pt>
                <c:pt idx="7">
                  <c:v>0.46341463414634149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F1-4F0E-B182-6FECECB7DADF}"/>
            </c:ext>
          </c:extLst>
        </c:ser>
        <c:ser>
          <c:idx val="1"/>
          <c:order val="1"/>
          <c:tx>
            <c:strRef>
              <c:f>byUncertainty!$C$3</c:f>
              <c:strCache>
                <c:ptCount val="1"/>
                <c:pt idx="0">
                  <c:v>Number of Sprints
BEST CASE</c:v>
                </c:pt>
              </c:strCache>
            </c:strRef>
          </c:tx>
          <c:cat>
            <c:multiLvlStrRef>
              <c:f>byUncertainty!$A$4:$A$13</c:f>
              <c:multiLvlStrCache>
                <c:ptCount val="8"/>
                <c:lvl>
                  <c:pt idx="0">
                    <c:v>Zero</c:v>
                  </c:pt>
                  <c:pt idx="1">
                    <c:v>XXSmall</c:v>
                  </c:pt>
                  <c:pt idx="2">
                    <c:v>XSmall</c:v>
                  </c:pt>
                  <c:pt idx="3">
                    <c:v>Small</c:v>
                  </c:pt>
                  <c:pt idx="4">
                    <c:v>Medium</c:v>
                  </c:pt>
                  <c:pt idx="5">
                    <c:v>Large</c:v>
                  </c:pt>
                </c:lvl>
                <c:lvl>
                  <c:pt idx="0">
                    <c:v>Low</c:v>
                  </c:pt>
                  <c:pt idx="6">
                    <c:v>Medium</c:v>
                  </c:pt>
                  <c:pt idx="7">
                    <c:v>High</c:v>
                  </c:pt>
                </c:lvl>
              </c:multiLvlStrCache>
            </c:multiLvlStrRef>
          </c:cat>
          <c:val>
            <c:numRef>
              <c:f>byUncertainty!$C$4:$C$13</c:f>
              <c:numCache>
                <c:formatCode>0.00</c:formatCode>
                <c:ptCount val="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1.4</c:v>
                </c:pt>
                <c:pt idx="6">
                  <c:v>3.5249999999999999</c:v>
                </c:pt>
                <c:pt idx="7">
                  <c:v>4.8937499999999998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F1-4F0E-B182-6FECECB7DADF}"/>
            </c:ext>
          </c:extLst>
        </c:ser>
        <c:ser>
          <c:idx val="2"/>
          <c:order val="2"/>
          <c:tx>
            <c:strRef>
              <c:f>byUncertainty!$D$3</c:f>
              <c:strCache>
                <c:ptCount val="1"/>
                <c:pt idx="0">
                  <c:v>Number of Sprints
MOST LIKELY</c:v>
                </c:pt>
              </c:strCache>
            </c:strRef>
          </c:tx>
          <c:cat>
            <c:multiLvlStrRef>
              <c:f>byUncertainty!$A$4:$A$13</c:f>
              <c:multiLvlStrCache>
                <c:ptCount val="8"/>
                <c:lvl>
                  <c:pt idx="0">
                    <c:v>Zero</c:v>
                  </c:pt>
                  <c:pt idx="1">
                    <c:v>XXSmall</c:v>
                  </c:pt>
                  <c:pt idx="2">
                    <c:v>XSmall</c:v>
                  </c:pt>
                  <c:pt idx="3">
                    <c:v>Small</c:v>
                  </c:pt>
                  <c:pt idx="4">
                    <c:v>Medium</c:v>
                  </c:pt>
                  <c:pt idx="5">
                    <c:v>Large</c:v>
                  </c:pt>
                </c:lvl>
                <c:lvl>
                  <c:pt idx="0">
                    <c:v>Low</c:v>
                  </c:pt>
                  <c:pt idx="6">
                    <c:v>Medium</c:v>
                  </c:pt>
                  <c:pt idx="7">
                    <c:v>High</c:v>
                  </c:pt>
                </c:lvl>
              </c:multiLvlStrCache>
            </c:multiLvlStrRef>
          </c:cat>
          <c:val>
            <c:numRef>
              <c:f>byUncertainty!$D$4:$D$13</c:f>
              <c:numCache>
                <c:formatCode>0.00</c:formatCode>
                <c:ptCount val="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4.375</c:v>
                </c:pt>
                <c:pt idx="7">
                  <c:v>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F1-4F0E-B182-6FECECB7DADF}"/>
            </c:ext>
          </c:extLst>
        </c:ser>
        <c:ser>
          <c:idx val="3"/>
          <c:order val="3"/>
          <c:tx>
            <c:strRef>
              <c:f>byUncertainty!$E$3</c:f>
              <c:strCache>
                <c:ptCount val="1"/>
                <c:pt idx="0">
                  <c:v>Number of Sprints
WORST CASE</c:v>
                </c:pt>
              </c:strCache>
            </c:strRef>
          </c:tx>
          <c:cat>
            <c:multiLvlStrRef>
              <c:f>byUncertainty!$A$4:$A$13</c:f>
              <c:multiLvlStrCache>
                <c:ptCount val="8"/>
                <c:lvl>
                  <c:pt idx="0">
                    <c:v>Zero</c:v>
                  </c:pt>
                  <c:pt idx="1">
                    <c:v>XXSmall</c:v>
                  </c:pt>
                  <c:pt idx="2">
                    <c:v>XSmall</c:v>
                  </c:pt>
                  <c:pt idx="3">
                    <c:v>Small</c:v>
                  </c:pt>
                  <c:pt idx="4">
                    <c:v>Medium</c:v>
                  </c:pt>
                  <c:pt idx="5">
                    <c:v>Large</c:v>
                  </c:pt>
                </c:lvl>
                <c:lvl>
                  <c:pt idx="0">
                    <c:v>Low</c:v>
                  </c:pt>
                  <c:pt idx="6">
                    <c:v>Medium</c:v>
                  </c:pt>
                  <c:pt idx="7">
                    <c:v>High</c:v>
                  </c:pt>
                </c:lvl>
              </c:multiLvlStrCache>
            </c:multiLvlStrRef>
          </c:cat>
          <c:val>
            <c:numRef>
              <c:f>byUncertainty!$E$4:$E$13</c:f>
              <c:numCache>
                <c:formatCode>0.00</c:formatCode>
                <c:ptCount val="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2.6</c:v>
                </c:pt>
                <c:pt idx="6">
                  <c:v>5.2250000000000005</c:v>
                </c:pt>
                <c:pt idx="7">
                  <c:v>9.3562500000000011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F1-4F0E-B182-6FECECB7D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[ABC Template v1.1_vc.xlsx]byComplexity!PivotTable2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 sz="1600" baseline="0">
                <a:solidFill>
                  <a:schemeClr val="bg1">
                    <a:lumMod val="50000"/>
                  </a:schemeClr>
                </a:solidFill>
              </a:rPr>
              <a:t>Technical Complexity</a:t>
            </a:r>
            <a:endParaRPr lang="en-GB" sz="16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1804975124378109"/>
          <c:y val="0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spPr>
          <a:solidFill>
            <a:schemeClr val="accent3"/>
          </a:solidFill>
        </c:spPr>
      </c:pivotFmt>
      <c:pivotFmt>
        <c:idx val="6"/>
        <c:spPr>
          <a:solidFill>
            <a:srgbClr val="FFC000"/>
          </a:solidFill>
        </c:spPr>
      </c:pivotFmt>
      <c:pivotFmt>
        <c:idx val="7"/>
        <c:spPr>
          <a:solidFill>
            <a:srgbClr val="FF0000"/>
          </a:solidFill>
        </c:spPr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</c:spPr>
      </c:pivotFmt>
      <c:pivotFmt>
        <c:idx val="10"/>
        <c:spPr>
          <a:solidFill>
            <a:schemeClr val="accent3"/>
          </a:solidFill>
        </c:spPr>
      </c:pivotFmt>
      <c:pivotFmt>
        <c:idx val="11"/>
        <c:spPr>
          <a:solidFill>
            <a:srgbClr val="FFC000"/>
          </a:solidFill>
        </c:spP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</c:spPr>
      </c:pivotFmt>
      <c:pivotFmt>
        <c:idx val="17"/>
        <c:spPr>
          <a:solidFill>
            <a:schemeClr val="accent3"/>
          </a:solidFill>
        </c:spPr>
      </c:pivotFmt>
      <c:pivotFmt>
        <c:idx val="18"/>
        <c:spPr>
          <a:solidFill>
            <a:srgbClr val="FFC000"/>
          </a:solidFill>
        </c:spP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</c:spPr>
      </c:pivotFmt>
      <c:pivotFmt>
        <c:idx val="24"/>
        <c:spPr>
          <a:solidFill>
            <a:schemeClr val="accent3"/>
          </a:solidFill>
        </c:spPr>
      </c:pivotFmt>
      <c:pivotFmt>
        <c:idx val="25"/>
        <c:spPr>
          <a:solidFill>
            <a:srgbClr val="FFC000"/>
          </a:solidFill>
        </c:spP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byComplexity!$B$3</c:f>
              <c:strCache>
                <c:ptCount val="1"/>
                <c:pt idx="0">
                  <c:v>%tage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D4A3-42F6-83B0-6722F6D767F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4A3-42F6-83B0-6722F6D767F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4A3-42F6-83B0-6722F6D767F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D4A3-42F6-83B0-6722F6D767F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7-D4A3-42F6-83B0-6722F6D767F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8-D4A3-42F6-83B0-6722F6D767F5}"/>
              </c:ext>
            </c:extLst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byComplexity!$A$4:$A$7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byComplexity!$B$4:$B$7</c:f>
              <c:numCache>
                <c:formatCode>0.00%</c:formatCode>
                <c:ptCount val="3"/>
                <c:pt idx="0">
                  <c:v>0.49593495934959347</c:v>
                </c:pt>
                <c:pt idx="1">
                  <c:v>0.25203252032520324</c:v>
                </c:pt>
                <c:pt idx="2">
                  <c:v>0.25203252032520324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A3-42F6-83B0-6722F6D767F5}"/>
            </c:ext>
          </c:extLst>
        </c:ser>
        <c:ser>
          <c:idx val="1"/>
          <c:order val="1"/>
          <c:tx>
            <c:strRef>
              <c:f>byComplexity!$C$3</c:f>
              <c:strCache>
                <c:ptCount val="1"/>
                <c:pt idx="0">
                  <c:v>Number of Sprints
BEST CASE</c:v>
                </c:pt>
              </c:strCache>
            </c:strRef>
          </c:tx>
          <c:cat>
            <c:strRef>
              <c:f>byComplexity!$A$4:$A$7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byComplexity!$C$4:$C$7</c:f>
              <c:numCache>
                <c:formatCode>0.00</c:formatCode>
                <c:ptCount val="3"/>
                <c:pt idx="0">
                  <c:v>6.4749999999999988</c:v>
                </c:pt>
                <c:pt idx="1">
                  <c:v>2.4749999999999996</c:v>
                </c:pt>
                <c:pt idx="2">
                  <c:v>2.7437499999999999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A3-42F6-83B0-6722F6D767F5}"/>
            </c:ext>
          </c:extLst>
        </c:ser>
        <c:ser>
          <c:idx val="2"/>
          <c:order val="2"/>
          <c:tx>
            <c:strRef>
              <c:f>byComplexity!$D$3</c:f>
              <c:strCache>
                <c:ptCount val="1"/>
                <c:pt idx="0">
                  <c:v>Number of Sprints
MOST LIKELY</c:v>
                </c:pt>
              </c:strCache>
            </c:strRef>
          </c:tx>
          <c:cat>
            <c:strRef>
              <c:f>byComplexity!$A$4:$A$7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byComplexity!$D$4:$D$7</c:f>
              <c:numCache>
                <c:formatCode>0.00</c:formatCode>
                <c:ptCount val="3"/>
                <c:pt idx="0">
                  <c:v>7.625</c:v>
                </c:pt>
                <c:pt idx="1">
                  <c:v>3.875</c:v>
                </c:pt>
                <c:pt idx="2">
                  <c:v>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A3-42F6-83B0-6722F6D767F5}"/>
            </c:ext>
          </c:extLst>
        </c:ser>
        <c:ser>
          <c:idx val="3"/>
          <c:order val="3"/>
          <c:tx>
            <c:strRef>
              <c:f>byComplexity!$E$3</c:f>
              <c:strCache>
                <c:ptCount val="1"/>
                <c:pt idx="0">
                  <c:v>Number of Sprints
WORST CASE</c:v>
                </c:pt>
              </c:strCache>
            </c:strRef>
          </c:tx>
          <c:cat>
            <c:strRef>
              <c:f>byComplexity!$A$4:$A$7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byComplexity!$E$4:$E$7</c:f>
              <c:numCache>
                <c:formatCode>0.00</c:formatCode>
                <c:ptCount val="3"/>
                <c:pt idx="0">
                  <c:v>8.7750000000000004</c:v>
                </c:pt>
                <c:pt idx="1">
                  <c:v>5.2750000000000004</c:v>
                </c:pt>
                <c:pt idx="2">
                  <c:v>5.0062499999999996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A3-42F6-83B0-6722F6D7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89588188516714E-2"/>
          <c:y val="4.1063404783614942E-2"/>
          <c:w val="0.86927405527899204"/>
          <c:h val="0.86628139449344643"/>
        </c:manualLayout>
      </c:layout>
      <c:scatterChart>
        <c:scatterStyle val="lineMarker"/>
        <c:varyColors val="0"/>
        <c:ser>
          <c:idx val="0"/>
          <c:order val="0"/>
          <c:tx>
            <c:v>Best Case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'Cone of Uncertainty'!$C$3:$C$4</c:f>
              <c:numCache>
                <c:formatCode>0.00</c:formatCode>
                <c:ptCount val="2"/>
                <c:pt idx="0">
                  <c:v>0</c:v>
                </c:pt>
                <c:pt idx="1">
                  <c:v>11.693750000000001</c:v>
                </c:pt>
              </c:numCache>
            </c:numRef>
          </c:xVal>
          <c:yVal>
            <c:numRef>
              <c:f>'Cone of Uncertainty'!$D$3:$D$4</c:f>
              <c:numCache>
                <c:formatCode>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4-4899-A0CD-DDDAB09A3F30}"/>
            </c:ext>
          </c:extLst>
        </c:ser>
        <c:ser>
          <c:idx val="1"/>
          <c:order val="1"/>
          <c:tx>
            <c:v>Most Likely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'Cone of Uncertainty'!$C$5:$C$6</c:f>
              <c:numCache>
                <c:formatCode>0.00</c:formatCode>
                <c:ptCount val="2"/>
                <c:pt idx="0">
                  <c:v>0</c:v>
                </c:pt>
                <c:pt idx="1">
                  <c:v>15.375</c:v>
                </c:pt>
              </c:numCache>
            </c:numRef>
          </c:xVal>
          <c:yVal>
            <c:numRef>
              <c:f>'Cone of Uncertainty'!$D$5:$D$6</c:f>
              <c:numCache>
                <c:formatCode>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4-4899-A0CD-DDDAB09A3F30}"/>
            </c:ext>
          </c:extLst>
        </c:ser>
        <c:ser>
          <c:idx val="2"/>
          <c:order val="2"/>
          <c:tx>
            <c:v>Worst Case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'Cone of Uncertainty'!$C$7:$C$8</c:f>
              <c:numCache>
                <c:formatCode>0.00</c:formatCode>
                <c:ptCount val="2"/>
                <c:pt idx="0">
                  <c:v>0</c:v>
                </c:pt>
                <c:pt idx="1">
                  <c:v>19.056249999999999</c:v>
                </c:pt>
              </c:numCache>
            </c:numRef>
          </c:xVal>
          <c:yVal>
            <c:numRef>
              <c:f>'Cone of Uncertainty'!$D$7:$D$8</c:f>
              <c:numCache>
                <c:formatCode>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4-4899-A0CD-DDDAB09A3F30}"/>
            </c:ext>
          </c:extLst>
        </c:ser>
        <c:ser>
          <c:idx val="3"/>
          <c:order val="3"/>
          <c:tx>
            <c:v>Threashold</c:v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'Cone of Uncertainty'!$C$9:$C$10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20.375</c:v>
                </c:pt>
              </c:numCache>
            </c:numRef>
          </c:xVal>
          <c:yVal>
            <c:numRef>
              <c:f>'Cone of Uncertainty'!$D$9:$D$10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4-4899-A0CD-DDDAB09A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34720"/>
        <c:axId val="161536256"/>
      </c:scatterChart>
      <c:valAx>
        <c:axId val="161534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  <a:prstDash val="solid"/>
          </a:ln>
        </c:spPr>
        <c:crossAx val="161536256"/>
        <c:crosses val="autoZero"/>
        <c:crossBetween val="midCat"/>
      </c:valAx>
      <c:valAx>
        <c:axId val="161536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161534720"/>
        <c:crosses val="autoZero"/>
        <c:crossBetween val="midCat"/>
      </c:valAx>
    </c:plotArea>
    <c:plotVisOnly val="1"/>
    <c:dispBlanksAs val="gap"/>
    <c:showDLblsOverMax val="0"/>
  </c:chart>
  <c:spPr>
    <a:noFill/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11</xdr:row>
      <xdr:rowOff>119062</xdr:rowOff>
    </xdr:from>
    <xdr:to>
      <xdr:col>5</xdr:col>
      <xdr:colOff>142874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4762</xdr:rowOff>
    </xdr:from>
    <xdr:to>
      <xdr:col>11</xdr:col>
      <xdr:colOff>219075</xdr:colOff>
      <xdr:row>13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14287</xdr:rowOff>
    </xdr:from>
    <xdr:to>
      <xdr:col>11</xdr:col>
      <xdr:colOff>179475</xdr:colOff>
      <xdr:row>12</xdr:row>
      <xdr:rowOff>106237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185736</xdr:rowOff>
    </xdr:from>
    <xdr:to>
      <xdr:col>14</xdr:col>
      <xdr:colOff>600074</xdr:colOff>
      <xdr:row>17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0.42907</cdr:x>
      <cdr:y>0.06796</cdr:y>
    </cdr:from>
    <cdr:to>
      <cdr:x>0.51664</cdr:x>
      <cdr:y>0.14563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33626" y="233364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B050"/>
              </a:solidFill>
            </a:rPr>
            <a:t>11.69</a:t>
          </a:r>
        </a:p>
      </cdr:txBody>
    </cdr:sp>
  </cdr:relSizeAnchor>
  <cdr:relSizeAnchor xmlns:cdr="http://schemas.openxmlformats.org/drawingml/2006/chartDrawing">
    <cdr:from>
      <cdr:x>0.58377</cdr:x>
      <cdr:y>0.0675</cdr:y>
    </cdr:from>
    <cdr:to>
      <cdr:x>0.67134</cdr:x>
      <cdr:y>0.14517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000" y="231775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C000"/>
              </a:solidFill>
            </a:rPr>
            <a:t>15.38</a:t>
          </a:r>
        </a:p>
      </cdr:txBody>
    </cdr:sp>
  </cdr:relSizeAnchor>
  <cdr:relSizeAnchor xmlns:cdr="http://schemas.openxmlformats.org/drawingml/2006/chartDrawing">
    <cdr:from>
      <cdr:x>0.70286</cdr:x>
      <cdr:y>0.07027</cdr:y>
    </cdr:from>
    <cdr:to>
      <cdr:x>0.79043</cdr:x>
      <cdr:y>0.14794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22700" y="2413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19.06</a:t>
          </a:r>
        </a:p>
      </cdr:txBody>
    </cdr:sp>
  </cdr:relSizeAnchor>
  <cdr:relSizeAnchor xmlns:cdr="http://schemas.openxmlformats.org/drawingml/2006/chartDrawing">
    <cdr:from>
      <cdr:x>0.10041</cdr:x>
      <cdr:y>0.09246</cdr:y>
    </cdr:from>
    <cdr:to>
      <cdr:x>0.29947</cdr:x>
      <cdr:y>0.17013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46100" y="317500"/>
          <a:ext cx="1082676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ysClr val="windowText" lastClr="000000"/>
              </a:solidFill>
            </a:rPr>
            <a:t>Delivered Value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ctor Conovalov" refreshedDate="43706.39660763889" createdVersion="4" refreshedVersion="6" minRefreshableVersion="3" recordCount="23" xr:uid="{00000000-000A-0000-FFFF-FFFF06000000}">
  <cacheSource type="worksheet">
    <worksheetSource ref="A2:I25" sheet="Features_report"/>
  </cacheSource>
  <cacheFields count="9">
    <cacheField name="ID" numFmtId="0">
      <sharedItems containsSemiMixedTypes="0" containsString="0" containsNumber="1" containsInteger="1" minValue="1" maxValue="23"/>
    </cacheField>
    <cacheField name="Summary" numFmtId="0">
      <sharedItems/>
    </cacheField>
    <cacheField name="Description" numFmtId="0">
      <sharedItems containsNonDate="0" containsString="0" containsBlank="1"/>
    </cacheField>
    <cacheField name="TSHIRT" numFmtId="0">
      <sharedItems count="9">
        <s v="XXSmall"/>
        <s v="XSmall"/>
        <s v="Small"/>
        <s v="Medium"/>
        <s v="Large"/>
        <s v="Zero"/>
        <s v="XLarge" u="1"/>
        <s v="M" u="1"/>
        <s v="L" u="1"/>
      </sharedItems>
    </cacheField>
    <cacheField name="Business Uncertainty" numFmtId="0">
      <sharedItems count="3">
        <s v="Low"/>
        <s v="Medium"/>
        <s v="High"/>
      </sharedItems>
    </cacheField>
    <cacheField name="Technical Complexity" numFmtId="0">
      <sharedItems containsBlank="1" count="4">
        <s v="Low"/>
        <s v="High"/>
        <s v="Medium"/>
        <m u="1"/>
      </sharedItems>
    </cacheField>
    <cacheField name="BEST CASE" numFmtId="164">
      <sharedItems containsSemiMixedTypes="0" containsString="0" containsNumber="1" minValue="0" maxValue="1.5"/>
    </cacheField>
    <cacheField name="MOST LIKELY" numFmtId="164">
      <sharedItems containsSemiMixedTypes="0" containsString="0" containsNumber="1" minValue="0" maxValue="2"/>
    </cacheField>
    <cacheField name="WORST CASE" numFmtId="164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1"/>
    <s v="Feature 1"/>
    <m/>
    <x v="0"/>
    <x v="0"/>
    <x v="0"/>
    <n v="0.125"/>
    <n v="0.125"/>
    <n v="0.125"/>
  </r>
  <r>
    <n v="2"/>
    <s v="Feature 2"/>
    <m/>
    <x v="1"/>
    <x v="0"/>
    <x v="0"/>
    <n v="0.25"/>
    <n v="0.25"/>
    <n v="0.25"/>
  </r>
  <r>
    <n v="3"/>
    <s v="Feature 3"/>
    <m/>
    <x v="2"/>
    <x v="0"/>
    <x v="0"/>
    <n v="0.5"/>
    <n v="0.5"/>
    <n v="0.5"/>
  </r>
  <r>
    <n v="4"/>
    <s v="Feature 4"/>
    <m/>
    <x v="3"/>
    <x v="0"/>
    <x v="0"/>
    <n v="1"/>
    <n v="1"/>
    <n v="1"/>
  </r>
  <r>
    <n v="5"/>
    <s v="Feature 5"/>
    <m/>
    <x v="4"/>
    <x v="0"/>
    <x v="1"/>
    <n v="1.4"/>
    <n v="2"/>
    <n v="2.6"/>
  </r>
  <r>
    <n v="6"/>
    <s v="Feature 6"/>
    <m/>
    <x v="5"/>
    <x v="0"/>
    <x v="0"/>
    <n v="0"/>
    <n v="0"/>
    <n v="0"/>
  </r>
  <r>
    <n v="7"/>
    <s v="Feature 7"/>
    <m/>
    <x v="0"/>
    <x v="1"/>
    <x v="2"/>
    <n v="0.125"/>
    <n v="0.125"/>
    <n v="0.125"/>
  </r>
  <r>
    <n v="8"/>
    <s v="Feature 8"/>
    <m/>
    <x v="1"/>
    <x v="1"/>
    <x v="1"/>
    <n v="0.22500000000000001"/>
    <n v="0.25"/>
    <n v="0.27500000000000002"/>
  </r>
  <r>
    <n v="9"/>
    <s v="Feature 9"/>
    <m/>
    <x v="2"/>
    <x v="1"/>
    <x v="1"/>
    <n v="0.4"/>
    <n v="0.5"/>
    <n v="0.6"/>
  </r>
  <r>
    <n v="10"/>
    <s v="Feature 10"/>
    <m/>
    <x v="3"/>
    <x v="1"/>
    <x v="0"/>
    <n v="0.85"/>
    <n v="1"/>
    <n v="1.1499999999999999"/>
  </r>
  <r>
    <n v="11"/>
    <s v="Feature 11"/>
    <m/>
    <x v="4"/>
    <x v="1"/>
    <x v="0"/>
    <n v="1.5"/>
    <n v="2"/>
    <n v="2.5"/>
  </r>
  <r>
    <n v="12"/>
    <s v="Feature 12"/>
    <m/>
    <x v="5"/>
    <x v="1"/>
    <x v="2"/>
    <n v="0"/>
    <n v="0"/>
    <n v="0"/>
  </r>
  <r>
    <n v="13"/>
    <s v="Feature 13"/>
    <m/>
    <x v="0"/>
    <x v="2"/>
    <x v="1"/>
    <n v="0.11874999999999999"/>
    <n v="0.125"/>
    <n v="0.13125000000000001"/>
  </r>
  <r>
    <n v="14"/>
    <s v="Feature 14"/>
    <m/>
    <x v="1"/>
    <x v="2"/>
    <x v="0"/>
    <n v="0.22500000000000001"/>
    <n v="0.25"/>
    <n v="0.27500000000000002"/>
  </r>
  <r>
    <n v="15"/>
    <s v="Feature 15"/>
    <m/>
    <x v="2"/>
    <x v="2"/>
    <x v="0"/>
    <n v="0.42499999999999999"/>
    <n v="0.5"/>
    <n v="0.57499999999999996"/>
  </r>
  <r>
    <n v="16"/>
    <s v="Feature 16"/>
    <m/>
    <x v="3"/>
    <x v="2"/>
    <x v="2"/>
    <n v="0.7"/>
    <n v="1"/>
    <n v="1.3"/>
  </r>
  <r>
    <n v="17"/>
    <s v="Feature 17"/>
    <m/>
    <x v="4"/>
    <x v="2"/>
    <x v="2"/>
    <n v="1"/>
    <n v="2"/>
    <n v="3"/>
  </r>
  <r>
    <n v="18"/>
    <s v="Feature 18"/>
    <m/>
    <x v="1"/>
    <x v="2"/>
    <x v="2"/>
    <n v="0.22500000000000001"/>
    <n v="0.25"/>
    <n v="0.27500000000000002"/>
  </r>
  <r>
    <n v="19"/>
    <s v="Feature 19"/>
    <m/>
    <x v="5"/>
    <x v="2"/>
    <x v="1"/>
    <n v="0"/>
    <n v="0"/>
    <n v="0"/>
  </r>
  <r>
    <n v="20"/>
    <s v="Feature 20"/>
    <m/>
    <x v="2"/>
    <x v="1"/>
    <x v="2"/>
    <n v="0.42499999999999999"/>
    <n v="0.5"/>
    <n v="0.57499999999999996"/>
  </r>
  <r>
    <n v="21"/>
    <s v="Feature 21"/>
    <m/>
    <x v="3"/>
    <x v="2"/>
    <x v="0"/>
    <n v="0.8"/>
    <n v="1"/>
    <n v="1.2"/>
  </r>
  <r>
    <n v="22"/>
    <s v="Feature 22"/>
    <m/>
    <x v="3"/>
    <x v="2"/>
    <x v="0"/>
    <n v="0.8"/>
    <n v="1"/>
    <n v="1.2"/>
  </r>
  <r>
    <n v="23"/>
    <s v="Feature 23"/>
    <m/>
    <x v="3"/>
    <x v="2"/>
    <x v="1"/>
    <n v="0.6"/>
    <n v="1"/>
    <n v="1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5" dataPosition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4" indent="0" compact="0" compactData="0" multipleFieldFilters="0" chartFormat="70">
  <location ref="A3:F10" firstHeaderRow="0" firstDataRow="1" firstDataCol="1"/>
  <pivotFields count="9">
    <pivotField dataField="1" compact="0" outline="0" showAll="0" defaultSubtotal="0"/>
    <pivotField compact="0" outline="0" showAll="0"/>
    <pivotField compact="0" outline="0" showAll="0"/>
    <pivotField axis="axisRow" compact="0" outline="0" showAll="0" defaultSubtotal="0">
      <items count="9">
        <item m="1" x="8"/>
        <item m="1" x="7"/>
        <item x="5"/>
        <item x="0"/>
        <item x="1"/>
        <item x="2"/>
        <item x="3"/>
        <item x="4"/>
        <item m="1" x="6"/>
      </items>
    </pivotField>
    <pivotField compact="0" outline="0" showAll="0" defaultSubtotal="0"/>
    <pivotField compact="0" outline="0" showAll="0" defaultSubtotal="0"/>
    <pivotField dataField="1" compact="0" numFmtId="164" outline="0" showAll="0" defaultSubtotal="0"/>
    <pivotField dataField="1" compact="0" outline="0" showAll="0" defaultSubtotal="0"/>
    <pivotField dataField="1" compact="0" numFmtId="164" outline="0" showAll="0" defaultSubtotal="0"/>
  </pivotFields>
  <rowFields count="1">
    <field x="3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%tage" fld="7" showDataAs="percentOfTotal" baseField="0" baseItem="0" numFmtId="10"/>
    <dataField name="Number of features" fld="0" subtotal="count" baseField="0" baseItem="0" numFmtId="2"/>
    <dataField name="Number of Sprints_x000a_BEST CASE" fld="6" baseField="0" baseItem="0" numFmtId="2"/>
    <dataField name="Number of Sprints_x000a_MOST LIKELY" fld="7" baseField="0" baseItem="0" numFmtId="2"/>
    <dataField name="Number of Sprints_x000a_WORST CASE" fld="8" baseField="0" baseItem="0" numFmtId="2"/>
  </dataFields>
  <formats count="40">
    <format dxfId="193">
      <pivotArea type="all" dataOnly="0" outline="0" fieldPosition="0"/>
    </format>
    <format dxfId="192">
      <pivotArea field="3" type="button" dataOnly="0" labelOnly="1" outline="0" axis="axisRow" fieldPosition="0"/>
    </format>
    <format dxfId="19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0">
      <pivotArea field="3" type="button" dataOnly="0" labelOnly="1" outline="0" axis="axisRow" fieldPosition="0"/>
    </format>
    <format dxfId="18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8">
      <pivotArea field="3" grandRow="1" outline="0" collapsedLevelsAreSubtotals="1" axis="axisRow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dataOnly="0" labelOnly="1" outline="0" fieldPosition="0">
        <references count="1">
          <reference field="3" count="0"/>
        </references>
      </pivotArea>
    </format>
    <format dxfId="184">
      <pivotArea dataOnly="0" labelOnly="1" grandRow="1" outline="0" fieldPosition="0"/>
    </format>
    <format dxfId="183">
      <pivotArea dataOnly="0" labelOnly="1" outline="0" fieldPosition="0">
        <references count="1">
          <reference field="3" count="0"/>
        </references>
      </pivotArea>
    </format>
    <format dxfId="182">
      <pivotArea dataOnly="0" labelOnly="1" grandRow="1" outline="0" fieldPosition="0"/>
    </format>
    <format dxfId="181">
      <pivotArea type="all" dataOnly="0" outline="0" fieldPosition="0"/>
    </format>
    <format dxfId="180">
      <pivotArea grandRow="1" outline="0" collapsedLevelsAreSubtotals="1" fieldPosition="0"/>
    </format>
    <format dxfId="179">
      <pivotArea dataOnly="0" labelOnly="1" grandRow="1" outline="0" fieldPosition="0"/>
    </format>
    <format dxfId="178">
      <pivotArea field="3" type="button" dataOnly="0" labelOnly="1" outline="0" axis="axisRow" fieldPosition="0"/>
    </format>
    <format dxfId="1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6">
      <pivotArea field="3" type="button" dataOnly="0" labelOnly="1" outline="0" axis="axisRow" fieldPosition="0"/>
    </format>
    <format dxfId="17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4">
      <pivotArea outline="0" collapsedLevelsAreSubtotals="1" fieldPosition="0">
        <references count="1">
          <reference field="3" count="0" selected="0"/>
        </references>
      </pivotArea>
    </format>
    <format dxfId="173">
      <pivotArea dataOnly="0" labelOnly="1" outline="0" fieldPosition="0">
        <references count="1">
          <reference field="3" count="0"/>
        </references>
      </pivotArea>
    </format>
    <format dxfId="172">
      <pivotArea outline="0" collapsedLevelsAreSubtotals="1" fieldPosition="0">
        <references count="1">
          <reference field="3" count="0" selected="0"/>
        </references>
      </pivotArea>
    </format>
    <format dxfId="171">
      <pivotArea dataOnly="0" labelOnly="1" outline="0" fieldPosition="0">
        <references count="1">
          <reference field="3" count="0"/>
        </references>
      </pivotArea>
    </format>
    <format dxfId="170">
      <pivotArea grandRow="1" outline="0" collapsedLevelsAreSubtotals="1" fieldPosition="0"/>
    </format>
    <format dxfId="169">
      <pivotArea dataOnly="0" labelOnly="1" grandRow="1" outline="0" fieldPosition="0"/>
    </format>
    <format dxfId="168">
      <pivotArea grandRow="1" outline="0" collapsedLevelsAreSubtotals="1" fieldPosition="0"/>
    </format>
    <format dxfId="167">
      <pivotArea dataOnly="0" labelOnly="1" grandRow="1" outline="0" fieldPosition="0"/>
    </format>
    <format dxfId="166">
      <pivotArea outline="0" collapsedLevelsAreSubtotals="1" fieldPosition="0">
        <references count="1">
          <reference field="3" count="0" selected="0"/>
        </references>
      </pivotArea>
    </format>
    <format dxfId="165">
      <pivotArea dataOnly="0" labelOnly="1" outline="0" fieldPosition="0">
        <references count="1">
          <reference field="3" count="0"/>
        </references>
      </pivotArea>
    </format>
    <format dxfId="164">
      <pivotArea grandRow="1" outline="0" collapsedLevelsAreSubtotals="1" fieldPosition="0"/>
    </format>
    <format dxfId="163">
      <pivotArea dataOnly="0" labelOnly="1" grandRow="1" outline="0" fieldPosition="0"/>
    </format>
    <format dxfId="162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1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9">
      <pivotArea outline="0" collapsedLevelsAreSubtotals="1" fieldPosition="0">
        <references count="1">
          <reference field="3" count="0" selected="0"/>
        </references>
      </pivotArea>
    </format>
    <format dxfId="158">
      <pivotArea dataOnly="0" labelOnly="1" outline="0" fieldPosition="0">
        <references count="1">
          <reference field="3" count="0"/>
        </references>
      </pivotArea>
    </format>
    <format dxfId="157">
      <pivotArea outline="0" collapsedLevelsAreSubtotals="1" fieldPosition="0">
        <references count="1">
          <reference field="3" count="0" selected="0"/>
        </references>
      </pivotArea>
    </format>
    <format dxfId="156">
      <pivotArea dataOnly="0" labelOnly="1" outline="0" fieldPosition="0">
        <references count="1">
          <reference field="3" count="0"/>
        </references>
      </pivotArea>
    </format>
    <format dxfId="155">
      <pivotArea type="all" dataOnly="0" outline="0" fieldPosition="0"/>
    </format>
    <format dxfId="154">
      <pivotArea type="all" dataOnly="0" outline="0" fieldPosition="0"/>
    </format>
  </formats>
  <chartFormats count="7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1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1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2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2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2" format="2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7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7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7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7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7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7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8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8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8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8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8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8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8" format="2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4" indent="0" outline="1" outlineData="1" multipleFieldFilters="0" chartFormat="148" rowHeaderCaption="Business Uncertainty / Size">
  <location ref="A3:E13" firstHeaderRow="0" firstDataRow="1" firstDataCol="1"/>
  <pivotFields count="9">
    <pivotField showAll="0" defaultSubtotal="0"/>
    <pivotField showAll="0"/>
    <pivotField showAll="0"/>
    <pivotField axis="axisRow" showAll="0" defaultSubtotal="0">
      <items count="9">
        <item m="1" x="8"/>
        <item m="1" x="7"/>
        <item x="5"/>
        <item x="0"/>
        <item x="1"/>
        <item x="2"/>
        <item x="3"/>
        <item x="4"/>
        <item m="1" x="6"/>
      </items>
    </pivotField>
    <pivotField axis="axisRow" showAll="0">
      <items count="4">
        <item x="0"/>
        <item sd="0" x="1"/>
        <item sd="0" x="2"/>
        <item t="default"/>
      </items>
    </pivotField>
    <pivotField showAll="0" defaultSubtotal="0"/>
    <pivotField dataField="1" numFmtId="164" showAll="0" defaultSubtotal="0"/>
    <pivotField dataField="1" showAll="0" defaultSubtotal="0"/>
    <pivotField dataField="1" numFmtId="164" showAll="0" defaultSubtotal="0"/>
  </pivotFields>
  <rowFields count="2">
    <field x="4"/>
    <field x="3"/>
  </rowFields>
  <rowItems count="10">
    <i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%tage" fld="7" showDataAs="percentOfTotal" baseField="3" baseItem="0" numFmtId="10"/>
    <dataField name="Number of Sprints_x000a_BEST CASE" fld="6" baseField="0" baseItem="0" numFmtId="2"/>
    <dataField name="Number of Sprints_x000a_MOST LIKELY" fld="7" baseField="0" baseItem="0" numFmtId="2"/>
    <dataField name="Number of Sprints_x000a_WORST CASE" fld="8" baseField="0" baseItem="0" numFmtId="2"/>
  </dataFields>
  <formats count="79">
    <format dxfId="15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0">
      <pivotArea field="3" type="button" dataOnly="0" labelOnly="1" outline="0" axis="axisRow" fieldPosition="1"/>
    </format>
    <format dxfId="149">
      <pivotArea field="3" type="button" dataOnly="0" labelOnly="1" outline="0" axis="axisRow" fieldPosition="1"/>
    </format>
    <format dxfId="148">
      <pivotArea field="3" type="button" dataOnly="0" labelOnly="1" outline="0" axis="axisRow" fieldPosition="1"/>
    </format>
    <format dxfId="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45">
      <pivotArea field="4" type="button" dataOnly="0" labelOnly="1" outline="0" axis="axisRow" fieldPosition="0"/>
    </format>
    <format dxfId="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3">
      <pivotArea grandRow="1" outline="0" collapsedLevelsAreSubtotals="1" fieldPosition="0"/>
    </format>
    <format dxfId="142">
      <pivotArea dataOnly="0" labelOnly="1" grandRow="1" outline="0" fieldPosition="0"/>
    </format>
    <format dxfId="141">
      <pivotArea collapsedLevelsAreSubtotals="1" fieldPosition="0">
        <references count="1">
          <reference field="4" count="1">
            <x v="2"/>
          </reference>
        </references>
      </pivotArea>
    </format>
    <format dxfId="140">
      <pivotArea collapsedLevelsAreSubtotals="1" fieldPosition="0">
        <references count="2">
          <reference field="3" count="3">
            <x v="5"/>
            <x v="7"/>
            <x v="8"/>
          </reference>
          <reference field="4" count="1" selected="0">
            <x v="2"/>
          </reference>
        </references>
      </pivotArea>
    </format>
    <format dxfId="139">
      <pivotArea collapsedLevelsAreSubtotals="1" fieldPosition="0">
        <references count="1">
          <reference field="4" count="1">
            <x v="0"/>
          </reference>
        </references>
      </pivotArea>
    </format>
    <format dxfId="138">
      <pivotArea collapsedLevelsAreSubtotals="1" fieldPosition="0">
        <references count="2">
          <reference field="3" count="3">
            <x v="4"/>
            <x v="6"/>
            <x v="7"/>
          </reference>
          <reference field="4" count="1" selected="0">
            <x v="0"/>
          </reference>
        </references>
      </pivotArea>
    </format>
    <format dxfId="137">
      <pivotArea collapsedLevelsAreSubtotals="1" fieldPosition="0">
        <references count="1">
          <reference field="4" count="1">
            <x v="1"/>
          </reference>
        </references>
      </pivotArea>
    </format>
    <format dxfId="136">
      <pivotArea collapsedLevelsAreSubtotals="1" fieldPosition="0">
        <references count="2">
          <reference field="3" count="1">
            <x v="6"/>
          </reference>
          <reference field="4" count="1" selected="0">
            <x v="1"/>
          </reference>
        </references>
      </pivotArea>
    </format>
    <format dxfId="135">
      <pivotArea dataOnly="0" labelOnly="1" fieldPosition="0">
        <references count="1">
          <reference field="4" count="0"/>
        </references>
      </pivotArea>
    </format>
    <format dxfId="134">
      <pivotArea dataOnly="0" labelOnly="1" fieldPosition="0">
        <references count="2">
          <reference field="3" count="0"/>
          <reference field="4" count="1" selected="0">
            <x v="2"/>
          </reference>
        </references>
      </pivotArea>
    </format>
    <format dxfId="1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2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31">
      <pivotArea outline="0" collapsedLevelsAreSubtotals="1" fieldPosition="0"/>
    </format>
    <format dxfId="130">
      <pivotArea dataOnly="0" labelOnly="1" fieldPosition="0">
        <references count="2">
          <reference field="3" count="3">
            <x v="4"/>
            <x v="6"/>
            <x v="7"/>
          </reference>
          <reference field="4" count="1" selected="0">
            <x v="0"/>
          </reference>
        </references>
      </pivotArea>
    </format>
    <format dxfId="129">
      <pivotArea dataOnly="0" labelOnly="1" fieldPosition="0">
        <references count="2">
          <reference field="3" count="1">
            <x v="6"/>
          </reference>
          <reference field="4" count="1" selected="0">
            <x v="1"/>
          </reference>
        </references>
      </pivotArea>
    </format>
    <format dxfId="128">
      <pivotArea field="4" type="button" dataOnly="0" labelOnly="1" outline="0" axis="axisRow" fieldPosition="0"/>
    </format>
    <format dxfId="1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6">
      <pivotArea grandRow="1" outline="0" collapsedLevelsAreSubtotals="1" fieldPosition="0"/>
    </format>
    <format dxfId="125">
      <pivotArea dataOnly="0" labelOnly="1" grandRow="1" outline="0" fieldPosition="0"/>
    </format>
    <format dxfId="124">
      <pivotArea collapsedLevelsAreSubtotals="1" fieldPosition="0">
        <references count="1">
          <reference field="4" count="1">
            <x v="2"/>
          </reference>
        </references>
      </pivotArea>
    </format>
    <format dxfId="123">
      <pivotArea collapsedLevelsAreSubtotals="1" fieldPosition="0">
        <references count="2">
          <reference field="3" count="3">
            <x v="5"/>
            <x v="7"/>
            <x v="8"/>
          </reference>
          <reference field="4" count="1" selected="0">
            <x v="2"/>
          </reference>
        </references>
      </pivotArea>
    </format>
    <format dxfId="122">
      <pivotArea collapsedLevelsAreSubtotals="1" fieldPosition="0">
        <references count="1">
          <reference field="4" count="1">
            <x v="0"/>
          </reference>
        </references>
      </pivotArea>
    </format>
    <format dxfId="121">
      <pivotArea collapsedLevelsAreSubtotals="1" fieldPosition="0">
        <references count="2">
          <reference field="3" count="3">
            <x v="4"/>
            <x v="6"/>
            <x v="7"/>
          </reference>
          <reference field="4" count="1" selected="0">
            <x v="0"/>
          </reference>
        </references>
      </pivotArea>
    </format>
    <format dxfId="120">
      <pivotArea collapsedLevelsAreSubtotals="1" fieldPosition="0">
        <references count="1">
          <reference field="4" count="1">
            <x v="1"/>
          </reference>
        </references>
      </pivotArea>
    </format>
    <format dxfId="119">
      <pivotArea collapsedLevelsAreSubtotals="1" fieldPosition="0">
        <references count="2">
          <reference field="3" count="1">
            <x v="6"/>
          </reference>
          <reference field="4" count="1" selected="0">
            <x v="1"/>
          </reference>
        </references>
      </pivotArea>
    </format>
    <format dxfId="118">
      <pivotArea dataOnly="0" labelOnly="1" fieldPosition="0">
        <references count="1">
          <reference field="4" count="0"/>
        </references>
      </pivotArea>
    </format>
    <format dxfId="117">
      <pivotArea dataOnly="0" labelOnly="1" fieldPosition="0">
        <references count="2">
          <reference field="3" count="0"/>
          <reference field="4" count="1" selected="0">
            <x v="2"/>
          </reference>
        </references>
      </pivotArea>
    </format>
    <format dxfId="116">
      <pivotArea dataOnly="0" labelOnly="1" fieldPosition="0">
        <references count="2">
          <reference field="3" count="3">
            <x v="4"/>
            <x v="6"/>
            <x v="7"/>
          </reference>
          <reference field="4" count="1" selected="0">
            <x v="0"/>
          </reference>
        </references>
      </pivotArea>
    </format>
    <format dxfId="115">
      <pivotArea dataOnly="0" labelOnly="1" fieldPosition="0">
        <references count="2">
          <reference field="3" count="1">
            <x v="6"/>
          </reference>
          <reference field="4" count="1" selected="0">
            <x v="1"/>
          </reference>
        </references>
      </pivotArea>
    </format>
    <format dxfId="114">
      <pivotArea dataOnly="0" labelOnly="1" fieldPosition="0">
        <references count="2">
          <reference field="3" count="1">
            <x v="8"/>
          </reference>
          <reference field="4" count="1" selected="0">
            <x v="0"/>
          </reference>
        </references>
      </pivotArea>
    </format>
    <format dxfId="113">
      <pivotArea dataOnly="0" labelOnly="1" fieldPosition="0">
        <references count="2">
          <reference field="3" count="1">
            <x v="5"/>
          </reference>
          <reference field="4" count="1" selected="0">
            <x v="0"/>
          </reference>
        </references>
      </pivotArea>
    </format>
    <format dxfId="112">
      <pivotArea dataOnly="0" labelOnly="1" fieldPosition="0">
        <references count="2">
          <reference field="3" count="1">
            <x v="4"/>
          </reference>
          <reference field="4" count="1" selected="0">
            <x v="1"/>
          </reference>
        </references>
      </pivotArea>
    </format>
    <format dxfId="111">
      <pivotArea dataOnly="0" labelOnly="1" fieldPosition="0">
        <references count="2">
          <reference field="3" count="3">
            <x v="5"/>
            <x v="7"/>
            <x v="8"/>
          </reference>
          <reference field="4" count="1" selected="0">
            <x v="1"/>
          </reference>
        </references>
      </pivotArea>
    </format>
    <format dxfId="110">
      <pivotArea collapsedLevelsAreSubtotals="1" fieldPosition="0">
        <references count="3">
          <reference field="4294967294" count="1" selected="0">
            <x v="0"/>
          </reference>
          <reference field="3" count="2">
            <x v="5"/>
            <x v="8"/>
          </reference>
          <reference field="4" count="1" selected="0">
            <x v="0"/>
          </reference>
        </references>
      </pivotArea>
    </format>
    <format dxfId="109">
      <pivotArea collapsedLevelsAreSubtotals="1" fieldPosition="0">
        <references count="3">
          <reference field="4294967294" count="1" selected="0">
            <x v="0"/>
          </reference>
          <reference field="3" count="1">
            <x v="4"/>
          </reference>
          <reference field="4" count="1" selected="0">
            <x v="1"/>
          </reference>
        </references>
      </pivotArea>
    </format>
    <format dxfId="108">
      <pivotArea collapsedLevelsAreSubtotals="1" fieldPosition="0">
        <references count="3">
          <reference field="4294967294" count="1" selected="0">
            <x v="0"/>
          </reference>
          <reference field="3" count="1">
            <x v="7"/>
          </reference>
          <reference field="4" count="1" selected="0">
            <x v="1"/>
          </reference>
        </references>
      </pivotArea>
    </format>
    <format dxfId="107">
      <pivotArea collapsedLevelsAreSubtotals="1" fieldPosition="0">
        <references count="3">
          <reference field="4294967294" count="1" selected="0">
            <x v="0"/>
          </reference>
          <reference field="3" count="2">
            <x v="5"/>
            <x v="8"/>
          </reference>
          <reference field="4" count="1" selected="0">
            <x v="1"/>
          </reference>
        </references>
      </pivotArea>
    </format>
    <format dxfId="106">
      <pivotArea collapsedLevelsAreSubtotals="1" fieldPosition="0">
        <references count="3">
          <reference field="4294967294" count="1" selected="0">
            <x v="0"/>
          </reference>
          <reference field="3" count="1">
            <x v="4"/>
          </reference>
          <reference field="4" count="1" selected="0">
            <x v="2"/>
          </reference>
        </references>
      </pivotArea>
    </format>
    <format dxfId="105">
      <pivotArea collapsedLevelsAreSubtotals="1" fieldPosition="0">
        <references count="3">
          <reference field="4294967294" count="1" selected="0">
            <x v="0"/>
          </reference>
          <reference field="3" count="1">
            <x v="6"/>
          </reference>
          <reference field="4" count="1" selected="0">
            <x v="2"/>
          </reference>
        </references>
      </pivotArea>
    </format>
    <format dxfId="104">
      <pivotArea collapsedLevelsAreSubtotals="1" fieldPosition="0">
        <references count="3">
          <reference field="4294967294" count="1" selected="0">
            <x v="1"/>
          </reference>
          <reference field="3" count="2">
            <x v="5"/>
            <x v="8"/>
          </reference>
          <reference field="4" count="1" selected="0">
            <x v="0"/>
          </reference>
        </references>
      </pivotArea>
    </format>
    <format dxfId="103">
      <pivotArea collapsedLevelsAreSubtotals="1" fieldPosition="0">
        <references count="3">
          <reference field="4294967294" count="1" selected="0">
            <x v="1"/>
          </reference>
          <reference field="3" count="3">
            <x v="5"/>
            <x v="7"/>
            <x v="8"/>
          </reference>
          <reference field="4" count="1" selected="0">
            <x v="1"/>
          </reference>
        </references>
      </pivotArea>
    </format>
    <format dxfId="102">
      <pivotArea collapsedLevelsAreSubtotals="1" fieldPosition="0">
        <references count="3">
          <reference field="4294967294" count="1" selected="0">
            <x v="1"/>
          </reference>
          <reference field="3" count="1">
            <x v="4"/>
          </reference>
          <reference field="4" count="1" selected="0">
            <x v="1"/>
          </reference>
        </references>
      </pivotArea>
    </format>
    <format dxfId="101">
      <pivotArea collapsedLevelsAreSubtotals="1" fieldPosition="0">
        <references count="3">
          <reference field="4294967294" count="1" selected="0">
            <x v="1"/>
          </reference>
          <reference field="3" count="2">
            <x v="4"/>
            <x v="6"/>
          </reference>
          <reference field="4" count="1" selected="0">
            <x v="2"/>
          </reference>
        </references>
      </pivotArea>
    </format>
    <format dxfId="100">
      <pivotArea collapsedLevelsAreSubtotals="1" fieldPosition="0">
        <references count="3">
          <reference field="4294967294" count="2" selected="0">
            <x v="2"/>
            <x v="3"/>
          </reference>
          <reference field="3" count="2">
            <x v="5"/>
            <x v="8"/>
          </reference>
          <reference field="4" count="1" selected="0">
            <x v="0"/>
          </reference>
        </references>
      </pivotArea>
    </format>
    <format dxfId="99">
      <pivotArea collapsedLevelsAreSubtotals="1" fieldPosition="0">
        <references count="3">
          <reference field="4294967294" count="2" selected="0">
            <x v="2"/>
            <x v="3"/>
          </reference>
          <reference field="3" count="1">
            <x v="4"/>
          </reference>
          <reference field="4" count="1" selected="0">
            <x v="1"/>
          </reference>
        </references>
      </pivotArea>
    </format>
    <format dxfId="98">
      <pivotArea collapsedLevelsAreSubtotals="1" fieldPosition="0">
        <references count="3">
          <reference field="4294967294" count="2" selected="0">
            <x v="2"/>
            <x v="3"/>
          </reference>
          <reference field="3" count="3">
            <x v="5"/>
            <x v="7"/>
            <x v="8"/>
          </reference>
          <reference field="4" count="1" selected="0">
            <x v="1"/>
          </reference>
        </references>
      </pivotArea>
    </format>
    <format dxfId="97">
      <pivotArea collapsedLevelsAreSubtotals="1" fieldPosition="0">
        <references count="3">
          <reference field="4294967294" count="2" selected="0">
            <x v="2"/>
            <x v="3"/>
          </reference>
          <reference field="3" count="2">
            <x v="4"/>
            <x v="6"/>
          </reference>
          <reference field="4" count="1" selected="0">
            <x v="2"/>
          </reference>
        </references>
      </pivotArea>
    </format>
    <format dxfId="96">
      <pivotArea dataOnly="0" labelOnly="1" fieldPosition="0">
        <references count="2">
          <reference field="3" count="1">
            <x v="3"/>
          </reference>
          <reference field="4" count="1" selected="0">
            <x v="0"/>
          </reference>
        </references>
      </pivotArea>
    </format>
    <format dxfId="95">
      <pivotArea dataOnly="0" labelOnly="1" fieldPosition="0">
        <references count="2">
          <reference field="3" count="1">
            <x v="3"/>
          </reference>
          <reference field="4" count="1" selected="0">
            <x v="1"/>
          </reference>
        </references>
      </pivotArea>
    </format>
    <format dxfId="94">
      <pivotArea collapsedLevelsAreSubtotals="1" fieldPosition="0">
        <references count="3">
          <reference field="4294967294" count="1" selected="0">
            <x v="0"/>
          </reference>
          <reference field="3" count="1">
            <x v="3"/>
          </reference>
          <reference field="4" count="1" selected="0">
            <x v="0"/>
          </reference>
        </references>
      </pivotArea>
    </format>
    <format dxfId="93">
      <pivotArea collapsedLevelsAreSubtotals="1" fieldPosition="0">
        <references count="3">
          <reference field="4294967294" count="1" selected="0">
            <x v="0"/>
          </reference>
          <reference field="3" count="1">
            <x v="3"/>
          </reference>
          <reference field="4" count="1" selected="0">
            <x v="1"/>
          </reference>
        </references>
      </pivotArea>
    </format>
    <format dxfId="92">
      <pivotArea collapsedLevelsAreSubtotals="1" fieldPosition="0">
        <references count="3">
          <reference field="4294967294" count="1" selected="0">
            <x v="0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91">
      <pivotArea collapsedLevelsAreSubtotals="1" fieldPosition="0">
        <references count="3">
          <reference field="4294967294" count="1" selected="0">
            <x v="1"/>
          </reference>
          <reference field="3" count="1">
            <x v="3"/>
          </reference>
          <reference field="4" count="1" selected="0">
            <x v="0"/>
          </reference>
        </references>
      </pivotArea>
    </format>
    <format dxfId="90">
      <pivotArea collapsedLevelsAreSubtotals="1" fieldPosition="0">
        <references count="3">
          <reference field="4294967294" count="1" selected="0">
            <x v="1"/>
          </reference>
          <reference field="3" count="1">
            <x v="3"/>
          </reference>
          <reference field="4" count="1" selected="0">
            <x v="1"/>
          </reference>
        </references>
      </pivotArea>
    </format>
    <format dxfId="89">
      <pivotArea collapsedLevelsAreSubtotals="1" fieldPosition="0">
        <references count="3">
          <reference field="4294967294" count="1" selected="0">
            <x v="1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88">
      <pivotArea collapsedLevelsAreSubtotals="1" fieldPosition="0">
        <references count="3">
          <reference field="4294967294" count="1" selected="0">
            <x v="2"/>
          </reference>
          <reference field="3" count="1">
            <x v="3"/>
          </reference>
          <reference field="4" count="1" selected="0">
            <x v="0"/>
          </reference>
        </references>
      </pivotArea>
    </format>
    <format dxfId="87">
      <pivotArea collapsedLevelsAreSubtotals="1" fieldPosition="0">
        <references count="3">
          <reference field="4294967294" count="1" selected="0">
            <x v="2"/>
          </reference>
          <reference field="3" count="1">
            <x v="3"/>
          </reference>
          <reference field="4" count="1" selected="0">
            <x v="1"/>
          </reference>
        </references>
      </pivotArea>
    </format>
    <format dxfId="86">
      <pivotArea collapsedLevelsAreSubtotals="1" fieldPosition="0">
        <references count="3">
          <reference field="4294967294" count="1" selected="0">
            <x v="2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85">
      <pivotArea collapsedLevelsAreSubtotals="1" fieldPosition="0">
        <references count="3">
          <reference field="4294967294" count="1" selected="0">
            <x v="3"/>
          </reference>
          <reference field="3" count="1">
            <x v="3"/>
          </reference>
          <reference field="4" count="1" selected="0">
            <x v="0"/>
          </reference>
        </references>
      </pivotArea>
    </format>
    <format dxfId="84">
      <pivotArea collapsedLevelsAreSubtotals="1" fieldPosition="0">
        <references count="3">
          <reference field="4294967294" count="1" selected="0">
            <x v="3"/>
          </reference>
          <reference field="3" count="1">
            <x v="3"/>
          </reference>
          <reference field="4" count="1" selected="0">
            <x v="1"/>
          </reference>
        </references>
      </pivotArea>
    </format>
    <format dxfId="83">
      <pivotArea collapsedLevelsAreSubtotals="1" fieldPosition="0">
        <references count="3">
          <reference field="4294967294" count="1" selected="0">
            <x v="3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82">
      <pivotArea dataOnly="0" labelOnly="1" fieldPosition="0">
        <references count="2">
          <reference field="3" count="1">
            <x v="2"/>
          </reference>
          <reference field="4" count="1" selected="0">
            <x v="1"/>
          </reference>
        </references>
      </pivotArea>
    </format>
    <format dxfId="81">
      <pivotArea collapsedLevelsAreSubtotals="1" fieldPosition="0">
        <references count="3">
          <reference field="4294967294" count="1" selected="0">
            <x v="0"/>
          </reference>
          <reference field="3" count="1">
            <x v="2"/>
          </reference>
          <reference field="4" count="1" selected="0">
            <x v="0"/>
          </reference>
        </references>
      </pivotArea>
    </format>
    <format dxfId="80">
      <pivotArea collapsedLevelsAreSubtotals="1" fieldPosition="0">
        <references count="3">
          <reference field="4294967294" count="1" selected="0">
            <x v="0"/>
          </reference>
          <reference field="3" count="1">
            <x v="2"/>
          </reference>
          <reference field="4" count="1" selected="0">
            <x v="1"/>
          </reference>
        </references>
      </pivotArea>
    </format>
    <format dxfId="79">
      <pivotArea collapsedLevelsAreSubtotals="1" fieldPosition="0">
        <references count="3">
          <reference field="4294967294" count="1" selected="0">
            <x v="0"/>
          </reference>
          <reference field="3" count="1">
            <x v="2"/>
          </reference>
          <reference field="4" count="1" selected="0">
            <x v="2"/>
          </reference>
        </references>
      </pivotArea>
    </format>
    <format dxfId="7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3" count="1">
            <x v="2"/>
          </reference>
          <reference field="4" count="1" selected="0">
            <x v="0"/>
          </reference>
        </references>
      </pivotArea>
    </format>
    <format dxfId="7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3" count="1">
            <x v="2"/>
          </reference>
          <reference field="4" count="1" selected="0">
            <x v="1"/>
          </reference>
        </references>
      </pivotArea>
    </format>
    <format dxfId="7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3" count="1">
            <x v="2"/>
          </reference>
          <reference field="4" count="1" selected="0">
            <x v="2"/>
          </reference>
        </references>
      </pivotArea>
    </format>
    <format dxfId="75">
      <pivotArea dataOnly="0" labelOnly="1" fieldPosition="0">
        <references count="2">
          <reference field="3" count="1">
            <x v="2"/>
          </reference>
          <reference field="4" count="1" selected="0">
            <x v="0"/>
          </reference>
        </references>
      </pivotArea>
    </format>
  </formats>
  <chartFormats count="26"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2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22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22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2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22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22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4" indent="0" outline="1" outlineData="1" multipleFieldFilters="0" chartFormat="104" rowHeaderCaption="Technical Complexity / Size">
  <location ref="A3:E7" firstHeaderRow="0" firstDataRow="1" firstDataCol="1"/>
  <pivotFields count="9">
    <pivotField showAll="0"/>
    <pivotField showAll="0"/>
    <pivotField showAll="0"/>
    <pivotField axis="axisRow" showAll="0">
      <items count="10">
        <item m="1" x="8"/>
        <item m="1" x="7"/>
        <item x="5"/>
        <item x="0"/>
        <item x="1"/>
        <item x="2"/>
        <item x="3"/>
        <item x="4"/>
        <item m="1" x="6"/>
        <item t="default"/>
      </items>
    </pivotField>
    <pivotField showAll="0" defaultSubtotal="0"/>
    <pivotField axis="axisRow" showAll="0">
      <items count="5">
        <item sd="0" x="0"/>
        <item sd="0" x="2"/>
        <item sd="0" x="1"/>
        <item m="1" x="3"/>
        <item t="default"/>
      </items>
    </pivotField>
    <pivotField dataField="1" numFmtId="164" showAll="0"/>
    <pivotField dataField="1" showAll="0"/>
    <pivotField dataField="1" numFmtId="164" showAll="0"/>
  </pivotFields>
  <rowFields count="2">
    <field x="5"/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%tage" fld="7" showDataAs="percentOfTotal" baseField="0" baseItem="0" numFmtId="10"/>
    <dataField name="Number of Sprints_x000a_BEST CASE" fld="6" baseField="0" baseItem="0" numFmtId="2"/>
    <dataField name="Number of Sprints_x000a_MOST LIKELY" fld="7" baseField="0" baseItem="0" numFmtId="2"/>
    <dataField name="Number of Sprints_x000a_WORST CASE" fld="8" baseField="0" baseItem="0" numFmtId="2"/>
  </dataFields>
  <formats count="75">
    <format dxfId="7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2">
      <pivotArea field="3" type="button" dataOnly="0" labelOnly="1" outline="0" axis="axisRow" fieldPosition="1"/>
    </format>
    <format dxfId="71">
      <pivotArea field="3" type="button" dataOnly="0" labelOnly="1" outline="0" axis="axisRow" fieldPosition="1"/>
    </format>
    <format dxfId="70">
      <pivotArea field="5" type="button" dataOnly="0" labelOnly="1" outline="0" axis="axisRow" fieldPosition="0"/>
    </format>
    <format dxfId="6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">
      <pivotArea dataOnly="0" labelOnly="1" fieldPosition="0">
        <references count="2">
          <reference field="3" count="1">
            <x v="6"/>
          </reference>
          <reference field="5" count="1" selected="0">
            <x v="2"/>
          </reference>
        </references>
      </pivotArea>
    </format>
    <format dxfId="67">
      <pivotArea dataOnly="0" labelOnly="1" fieldPosition="0">
        <references count="2">
          <reference field="3" count="4">
            <x v="4"/>
            <x v="5"/>
            <x v="6"/>
            <x v="7"/>
          </reference>
          <reference field="5" count="1" selected="0">
            <x v="0"/>
          </reference>
        </references>
      </pivotArea>
    </format>
    <format dxfId="66">
      <pivotArea dataOnly="0" labelOnly="1" fieldPosition="0">
        <references count="2">
          <reference field="3" count="1">
            <x v="8"/>
          </reference>
          <reference field="5" count="1" selected="0">
            <x v="1"/>
          </reference>
        </references>
      </pivotArea>
    </format>
    <format dxfId="65">
      <pivotArea dataOnly="0" labelOnly="1" fieldPosition="0">
        <references count="1">
          <reference field="5" count="1">
            <x v="2"/>
          </reference>
        </references>
      </pivotArea>
    </format>
    <format dxfId="64">
      <pivotArea dataOnly="0" labelOnly="1" fieldPosition="0">
        <references count="1">
          <reference field="5" count="1">
            <x v="0"/>
          </reference>
        </references>
      </pivotArea>
    </format>
    <format dxfId="63">
      <pivotArea dataOnly="0" labelOnly="1" fieldPosition="0">
        <references count="1">
          <reference field="5" count="1">
            <x v="1"/>
          </reference>
        </references>
      </pivotArea>
    </format>
    <format dxfId="62">
      <pivotArea collapsedLevelsAreSubtotals="1" fieldPosition="0">
        <references count="2">
          <reference field="3" count="1">
            <x v="6"/>
          </reference>
          <reference field="5" count="1" selected="0">
            <x v="2"/>
          </reference>
        </references>
      </pivotArea>
    </format>
    <format dxfId="61">
      <pivotArea collapsedLevelsAreSubtotals="1" fieldPosition="0">
        <references count="1">
          <reference field="5" count="1">
            <x v="0"/>
          </reference>
        </references>
      </pivotArea>
    </format>
    <format dxfId="60">
      <pivotArea collapsedLevelsAreSubtotals="1" fieldPosition="0">
        <references count="1">
          <reference field="5" count="1">
            <x v="2"/>
          </reference>
        </references>
      </pivotArea>
    </format>
    <format dxfId="59">
      <pivotArea collapsedLevelsAreSubtotals="1" fieldPosition="0">
        <references count="2">
          <reference field="3" count="4">
            <x v="4"/>
            <x v="5"/>
            <x v="6"/>
            <x v="7"/>
          </reference>
          <reference field="5" count="1" selected="0">
            <x v="0"/>
          </reference>
        </references>
      </pivotArea>
    </format>
    <format dxfId="58">
      <pivotArea collapsedLevelsAreSubtotals="1" fieldPosition="0">
        <references count="1">
          <reference field="5" count="1">
            <x v="1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0"/>
          </reference>
          <reference field="3" count="1">
            <x v="6"/>
          </reference>
          <reference field="5" count="1" selected="0">
            <x v="2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0"/>
          </reference>
          <reference field="5" count="1">
            <x v="0"/>
          </reference>
        </references>
      </pivotArea>
    </format>
    <format dxfId="55">
      <pivotArea collapsedLevelsAreSubtotals="1" fieldPosition="0">
        <references count="3">
          <reference field="4294967294" count="1" selected="0">
            <x v="0"/>
          </reference>
          <reference field="3" count="4">
            <x v="4"/>
            <x v="5"/>
            <x v="6"/>
            <x v="7"/>
          </reference>
          <reference field="5" count="1" selected="0">
            <x v="0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5" count="1">
            <x v="1"/>
          </reference>
        </references>
      </pivotArea>
    </format>
    <format dxfId="53">
      <pivotArea collapsedLevelsAreSubtotals="1" fieldPosition="0">
        <references count="2">
          <reference field="3" count="1">
            <x v="8"/>
          </reference>
          <reference field="5" count="1" selected="0">
            <x v="1"/>
          </reference>
        </references>
      </pivotArea>
    </format>
    <format dxfId="52">
      <pivotArea collapsedLevelsAreSubtotals="1" fieldPosition="0">
        <references count="3">
          <reference field="4294967294" count="1" selected="0">
            <x v="0"/>
          </reference>
          <reference field="3" count="1">
            <x v="8"/>
          </reference>
          <reference field="5" count="1" selected="0">
            <x v="1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9">
      <pivotArea collapsedLevelsAreSubtotals="1" fieldPosition="0">
        <references count="2">
          <reference field="3" count="1">
            <x v="6"/>
          </reference>
          <reference field="5" count="1" selected="0">
            <x v="2"/>
          </reference>
        </references>
      </pivotArea>
    </format>
    <format dxfId="48">
      <pivotArea collapsedLevelsAreSubtotals="1" fieldPosition="0">
        <references count="1">
          <reference field="5" count="1">
            <x v="0"/>
          </reference>
        </references>
      </pivotArea>
    </format>
    <format dxfId="47">
      <pivotArea collapsedLevelsAreSubtotals="1" fieldPosition="0">
        <references count="2">
          <reference field="3" count="4">
            <x v="4"/>
            <x v="5"/>
            <x v="6"/>
            <x v="7"/>
          </reference>
          <reference field="5" count="1" selected="0">
            <x v="0"/>
          </reference>
        </references>
      </pivotArea>
    </format>
    <format dxfId="46">
      <pivotArea collapsedLevelsAreSubtotals="1" fieldPosition="0">
        <references count="1">
          <reference field="5" count="1">
            <x v="1"/>
          </reference>
        </references>
      </pivotArea>
    </format>
    <format dxfId="45">
      <pivotArea collapsedLevelsAreSubtotals="1" fieldPosition="0">
        <references count="2">
          <reference field="3" count="1">
            <x v="8"/>
          </reference>
          <reference field="5" count="1" selected="0">
            <x v="1"/>
          </reference>
        </references>
      </pivotArea>
    </format>
    <format dxfId="44">
      <pivotArea grandRow="1" outline="0" collapsedLevelsAreSubtotals="1" fieldPosition="0"/>
    </format>
    <format dxfId="43">
      <pivotArea field="5" type="button" dataOnly="0" labelOnly="1" outline="0" axis="axisRow" fieldPosition="0"/>
    </format>
    <format dxfId="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">
      <pivotArea grandRow="1" outline="0" collapsedLevelsAreSubtotals="1" fieldPosition="0"/>
    </format>
    <format dxfId="40">
      <pivotArea dataOnly="0" labelOnly="1" grandRow="1" outline="0" fieldPosition="0"/>
    </format>
    <format dxfId="39">
      <pivotArea collapsedLevelsAreSubtotals="1" fieldPosition="0">
        <references count="1">
          <reference field="5" count="1">
            <x v="2"/>
          </reference>
        </references>
      </pivotArea>
    </format>
    <format dxfId="38">
      <pivotArea collapsedLevelsAreSubtotals="1" fieldPosition="0">
        <references count="1">
          <reference field="5" count="1">
            <x v="2"/>
          </reference>
        </references>
      </pivotArea>
    </format>
    <format dxfId="37">
      <pivotArea collapsedLevelsAreSubtotals="1" fieldPosition="0">
        <references count="2">
          <reference field="3" count="1">
            <x v="6"/>
          </reference>
          <reference field="5" count="1" selected="0">
            <x v="2"/>
          </reference>
        </references>
      </pivotArea>
    </format>
    <format dxfId="36">
      <pivotArea collapsedLevelsAreSubtotals="1" fieldPosition="0">
        <references count="1">
          <reference field="5" count="1">
            <x v="0"/>
          </reference>
        </references>
      </pivotArea>
    </format>
    <format dxfId="35">
      <pivotArea collapsedLevelsAreSubtotals="1" fieldPosition="0">
        <references count="2">
          <reference field="3" count="4">
            <x v="4"/>
            <x v="5"/>
            <x v="6"/>
            <x v="7"/>
          </reference>
          <reference field="5" count="1" selected="0">
            <x v="0"/>
          </reference>
        </references>
      </pivotArea>
    </format>
    <format dxfId="34">
      <pivotArea collapsedLevelsAreSubtotals="1" fieldPosition="0">
        <references count="1">
          <reference field="5" count="1">
            <x v="1"/>
          </reference>
        </references>
      </pivotArea>
    </format>
    <format dxfId="33">
      <pivotArea collapsedLevelsAreSubtotals="1" fieldPosition="0">
        <references count="2">
          <reference field="3" count="1">
            <x v="8"/>
          </reference>
          <reference field="5" count="1" selected="0">
            <x v="1"/>
          </reference>
        </references>
      </pivotArea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fieldPosition="0">
        <references count="2">
          <reference field="3" count="0"/>
          <reference field="5" count="1" selected="0">
            <x v="2"/>
          </reference>
        </references>
      </pivotArea>
    </format>
    <format dxfId="30">
      <pivotArea dataOnly="0" labelOnly="1" fieldPosition="0">
        <references count="2">
          <reference field="3" count="4">
            <x v="4"/>
            <x v="5"/>
            <x v="6"/>
            <x v="7"/>
          </reference>
          <reference field="5" count="1" selected="0">
            <x v="0"/>
          </reference>
        </references>
      </pivotArea>
    </format>
    <format dxfId="29">
      <pivotArea dataOnly="0" labelOnly="1" fieldPosition="0">
        <references count="2">
          <reference field="3" count="1">
            <x v="8"/>
          </reference>
          <reference field="5" count="1" selected="0">
            <x v="1"/>
          </reference>
        </references>
      </pivotArea>
    </format>
    <format dxfId="28">
      <pivotArea dataOnly="0" labelOnly="1" fieldPosition="0">
        <references count="2">
          <reference field="3" count="1">
            <x v="8"/>
          </reference>
          <reference field="5" count="1" selected="0">
            <x v="0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0"/>
          </reference>
          <reference field="3" count="1">
            <x v="8"/>
          </reference>
          <reference field="5" count="1" selected="0">
            <x v="0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1"/>
          </reference>
          <reference field="3" count="1">
            <x v="8"/>
          </reference>
          <reference field="5" count="1" selected="0">
            <x v="0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2"/>
          </reference>
          <reference field="3" count="1">
            <x v="8"/>
          </reference>
          <reference field="5" count="1" selected="0">
            <x v="0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3"/>
          </reference>
          <reference field="3" count="1">
            <x v="8"/>
          </reference>
          <reference field="5" count="1" selected="0">
            <x v="0"/>
          </reference>
        </references>
      </pivotArea>
    </format>
    <format dxfId="23">
      <pivotArea dataOnly="0" labelOnly="1" fieldPosition="0">
        <references count="2">
          <reference field="3" count="4">
            <x v="4"/>
            <x v="5"/>
            <x v="6"/>
            <x v="7"/>
          </reference>
          <reference field="5" count="1" selected="0">
            <x v="1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0"/>
          </reference>
          <reference field="3" count="4">
            <x v="4"/>
            <x v="5"/>
            <x v="6"/>
            <x v="7"/>
          </reference>
          <reference field="5" count="1" selected="0">
            <x v="1"/>
          </reference>
        </references>
      </pivotArea>
    </format>
    <format dxfId="21">
      <pivotArea collapsedLevelsAreSubtotals="1" fieldPosition="0">
        <references count="3">
          <reference field="4294967294" count="1" selected="0">
            <x v="1"/>
          </reference>
          <reference field="3" count="4">
            <x v="4"/>
            <x v="5"/>
            <x v="6"/>
            <x v="7"/>
          </reference>
          <reference field="5" count="1" selected="0">
            <x v="1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2"/>
          </reference>
          <reference field="3" count="4">
            <x v="4"/>
            <x v="5"/>
            <x v="6"/>
            <x v="7"/>
          </reference>
          <reference field="5" count="1" selected="0">
            <x v="1"/>
          </reference>
        </references>
      </pivotArea>
    </format>
    <format dxfId="19">
      <pivotArea collapsedLevelsAreSubtotals="1" fieldPosition="0">
        <references count="3">
          <reference field="4294967294" count="1" selected="0">
            <x v="3"/>
          </reference>
          <reference field="3" count="4">
            <x v="4"/>
            <x v="5"/>
            <x v="6"/>
            <x v="7"/>
          </reference>
          <reference field="5" count="1" selected="0">
            <x v="1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0"/>
          </reference>
          <reference field="3" count="0"/>
          <reference field="5" count="1" selected="0">
            <x v="2"/>
          </reference>
        </references>
      </pivotArea>
    </format>
    <format dxfId="17">
      <pivotArea collapsedLevelsAreSubtotals="1" fieldPosition="0">
        <references count="3">
          <reference field="4294967294" count="1" selected="0">
            <x v="1"/>
          </reference>
          <reference field="3" count="0"/>
          <reference field="5" count="1" selected="0">
            <x v="2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2"/>
          </reference>
          <reference field="3" count="0"/>
          <reference field="5" count="1" selected="0">
            <x v="2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3"/>
          </reference>
          <reference field="3" count="0"/>
          <reference field="5" count="1" selected="0">
            <x v="2"/>
          </reference>
        </references>
      </pivotArea>
    </format>
    <format dxfId="14">
      <pivotArea dataOnly="0" labelOnly="1" fieldPosition="0">
        <references count="2">
          <reference field="3" count="0"/>
          <reference field="5" count="1" selected="0">
            <x v="2"/>
          </reference>
        </references>
      </pivotArea>
    </format>
    <format dxfId="13">
      <pivotArea dataOnly="0" labelOnly="1" fieldPosition="0">
        <references count="2">
          <reference field="3" count="1">
            <x v="3"/>
          </reference>
          <reference field="5" count="1" selected="0">
            <x v="0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3" count="1">
            <x v="3"/>
          </reference>
          <reference field="5" count="1" selected="0">
            <x v="0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1"/>
          </reference>
          <reference field="3" count="1">
            <x v="3"/>
          </reference>
          <reference field="5" count="1" selected="0">
            <x v="0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2"/>
          </reference>
          <reference field="3" count="1">
            <x v="3"/>
          </reference>
          <reference field="5" count="1" selected="0">
            <x v="0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3"/>
          </reference>
          <reference field="3" count="1">
            <x v="3"/>
          </reference>
          <reference field="5" count="1" selected="0">
            <x v="0"/>
          </reference>
        </references>
      </pivotArea>
    </format>
    <format dxfId="8">
      <pivotArea dataOnly="0" labelOnly="1" fieldPosition="0">
        <references count="2">
          <reference field="3" count="1">
            <x v="3"/>
          </reference>
          <reference field="5" count="1" selected="0">
            <x v="1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0"/>
          </reference>
          <reference field="3" count="1">
            <x v="3"/>
          </reference>
          <reference field="5" count="1" selected="0">
            <x v="1"/>
          </reference>
        </references>
      </pivotArea>
    </format>
    <format dxfId="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3" count="1">
            <x v="3"/>
          </reference>
          <reference field="5" count="1" selected="0">
            <x v="1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0"/>
          </reference>
          <reference field="3" count="1">
            <x v="2"/>
          </reference>
          <reference field="5" count="1" selected="0">
            <x v="0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3" count="1">
            <x v="2"/>
          </reference>
          <reference field="5" count="1" selected="0">
            <x v="1"/>
          </reference>
        </references>
      </pivotArea>
    </format>
    <format dxfId="3">
      <pivotArea dataOnly="0" labelOnly="1" fieldPosition="0">
        <references count="2">
          <reference field="3" count="1">
            <x v="2"/>
          </reference>
          <reference field="5" count="1" selected="0">
            <x v="0"/>
          </reference>
        </references>
      </pivotArea>
    </format>
    <format dxfId="2">
      <pivotArea dataOnly="0" labelOnly="1" fieldPosition="0">
        <references count="2">
          <reference field="3" count="1">
            <x v="2"/>
          </reference>
          <reference field="5" count="1" selected="0">
            <x v="1"/>
          </reference>
        </references>
      </pivotArea>
    </format>
    <format dxfId="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3" count="1">
            <x v="2"/>
          </reference>
          <reference field="5" count="1" selected="0">
            <x v="0"/>
          </reference>
        </references>
      </pivotArea>
    </format>
    <format dxfId="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3" count="1">
            <x v="2"/>
          </reference>
          <reference field="5" count="1" selected="0">
            <x v="1"/>
          </reference>
        </references>
      </pivotArea>
    </format>
  </formats>
  <chartFormats count="21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0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0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0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0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0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0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1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1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1" format="3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1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1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1" format="4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workbookViewId="0">
      <selection activeCell="B8" sqref="B8"/>
    </sheetView>
  </sheetViews>
  <sheetFormatPr defaultRowHeight="15" x14ac:dyDescent="0.25"/>
  <cols>
    <col min="1" max="1" width="13.7109375" bestFit="1" customWidth="1"/>
    <col min="2" max="2" width="11.140625" bestFit="1" customWidth="1"/>
    <col min="3" max="3" width="10.85546875" bestFit="1" customWidth="1"/>
    <col min="4" max="4" width="13.5703125" bestFit="1" customWidth="1"/>
    <col min="5" max="5" width="16" bestFit="1" customWidth="1"/>
    <col min="6" max="6" width="16.140625" bestFit="1" customWidth="1"/>
    <col min="7" max="7" width="11.140625" bestFit="1" customWidth="1"/>
  </cols>
  <sheetData>
    <row r="2" spans="1:6" ht="15.75" thickBot="1" x14ac:dyDescent="0.3"/>
    <row r="3" spans="1:6" ht="57" thickBot="1" x14ac:dyDescent="0.3">
      <c r="A3" s="32" t="s">
        <v>16</v>
      </c>
      <c r="B3" s="32" t="s">
        <v>14</v>
      </c>
      <c r="C3" s="32" t="s">
        <v>21</v>
      </c>
      <c r="D3" s="32" t="s">
        <v>22</v>
      </c>
      <c r="E3" s="32" t="s">
        <v>23</v>
      </c>
      <c r="F3" s="32" t="s">
        <v>24</v>
      </c>
    </row>
    <row r="4" spans="1:6" ht="20.25" thickTop="1" thickBot="1" x14ac:dyDescent="0.3">
      <c r="A4" s="29" t="s">
        <v>52</v>
      </c>
      <c r="B4" s="30">
        <v>0</v>
      </c>
      <c r="C4" s="31">
        <v>3</v>
      </c>
      <c r="D4" s="31">
        <v>0</v>
      </c>
      <c r="E4" s="31">
        <v>0</v>
      </c>
      <c r="F4" s="31">
        <v>0</v>
      </c>
    </row>
    <row r="5" spans="1:6" ht="20.25" thickTop="1" thickBot="1" x14ac:dyDescent="0.3">
      <c r="A5" s="29" t="s">
        <v>57</v>
      </c>
      <c r="B5" s="30">
        <v>2.4390243902439025E-2</v>
      </c>
      <c r="C5" s="31">
        <v>3</v>
      </c>
      <c r="D5" s="31">
        <v>0.36875000000000002</v>
      </c>
      <c r="E5" s="31">
        <v>0.375</v>
      </c>
      <c r="F5" s="31">
        <v>0.38124999999999998</v>
      </c>
    </row>
    <row r="6" spans="1:6" ht="20.25" thickTop="1" thickBot="1" x14ac:dyDescent="0.3">
      <c r="A6" s="29" t="s">
        <v>31</v>
      </c>
      <c r="B6" s="30">
        <v>6.5040650406504072E-2</v>
      </c>
      <c r="C6" s="31">
        <v>4</v>
      </c>
      <c r="D6" s="31">
        <v>0.92499999999999993</v>
      </c>
      <c r="E6" s="31">
        <v>1</v>
      </c>
      <c r="F6" s="31">
        <v>1.0750000000000002</v>
      </c>
    </row>
    <row r="7" spans="1:6" ht="20.25" thickTop="1" thickBot="1" x14ac:dyDescent="0.3">
      <c r="A7" s="29" t="s">
        <v>19</v>
      </c>
      <c r="B7" s="30">
        <v>0.13008130081300814</v>
      </c>
      <c r="C7" s="31">
        <v>4</v>
      </c>
      <c r="D7" s="31">
        <v>1.75</v>
      </c>
      <c r="E7" s="31">
        <v>2</v>
      </c>
      <c r="F7" s="31">
        <v>2.25</v>
      </c>
    </row>
    <row r="8" spans="1:6" ht="20.25" thickTop="1" thickBot="1" x14ac:dyDescent="0.3">
      <c r="A8" s="29" t="s">
        <v>3</v>
      </c>
      <c r="B8" s="30">
        <v>0.3902439024390244</v>
      </c>
      <c r="C8" s="31">
        <v>6</v>
      </c>
      <c r="D8" s="31">
        <v>4.7499999999999991</v>
      </c>
      <c r="E8" s="31">
        <v>6</v>
      </c>
      <c r="F8" s="31">
        <v>7.25</v>
      </c>
    </row>
    <row r="9" spans="1:6" ht="19.5" thickBot="1" x14ac:dyDescent="0.3">
      <c r="A9" s="29" t="s">
        <v>20</v>
      </c>
      <c r="B9" s="30">
        <v>0.3902439024390244</v>
      </c>
      <c r="C9" s="31">
        <v>3</v>
      </c>
      <c r="D9" s="31">
        <v>3.9</v>
      </c>
      <c r="E9" s="31">
        <v>6</v>
      </c>
      <c r="F9" s="31">
        <v>8.1</v>
      </c>
    </row>
    <row r="10" spans="1:6" ht="19.5" thickTop="1" x14ac:dyDescent="0.25">
      <c r="A10" s="33" t="s">
        <v>25</v>
      </c>
      <c r="B10" s="34">
        <v>1</v>
      </c>
      <c r="C10" s="35">
        <v>23</v>
      </c>
      <c r="D10" s="35">
        <v>11.693749999999998</v>
      </c>
      <c r="E10" s="35">
        <v>15.375</v>
      </c>
      <c r="F10" s="35">
        <v>19.056249999999999</v>
      </c>
    </row>
    <row r="25" spans="8:8" x14ac:dyDescent="0.25">
      <c r="H25" t="s">
        <v>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workbookViewId="0">
      <selection activeCell="E30" sqref="E30"/>
    </sheetView>
  </sheetViews>
  <sheetFormatPr defaultRowHeight="15" x14ac:dyDescent="0.25"/>
  <cols>
    <col min="1" max="1" width="37.42578125" bestFit="1" customWidth="1"/>
    <col min="2" max="2" width="11.140625" bestFit="1" customWidth="1"/>
    <col min="3" max="3" width="13.5703125" bestFit="1" customWidth="1"/>
    <col min="4" max="4" width="16" bestFit="1" customWidth="1"/>
    <col min="5" max="5" width="16.140625" bestFit="1" customWidth="1"/>
    <col min="6" max="6" width="8.85546875" customWidth="1"/>
  </cols>
  <sheetData>
    <row r="2" spans="1:5" ht="15.75" thickBot="1" x14ac:dyDescent="0.3"/>
    <row r="3" spans="1:5" ht="57" thickBot="1" x14ac:dyDescent="0.3">
      <c r="A3" s="36" t="s">
        <v>28</v>
      </c>
      <c r="B3" s="37" t="s">
        <v>14</v>
      </c>
      <c r="C3" s="38" t="s">
        <v>22</v>
      </c>
      <c r="D3" s="38" t="s">
        <v>23</v>
      </c>
      <c r="E3" s="38" t="s">
        <v>24</v>
      </c>
    </row>
    <row r="4" spans="1:5" ht="19.5" thickTop="1" x14ac:dyDescent="0.25">
      <c r="A4" s="45" t="s">
        <v>4</v>
      </c>
      <c r="B4" s="46">
        <v>0.25203252032520324</v>
      </c>
      <c r="C4" s="47">
        <v>3.2749999999999999</v>
      </c>
      <c r="D4" s="47">
        <v>3.875</v>
      </c>
      <c r="E4" s="47">
        <v>4.4749999999999996</v>
      </c>
    </row>
    <row r="5" spans="1:5" ht="18.75" x14ac:dyDescent="0.25">
      <c r="A5" s="77" t="s">
        <v>52</v>
      </c>
      <c r="B5" s="46">
        <v>0</v>
      </c>
      <c r="C5" s="47">
        <v>0</v>
      </c>
      <c r="D5" s="47">
        <v>0</v>
      </c>
      <c r="E5" s="47">
        <v>0</v>
      </c>
    </row>
    <row r="6" spans="1:5" ht="18.75" x14ac:dyDescent="0.25">
      <c r="A6" s="77" t="s">
        <v>57</v>
      </c>
      <c r="B6" s="46">
        <v>8.130081300813009E-3</v>
      </c>
      <c r="C6" s="47">
        <v>0.125</v>
      </c>
      <c r="D6" s="47">
        <v>0.125</v>
      </c>
      <c r="E6" s="47">
        <v>0.125</v>
      </c>
    </row>
    <row r="7" spans="1:5" ht="18.75" x14ac:dyDescent="0.25">
      <c r="A7" s="77" t="s">
        <v>31</v>
      </c>
      <c r="B7" s="46">
        <v>1.6260162601626018E-2</v>
      </c>
      <c r="C7" s="47">
        <v>0.25</v>
      </c>
      <c r="D7" s="47">
        <v>0.25</v>
      </c>
      <c r="E7" s="47">
        <v>0.25</v>
      </c>
    </row>
    <row r="8" spans="1:5" ht="18.75" x14ac:dyDescent="0.25">
      <c r="A8" s="77" t="s">
        <v>19</v>
      </c>
      <c r="B8" s="46">
        <v>3.2520325203252036E-2</v>
      </c>
      <c r="C8" s="47">
        <v>0.5</v>
      </c>
      <c r="D8" s="47">
        <v>0.5</v>
      </c>
      <c r="E8" s="47">
        <v>0.5</v>
      </c>
    </row>
    <row r="9" spans="1:5" ht="18.75" x14ac:dyDescent="0.25">
      <c r="A9" s="77" t="s">
        <v>3</v>
      </c>
      <c r="B9" s="46">
        <v>6.5040650406504072E-2</v>
      </c>
      <c r="C9" s="47">
        <v>1</v>
      </c>
      <c r="D9" s="47">
        <v>1</v>
      </c>
      <c r="E9" s="47">
        <v>1</v>
      </c>
    </row>
    <row r="10" spans="1:5" ht="18.75" x14ac:dyDescent="0.25">
      <c r="A10" s="77" t="s">
        <v>20</v>
      </c>
      <c r="B10" s="46">
        <v>0.13008130081300814</v>
      </c>
      <c r="C10" s="47">
        <v>1.4</v>
      </c>
      <c r="D10" s="47">
        <v>2</v>
      </c>
      <c r="E10" s="47">
        <v>2.6</v>
      </c>
    </row>
    <row r="11" spans="1:5" ht="18.75" x14ac:dyDescent="0.25">
      <c r="A11" s="45" t="s">
        <v>3</v>
      </c>
      <c r="B11" s="46">
        <v>0.28455284552845528</v>
      </c>
      <c r="C11" s="47">
        <v>3.5249999999999999</v>
      </c>
      <c r="D11" s="47">
        <v>4.375</v>
      </c>
      <c r="E11" s="47">
        <v>5.2250000000000005</v>
      </c>
    </row>
    <row r="12" spans="1:5" ht="18.75" x14ac:dyDescent="0.25">
      <c r="A12" s="45" t="s">
        <v>2</v>
      </c>
      <c r="B12" s="46">
        <v>0.46341463414634149</v>
      </c>
      <c r="C12" s="47">
        <v>4.8937499999999998</v>
      </c>
      <c r="D12" s="47">
        <v>7.125</v>
      </c>
      <c r="E12" s="47">
        <v>9.3562500000000011</v>
      </c>
    </row>
    <row r="13" spans="1:5" ht="18.75" x14ac:dyDescent="0.25">
      <c r="A13" s="39" t="s">
        <v>25</v>
      </c>
      <c r="B13" s="40">
        <v>1</v>
      </c>
      <c r="C13" s="41">
        <v>11.69375</v>
      </c>
      <c r="D13" s="41">
        <v>15.375</v>
      </c>
      <c r="E13" s="41">
        <v>19.056249999999999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7"/>
  <sheetViews>
    <sheetView workbookViewId="0">
      <selection activeCell="A4" sqref="A4"/>
    </sheetView>
  </sheetViews>
  <sheetFormatPr defaultRowHeight="15" x14ac:dyDescent="0.25"/>
  <cols>
    <col min="1" max="1" width="37.42578125" bestFit="1" customWidth="1"/>
    <col min="2" max="2" width="11.140625" bestFit="1" customWidth="1"/>
    <col min="3" max="3" width="13.5703125" bestFit="1" customWidth="1"/>
    <col min="4" max="4" width="16" bestFit="1" customWidth="1"/>
    <col min="5" max="5" width="16.140625" bestFit="1" customWidth="1"/>
    <col min="6" max="6" width="9.42578125" bestFit="1" customWidth="1"/>
  </cols>
  <sheetData>
    <row r="3" spans="1:5" ht="56.25" x14ac:dyDescent="0.25">
      <c r="A3" s="36" t="s">
        <v>29</v>
      </c>
      <c r="B3" s="36" t="s">
        <v>14</v>
      </c>
      <c r="C3" s="36" t="s">
        <v>22</v>
      </c>
      <c r="D3" s="36" t="s">
        <v>23</v>
      </c>
      <c r="E3" s="36" t="s">
        <v>24</v>
      </c>
    </row>
    <row r="4" spans="1:5" ht="18.75" x14ac:dyDescent="0.25">
      <c r="A4" s="45" t="s">
        <v>4</v>
      </c>
      <c r="B4" s="46">
        <v>0.49593495934959347</v>
      </c>
      <c r="C4" s="47">
        <v>6.4749999999999988</v>
      </c>
      <c r="D4" s="47">
        <v>7.625</v>
      </c>
      <c r="E4" s="47">
        <v>8.7750000000000004</v>
      </c>
    </row>
    <row r="5" spans="1:5" ht="18.75" x14ac:dyDescent="0.25">
      <c r="A5" s="45" t="s">
        <v>3</v>
      </c>
      <c r="B5" s="46">
        <v>0.25203252032520324</v>
      </c>
      <c r="C5" s="47">
        <v>2.4749999999999996</v>
      </c>
      <c r="D5" s="47">
        <v>3.875</v>
      </c>
      <c r="E5" s="47">
        <v>5.2750000000000004</v>
      </c>
    </row>
    <row r="6" spans="1:5" ht="18.75" x14ac:dyDescent="0.25">
      <c r="A6" s="45" t="s">
        <v>2</v>
      </c>
      <c r="B6" s="46">
        <v>0.25203252032520324</v>
      </c>
      <c r="C6" s="47">
        <v>2.7437499999999999</v>
      </c>
      <c r="D6" s="47">
        <v>3.875</v>
      </c>
      <c r="E6" s="47">
        <v>5.0062499999999996</v>
      </c>
    </row>
    <row r="7" spans="1:5" ht="18.75" x14ac:dyDescent="0.3">
      <c r="A7" s="42" t="s">
        <v>25</v>
      </c>
      <c r="B7" s="43">
        <v>1</v>
      </c>
      <c r="C7" s="44">
        <v>11.69375</v>
      </c>
      <c r="D7" s="44">
        <v>15.375</v>
      </c>
      <c r="E7" s="44">
        <v>19.056249999999999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"/>
  <sheetViews>
    <sheetView workbookViewId="0">
      <selection activeCell="Q24" sqref="Q24"/>
    </sheetView>
  </sheetViews>
  <sheetFormatPr defaultRowHeight="15" x14ac:dyDescent="0.25"/>
  <cols>
    <col min="2" max="2" width="12.42578125" customWidth="1"/>
  </cols>
  <sheetData>
    <row r="1" spans="2:19" ht="15.75" thickBot="1" x14ac:dyDescent="0.3"/>
    <row r="2" spans="2:19" ht="15.75" thickBot="1" x14ac:dyDescent="0.3">
      <c r="C2" s="59" t="s">
        <v>65</v>
      </c>
      <c r="D2" s="60" t="s">
        <v>66</v>
      </c>
    </row>
    <row r="3" spans="2:19" x14ac:dyDescent="0.25">
      <c r="B3" s="78" t="s">
        <v>63</v>
      </c>
      <c r="C3" s="62">
        <v>0</v>
      </c>
      <c r="D3" s="63">
        <v>0</v>
      </c>
      <c r="Q3" s="75" t="s">
        <v>70</v>
      </c>
      <c r="R3" s="75"/>
      <c r="S3" s="75"/>
    </row>
    <row r="4" spans="2:19" ht="15.75" thickBot="1" x14ac:dyDescent="0.3">
      <c r="B4" s="79"/>
      <c r="C4" s="64">
        <f>Features_report!G26</f>
        <v>11.693750000000001</v>
      </c>
      <c r="D4" s="65">
        <f>C12</f>
        <v>10</v>
      </c>
    </row>
    <row r="5" spans="2:19" x14ac:dyDescent="0.25">
      <c r="B5" s="80" t="s">
        <v>67</v>
      </c>
      <c r="C5" s="66">
        <v>0</v>
      </c>
      <c r="D5" s="67">
        <v>0</v>
      </c>
    </row>
    <row r="6" spans="2:19" ht="15.75" thickBot="1" x14ac:dyDescent="0.3">
      <c r="B6" s="81"/>
      <c r="C6" s="68">
        <f>Features_report!H26</f>
        <v>15.375</v>
      </c>
      <c r="D6" s="69">
        <f>C12</f>
        <v>10</v>
      </c>
    </row>
    <row r="7" spans="2:19" x14ac:dyDescent="0.25">
      <c r="B7" s="82" t="s">
        <v>68</v>
      </c>
      <c r="C7" s="70">
        <v>0</v>
      </c>
      <c r="D7" s="71">
        <v>0</v>
      </c>
    </row>
    <row r="8" spans="2:19" ht="15.75" thickBot="1" x14ac:dyDescent="0.3">
      <c r="B8" s="83"/>
      <c r="C8" s="72">
        <f>Features_report!I26</f>
        <v>19.056249999999999</v>
      </c>
      <c r="D8" s="73">
        <f>C12</f>
        <v>10</v>
      </c>
    </row>
    <row r="9" spans="2:19" x14ac:dyDescent="0.25">
      <c r="B9" s="84" t="s">
        <v>64</v>
      </c>
      <c r="C9" s="59">
        <v>0</v>
      </c>
      <c r="D9" s="57">
        <f>C12</f>
        <v>10</v>
      </c>
    </row>
    <row r="10" spans="2:19" ht="15.75" thickBot="1" x14ac:dyDescent="0.3">
      <c r="B10" s="85"/>
      <c r="C10" s="61">
        <f>Features_report!H26 + C13</f>
        <v>20.375</v>
      </c>
      <c r="D10" s="58">
        <f>C12</f>
        <v>10</v>
      </c>
    </row>
    <row r="12" spans="2:19" x14ac:dyDescent="0.25">
      <c r="B12" s="75" t="s">
        <v>71</v>
      </c>
      <c r="C12" s="76">
        <v>10</v>
      </c>
    </row>
    <row r="13" spans="2:19" ht="30" x14ac:dyDescent="0.25">
      <c r="B13" s="74" t="s">
        <v>69</v>
      </c>
      <c r="C13" s="56">
        <v>5</v>
      </c>
    </row>
  </sheetData>
  <mergeCells count="4">
    <mergeCell ref="B3:B4"/>
    <mergeCell ref="B5:B6"/>
    <mergeCell ref="B7:B8"/>
    <mergeCell ref="B9:B1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abSelected="1" workbookViewId="0">
      <selection activeCell="B6" sqref="B6"/>
    </sheetView>
  </sheetViews>
  <sheetFormatPr defaultColWidth="9.140625" defaultRowHeight="12" x14ac:dyDescent="0.2"/>
  <cols>
    <col min="1" max="1" width="4.7109375" style="1" customWidth="1"/>
    <col min="2" max="2" width="24.140625" style="1" customWidth="1"/>
    <col min="3" max="3" width="28.85546875" style="1" hidden="1" customWidth="1"/>
    <col min="4" max="4" width="11" style="1" customWidth="1"/>
    <col min="5" max="5" width="18.85546875" style="1" customWidth="1"/>
    <col min="6" max="6" width="17.7109375" style="1" customWidth="1"/>
    <col min="7" max="7" width="14.7109375" style="1" customWidth="1"/>
    <col min="8" max="8" width="18.85546875" style="1" customWidth="1"/>
    <col min="9" max="9" width="16.42578125" style="1" customWidth="1"/>
    <col min="10" max="10" width="0" style="1" hidden="1" customWidth="1"/>
    <col min="11" max="11" width="20.5703125" style="1" customWidth="1"/>
    <col min="12" max="16384" width="9.140625" style="1"/>
  </cols>
  <sheetData>
    <row r="1" spans="1:11" ht="14.25" x14ac:dyDescent="0.2">
      <c r="A1" s="86"/>
      <c r="B1" s="87"/>
      <c r="C1" s="87"/>
      <c r="D1" s="87"/>
      <c r="E1" s="87"/>
      <c r="F1" s="87"/>
    </row>
    <row r="2" spans="1:11" ht="37.5" x14ac:dyDescent="0.2">
      <c r="A2" s="9" t="s">
        <v>8</v>
      </c>
      <c r="B2" s="9" t="s">
        <v>0</v>
      </c>
      <c r="C2" s="9" t="s">
        <v>1</v>
      </c>
      <c r="D2" s="8" t="s">
        <v>16</v>
      </c>
      <c r="E2" s="9" t="s">
        <v>27</v>
      </c>
      <c r="F2" s="9" t="s">
        <v>26</v>
      </c>
      <c r="G2" s="9" t="s">
        <v>11</v>
      </c>
      <c r="H2" s="8" t="s">
        <v>13</v>
      </c>
      <c r="I2" s="8" t="s">
        <v>12</v>
      </c>
      <c r="J2" s="3" t="s">
        <v>5</v>
      </c>
      <c r="K2" s="9" t="s">
        <v>15</v>
      </c>
    </row>
    <row r="3" spans="1:11" ht="18.75" x14ac:dyDescent="0.2">
      <c r="A3" s="10">
        <v>1</v>
      </c>
      <c r="B3" s="11" t="s">
        <v>32</v>
      </c>
      <c r="C3" s="11"/>
      <c r="D3" s="15" t="s">
        <v>57</v>
      </c>
      <c r="E3" s="12" t="s">
        <v>4</v>
      </c>
      <c r="F3" s="12" t="s">
        <v>4</v>
      </c>
      <c r="G3" s="13">
        <f t="shared" ref="G3:G25" si="0">H3-H3*K3</f>
        <v>0.125</v>
      </c>
      <c r="H3" s="14">
        <f t="shared" ref="H3:H25" si="1">VLOOKUP($D3,TShirtPerSprints, 2, FALSE)</f>
        <v>0.125</v>
      </c>
      <c r="I3" s="14">
        <f t="shared" ref="I3:I25" si="2">H3+H3*K3</f>
        <v>0.125</v>
      </c>
      <c r="J3" s="2"/>
      <c r="K3" s="13">
        <f t="shared" ref="K3:K25" si="3">IF(E3="Medium",VLOOKUP(H3,lst_tshirt_bu,3,FALSE),IF(E3="High",VLOOKUP(H3,lst_tshirt_bu,4,FALSE),0))+IF(F3="Medium",VLOOKUP(H3,lst_tshirt_tc,3,FALSE),IF(F3="High",VLOOKUP(H3,lst_tshirt_tc,4,FALSE),0))</f>
        <v>0</v>
      </c>
    </row>
    <row r="4" spans="1:11" ht="18.75" x14ac:dyDescent="0.2">
      <c r="A4" s="16">
        <v>2</v>
      </c>
      <c r="B4" s="11" t="s">
        <v>33</v>
      </c>
      <c r="C4" s="17"/>
      <c r="D4" s="15" t="s">
        <v>31</v>
      </c>
      <c r="E4" s="15" t="s">
        <v>4</v>
      </c>
      <c r="F4" s="15" t="s">
        <v>4</v>
      </c>
      <c r="G4" s="13">
        <f t="shared" si="0"/>
        <v>0.25</v>
      </c>
      <c r="H4" s="14">
        <f t="shared" si="1"/>
        <v>0.25</v>
      </c>
      <c r="I4" s="14">
        <f t="shared" si="2"/>
        <v>0.25</v>
      </c>
      <c r="J4" s="2"/>
      <c r="K4" s="49">
        <f t="shared" si="3"/>
        <v>0</v>
      </c>
    </row>
    <row r="5" spans="1:11" ht="18.75" x14ac:dyDescent="0.2">
      <c r="A5" s="16">
        <v>3</v>
      </c>
      <c r="B5" s="11" t="s">
        <v>34</v>
      </c>
      <c r="C5" s="17"/>
      <c r="D5" s="15" t="s">
        <v>19</v>
      </c>
      <c r="E5" s="15" t="s">
        <v>4</v>
      </c>
      <c r="F5" s="15" t="s">
        <v>4</v>
      </c>
      <c r="G5" s="13">
        <f t="shared" si="0"/>
        <v>0.5</v>
      </c>
      <c r="H5" s="14">
        <f t="shared" si="1"/>
        <v>0.5</v>
      </c>
      <c r="I5" s="14">
        <f t="shared" si="2"/>
        <v>0.5</v>
      </c>
      <c r="J5" s="2"/>
      <c r="K5" s="49">
        <f t="shared" si="3"/>
        <v>0</v>
      </c>
    </row>
    <row r="6" spans="1:11" ht="18.75" x14ac:dyDescent="0.2">
      <c r="A6" s="16">
        <v>4</v>
      </c>
      <c r="B6" s="11" t="s">
        <v>35</v>
      </c>
      <c r="C6" s="17"/>
      <c r="D6" s="15" t="s">
        <v>3</v>
      </c>
      <c r="E6" s="15" t="s">
        <v>4</v>
      </c>
      <c r="F6" s="15" t="s">
        <v>4</v>
      </c>
      <c r="G6" s="13">
        <f t="shared" si="0"/>
        <v>1</v>
      </c>
      <c r="H6" s="14">
        <f t="shared" si="1"/>
        <v>1</v>
      </c>
      <c r="I6" s="14">
        <f t="shared" si="2"/>
        <v>1</v>
      </c>
      <c r="J6" s="2"/>
      <c r="K6" s="49">
        <f t="shared" si="3"/>
        <v>0</v>
      </c>
    </row>
    <row r="7" spans="1:11" ht="18.75" x14ac:dyDescent="0.2">
      <c r="A7" s="16">
        <v>5</v>
      </c>
      <c r="B7" s="11" t="s">
        <v>36</v>
      </c>
      <c r="C7" s="17"/>
      <c r="D7" s="15" t="s">
        <v>20</v>
      </c>
      <c r="E7" s="15" t="s">
        <v>4</v>
      </c>
      <c r="F7" s="15" t="s">
        <v>2</v>
      </c>
      <c r="G7" s="13">
        <f t="shared" si="0"/>
        <v>1.4</v>
      </c>
      <c r="H7" s="14">
        <f t="shared" si="1"/>
        <v>2</v>
      </c>
      <c r="I7" s="14">
        <f t="shared" si="2"/>
        <v>2.6</v>
      </c>
      <c r="J7" s="2"/>
      <c r="K7" s="49">
        <f t="shared" si="3"/>
        <v>0.3</v>
      </c>
    </row>
    <row r="8" spans="1:11" s="26" customFormat="1" ht="18.75" x14ac:dyDescent="0.2">
      <c r="A8" s="52">
        <v>6</v>
      </c>
      <c r="B8" s="48" t="s">
        <v>37</v>
      </c>
      <c r="C8" s="53"/>
      <c r="D8" s="51" t="s">
        <v>52</v>
      </c>
      <c r="E8" s="51" t="s">
        <v>4</v>
      </c>
      <c r="F8" s="51" t="s">
        <v>4</v>
      </c>
      <c r="G8" s="49">
        <f t="shared" si="0"/>
        <v>0</v>
      </c>
      <c r="H8" s="50">
        <f t="shared" si="1"/>
        <v>0</v>
      </c>
      <c r="I8" s="50">
        <f t="shared" si="2"/>
        <v>0</v>
      </c>
      <c r="J8" s="27"/>
      <c r="K8" s="49">
        <f t="shared" si="3"/>
        <v>0</v>
      </c>
    </row>
    <row r="9" spans="1:11" ht="18.75" x14ac:dyDescent="0.2">
      <c r="A9" s="16">
        <v>7</v>
      </c>
      <c r="B9" s="48" t="s">
        <v>38</v>
      </c>
      <c r="C9" s="17"/>
      <c r="D9" s="15" t="s">
        <v>57</v>
      </c>
      <c r="E9" s="15" t="s">
        <v>3</v>
      </c>
      <c r="F9" s="15" t="s">
        <v>3</v>
      </c>
      <c r="G9" s="13">
        <f t="shared" si="0"/>
        <v>0.125</v>
      </c>
      <c r="H9" s="14">
        <f t="shared" si="1"/>
        <v>0.125</v>
      </c>
      <c r="I9" s="14">
        <f t="shared" si="2"/>
        <v>0.125</v>
      </c>
      <c r="J9" s="2"/>
      <c r="K9" s="49">
        <f t="shared" si="3"/>
        <v>0</v>
      </c>
    </row>
    <row r="10" spans="1:11" ht="18.75" x14ac:dyDescent="0.2">
      <c r="A10" s="16">
        <v>8</v>
      </c>
      <c r="B10" s="48" t="s">
        <v>39</v>
      </c>
      <c r="C10" s="17"/>
      <c r="D10" s="15" t="s">
        <v>31</v>
      </c>
      <c r="E10" s="15" t="s">
        <v>3</v>
      </c>
      <c r="F10" s="15" t="s">
        <v>2</v>
      </c>
      <c r="G10" s="13">
        <f t="shared" si="0"/>
        <v>0.22500000000000001</v>
      </c>
      <c r="H10" s="14">
        <f t="shared" si="1"/>
        <v>0.25</v>
      </c>
      <c r="I10" s="14">
        <f t="shared" si="2"/>
        <v>0.27500000000000002</v>
      </c>
      <c r="J10" s="2"/>
      <c r="K10" s="49">
        <f t="shared" si="3"/>
        <v>0.1</v>
      </c>
    </row>
    <row r="11" spans="1:11" ht="18.75" x14ac:dyDescent="0.2">
      <c r="A11" s="16">
        <v>9</v>
      </c>
      <c r="B11" s="48" t="s">
        <v>40</v>
      </c>
      <c r="C11" s="17"/>
      <c r="D11" s="15" t="s">
        <v>19</v>
      </c>
      <c r="E11" s="15" t="s">
        <v>3</v>
      </c>
      <c r="F11" s="15" t="s">
        <v>2</v>
      </c>
      <c r="G11" s="13">
        <f t="shared" si="0"/>
        <v>0.4</v>
      </c>
      <c r="H11" s="14">
        <f t="shared" si="1"/>
        <v>0.5</v>
      </c>
      <c r="I11" s="14">
        <f t="shared" si="2"/>
        <v>0.6</v>
      </c>
      <c r="J11" s="2"/>
      <c r="K11" s="49">
        <f t="shared" si="3"/>
        <v>0.2</v>
      </c>
    </row>
    <row r="12" spans="1:11" ht="18.75" x14ac:dyDescent="0.2">
      <c r="A12" s="16">
        <v>10</v>
      </c>
      <c r="B12" s="48" t="s">
        <v>41</v>
      </c>
      <c r="C12" s="17"/>
      <c r="D12" s="15" t="s">
        <v>3</v>
      </c>
      <c r="E12" s="15" t="s">
        <v>3</v>
      </c>
      <c r="F12" s="15" t="s">
        <v>4</v>
      </c>
      <c r="G12" s="13">
        <f t="shared" si="0"/>
        <v>0.85</v>
      </c>
      <c r="H12" s="14">
        <f t="shared" si="1"/>
        <v>1</v>
      </c>
      <c r="I12" s="14">
        <f t="shared" si="2"/>
        <v>1.1499999999999999</v>
      </c>
      <c r="J12" s="2"/>
      <c r="K12" s="49">
        <f t="shared" si="3"/>
        <v>0.15</v>
      </c>
    </row>
    <row r="13" spans="1:11" ht="18.75" x14ac:dyDescent="0.2">
      <c r="A13" s="19">
        <v>11</v>
      </c>
      <c r="B13" s="48" t="s">
        <v>42</v>
      </c>
      <c r="C13" s="20"/>
      <c r="D13" s="15" t="s">
        <v>20</v>
      </c>
      <c r="E13" s="21" t="s">
        <v>3</v>
      </c>
      <c r="F13" s="21" t="s">
        <v>4</v>
      </c>
      <c r="G13" s="13">
        <f t="shared" si="0"/>
        <v>1.5</v>
      </c>
      <c r="H13" s="14">
        <f t="shared" si="1"/>
        <v>2</v>
      </c>
      <c r="I13" s="14">
        <f t="shared" si="2"/>
        <v>2.5</v>
      </c>
      <c r="J13" s="2"/>
      <c r="K13" s="49">
        <f t="shared" si="3"/>
        <v>0.25</v>
      </c>
    </row>
    <row r="14" spans="1:11" s="26" customFormat="1" ht="18.75" x14ac:dyDescent="0.2">
      <c r="A14" s="54">
        <v>12</v>
      </c>
      <c r="B14" s="48" t="s">
        <v>43</v>
      </c>
      <c r="C14" s="55"/>
      <c r="D14" s="51" t="s">
        <v>52</v>
      </c>
      <c r="E14" s="21" t="s">
        <v>3</v>
      </c>
      <c r="F14" s="21" t="s">
        <v>3</v>
      </c>
      <c r="G14" s="49">
        <f t="shared" si="0"/>
        <v>0</v>
      </c>
      <c r="H14" s="50">
        <f t="shared" si="1"/>
        <v>0</v>
      </c>
      <c r="I14" s="50">
        <f t="shared" si="2"/>
        <v>0</v>
      </c>
      <c r="J14" s="27"/>
      <c r="K14" s="49">
        <f t="shared" si="3"/>
        <v>0</v>
      </c>
    </row>
    <row r="15" spans="1:11" ht="18.75" x14ac:dyDescent="0.2">
      <c r="A15" s="19">
        <v>13</v>
      </c>
      <c r="B15" s="48" t="s">
        <v>44</v>
      </c>
      <c r="C15" s="20"/>
      <c r="D15" s="15" t="s">
        <v>57</v>
      </c>
      <c r="E15" s="21" t="s">
        <v>2</v>
      </c>
      <c r="F15" s="21" t="s">
        <v>2</v>
      </c>
      <c r="G15" s="13">
        <f t="shared" si="0"/>
        <v>0.11874999999999999</v>
      </c>
      <c r="H15" s="14">
        <f t="shared" si="1"/>
        <v>0.125</v>
      </c>
      <c r="I15" s="14">
        <f t="shared" si="2"/>
        <v>0.13125000000000001</v>
      </c>
      <c r="J15" s="2"/>
      <c r="K15" s="49">
        <f t="shared" si="3"/>
        <v>0.05</v>
      </c>
    </row>
    <row r="16" spans="1:11" ht="18.75" x14ac:dyDescent="0.2">
      <c r="A16" s="19">
        <v>14</v>
      </c>
      <c r="B16" s="48" t="s">
        <v>45</v>
      </c>
      <c r="C16" s="20"/>
      <c r="D16" s="15" t="s">
        <v>31</v>
      </c>
      <c r="E16" s="21" t="s">
        <v>2</v>
      </c>
      <c r="F16" s="21" t="s">
        <v>4</v>
      </c>
      <c r="G16" s="13">
        <f t="shared" si="0"/>
        <v>0.22500000000000001</v>
      </c>
      <c r="H16" s="14">
        <f t="shared" si="1"/>
        <v>0.25</v>
      </c>
      <c r="I16" s="14">
        <f t="shared" si="2"/>
        <v>0.27500000000000002</v>
      </c>
      <c r="J16" s="2"/>
      <c r="K16" s="49">
        <f t="shared" si="3"/>
        <v>0.1</v>
      </c>
    </row>
    <row r="17" spans="1:11" ht="18.75" x14ac:dyDescent="0.2">
      <c r="A17" s="19">
        <v>15</v>
      </c>
      <c r="B17" s="48" t="s">
        <v>46</v>
      </c>
      <c r="C17" s="20"/>
      <c r="D17" s="15" t="s">
        <v>19</v>
      </c>
      <c r="E17" s="21" t="s">
        <v>2</v>
      </c>
      <c r="F17" s="21" t="s">
        <v>4</v>
      </c>
      <c r="G17" s="13">
        <f t="shared" si="0"/>
        <v>0.42499999999999999</v>
      </c>
      <c r="H17" s="14">
        <f t="shared" si="1"/>
        <v>0.5</v>
      </c>
      <c r="I17" s="14">
        <f t="shared" si="2"/>
        <v>0.57499999999999996</v>
      </c>
      <c r="J17" s="2"/>
      <c r="K17" s="49">
        <f t="shared" si="3"/>
        <v>0.15</v>
      </c>
    </row>
    <row r="18" spans="1:11" ht="18.75" x14ac:dyDescent="0.2">
      <c r="A18" s="19">
        <v>16</v>
      </c>
      <c r="B18" s="48" t="s">
        <v>47</v>
      </c>
      <c r="C18" s="20"/>
      <c r="D18" s="15" t="s">
        <v>3</v>
      </c>
      <c r="E18" s="21" t="s">
        <v>2</v>
      </c>
      <c r="F18" s="21" t="s">
        <v>3</v>
      </c>
      <c r="G18" s="13">
        <f t="shared" si="0"/>
        <v>0.7</v>
      </c>
      <c r="H18" s="14">
        <f t="shared" si="1"/>
        <v>1</v>
      </c>
      <c r="I18" s="14">
        <f t="shared" si="2"/>
        <v>1.3</v>
      </c>
      <c r="J18" s="2"/>
      <c r="K18" s="49">
        <f t="shared" si="3"/>
        <v>0.30000000000000004</v>
      </c>
    </row>
    <row r="19" spans="1:11" ht="18.75" x14ac:dyDescent="0.2">
      <c r="A19" s="19">
        <v>17</v>
      </c>
      <c r="B19" s="48" t="s">
        <v>48</v>
      </c>
      <c r="C19" s="20"/>
      <c r="D19" s="15" t="s">
        <v>20</v>
      </c>
      <c r="E19" s="21" t="s">
        <v>2</v>
      </c>
      <c r="F19" s="21" t="s">
        <v>3</v>
      </c>
      <c r="G19" s="13">
        <f t="shared" si="0"/>
        <v>1</v>
      </c>
      <c r="H19" s="14">
        <f t="shared" si="1"/>
        <v>2</v>
      </c>
      <c r="I19" s="14">
        <f t="shared" si="2"/>
        <v>3</v>
      </c>
      <c r="J19" s="2"/>
      <c r="K19" s="49">
        <f t="shared" si="3"/>
        <v>0.5</v>
      </c>
    </row>
    <row r="20" spans="1:11" ht="18.75" x14ac:dyDescent="0.2">
      <c r="A20" s="19">
        <v>18</v>
      </c>
      <c r="B20" s="48" t="s">
        <v>49</v>
      </c>
      <c r="C20" s="20"/>
      <c r="D20" s="15" t="s">
        <v>31</v>
      </c>
      <c r="E20" s="21" t="s">
        <v>2</v>
      </c>
      <c r="F20" s="21" t="s">
        <v>3</v>
      </c>
      <c r="G20" s="13">
        <f t="shared" si="0"/>
        <v>0.22500000000000001</v>
      </c>
      <c r="H20" s="14">
        <f t="shared" si="1"/>
        <v>0.25</v>
      </c>
      <c r="I20" s="14">
        <f t="shared" si="2"/>
        <v>0.27500000000000002</v>
      </c>
      <c r="J20" s="2"/>
      <c r="K20" s="49">
        <f t="shared" si="3"/>
        <v>0.1</v>
      </c>
    </row>
    <row r="21" spans="1:11" s="26" customFormat="1" ht="18.75" x14ac:dyDescent="0.2">
      <c r="A21" s="54">
        <v>19</v>
      </c>
      <c r="B21" s="48" t="s">
        <v>50</v>
      </c>
      <c r="C21" s="55"/>
      <c r="D21" s="51" t="s">
        <v>52</v>
      </c>
      <c r="E21" s="21" t="s">
        <v>2</v>
      </c>
      <c r="F21" s="21" t="s">
        <v>2</v>
      </c>
      <c r="G21" s="49">
        <f t="shared" si="0"/>
        <v>0</v>
      </c>
      <c r="H21" s="50">
        <f t="shared" si="1"/>
        <v>0</v>
      </c>
      <c r="I21" s="50">
        <f t="shared" si="2"/>
        <v>0</v>
      </c>
      <c r="J21" s="27"/>
      <c r="K21" s="49">
        <f t="shared" si="3"/>
        <v>0</v>
      </c>
    </row>
    <row r="22" spans="1:11" ht="18.75" x14ac:dyDescent="0.2">
      <c r="A22" s="19">
        <v>20</v>
      </c>
      <c r="B22" s="48" t="s">
        <v>51</v>
      </c>
      <c r="C22" s="20"/>
      <c r="D22" s="15" t="s">
        <v>19</v>
      </c>
      <c r="E22" s="21" t="s">
        <v>3</v>
      </c>
      <c r="F22" s="21" t="s">
        <v>3</v>
      </c>
      <c r="G22" s="13">
        <f t="shared" si="0"/>
        <v>0.42499999999999999</v>
      </c>
      <c r="H22" s="14">
        <f t="shared" si="1"/>
        <v>0.5</v>
      </c>
      <c r="I22" s="14">
        <f t="shared" si="2"/>
        <v>0.57499999999999996</v>
      </c>
      <c r="J22" s="2"/>
      <c r="K22" s="49">
        <f t="shared" si="3"/>
        <v>0.15000000000000002</v>
      </c>
    </row>
    <row r="23" spans="1:11" ht="18.75" x14ac:dyDescent="0.2">
      <c r="A23" s="19">
        <v>21</v>
      </c>
      <c r="B23" s="48" t="s">
        <v>59</v>
      </c>
      <c r="C23" s="20"/>
      <c r="D23" s="15" t="s">
        <v>3</v>
      </c>
      <c r="E23" s="21" t="s">
        <v>2</v>
      </c>
      <c r="F23" s="21" t="s">
        <v>4</v>
      </c>
      <c r="G23" s="13">
        <f t="shared" si="0"/>
        <v>0.8</v>
      </c>
      <c r="H23" s="14">
        <f t="shared" si="1"/>
        <v>1</v>
      </c>
      <c r="I23" s="14">
        <f t="shared" si="2"/>
        <v>1.2</v>
      </c>
      <c r="J23" s="2"/>
      <c r="K23" s="49">
        <f t="shared" si="3"/>
        <v>0.2</v>
      </c>
    </row>
    <row r="24" spans="1:11" ht="18.75" x14ac:dyDescent="0.2">
      <c r="A24" s="19">
        <v>22</v>
      </c>
      <c r="B24" s="48" t="s">
        <v>60</v>
      </c>
      <c r="C24" s="20"/>
      <c r="D24" s="15" t="s">
        <v>3</v>
      </c>
      <c r="E24" s="21" t="s">
        <v>2</v>
      </c>
      <c r="F24" s="21" t="s">
        <v>4</v>
      </c>
      <c r="G24" s="13">
        <f t="shared" si="0"/>
        <v>0.8</v>
      </c>
      <c r="H24" s="14">
        <f t="shared" si="1"/>
        <v>1</v>
      </c>
      <c r="I24" s="14">
        <f t="shared" si="2"/>
        <v>1.2</v>
      </c>
      <c r="J24" s="2"/>
      <c r="K24" s="49">
        <f t="shared" si="3"/>
        <v>0.2</v>
      </c>
    </row>
    <row r="25" spans="1:11" ht="18.75" x14ac:dyDescent="0.2">
      <c r="A25" s="19">
        <v>23</v>
      </c>
      <c r="B25" s="11" t="s">
        <v>61</v>
      </c>
      <c r="C25" s="20"/>
      <c r="D25" s="15" t="s">
        <v>3</v>
      </c>
      <c r="E25" s="21" t="s">
        <v>2</v>
      </c>
      <c r="F25" s="21" t="s">
        <v>2</v>
      </c>
      <c r="G25" s="13">
        <f t="shared" si="0"/>
        <v>0.6</v>
      </c>
      <c r="H25" s="14">
        <f t="shared" si="1"/>
        <v>1</v>
      </c>
      <c r="I25" s="14">
        <f t="shared" si="2"/>
        <v>1.4</v>
      </c>
      <c r="J25" s="2"/>
      <c r="K25" s="49">
        <f t="shared" si="3"/>
        <v>0.4</v>
      </c>
    </row>
    <row r="26" spans="1:11" ht="18.75" x14ac:dyDescent="0.25">
      <c r="A26" s="88"/>
      <c r="B26" s="88"/>
      <c r="C26" s="88"/>
      <c r="D26" s="88"/>
      <c r="E26" s="88"/>
      <c r="F26" s="88"/>
      <c r="G26" s="18">
        <f>SUM(G3:G25)</f>
        <v>11.693750000000001</v>
      </c>
      <c r="H26" s="18">
        <f>SUM(H3:H25)</f>
        <v>15.375</v>
      </c>
      <c r="I26" s="18">
        <f>SUM(I3:I25)</f>
        <v>19.056249999999999</v>
      </c>
      <c r="J26" s="2"/>
      <c r="K26" s="6"/>
    </row>
    <row r="27" spans="1:11" x14ac:dyDescent="0.2">
      <c r="A27" s="7"/>
      <c r="B27" s="7"/>
      <c r="C27" s="7"/>
      <c r="E27" s="7"/>
      <c r="F27" s="7"/>
    </row>
    <row r="28" spans="1:11" x14ac:dyDescent="0.2">
      <c r="A28" s="7"/>
      <c r="B28" s="7"/>
      <c r="C28" s="7"/>
      <c r="E28" s="7"/>
      <c r="F28" s="7"/>
    </row>
  </sheetData>
  <autoFilter ref="A2:J2" xr:uid="{00000000-0009-0000-0000-000004000000}"/>
  <mergeCells count="2">
    <mergeCell ref="A1:F1"/>
    <mergeCell ref="A26:F26"/>
  </mergeCells>
  <dataValidations count="2">
    <dataValidation type="list" allowBlank="1" showInputMessage="1" showErrorMessage="1" sqref="E3:E25" xr:uid="{00000000-0002-0000-0400-000000000000}">
      <formula1>BusinessUncertainty</formula1>
    </dataValidation>
    <dataValidation type="list" allowBlank="1" showInputMessage="1" showErrorMessage="1" sqref="F3:F25" xr:uid="{00000000-0002-0000-0400-000001000000}">
      <formula1>TechnicalComplexity</formula1>
    </dataValidation>
  </dataValidations>
  <printOptions horizontalCentered="1" verticalCentered="1"/>
  <pageMargins left="0.25" right="0.25" top="0.25" bottom="0.5" header="0.5" footer="0.25"/>
  <pageSetup orientation="landscape" r:id="rId1"/>
  <headerFooter>
    <oddFooter>&amp;R&amp;P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SETUP!$I$3:$I$9</xm:f>
          </x14:formula1>
          <xm:sqref>D3:D25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S61"/>
  <sheetViews>
    <sheetView zoomScaleNormal="100" workbookViewId="0">
      <selection activeCell="L20" sqref="L20"/>
    </sheetView>
  </sheetViews>
  <sheetFormatPr defaultRowHeight="15" x14ac:dyDescent="0.25"/>
  <cols>
    <col min="1" max="1" width="3.7109375" customWidth="1"/>
    <col min="2" max="2" width="12.5703125" customWidth="1"/>
    <col min="3" max="3" width="13.28515625" customWidth="1"/>
    <col min="4" max="4" width="14.28515625" customWidth="1"/>
    <col min="5" max="5" width="13.140625" bestFit="1" customWidth="1"/>
    <col min="6" max="6" width="4" customWidth="1"/>
    <col min="7" max="8" width="5" customWidth="1"/>
    <col min="9" max="9" width="12" customWidth="1"/>
    <col min="10" max="10" width="9.7109375" customWidth="1"/>
    <col min="11" max="11" width="3.85546875" customWidth="1"/>
    <col min="12" max="12" width="4.28515625" customWidth="1"/>
    <col min="13" max="13" width="3.85546875" customWidth="1"/>
    <col min="14" max="14" width="15.7109375" customWidth="1"/>
    <col min="15" max="16" width="4.140625" customWidth="1"/>
    <col min="17" max="17" width="3.85546875" customWidth="1"/>
    <col min="18" max="18" width="12.42578125" customWidth="1"/>
    <col min="19" max="19" width="3.85546875" customWidth="1"/>
  </cols>
  <sheetData>
    <row r="1" spans="1:19" x14ac:dyDescent="0.25">
      <c r="A1" s="25"/>
      <c r="B1" s="25"/>
      <c r="C1" s="25"/>
      <c r="D1" s="25"/>
      <c r="E1" s="25"/>
      <c r="F1" s="25"/>
      <c r="H1" s="25"/>
      <c r="I1" s="25"/>
      <c r="J1" s="25"/>
      <c r="K1" s="25"/>
      <c r="M1" s="25"/>
      <c r="N1" s="25"/>
      <c r="O1" s="25"/>
      <c r="Q1" s="25"/>
      <c r="R1" s="25"/>
      <c r="S1" s="25"/>
    </row>
    <row r="2" spans="1:19" ht="46.5" customHeight="1" x14ac:dyDescent="0.25">
      <c r="A2" s="25"/>
      <c r="B2" s="22" t="s">
        <v>6</v>
      </c>
      <c r="C2" s="22" t="s">
        <v>55</v>
      </c>
      <c r="D2" s="23" t="s">
        <v>9</v>
      </c>
      <c r="E2" s="23" t="s">
        <v>10</v>
      </c>
      <c r="F2" s="25"/>
      <c r="H2" s="25"/>
      <c r="I2" s="89" t="s">
        <v>56</v>
      </c>
      <c r="J2" s="89"/>
      <c r="K2" s="25"/>
      <c r="M2" s="25"/>
      <c r="N2" s="23" t="s">
        <v>53</v>
      </c>
      <c r="O2" s="25"/>
      <c r="Q2" s="25"/>
      <c r="R2" s="23" t="s">
        <v>54</v>
      </c>
      <c r="S2" s="25"/>
    </row>
    <row r="3" spans="1:19" x14ac:dyDescent="0.25">
      <c r="A3" s="25"/>
      <c r="B3" s="28">
        <v>0</v>
      </c>
      <c r="C3" s="4" t="s">
        <v>52</v>
      </c>
      <c r="D3" s="5">
        <v>0</v>
      </c>
      <c r="E3" s="5">
        <v>0</v>
      </c>
      <c r="F3" s="25"/>
      <c r="H3" s="25"/>
      <c r="I3" s="28" t="s">
        <v>52</v>
      </c>
      <c r="J3" s="24">
        <v>0</v>
      </c>
      <c r="K3" s="25"/>
      <c r="M3" s="25"/>
      <c r="N3" s="4" t="s">
        <v>4</v>
      </c>
      <c r="O3" s="25"/>
      <c r="Q3" s="25"/>
      <c r="R3" s="4" t="s">
        <v>4</v>
      </c>
      <c r="S3" s="25"/>
    </row>
    <row r="4" spans="1:19" x14ac:dyDescent="0.25">
      <c r="A4" s="25"/>
      <c r="B4" s="28">
        <v>0.125</v>
      </c>
      <c r="C4" s="4" t="s">
        <v>57</v>
      </c>
      <c r="D4" s="5">
        <v>0</v>
      </c>
      <c r="E4" s="5">
        <v>0.05</v>
      </c>
      <c r="F4" s="25"/>
      <c r="H4" s="25"/>
      <c r="I4" s="28" t="s">
        <v>57</v>
      </c>
      <c r="J4" s="24">
        <v>0.125</v>
      </c>
      <c r="K4" s="25"/>
      <c r="M4" s="25"/>
      <c r="N4" s="4" t="s">
        <v>3</v>
      </c>
      <c r="O4" s="25"/>
      <c r="Q4" s="25"/>
      <c r="R4" s="4" t="s">
        <v>3</v>
      </c>
      <c r="S4" s="25"/>
    </row>
    <row r="5" spans="1:19" x14ac:dyDescent="0.25">
      <c r="A5" s="25"/>
      <c r="B5" s="28">
        <v>0.25</v>
      </c>
      <c r="C5" s="4" t="s">
        <v>31</v>
      </c>
      <c r="D5" s="5">
        <v>0.05</v>
      </c>
      <c r="E5" s="5">
        <v>0.1</v>
      </c>
      <c r="F5" s="25"/>
      <c r="H5" s="25"/>
      <c r="I5" s="28" t="s">
        <v>31</v>
      </c>
      <c r="J5" s="24">
        <v>0.25</v>
      </c>
      <c r="K5" s="25"/>
      <c r="M5" s="25"/>
      <c r="N5" s="4" t="s">
        <v>2</v>
      </c>
      <c r="O5" s="25"/>
      <c r="Q5" s="25"/>
      <c r="R5" s="4" t="s">
        <v>2</v>
      </c>
      <c r="S5" s="25"/>
    </row>
    <row r="6" spans="1:19" x14ac:dyDescent="0.25">
      <c r="A6" s="25"/>
      <c r="B6" s="28">
        <v>0.5</v>
      </c>
      <c r="C6" s="4" t="s">
        <v>19</v>
      </c>
      <c r="D6" s="5">
        <v>0.1</v>
      </c>
      <c r="E6" s="5">
        <v>0.15</v>
      </c>
      <c r="F6" s="25"/>
      <c r="H6" s="25"/>
      <c r="I6" s="28" t="s">
        <v>19</v>
      </c>
      <c r="J6" s="24">
        <v>0.5</v>
      </c>
      <c r="K6" s="25"/>
      <c r="M6" s="25"/>
      <c r="N6" s="25"/>
      <c r="O6" s="25"/>
      <c r="Q6" s="25"/>
      <c r="R6" s="25"/>
      <c r="S6" s="25"/>
    </row>
    <row r="7" spans="1:19" x14ac:dyDescent="0.25">
      <c r="A7" s="25"/>
      <c r="B7" s="28">
        <v>1</v>
      </c>
      <c r="C7" s="4" t="s">
        <v>3</v>
      </c>
      <c r="D7" s="5">
        <v>0.15</v>
      </c>
      <c r="E7" s="5">
        <v>0.2</v>
      </c>
      <c r="F7" s="25"/>
      <c r="H7" s="25"/>
      <c r="I7" s="28" t="s">
        <v>3</v>
      </c>
      <c r="J7" s="24">
        <v>1</v>
      </c>
      <c r="K7" s="25"/>
    </row>
    <row r="8" spans="1:19" x14ac:dyDescent="0.25">
      <c r="A8" s="25"/>
      <c r="B8" s="28">
        <v>2</v>
      </c>
      <c r="C8" s="4" t="s">
        <v>20</v>
      </c>
      <c r="D8" s="5">
        <v>0.25</v>
      </c>
      <c r="E8" s="5">
        <v>0.35</v>
      </c>
      <c r="F8" s="25"/>
      <c r="H8" s="25"/>
      <c r="I8" s="28" t="s">
        <v>20</v>
      </c>
      <c r="J8" s="24">
        <v>2</v>
      </c>
      <c r="K8" s="25"/>
    </row>
    <row r="9" spans="1:19" x14ac:dyDescent="0.25">
      <c r="A9" s="25"/>
      <c r="B9" s="28">
        <v>4</v>
      </c>
      <c r="C9" s="4" t="s">
        <v>58</v>
      </c>
      <c r="D9" s="5">
        <v>0.4</v>
      </c>
      <c r="E9" s="5">
        <v>0.5</v>
      </c>
      <c r="F9" s="25"/>
      <c r="H9" s="25"/>
      <c r="I9" s="28" t="s">
        <v>30</v>
      </c>
      <c r="J9" s="24">
        <v>4</v>
      </c>
      <c r="K9" s="25"/>
    </row>
    <row r="10" spans="1:19" x14ac:dyDescent="0.25">
      <c r="A10" s="25"/>
      <c r="B10" s="25"/>
      <c r="C10" s="25"/>
      <c r="D10" s="25"/>
      <c r="E10" s="25"/>
      <c r="F10" s="25"/>
      <c r="H10" s="25"/>
      <c r="I10" s="25"/>
      <c r="J10" s="25"/>
      <c r="K10" s="25"/>
    </row>
    <row r="11" spans="1:19" ht="44.25" customHeight="1" x14ac:dyDescent="0.25">
      <c r="A11" s="25"/>
      <c r="B11" s="22" t="s">
        <v>6</v>
      </c>
      <c r="C11" s="22" t="s">
        <v>7</v>
      </c>
      <c r="D11" s="23" t="s">
        <v>17</v>
      </c>
      <c r="E11" s="23" t="s">
        <v>18</v>
      </c>
      <c r="F11" s="25"/>
    </row>
    <row r="12" spans="1:19" x14ac:dyDescent="0.25">
      <c r="A12" s="25"/>
      <c r="B12" s="4">
        <v>0</v>
      </c>
      <c r="C12" s="28" t="s">
        <v>52</v>
      </c>
      <c r="D12" s="5">
        <v>0</v>
      </c>
      <c r="E12" s="5">
        <v>0</v>
      </c>
      <c r="F12" s="25"/>
    </row>
    <row r="13" spans="1:19" x14ac:dyDescent="0.25">
      <c r="A13" s="25"/>
      <c r="B13" s="4">
        <v>0.125</v>
      </c>
      <c r="C13" s="28" t="s">
        <v>57</v>
      </c>
      <c r="D13" s="5">
        <v>0</v>
      </c>
      <c r="E13" s="5">
        <v>0</v>
      </c>
      <c r="F13" s="25"/>
    </row>
    <row r="14" spans="1:19" x14ac:dyDescent="0.25">
      <c r="A14" s="25"/>
      <c r="B14" s="4">
        <v>0.25</v>
      </c>
      <c r="C14" s="28" t="s">
        <v>31</v>
      </c>
      <c r="D14" s="5">
        <v>0</v>
      </c>
      <c r="E14" s="5">
        <v>0.05</v>
      </c>
      <c r="F14" s="25"/>
    </row>
    <row r="15" spans="1:19" x14ac:dyDescent="0.25">
      <c r="A15" s="25"/>
      <c r="B15" s="4">
        <v>0.5</v>
      </c>
      <c r="C15" s="28" t="s">
        <v>19</v>
      </c>
      <c r="D15" s="5">
        <v>0.05</v>
      </c>
      <c r="E15" s="5">
        <v>0.1</v>
      </c>
      <c r="F15" s="25"/>
    </row>
    <row r="16" spans="1:19" x14ac:dyDescent="0.25">
      <c r="A16" s="25"/>
      <c r="B16" s="4">
        <v>1</v>
      </c>
      <c r="C16" s="28" t="s">
        <v>3</v>
      </c>
      <c r="D16" s="5">
        <v>0.1</v>
      </c>
      <c r="E16" s="5">
        <v>0.2</v>
      </c>
      <c r="F16" s="25"/>
    </row>
    <row r="17" spans="1:6" x14ac:dyDescent="0.25">
      <c r="A17" s="25"/>
      <c r="B17" s="4">
        <v>2</v>
      </c>
      <c r="C17" s="28" t="s">
        <v>20</v>
      </c>
      <c r="D17" s="5">
        <v>0.15</v>
      </c>
      <c r="E17" s="5">
        <v>0.3</v>
      </c>
      <c r="F17" s="25"/>
    </row>
    <row r="18" spans="1:6" x14ac:dyDescent="0.25">
      <c r="A18" s="25"/>
      <c r="B18" s="4">
        <v>4</v>
      </c>
      <c r="C18" s="28" t="s">
        <v>30</v>
      </c>
      <c r="D18" s="5">
        <v>0.2</v>
      </c>
      <c r="E18" s="5">
        <v>0.4</v>
      </c>
      <c r="F18" s="25"/>
    </row>
    <row r="19" spans="1:6" x14ac:dyDescent="0.25">
      <c r="A19" s="25"/>
      <c r="B19" s="25"/>
      <c r="C19" s="25"/>
      <c r="D19" s="25"/>
      <c r="E19" s="25"/>
      <c r="F19" s="25"/>
    </row>
    <row r="53" spans="1:6" ht="45" x14ac:dyDescent="0.25">
      <c r="A53" s="25"/>
      <c r="B53" s="22" t="s">
        <v>6</v>
      </c>
      <c r="C53" s="22" t="s">
        <v>7</v>
      </c>
      <c r="D53" s="23" t="s">
        <v>17</v>
      </c>
      <c r="E53" s="23" t="s">
        <v>18</v>
      </c>
      <c r="F53" s="25"/>
    </row>
    <row r="54" spans="1:6" x14ac:dyDescent="0.25">
      <c r="A54" s="25"/>
      <c r="B54" s="28">
        <v>0</v>
      </c>
      <c r="C54" s="28" t="s">
        <v>52</v>
      </c>
      <c r="D54" s="5">
        <v>0</v>
      </c>
      <c r="E54" s="5">
        <v>0</v>
      </c>
      <c r="F54" s="25"/>
    </row>
    <row r="55" spans="1:6" x14ac:dyDescent="0.25">
      <c r="A55" s="25"/>
      <c r="B55" s="28">
        <v>0.125</v>
      </c>
      <c r="C55" s="28" t="s">
        <v>57</v>
      </c>
      <c r="D55" s="5">
        <v>0</v>
      </c>
      <c r="E55" s="5">
        <v>0</v>
      </c>
      <c r="F55" s="25"/>
    </row>
    <row r="56" spans="1:6" x14ac:dyDescent="0.25">
      <c r="A56" s="25"/>
      <c r="B56" s="28">
        <v>0.25</v>
      </c>
      <c r="C56" s="28" t="s">
        <v>31</v>
      </c>
      <c r="D56" s="5">
        <v>0</v>
      </c>
      <c r="E56" s="5">
        <v>0.05</v>
      </c>
      <c r="F56" s="25"/>
    </row>
    <row r="57" spans="1:6" x14ac:dyDescent="0.25">
      <c r="A57" s="25"/>
      <c r="B57" s="28">
        <v>0.5</v>
      </c>
      <c r="C57" s="28" t="s">
        <v>19</v>
      </c>
      <c r="D57" s="5">
        <v>0.05</v>
      </c>
      <c r="E57" s="5">
        <v>0.1</v>
      </c>
      <c r="F57" s="25"/>
    </row>
    <row r="58" spans="1:6" x14ac:dyDescent="0.25">
      <c r="A58" s="25"/>
      <c r="B58" s="28">
        <v>1</v>
      </c>
      <c r="C58" s="28" t="s">
        <v>3</v>
      </c>
      <c r="D58" s="5">
        <v>0.1</v>
      </c>
      <c r="E58" s="5">
        <v>0.2</v>
      </c>
      <c r="F58" s="25"/>
    </row>
    <row r="59" spans="1:6" x14ac:dyDescent="0.25">
      <c r="A59" s="25"/>
      <c r="B59" s="28">
        <v>2</v>
      </c>
      <c r="C59" s="28" t="s">
        <v>20</v>
      </c>
      <c r="D59" s="5">
        <v>0.15</v>
      </c>
      <c r="E59" s="5">
        <v>0.3</v>
      </c>
      <c r="F59" s="25"/>
    </row>
    <row r="60" spans="1:6" x14ac:dyDescent="0.25">
      <c r="A60" s="25"/>
      <c r="B60" s="28">
        <v>4</v>
      </c>
      <c r="C60" s="28" t="s">
        <v>30</v>
      </c>
      <c r="D60" s="5">
        <v>0.2</v>
      </c>
      <c r="E60" s="5">
        <v>0.4</v>
      </c>
      <c r="F60" s="25"/>
    </row>
    <row r="61" spans="1:6" x14ac:dyDescent="0.25">
      <c r="A61" s="25"/>
      <c r="B61" s="25"/>
      <c r="C61" s="25"/>
      <c r="D61" s="25"/>
      <c r="E61" s="25"/>
      <c r="F61" s="25"/>
    </row>
  </sheetData>
  <mergeCells count="1">
    <mergeCell ref="I2:J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bySize</vt:lpstr>
      <vt:lpstr>byUncertainty</vt:lpstr>
      <vt:lpstr>byComplexity</vt:lpstr>
      <vt:lpstr>Cone of Uncertainty</vt:lpstr>
      <vt:lpstr>Features_report</vt:lpstr>
      <vt:lpstr>SETUP</vt:lpstr>
      <vt:lpstr>BusinessUncertainty</vt:lpstr>
      <vt:lpstr>lst_tshirt_bu</vt:lpstr>
      <vt:lpstr>lst_tshirt_tc</vt:lpstr>
      <vt:lpstr>TechnicalComplexity</vt:lpstr>
      <vt:lpstr>TShirtPerSprints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Estimated user stories (Worldpay JIRA)</dc:title>
  <dc:creator>Alina Giurgiu</dc:creator>
  <cp:lastModifiedBy>Victor Conovalov</cp:lastModifiedBy>
  <dcterms:created xsi:type="dcterms:W3CDTF">2014-02-24T14:50:31Z</dcterms:created>
  <dcterms:modified xsi:type="dcterms:W3CDTF">2019-08-29T06:31:43Z</dcterms:modified>
</cp:coreProperties>
</file>