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_rels/externalLink2.xml.rels" ContentType="application/vnd.openxmlformats-package.relationships+xml"/>
  <Override PartName="/xl/externalLinks/_rels/externalLink1.xml.rels" ContentType="application/vnd.openxmlformats-package.relationship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ample 8-1" sheetId="1" state="visible" r:id="rId2"/>
    <sheet name="Example 8-5" sheetId="2" state="visible" r:id="rId3"/>
    <sheet name="Example 8-7" sheetId="3" state="visible" r:id="rId4"/>
    <sheet name="Example 8-9" sheetId="4" state="visible" r:id="rId5"/>
    <sheet name="MACRS-table" sheetId="5" state="visible" r:id="rId6"/>
  </sheets>
  <externalReferences>
    <externalReference r:id="rId7"/>
    <externalReference r:id="rId8"/>
  </externalReferences>
  <definedNames>
    <definedName function="false" hidden="false" name="B" vbProcedure="false">#REF!</definedName>
    <definedName function="false" hidden="false" name="basis" vbProcedure="false">#REF!</definedName>
    <definedName function="false" hidden="false" name="ddb" vbProcedure="false">#REF!</definedName>
    <definedName function="false" hidden="false" name="life" vbProcedure="false">#REF!</definedName>
    <definedName function="false" hidden="false" name="macrs" vbProcedure="false">'MACRS-table'!$B$3:$G$24</definedName>
    <definedName function="false" hidden="false" name="marr" vbProcedure="false">#REF!</definedName>
    <definedName function="false" hidden="false" name="rates" vbProcedure="false">'[1]GDS-rates'!$A$2:$F$20</definedName>
    <definedName function="false" hidden="false" name="recovery" vbProcedure="false">#REF!</definedName>
    <definedName function="false" hidden="false" name="rp" vbProcedure="false">#REF!</definedName>
    <definedName function="false" hidden="false" name="salvage" vbProcedure="false">#REF!</definedName>
    <definedName function="false" hidden="false" name="sl" vbProcedure="false">#REF!</definedName>
    <definedName function="false" hidden="false" name="tax" vbProcedure="false">'[2]P7-28'!$G$20</definedName>
    <definedName function="false" hidden="false" name="units" vbProcedure="false">#REF!</definedName>
    <definedName function="false" hidden="false" localSheetId="2" name="B" vbProcedure="false">#REF!</definedName>
    <definedName function="false" hidden="false" localSheetId="2" name="basis" vbProcedure="false">#REF!</definedName>
    <definedName function="false" hidden="false" localSheetId="2" name="ddb" vbProcedure="false">#REF!</definedName>
    <definedName function="false" hidden="false" localSheetId="2" name="life" vbProcedure="false">#REF!</definedName>
    <definedName function="false" hidden="false" localSheetId="2" name="marr" vbProcedure="false">#REF!</definedName>
    <definedName function="false" hidden="false" localSheetId="2" name="recovery" vbProcedure="false">#REF!</definedName>
    <definedName function="false" hidden="false" localSheetId="2" name="rp" vbProcedure="false">#REF!</definedName>
    <definedName function="false" hidden="false" localSheetId="2" name="salvage" vbProcedure="false">#REF!</definedName>
    <definedName function="false" hidden="false" localSheetId="2" name="sl" vbProcedure="false">#REF!</definedName>
    <definedName function="false" hidden="false" localSheetId="2" name="units" vbProcedure="false">#REF!</definedName>
    <definedName function="false" hidden="false" localSheetId="3" name="solver_adj" vbProcedure="false">'Example 8-9'!$E$7</definedName>
    <definedName function="false" hidden="false" localSheetId="3" name="solver_cvg" vbProcedure="false">0.0001</definedName>
    <definedName function="false" hidden="false" localSheetId="3" name="solver_drv" vbProcedure="false">2</definedName>
    <definedName function="false" hidden="false" localSheetId="3" name="solver_eng" vbProcedure="false">1</definedName>
    <definedName function="false" hidden="false" localSheetId="3" name="solver_est" vbProcedure="false">1</definedName>
    <definedName function="false" hidden="false" localSheetId="3" name="solver_itr" vbProcedure="false">2147483647</definedName>
    <definedName function="false" hidden="false" localSheetId="3" name="solver_mip" vbProcedure="false">2147483647</definedName>
    <definedName function="false" hidden="false" localSheetId="3" name="solver_mni" vbProcedure="false">30</definedName>
    <definedName function="false" hidden="false" localSheetId="3" name="solver_mrt" vbProcedure="false">0.075</definedName>
    <definedName function="false" hidden="false" localSheetId="3" name="solver_msl" vbProcedure="false">2</definedName>
    <definedName function="false" hidden="false" localSheetId="3" name="solver_neg" vbProcedure="false">1</definedName>
    <definedName function="false" hidden="false" localSheetId="3" name="solver_nod" vbProcedure="false">2147483647</definedName>
    <definedName function="false" hidden="false" localSheetId="3" name="solver_num" vbProcedure="false">0</definedName>
    <definedName function="false" hidden="false" localSheetId="3" name="solver_nwt" vbProcedure="false">1</definedName>
    <definedName function="false" hidden="false" localSheetId="3" name="solver_opt" vbProcedure="false">'Example 8-9'!$D$35</definedName>
    <definedName function="false" hidden="false" localSheetId="3" name="solver_pre" vbProcedure="false">0.000001</definedName>
    <definedName function="false" hidden="false" localSheetId="3" name="solver_rbv" vbProcedure="false">2</definedName>
    <definedName function="false" hidden="false" localSheetId="3" name="solver_rlx" vbProcedure="false">2</definedName>
    <definedName function="false" hidden="false" localSheetId="3" name="solver_rsd" vbProcedure="false">0</definedName>
    <definedName function="false" hidden="false" localSheetId="3" name="solver_scl" vbProcedure="false">2</definedName>
    <definedName function="false" hidden="false" localSheetId="3" name="solver_sho" vbProcedure="false">2</definedName>
    <definedName function="false" hidden="false" localSheetId="3" name="solver_ssz" vbProcedure="false">100</definedName>
    <definedName function="false" hidden="false" localSheetId="3" name="solver_tim" vbProcedure="false">2147483647</definedName>
    <definedName function="false" hidden="false" localSheetId="3" name="solver_tol" vbProcedure="false">0.01</definedName>
    <definedName function="false" hidden="false" localSheetId="3" name="solver_typ" vbProcedure="false">3</definedName>
    <definedName function="false" hidden="false" localSheetId="3" name="solver_val" vbProcedure="false">1255084</definedName>
    <definedName function="false" hidden="false" localSheetId="3" name="solver_ver" vbProcedure="false">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<sst xmlns="http://schemas.openxmlformats.org/spreadsheetml/2006/main" count="66" uniqueCount="48">
  <si>
    <t xml:space="preserve">Salary at EOY 1</t>
  </si>
  <si>
    <t xml:space="preserve">Salary Annual Increase</t>
  </si>
  <si>
    <t xml:space="preserve">Annual Inflation Rate </t>
  </si>
  <si>
    <t xml:space="preserve">Base Time (b)</t>
  </si>
  <si>
    <t xml:space="preserve">EOY</t>
  </si>
  <si>
    <t xml:space="preserve">Salary (A$)</t>
  </si>
  <si>
    <t xml:space="preserve">Salary (R$)</t>
  </si>
  <si>
    <r>
      <rPr>
        <i val="true"/>
        <sz val="14"/>
        <color rgb="FF000000"/>
        <rFont val="Arial"/>
        <family val="2"/>
        <charset val="1"/>
      </rPr>
      <t xml:space="preserve">i</t>
    </r>
    <r>
      <rPr>
        <vertAlign val="subscript"/>
        <sz val="14"/>
        <color rgb="FF000000"/>
        <rFont val="Arial"/>
        <family val="2"/>
        <charset val="1"/>
      </rPr>
      <t xml:space="preserve">m</t>
    </r>
  </si>
  <si>
    <r>
      <rPr>
        <i val="true"/>
        <sz val="14"/>
        <color rgb="FF000000"/>
        <rFont val="Arial"/>
        <family val="2"/>
        <charset val="1"/>
      </rPr>
      <t xml:space="preserve">i</t>
    </r>
    <r>
      <rPr>
        <vertAlign val="subscript"/>
        <sz val="14"/>
        <color rgb="FF000000"/>
        <rFont val="Arial"/>
        <family val="2"/>
        <charset val="1"/>
      </rPr>
      <t xml:space="preserve">r</t>
    </r>
  </si>
  <si>
    <t xml:space="preserve">PW</t>
  </si>
  <si>
    <t xml:space="preserve">Capital Investment</t>
  </si>
  <si>
    <t xml:space="preserve">N (years)</t>
  </si>
  <si>
    <r>
      <rPr>
        <sz val="14"/>
        <color rgb="FF000000"/>
        <rFont val="Arial"/>
        <family val="2"/>
        <charset val="1"/>
      </rPr>
      <t xml:space="preserve">Savings </t>
    </r>
    <r>
      <rPr>
        <sz val="14"/>
        <color rgb="FFFF0000"/>
        <rFont val="Arial"/>
        <family val="2"/>
        <charset val="1"/>
      </rPr>
      <t xml:space="preserve">(R$) </t>
    </r>
  </si>
  <si>
    <t xml:space="preserve">GDS Recovery </t>
  </si>
  <si>
    <r>
      <rPr>
        <sz val="14"/>
        <color rgb="FF000000"/>
        <rFont val="Arial"/>
        <family val="2"/>
        <charset val="1"/>
      </rPr>
      <t xml:space="preserve">Market Value </t>
    </r>
    <r>
      <rPr>
        <sz val="14"/>
        <color rgb="FFFF0000"/>
        <rFont val="Arial"/>
        <family val="2"/>
        <charset val="1"/>
      </rPr>
      <t xml:space="preserve">(R$)</t>
    </r>
  </si>
  <si>
    <t xml:space="preserve">Effective tax rate (t)</t>
  </si>
  <si>
    <t xml:space="preserve">Inflation Rate</t>
  </si>
  <si>
    <r>
      <rPr>
        <sz val="14"/>
        <color rgb="FF000000"/>
        <rFont val="Arial"/>
        <family val="2"/>
        <charset val="1"/>
      </rPr>
      <t xml:space="preserve">Maintenance (3 years) </t>
    </r>
    <r>
      <rPr>
        <b val="true"/>
        <sz val="14"/>
        <color rgb="FF2F5597"/>
        <rFont val="Arial"/>
        <family val="2"/>
        <charset val="1"/>
      </rPr>
      <t xml:space="preserve">A$</t>
    </r>
  </si>
  <si>
    <t xml:space="preserve">b</t>
  </si>
  <si>
    <t xml:space="preserve">(R$)</t>
  </si>
  <si>
    <t xml:space="preserve">(A$)</t>
  </si>
  <si>
    <t xml:space="preserve">(A$) BTCF </t>
  </si>
  <si>
    <t xml:space="preserve">(A$) Depreciation Deduction (dk)</t>
  </si>
  <si>
    <t xml:space="preserve">(A$) Book Value (BVk)</t>
  </si>
  <si>
    <t xml:space="preserve">(A$) Taxable Income (TI)</t>
  </si>
  <si>
    <t xml:space="preserve">(A$) Cash Flow for Income Taxes</t>
  </si>
  <si>
    <t xml:space="preserve">(A$) ATCF</t>
  </si>
  <si>
    <t xml:space="preserve">(A$) Adjusted ATCF</t>
  </si>
  <si>
    <r>
      <rPr>
        <b val="true"/>
        <sz val="12"/>
        <color rgb="FFFF0000"/>
        <rFont val="Arial"/>
        <family val="2"/>
        <charset val="1"/>
      </rPr>
      <t xml:space="preserve">(R$)</t>
    </r>
    <r>
      <rPr>
        <b val="true"/>
        <sz val="12"/>
        <color rgb="FF000000"/>
        <rFont val="Arial"/>
        <family val="2"/>
        <charset val="1"/>
      </rPr>
      <t xml:space="preserve"> Adjusted ATCF </t>
    </r>
  </si>
  <si>
    <t xml:space="preserve">-</t>
  </si>
  <si>
    <t xml:space="preserve">PW =</t>
  </si>
  <si>
    <t xml:space="preserve">Starting Salary</t>
  </si>
  <si>
    <t xml:space="preserve">Annual Salary increase</t>
  </si>
  <si>
    <t xml:space="preserve">Savings Interest</t>
  </si>
  <si>
    <t xml:space="preserve">Desired Amount in 2048 (R$)</t>
  </si>
  <si>
    <t xml:space="preserve">Desired Amount in 2048 (A$)</t>
  </si>
  <si>
    <t xml:space="preserve">%Salary to Save Annually</t>
  </si>
  <si>
    <t xml:space="preserve">Year</t>
  </si>
  <si>
    <t xml:space="preserve">Savings (A$)</t>
  </si>
  <si>
    <t xml:space="preserve">Bank Balance (A$)</t>
  </si>
  <si>
    <r>
      <rPr>
        <b val="true"/>
        <sz val="16"/>
        <color rgb="FF000000"/>
        <rFont val="Arial"/>
        <family val="2"/>
        <charset val="1"/>
      </rPr>
      <t xml:space="preserve">MACRS GDS Recovery Rates (</t>
    </r>
    <r>
      <rPr>
        <b val="true"/>
        <i val="true"/>
        <sz val="16"/>
        <color rgb="FF000000"/>
        <rFont val="Arial"/>
        <family val="2"/>
        <charset val="1"/>
      </rPr>
      <t xml:space="preserve">r</t>
    </r>
    <r>
      <rPr>
        <b val="true"/>
        <vertAlign val="subscript"/>
        <sz val="16"/>
        <color rgb="FF000000"/>
        <rFont val="Arial"/>
        <family val="2"/>
        <charset val="1"/>
      </rPr>
      <t xml:space="preserve">k</t>
    </r>
    <r>
      <rPr>
        <b val="true"/>
        <sz val="16"/>
        <color rgb="FF000000"/>
        <rFont val="Arial"/>
        <family val="2"/>
        <charset val="1"/>
      </rPr>
      <t xml:space="preserve">) for the Six Personal Property Classes</t>
    </r>
  </si>
  <si>
    <t xml:space="preserve">Depreciation Rate for Recovery Period</t>
  </si>
  <si>
    <t xml:space="preserve">3-year</t>
  </si>
  <si>
    <t xml:space="preserve">5-year</t>
  </si>
  <si>
    <t xml:space="preserve">7-year</t>
  </si>
  <si>
    <t xml:space="preserve">10-year</t>
  </si>
  <si>
    <t xml:space="preserve">15-year</t>
  </si>
  <si>
    <t xml:space="preserve">20-year</t>
  </si>
</sst>
</file>

<file path=xl/styles.xml><?xml version="1.0" encoding="utf-8"?>
<styleSheet xmlns="http://schemas.openxmlformats.org/spreadsheetml/2006/main">
  <numFmts count="10">
    <numFmt numFmtId="164" formatCode="General"/>
    <numFmt numFmtId="165" formatCode="_(\$* #,##0.00_);_(\$* \(#,##0.00\);_(\$* \-??_);_(@_)"/>
    <numFmt numFmtId="166" formatCode="\$#,##0_);[RED]&quot;($&quot;#,##0\)"/>
    <numFmt numFmtId="167" formatCode="0%"/>
    <numFmt numFmtId="168" formatCode="0.00%"/>
    <numFmt numFmtId="169" formatCode="#,##0.00"/>
    <numFmt numFmtId="170" formatCode="\$#,##0.00_);[RED]&quot;($&quot;#,##0.00\)"/>
    <numFmt numFmtId="171" formatCode="0.0%"/>
    <numFmt numFmtId="172" formatCode="\$#,##0"/>
    <numFmt numFmtId="173" formatCode="0.0000"/>
  </numFmts>
  <fonts count="28">
    <font>
      <sz val="11"/>
      <color rgb="FF000000"/>
      <name val="Calibri"/>
      <family val="2"/>
      <charset val="1"/>
    </font>
    <font>
      <sz val="10"/>
      <name val="Arial"/>
      <family val="0"/>
    </font>
    <font>
      <sz val="10"/>
      <name val="Arial"/>
      <family val="0"/>
    </font>
    <font>
      <sz val="10"/>
      <name val="Arial"/>
      <family val="0"/>
    </font>
    <font>
      <sz val="14"/>
      <color rgb="FF000000"/>
      <name val="Arial"/>
      <family val="2"/>
      <charset val="1"/>
    </font>
    <font>
      <sz val="18"/>
      <color rgb="FF000000"/>
      <name val="Arial"/>
      <family val="2"/>
    </font>
    <font>
      <i val="true"/>
      <sz val="14"/>
      <color rgb="FF000000"/>
      <name val="Arial"/>
      <family val="2"/>
      <charset val="1"/>
    </font>
    <font>
      <vertAlign val="subscript"/>
      <sz val="14"/>
      <color rgb="FF000000"/>
      <name val="Arial"/>
      <family val="2"/>
      <charset val="1"/>
    </font>
    <font>
      <vertAlign val="subscript"/>
      <sz val="18"/>
      <color rgb="FF000000"/>
      <name val="Arial"/>
      <family val="2"/>
    </font>
    <font>
      <sz val="18"/>
      <color rgb="FF000000"/>
      <name val="Cambria Math"/>
      <family val="1"/>
    </font>
    <font>
      <vertAlign val="subscript"/>
      <sz val="18"/>
      <color rgb="FF000000"/>
      <name val="Cambria Math"/>
      <family val="1"/>
    </font>
    <font>
      <sz val="14"/>
      <color rgb="FFFF0000"/>
      <name val="Arial"/>
      <family val="2"/>
      <charset val="1"/>
    </font>
    <font>
      <b val="true"/>
      <sz val="14"/>
      <color rgb="FF2F5597"/>
      <name val="Arial"/>
      <family val="2"/>
      <charset val="1"/>
    </font>
    <font>
      <b val="true"/>
      <sz val="12"/>
      <color rgb="FF000000"/>
      <name val="Arial"/>
      <family val="2"/>
      <charset val="1"/>
    </font>
    <font>
      <b val="true"/>
      <sz val="12"/>
      <color rgb="FFFF0000"/>
      <name val="Arial"/>
      <family val="2"/>
      <charset val="1"/>
    </font>
    <font>
      <sz val="12"/>
      <color rgb="FF000000"/>
      <name val="Arial"/>
      <family val="2"/>
      <charset val="1"/>
    </font>
    <font>
      <i val="true"/>
      <sz val="18"/>
      <color rgb="FF000000"/>
      <name val="Arial"/>
      <family val="2"/>
    </font>
    <font>
      <sz val="18"/>
      <color rgb="FFFF0000"/>
      <name val="Arial"/>
      <family val="2"/>
    </font>
    <font>
      <i val="true"/>
      <sz val="18"/>
      <color rgb="FFFF0000"/>
      <name val="Arial"/>
      <family val="2"/>
    </font>
    <font>
      <b val="true"/>
      <sz val="18"/>
      <color rgb="FF2F5597"/>
      <name val="Arial"/>
      <family val="2"/>
    </font>
    <font>
      <b val="true"/>
      <sz val="18"/>
      <color rgb="FF000000"/>
      <name val="Arial"/>
      <family val="2"/>
    </font>
    <font>
      <b val="true"/>
      <sz val="14"/>
      <color rgb="FF000000"/>
      <name val="Arial"/>
      <family val="2"/>
      <charset val="1"/>
    </font>
    <font>
      <sz val="20"/>
      <color rgb="FF0D0D0D"/>
      <name val="Arial"/>
      <family val="2"/>
    </font>
    <font>
      <b val="true"/>
      <sz val="16"/>
      <color rgb="FF000000"/>
      <name val="Arial"/>
      <family val="2"/>
      <charset val="1"/>
    </font>
    <font>
      <b val="true"/>
      <i val="true"/>
      <sz val="16"/>
      <color rgb="FF000000"/>
      <name val="Arial"/>
      <family val="2"/>
      <charset val="1"/>
    </font>
    <font>
      <b val="true"/>
      <vertAlign val="subscript"/>
      <sz val="16"/>
      <color rgb="FF000000"/>
      <name val="Arial"/>
      <family val="2"/>
      <charset val="1"/>
    </font>
    <font>
      <b val="true"/>
      <sz val="12"/>
      <name val="Arial"/>
      <family val="2"/>
      <charset val="1"/>
    </font>
    <font>
      <sz val="12"/>
      <name val="Arial"/>
      <family val="2"/>
      <charset val="1"/>
    </font>
  </fonts>
  <fills count="3">
    <fill>
      <patternFill patternType="none"/>
    </fill>
    <fill>
      <patternFill patternType="gray125"/>
    </fill>
    <fill>
      <patternFill patternType="solid">
        <fgColor rgb="FFFFFF00"/>
        <bgColor rgb="FFFFFF00"/>
      </patternFill>
    </fill>
  </fills>
  <borders count="25">
    <border diagonalUp="false" diagonalDown="false">
      <left/>
      <right/>
      <top/>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style="thin"/>
      <top style="medium"/>
      <bottom style="thin"/>
      <diagonal/>
    </border>
    <border diagonalUp="false" diagonalDown="false">
      <left/>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right/>
      <top/>
      <bottom style="thick"/>
      <diagonal/>
    </border>
    <border diagonalUp="false" diagonalDown="false">
      <left/>
      <right/>
      <top style="thick"/>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6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6" fontId="4" fillId="0" borderId="0" xfId="17" applyFont="true" applyBorder="true" applyAlignment="true" applyProtection="true">
      <alignment horizontal="center" vertical="center" textRotation="0" wrapText="false" indent="0" shrinkToFit="false"/>
      <protection locked="true" hidden="false"/>
    </xf>
    <xf numFmtId="167" fontId="4" fillId="0" borderId="0" xfId="19" applyFont="tru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7" fontId="4" fillId="0" borderId="0" xfId="0" applyFont="true" applyBorder="false" applyAlignment="true" applyProtection="false">
      <alignment horizontal="center" vertical="center" textRotation="0" wrapText="false" indent="0" shrinkToFit="false"/>
      <protection locked="true" hidden="false"/>
    </xf>
    <xf numFmtId="166" fontId="4" fillId="0" borderId="0" xfId="0" applyFont="true" applyBorder="false" applyAlignment="true" applyProtection="false">
      <alignment horizontal="center" vertical="center" textRotation="0" wrapText="false" indent="0" shrinkToFit="false"/>
      <protection locked="true" hidden="false"/>
    </xf>
    <xf numFmtId="168" fontId="4"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6" fontId="4" fillId="0" borderId="2" xfId="17" applyFont="true" applyBorder="true" applyAlignment="true" applyProtection="true">
      <alignment horizontal="center" vertical="center"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4" fillId="0" borderId="3"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4" fontId="4" fillId="0" borderId="5"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true" applyProtection="false">
      <alignment horizontal="center" vertical="center" textRotation="0" wrapText="true" indent="0" shrinkToFit="false"/>
      <protection locked="true" hidden="false"/>
    </xf>
    <xf numFmtId="167" fontId="4" fillId="0" borderId="5" xfId="19" applyFont="true" applyBorder="true" applyAlignment="true" applyProtection="true">
      <alignment horizontal="center" vertical="center" textRotation="0" wrapText="false" indent="0" shrinkToFit="false"/>
      <protection locked="true" hidden="false"/>
    </xf>
    <xf numFmtId="164" fontId="4" fillId="0" borderId="6" xfId="0" applyFont="true" applyBorder="true" applyAlignment="true" applyProtection="false">
      <alignment horizontal="center" vertical="center" textRotation="0" wrapText="true" indent="0" shrinkToFit="false"/>
      <protection locked="true" hidden="false"/>
    </xf>
    <xf numFmtId="166" fontId="4" fillId="0" borderId="7" xfId="17" applyFont="true" applyBorder="true" applyAlignment="true" applyProtection="true">
      <alignment horizontal="center" vertical="center" textRotation="0" wrapText="false" indent="0" shrinkToFit="false"/>
      <protection locked="true" hidden="false"/>
    </xf>
    <xf numFmtId="164" fontId="4" fillId="0" borderId="7" xfId="0" applyFont="true" applyBorder="true" applyAlignment="true" applyProtection="false">
      <alignment horizontal="center" vertical="center" textRotation="0" wrapText="false" indent="0" shrinkToFit="false"/>
      <protection locked="true" hidden="false"/>
    </xf>
    <xf numFmtId="164" fontId="4" fillId="0" borderId="8" xfId="0" applyFont="true" applyBorder="true" applyAlignment="true" applyProtection="false">
      <alignment horizontal="center" vertical="center" textRotation="0" wrapText="false" indent="0" shrinkToFit="false"/>
      <protection locked="true" hidden="false"/>
    </xf>
    <xf numFmtId="164" fontId="13" fillId="0" borderId="9" xfId="0" applyFont="true" applyBorder="true" applyAlignment="true" applyProtection="false">
      <alignment horizontal="center" vertical="center" textRotation="0" wrapText="false" indent="0" shrinkToFit="false"/>
      <protection locked="true" hidden="false"/>
    </xf>
    <xf numFmtId="164" fontId="13" fillId="0" borderId="10" xfId="0" applyFont="true" applyBorder="true" applyAlignment="true" applyProtection="false">
      <alignment horizontal="center" vertical="center" textRotation="0" wrapText="false" indent="0" shrinkToFit="false"/>
      <protection locked="true" hidden="false"/>
    </xf>
    <xf numFmtId="164" fontId="13" fillId="0" borderId="11" xfId="0" applyFont="true" applyBorder="true" applyAlignment="true" applyProtection="false">
      <alignment horizontal="center" vertical="center" textRotation="0"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4" fillId="0" borderId="12" xfId="0" applyFont="true" applyBorder="true" applyAlignment="true" applyProtection="false">
      <alignment horizontal="center" vertical="center" textRotation="0" wrapText="true" indent="0" shrinkToFit="false"/>
      <protection locked="true" hidden="false"/>
    </xf>
    <xf numFmtId="164" fontId="13" fillId="0" borderId="13" xfId="0" applyFont="true" applyBorder="true" applyAlignment="true" applyProtection="false">
      <alignment horizontal="center" vertical="center" textRotation="0" wrapText="false" indent="0" shrinkToFit="false"/>
      <protection locked="true" hidden="false"/>
    </xf>
    <xf numFmtId="169" fontId="15" fillId="0" borderId="14" xfId="0" applyFont="true" applyBorder="true" applyAlignment="true" applyProtection="false">
      <alignment horizontal="right" vertical="center" textRotation="0" wrapText="false" indent="0" shrinkToFit="false"/>
      <protection locked="true" hidden="false"/>
    </xf>
    <xf numFmtId="170" fontId="15" fillId="0" borderId="14" xfId="0" applyFont="true" applyBorder="true" applyAlignment="true" applyProtection="false">
      <alignment horizontal="right" vertical="center" textRotation="0" wrapText="false" indent="0" shrinkToFit="false"/>
      <protection locked="true" hidden="false"/>
    </xf>
    <xf numFmtId="170" fontId="15" fillId="0" borderId="15" xfId="0" applyFont="true" applyBorder="true" applyAlignment="true" applyProtection="false">
      <alignment horizontal="general" vertical="center" textRotation="0" wrapText="false" indent="0" shrinkToFit="false"/>
      <protection locked="true" hidden="false"/>
    </xf>
    <xf numFmtId="164" fontId="15" fillId="0" borderId="15" xfId="0" applyFont="true" applyBorder="true" applyAlignment="true" applyProtection="false">
      <alignment horizontal="center" vertical="center" textRotation="0" wrapText="false" indent="0" shrinkToFit="false"/>
      <protection locked="true" hidden="false"/>
    </xf>
    <xf numFmtId="170" fontId="15" fillId="0" borderId="15" xfId="0" applyFont="true" applyBorder="true" applyAlignment="true" applyProtection="false">
      <alignment horizontal="right" vertical="center" textRotation="0" wrapText="false" indent="0" shrinkToFit="false"/>
      <protection locked="true" hidden="false"/>
    </xf>
    <xf numFmtId="164" fontId="15" fillId="0" borderId="15" xfId="0" applyFont="true" applyBorder="true" applyAlignment="true" applyProtection="false">
      <alignment horizontal="general" vertical="center" textRotation="0" wrapText="false" indent="0" shrinkToFit="false"/>
      <protection locked="true" hidden="false"/>
    </xf>
    <xf numFmtId="170" fontId="15" fillId="0" borderId="16" xfId="0" applyFont="true" applyBorder="true" applyAlignment="true" applyProtection="false">
      <alignment horizontal="general" vertical="center" textRotation="0" wrapText="false" indent="0" shrinkToFit="false"/>
      <protection locked="true" hidden="false"/>
    </xf>
    <xf numFmtId="164" fontId="13" fillId="0" borderId="17" xfId="0" applyFont="true" applyBorder="true" applyAlignment="true" applyProtection="false">
      <alignment horizontal="center" vertical="center" textRotation="0" wrapText="false" indent="0" shrinkToFit="false"/>
      <protection locked="true" hidden="false"/>
    </xf>
    <xf numFmtId="170" fontId="15" fillId="0" borderId="18" xfId="0" applyFont="true" applyBorder="true" applyAlignment="true" applyProtection="false">
      <alignment horizontal="right" vertical="center" textRotation="0" wrapText="false" indent="0" shrinkToFit="false"/>
      <protection locked="true" hidden="false"/>
    </xf>
    <xf numFmtId="170" fontId="15" fillId="0" borderId="19" xfId="0" applyFont="true" applyBorder="true" applyAlignment="true" applyProtection="false">
      <alignment horizontal="general" vertical="center" textRotation="0" wrapText="false" indent="0" shrinkToFit="false"/>
      <protection locked="true" hidden="false"/>
    </xf>
    <xf numFmtId="170" fontId="15" fillId="0" borderId="19" xfId="0" applyFont="true" applyBorder="true" applyAlignment="true" applyProtection="false">
      <alignment horizontal="center" vertical="center" textRotation="0" wrapText="false" indent="0" shrinkToFit="false"/>
      <protection locked="true" hidden="false"/>
    </xf>
    <xf numFmtId="170" fontId="15" fillId="0" borderId="20"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13" fillId="0" borderId="21" xfId="0" applyFont="true" applyBorder="true" applyAlignment="true" applyProtection="false">
      <alignment horizontal="right" vertical="center" textRotation="0" wrapText="false" indent="0" shrinkToFit="false"/>
      <protection locked="true" hidden="false"/>
    </xf>
    <xf numFmtId="170" fontId="15" fillId="0" borderId="22" xfId="0" applyFont="true" applyBorder="true" applyAlignment="true" applyProtection="false">
      <alignment horizontal="center" vertical="center" textRotation="0" wrapText="false" indent="0" shrinkToFit="false"/>
      <protection locked="true" hidden="false"/>
    </xf>
    <xf numFmtId="166" fontId="4" fillId="0" borderId="3" xfId="0" applyFont="true" applyBorder="true" applyAlignment="true" applyProtection="false">
      <alignment horizontal="center" vertical="center" textRotation="0" wrapText="false" indent="0" shrinkToFit="false"/>
      <protection locked="true" hidden="false"/>
    </xf>
    <xf numFmtId="171" fontId="4" fillId="0" borderId="5" xfId="19" applyFont="true" applyBorder="true" applyAlignment="true" applyProtection="true">
      <alignment horizontal="center" vertical="center" textRotation="0" wrapText="false" indent="0" shrinkToFit="false"/>
      <protection locked="true" hidden="false"/>
    </xf>
    <xf numFmtId="168" fontId="4" fillId="0" borderId="5" xfId="19" applyFont="true" applyBorder="true" applyAlignment="true" applyProtection="true">
      <alignment horizontal="center" vertical="center" textRotation="0" wrapText="false" indent="0" shrinkToFit="false"/>
      <protection locked="true" hidden="false"/>
    </xf>
    <xf numFmtId="166" fontId="4" fillId="0" borderId="8" xfId="0" applyFont="true" applyBorder="true" applyAlignment="true" applyProtection="false">
      <alignment horizontal="center" vertical="center" textRotation="0" wrapText="false" indent="0" shrinkToFit="false"/>
      <protection locked="true" hidden="false"/>
    </xf>
    <xf numFmtId="164" fontId="4" fillId="0" borderId="21" xfId="0" applyFont="true" applyBorder="true" applyAlignment="true" applyProtection="false">
      <alignment horizontal="center" vertical="center" textRotation="0" wrapText="true" indent="0" shrinkToFit="false"/>
      <protection locked="true" hidden="false"/>
    </xf>
    <xf numFmtId="168" fontId="21" fillId="2" borderId="22" xfId="19" applyFont="true" applyBorder="true" applyAlignment="true" applyProtection="true">
      <alignment horizontal="center" vertical="center" textRotation="0" wrapText="false" indent="0" shrinkToFit="false"/>
      <protection locked="true" hidden="false"/>
    </xf>
    <xf numFmtId="164" fontId="21" fillId="0" borderId="15" xfId="0" applyFont="true" applyBorder="true" applyAlignment="true" applyProtection="false">
      <alignment horizontal="center" vertical="center" textRotation="0" wrapText="false" indent="0" shrinkToFit="false"/>
      <protection locked="true" hidden="false"/>
    </xf>
    <xf numFmtId="166" fontId="4" fillId="0" borderId="15" xfId="0" applyFont="true" applyBorder="true" applyAlignment="true" applyProtection="false">
      <alignment horizontal="center" vertical="center" textRotation="0" wrapText="false" indent="0" shrinkToFit="false"/>
      <protection locked="true" hidden="false"/>
    </xf>
    <xf numFmtId="172" fontId="4" fillId="0" borderId="15"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23" fillId="0" borderId="23" xfId="0" applyFont="true" applyBorder="true" applyAlignment="true" applyProtection="false">
      <alignment horizontal="center" vertical="center" textRotation="0" wrapText="true" indent="0" shrinkToFit="false"/>
      <protection locked="true" hidden="false"/>
    </xf>
    <xf numFmtId="164" fontId="13" fillId="0" borderId="24" xfId="0" applyFont="true" applyBorder="true" applyAlignment="true" applyProtection="false">
      <alignment horizontal="center" vertical="center" textRotation="0" wrapText="false" indent="0" shrinkToFit="false"/>
      <protection locked="true" hidden="false"/>
    </xf>
    <xf numFmtId="164" fontId="21" fillId="0" borderId="23" xfId="0" applyFont="true" applyBorder="true" applyAlignment="true" applyProtection="false">
      <alignment horizontal="center" vertical="center" textRotation="0" wrapText="false" indent="0" shrinkToFit="false"/>
      <protection locked="true" hidden="false"/>
    </xf>
    <xf numFmtId="164" fontId="26" fillId="0"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73" fontId="27" fillId="0" borderId="0" xfId="0" applyFont="true" applyBorder="false" applyAlignment="true" applyProtection="false">
      <alignment horizontal="center" vertical="center" textRotation="0" wrapText="false" indent="0" shrinkToFit="false"/>
      <protection locked="true" hidden="false"/>
    </xf>
    <xf numFmtId="164" fontId="13" fillId="0" borderId="23" xfId="0" applyFont="true" applyBorder="true" applyAlignment="true" applyProtection="false">
      <alignment horizontal="center" vertical="center" textRotation="0" wrapText="false" indent="0" shrinkToFit="false"/>
      <protection locked="true" hidden="false"/>
    </xf>
    <xf numFmtId="173" fontId="27" fillId="0" borderId="23" xfId="0" applyFont="true" applyBorder="true" applyAlignment="true" applyProtection="fals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D0D0D"/>
      <rgbColor rgb="FF333300"/>
      <rgbColor rgb="FF993300"/>
      <rgbColor rgb="FF993366"/>
      <rgbColor rgb="FF2F5597"/>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externalLink" Target="externalLinks/externalLink1.xml"/><Relationship Id="rId8" Type="http://schemas.openxmlformats.org/officeDocument/2006/relationships/externalLink" Target="externalLinks/externalLink2.xml"/><Relationship Id="rId9"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35640</xdr:colOff>
      <xdr:row>1</xdr:row>
      <xdr:rowOff>170640</xdr:rowOff>
    </xdr:from>
    <xdr:to>
      <xdr:col>13</xdr:col>
      <xdr:colOff>221760</xdr:colOff>
      <xdr:row>7</xdr:row>
      <xdr:rowOff>114840</xdr:rowOff>
    </xdr:to>
    <xdr:sp>
      <xdr:nvSpPr>
        <xdr:cNvPr id="0" name="TextBox 1"/>
        <xdr:cNvSpPr/>
      </xdr:nvSpPr>
      <xdr:spPr>
        <a:xfrm>
          <a:off x="4217040" y="389880"/>
          <a:ext cx="6084000" cy="1696680"/>
        </a:xfrm>
        <a:prstGeom prst="rect">
          <a:avLst/>
        </a:prstGeom>
        <a:solidFill>
          <a:srgbClr val="ffff00"/>
        </a:solidFill>
        <a:ln w="19050">
          <a:solidFill>
            <a:srgbClr val="000000"/>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800" spc="-1" strike="noStrike">
              <a:solidFill>
                <a:schemeClr val="dk1"/>
              </a:solidFill>
              <a:latin typeface="Arial"/>
            </a:rPr>
            <a:t>Example 8-1: Suppose that your salary is $45,000 in year one, and will increase at 4%per year through year four. If the general price inflation rate (f) is expected to average 6% per year, what is the real-dollar equivalent of these actual-dollar salary amounts? Assume that the base time period is year one (b = 1).</a:t>
          </a:r>
          <a:endParaRPr b="0" lang="en-US" sz="18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484200</xdr:colOff>
      <xdr:row>0</xdr:row>
      <xdr:rowOff>127080</xdr:rowOff>
    </xdr:from>
    <xdr:to>
      <xdr:col>11</xdr:col>
      <xdr:colOff>99000</xdr:colOff>
      <xdr:row>7</xdr:row>
      <xdr:rowOff>95040</xdr:rowOff>
    </xdr:to>
    <xdr:sp>
      <xdr:nvSpPr>
        <xdr:cNvPr id="1" name="TextBox 1"/>
        <xdr:cNvSpPr/>
      </xdr:nvSpPr>
      <xdr:spPr>
        <a:xfrm>
          <a:off x="3204720" y="127080"/>
          <a:ext cx="6076440" cy="1977840"/>
        </a:xfrm>
        <a:prstGeom prst="rect">
          <a:avLst/>
        </a:prstGeom>
        <a:solidFill>
          <a:srgbClr val="ffff00"/>
        </a:solidFill>
        <a:ln w="19050">
          <a:solidFill>
            <a:srgbClr val="000000"/>
          </a:solidFill>
          <a:round/>
        </a:ln>
      </xdr:spPr>
      <xdr:style>
        <a:lnRef idx="0"/>
        <a:fillRef idx="0"/>
        <a:effectRef idx="0"/>
        <a:fontRef idx="minor"/>
      </xdr:style>
      <xdr:txBody>
        <a:bodyPr horzOverflow="clip" vertOverflow="clip" lIns="90000" rIns="90000" tIns="45000" bIns="45000" anchor="t">
          <a:noAutofit/>
        </a:bodyPr>
        <a:p>
          <a:pPr>
            <a:lnSpc>
              <a:spcPct val="100000"/>
            </a:lnSpc>
            <a:tabLst>
              <a:tab algn="l" pos="0"/>
            </a:tabLst>
          </a:pPr>
          <a:r>
            <a:rPr b="0" lang="en-US" sz="1800" spc="-1" strike="noStrike">
              <a:solidFill>
                <a:schemeClr val="dk1"/>
              </a:solidFill>
              <a:latin typeface="Arial"/>
            </a:rPr>
            <a:t>Example 8-5: In Example 8-1, your salary was projected to increase at the rate of 4% per year, and the general price inflation rate was expected to be 6% per year. What is the present worth (PW) of the four-year actual- and real-dollar salary cash flows at the end of year one (base year) if your personal MARR</a:t>
          </a:r>
          <a:r>
            <a:rPr b="0" lang="en-US" sz="1800" spc="-1" strike="noStrike" baseline="-25000">
              <a:solidFill>
                <a:schemeClr val="dk1"/>
              </a:solidFill>
              <a:latin typeface="Arial"/>
            </a:rPr>
            <a:t>m</a:t>
          </a:r>
          <a:r>
            <a:rPr b="0" lang="en-US" sz="1800" spc="-1" strike="noStrike">
              <a:solidFill>
                <a:schemeClr val="dk1"/>
              </a:solidFill>
              <a:latin typeface="Arial"/>
            </a:rPr>
            <a:t> is 10% per year (</a:t>
          </a:r>
          <a:r>
            <a:rPr b="0" lang="en-US" sz="1800" spc="-1" strike="noStrike">
              <a:solidFill>
                <a:schemeClr val="dk1"/>
              </a:solidFill>
              <a:latin typeface="Cambria Math"/>
            </a:rPr>
            <a:t>𝑖</a:t>
          </a:r>
          <a:r>
            <a:rPr b="0" lang="en-US" sz="1800" spc="-1" strike="noStrike" baseline="-25000">
              <a:solidFill>
                <a:schemeClr val="dk1"/>
              </a:solidFill>
              <a:latin typeface="Cambria Math"/>
            </a:rPr>
            <a:t>𝑚</a:t>
          </a:r>
          <a:r>
            <a:rPr b="0" lang="en-US" sz="1800" spc="-1" strike="noStrike">
              <a:solidFill>
                <a:schemeClr val="dk1"/>
              </a:solidFill>
              <a:latin typeface="Arial"/>
            </a:rPr>
            <a:t>)?</a:t>
          </a:r>
          <a:endParaRPr b="0" lang="en-US" sz="1800" spc="-1" strike="noStrike">
            <a:latin typeface="Times New Roman"/>
          </a:endParaRPr>
        </a:p>
        <a:p>
          <a:pPr>
            <a:lnSpc>
              <a:spcPct val="100000"/>
            </a:lnSpc>
            <a:tabLst>
              <a:tab algn="l" pos="0"/>
            </a:tabLst>
          </a:pPr>
          <a:endParaRPr b="0" lang="en-US" sz="1800" spc="-1" strike="noStrike">
            <a:latin typeface="Times New Roman"/>
          </a:endParaRPr>
        </a:p>
      </xdr:txBody>
    </xdr:sp>
    <xdr:clientData/>
  </xdr:twoCellAnchor>
  <xdr:twoCellAnchor editAs="oneCell">
    <xdr:from>
      <xdr:col>6</xdr:col>
      <xdr:colOff>440640</xdr:colOff>
      <xdr:row>8</xdr:row>
      <xdr:rowOff>51480</xdr:rowOff>
    </xdr:from>
    <xdr:to>
      <xdr:col>11</xdr:col>
      <xdr:colOff>2520</xdr:colOff>
      <xdr:row>14</xdr:row>
      <xdr:rowOff>53280</xdr:rowOff>
    </xdr:to>
    <xdr:pic>
      <xdr:nvPicPr>
        <xdr:cNvPr id="2" name="Picture 2" descr=""/>
        <xdr:cNvPicPr/>
      </xdr:nvPicPr>
      <xdr:blipFill>
        <a:blip r:embed="rId1"/>
        <a:stretch/>
      </xdr:blipFill>
      <xdr:spPr>
        <a:xfrm>
          <a:off x="6361560" y="2318400"/>
          <a:ext cx="2823120" cy="1316160"/>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12</xdr:col>
      <xdr:colOff>228600</xdr:colOff>
      <xdr:row>0</xdr:row>
      <xdr:rowOff>162000</xdr:rowOff>
    </xdr:from>
    <xdr:to>
      <xdr:col>23</xdr:col>
      <xdr:colOff>533160</xdr:colOff>
      <xdr:row>16</xdr:row>
      <xdr:rowOff>209160</xdr:rowOff>
    </xdr:to>
    <xdr:sp>
      <xdr:nvSpPr>
        <xdr:cNvPr id="3" name="TextBox 1"/>
        <xdr:cNvSpPr/>
      </xdr:nvSpPr>
      <xdr:spPr>
        <a:xfrm>
          <a:off x="12841560" y="162000"/>
          <a:ext cx="7387560" cy="4952520"/>
        </a:xfrm>
        <a:prstGeom prst="rect">
          <a:avLst/>
        </a:prstGeom>
        <a:solidFill>
          <a:srgbClr val="ffff00"/>
        </a:solidFill>
        <a:ln w="19050">
          <a:solidFill>
            <a:srgbClr val="000000"/>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800" spc="-1" strike="noStrike">
              <a:solidFill>
                <a:schemeClr val="dk1"/>
              </a:solidFill>
              <a:latin typeface="Arial"/>
            </a:rPr>
            <a:t>Example 8-7: The cost of a new and more efficient electrical circuit switching equipment is $180,000. It is estimated (in base year dollars, </a:t>
          </a:r>
          <a:r>
            <a:rPr b="0" i="1" lang="en-US" sz="1800" spc="-1" strike="noStrike">
              <a:solidFill>
                <a:schemeClr val="dk1"/>
              </a:solidFill>
              <a:latin typeface="Arial"/>
            </a:rPr>
            <a:t>b </a:t>
          </a:r>
          <a:r>
            <a:rPr b="0" lang="en-US" sz="1800" spc="-1" strike="noStrike">
              <a:solidFill>
                <a:schemeClr val="dk1"/>
              </a:solidFill>
              <a:latin typeface="Arial"/>
            </a:rPr>
            <a:t>= 0) that the equipment will reduce current net operating expenses by $36,000 per year (for 10 years) and will have a $30,000 market value at the end of the 10th year. For simplicity, </a:t>
          </a:r>
          <a:r>
            <a:rPr b="0" lang="en-US" sz="1800" spc="-1" strike="noStrike">
              <a:solidFill>
                <a:srgbClr val="ff0000"/>
              </a:solidFill>
              <a:latin typeface="Arial"/>
            </a:rPr>
            <a:t>these cash flows are estimated to increase at the general price inflation rate (</a:t>
          </a:r>
          <a:r>
            <a:rPr b="0" i="1" lang="en-US" sz="1800" spc="-1" strike="noStrike">
              <a:solidFill>
                <a:srgbClr val="ff0000"/>
              </a:solidFill>
              <a:latin typeface="Arial"/>
            </a:rPr>
            <a:t>f </a:t>
          </a:r>
          <a:r>
            <a:rPr b="0" lang="en-US" sz="1800" spc="-1" strike="noStrike">
              <a:solidFill>
                <a:srgbClr val="ff0000"/>
              </a:solidFill>
              <a:latin typeface="Arial"/>
            </a:rPr>
            <a:t>= 8% per year)</a:t>
          </a:r>
          <a:r>
            <a:rPr b="0" lang="en-US" sz="1800" spc="-1" strike="noStrike">
              <a:solidFill>
                <a:schemeClr val="dk1"/>
              </a:solidFill>
              <a:latin typeface="Arial"/>
            </a:rPr>
            <a:t>. Due to new computer control features on the equipment, it will be necessary to contract for some maintenance support during the first three years. The </a:t>
          </a:r>
          <a:r>
            <a:rPr b="1" lang="en-US" sz="1800" spc="-1" strike="noStrike">
              <a:solidFill>
                <a:schemeClr val="accent5">
                  <a:lumMod val="75000"/>
                </a:schemeClr>
              </a:solidFill>
              <a:latin typeface="Arial"/>
            </a:rPr>
            <a:t>maintenance contract</a:t>
          </a:r>
          <a:r>
            <a:rPr b="0" lang="en-US" sz="1800" spc="-1" strike="noStrike">
              <a:solidFill>
                <a:schemeClr val="dk1"/>
              </a:solidFill>
              <a:latin typeface="Arial"/>
            </a:rPr>
            <a:t> will cost $2,800 per year. This equipment will be depreciated under the MACRS (GDS) method, and it is in the five-year property class. The effective income tax rate (</a:t>
          </a:r>
          <a:r>
            <a:rPr b="0" i="1" lang="en-US" sz="1800" spc="-1" strike="noStrike">
              <a:solidFill>
                <a:schemeClr val="dk1"/>
              </a:solidFill>
              <a:latin typeface="Arial"/>
            </a:rPr>
            <a:t>t</a:t>
          </a:r>
          <a:r>
            <a:rPr b="0" lang="en-US" sz="1800" spc="-1" strike="noStrike">
              <a:solidFill>
                <a:schemeClr val="dk1"/>
              </a:solidFill>
              <a:latin typeface="Arial"/>
            </a:rPr>
            <a:t>) is 38%; the selected analysis period is 10 years; and the MARR</a:t>
          </a:r>
          <a:r>
            <a:rPr b="0" i="1" lang="en-US" sz="1800" spc="-1" strike="noStrike">
              <a:solidFill>
                <a:schemeClr val="dk1"/>
              </a:solidFill>
              <a:latin typeface="Arial"/>
            </a:rPr>
            <a:t>m </a:t>
          </a:r>
          <a:r>
            <a:rPr b="0" lang="en-US" sz="1800" spc="-1" strike="noStrike">
              <a:solidFill>
                <a:schemeClr val="dk1"/>
              </a:solidFill>
              <a:latin typeface="Arial"/>
            </a:rPr>
            <a:t>(after taxes) is </a:t>
          </a:r>
          <a:r>
            <a:rPr b="0" i="1" lang="en-US" sz="1800" spc="-1" strike="noStrike">
              <a:solidFill>
                <a:schemeClr val="dk1"/>
              </a:solidFill>
              <a:latin typeface="Arial"/>
            </a:rPr>
            <a:t>im </a:t>
          </a:r>
          <a:r>
            <a:rPr b="0" lang="en-US" sz="1800" spc="-1" strike="noStrike">
              <a:solidFill>
                <a:schemeClr val="dk1"/>
              </a:solidFill>
              <a:latin typeface="Arial"/>
            </a:rPr>
            <a:t>= 15% per year.</a:t>
          </a:r>
          <a:endParaRPr b="0" lang="en-US" sz="1800" spc="-1" strike="noStrike">
            <a:latin typeface="Times New Roman"/>
          </a:endParaRPr>
        </a:p>
        <a:p>
          <a:pPr>
            <a:lnSpc>
              <a:spcPct val="100000"/>
            </a:lnSpc>
          </a:pPr>
          <a:endParaRPr b="0" lang="en-US" sz="1800" spc="-1" strike="noStrike">
            <a:latin typeface="Times New Roman"/>
          </a:endParaRPr>
        </a:p>
        <a:p>
          <a:pPr>
            <a:lnSpc>
              <a:spcPct val="100000"/>
            </a:lnSpc>
          </a:pPr>
          <a:r>
            <a:rPr b="1" lang="en-US" sz="1800" spc="-1" strike="noStrike">
              <a:solidFill>
                <a:schemeClr val="dk1"/>
              </a:solidFill>
              <a:latin typeface="Arial"/>
            </a:rPr>
            <a:t>(a) </a:t>
          </a:r>
          <a:r>
            <a:rPr b="0" lang="en-US" sz="1800" spc="-1" strike="noStrike">
              <a:solidFill>
                <a:schemeClr val="dk1"/>
              </a:solidFill>
              <a:latin typeface="Arial"/>
            </a:rPr>
            <a:t>Based on an actual-dollar after-tax analysis, is this capital investment justified?</a:t>
          </a:r>
          <a:endParaRPr b="0" lang="en-US" sz="1800" spc="-1" strike="noStrike">
            <a:latin typeface="Times New Roman"/>
          </a:endParaRPr>
        </a:p>
        <a:p>
          <a:pPr>
            <a:lnSpc>
              <a:spcPct val="100000"/>
            </a:lnSpc>
          </a:pPr>
          <a:endParaRPr b="0" lang="en-US" sz="1800" spc="-1" strike="noStrike">
            <a:latin typeface="Times New Roman"/>
          </a:endParaRPr>
        </a:p>
        <a:p>
          <a:pPr>
            <a:lnSpc>
              <a:spcPct val="100000"/>
            </a:lnSpc>
          </a:pPr>
          <a:r>
            <a:rPr b="1" lang="en-US" sz="1800" spc="-1" strike="noStrike">
              <a:solidFill>
                <a:schemeClr val="dk1"/>
              </a:solidFill>
              <a:latin typeface="Arial"/>
            </a:rPr>
            <a:t>(b) </a:t>
          </a:r>
          <a:r>
            <a:rPr b="0" lang="en-US" sz="1800" spc="-1" strike="noStrike">
              <a:solidFill>
                <a:schemeClr val="dk1"/>
              </a:solidFill>
              <a:latin typeface="Arial"/>
            </a:rPr>
            <a:t>Develop the ATCF in real dollars.</a:t>
          </a:r>
          <a:endParaRPr b="0" lang="en-US" sz="180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6</xdr:col>
      <xdr:colOff>157320</xdr:colOff>
      <xdr:row>1</xdr:row>
      <xdr:rowOff>23760</xdr:rowOff>
    </xdr:from>
    <xdr:to>
      <xdr:col>15</xdr:col>
      <xdr:colOff>467640</xdr:colOff>
      <xdr:row>13</xdr:row>
      <xdr:rowOff>152280</xdr:rowOff>
    </xdr:to>
    <xdr:sp>
      <xdr:nvSpPr>
        <xdr:cNvPr id="4" name="Content Placeholder 3"/>
        <xdr:cNvSpPr/>
      </xdr:nvSpPr>
      <xdr:spPr>
        <a:xfrm>
          <a:off x="7604640" y="243000"/>
          <a:ext cx="7847640" cy="3398040"/>
        </a:xfrm>
        <a:prstGeom prst="rect">
          <a:avLst/>
        </a:prstGeom>
        <a:solidFill>
          <a:srgbClr val="ffff00"/>
        </a:solidFill>
        <a:ln w="28575">
          <a:solidFill>
            <a:srgbClr val="000000"/>
          </a:solidFill>
          <a:round/>
        </a:ln>
      </xdr:spPr>
      <xdr:style>
        <a:lnRef idx="0"/>
        <a:fillRef idx="0"/>
        <a:effectRef idx="0"/>
        <a:fontRef idx="minor"/>
      </xdr:style>
      <xdr:txBody>
        <a:bodyPr numCol="1" spcCol="0" anchor="t">
          <a:noAutofit/>
        </a:bodyPr>
        <a:p>
          <a:pPr algn="just">
            <a:lnSpc>
              <a:spcPct val="100000"/>
            </a:lnSpc>
            <a:spcBef>
              <a:spcPts val="1066"/>
            </a:spcBef>
            <a:tabLst>
              <a:tab algn="l" pos="0"/>
            </a:tabLst>
          </a:pPr>
          <a:r>
            <a:rPr b="0" lang="en-US" sz="2000" spc="-1" strike="noStrike">
              <a:solidFill>
                <a:srgbClr val="0d0d0d"/>
              </a:solidFill>
              <a:latin typeface="Arial"/>
            </a:rPr>
            <a:t>Sara B. Goode wishes to retire in the year 2022 with personal savings of $500,000 (1997 spending power). Assume that the expected inflation rate in the economy will average 3.75% per year during this period. Sara plans to invest in a 7.5% per year savings account, and her salary is expected to increase by 8.0% per year between 1997 and 2022. Assume that Sara’s 1997 salary was $60,000 and that the first deposit took place at the end of 1997. What percent of her yearly salary must Sara put aside for retirement purposes to make her retirement plan a reality?</a:t>
          </a:r>
          <a:endParaRPr b="0" lang="en-US" sz="2000" spc="-1" strike="noStrike">
            <a:latin typeface="Times New Roman"/>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Users/koelling/Google%20Drive/econ_fall_2015/daily_notes/day_20/ATCF_macrs.xlsx"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Users/shafae1/Google%20Drive/shafae/fall_2015/daily_notes/day_21/problem_7-28_solution.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GDS-rates"/>
    </sheetNames>
    <sheetDataSet>
      <sheetData sheetId="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7-28"/>
      <sheetName val="MACRS-table"/>
    </sheetNames>
    <sheetDataSet>
      <sheetData sheetId="0"/>
      <sheetData sheetId="1"/>
    </sheetDataSet>
  </externalBook>
</externalLink>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6"/>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C8" activeCellId="0" sqref="C8"/>
    </sheetView>
  </sheetViews>
  <sheetFormatPr defaultColWidth="9.13671875" defaultRowHeight="17.25" zeroHeight="false" outlineLevelRow="0" outlineLevelCol="0"/>
  <cols>
    <col collapsed="false" customWidth="true" hidden="false" outlineLevel="0" max="1" min="1" style="1" width="20.59"/>
    <col collapsed="false" customWidth="true" hidden="false" outlineLevel="0" max="2" min="2" style="1" width="14.73"/>
    <col collapsed="false" customWidth="true" hidden="false" outlineLevel="0" max="3" min="3" style="1" width="14.86"/>
    <col collapsed="false" customWidth="false" hidden="false" outlineLevel="0" max="4" min="4" style="1" width="9.14"/>
    <col collapsed="false" customWidth="true" hidden="false" outlineLevel="0" max="5" min="5" style="1" width="10"/>
    <col collapsed="false" customWidth="false" hidden="false" outlineLevel="0" max="6" min="6" style="1" width="9.14"/>
    <col collapsed="false" customWidth="true" hidden="false" outlineLevel="0" max="7" min="7" style="1" width="9.73"/>
    <col collapsed="false" customWidth="false" hidden="false" outlineLevel="0" max="16384" min="8" style="1" width="9.14"/>
  </cols>
  <sheetData>
    <row r="1" customFormat="false" ht="17.25" hidden="false" customHeight="false" outlineLevel="0" collapsed="false">
      <c r="A1" s="1" t="s">
        <v>0</v>
      </c>
      <c r="B1" s="2" t="n">
        <v>45000</v>
      </c>
      <c r="E1" s="3"/>
    </row>
    <row r="2" customFormat="false" ht="34.5" hidden="false" customHeight="false" outlineLevel="0" collapsed="false">
      <c r="A2" s="4" t="s">
        <v>1</v>
      </c>
      <c r="B2" s="3" t="n">
        <v>0.04</v>
      </c>
    </row>
    <row r="3" customFormat="false" ht="34.5" hidden="false" customHeight="false" outlineLevel="0" collapsed="false">
      <c r="A3" s="4" t="s">
        <v>2</v>
      </c>
      <c r="B3" s="5" t="n">
        <v>0.06</v>
      </c>
    </row>
    <row r="4" customFormat="false" ht="17.25" hidden="false" customHeight="false" outlineLevel="0" collapsed="false">
      <c r="A4" s="1" t="s">
        <v>3</v>
      </c>
      <c r="B4" s="1" t="n">
        <v>1</v>
      </c>
    </row>
    <row r="7" customFormat="false" ht="17.25" hidden="false" customHeight="false" outlineLevel="0" collapsed="false">
      <c r="A7" s="1" t="s">
        <v>4</v>
      </c>
      <c r="B7" s="1" t="s">
        <v>5</v>
      </c>
      <c r="C7" s="1" t="s">
        <v>6</v>
      </c>
    </row>
    <row r="8" customFormat="false" ht="17.25" hidden="false" customHeight="false" outlineLevel="0" collapsed="false">
      <c r="A8" s="1" t="n">
        <v>1</v>
      </c>
      <c r="B8" s="6" t="n">
        <f aca="false">B1</f>
        <v>45000</v>
      </c>
      <c r="C8" s="6"/>
    </row>
    <row r="9" customFormat="false" ht="17.25" hidden="false" customHeight="false" outlineLevel="0" collapsed="false">
      <c r="A9" s="1" t="n">
        <v>2</v>
      </c>
      <c r="B9" s="6" t="n">
        <f aca="false">B8*(1+$B$2)</f>
        <v>46800</v>
      </c>
      <c r="C9" s="6"/>
    </row>
    <row r="10" customFormat="false" ht="17.25" hidden="false" customHeight="false" outlineLevel="0" collapsed="false">
      <c r="A10" s="1" t="n">
        <v>3</v>
      </c>
      <c r="B10" s="6" t="n">
        <f aca="false">B9*(1+$B$2)</f>
        <v>48672</v>
      </c>
      <c r="C10" s="6"/>
    </row>
    <row r="11" customFormat="false" ht="17.25" hidden="false" customHeight="false" outlineLevel="0" collapsed="false">
      <c r="A11" s="1" t="n">
        <v>4</v>
      </c>
      <c r="B11" s="6" t="n">
        <f aca="false">B10*(1+$B$2)</f>
        <v>50618.88</v>
      </c>
      <c r="C11" s="6"/>
    </row>
    <row r="16" customFormat="false" ht="17.25" hidden="false" customHeight="false" outlineLevel="0" collapsed="false">
      <c r="G16" s="7"/>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7"/>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8" activeCellId="0" sqref="B8"/>
    </sheetView>
  </sheetViews>
  <sheetFormatPr defaultColWidth="9.13671875" defaultRowHeight="17.25" zeroHeight="false" outlineLevelRow="0" outlineLevelCol="0"/>
  <cols>
    <col collapsed="false" customWidth="true" hidden="false" outlineLevel="0" max="1" min="1" style="1" width="20.59"/>
    <col collapsed="false" customWidth="true" hidden="false" outlineLevel="0" max="3" min="2" style="1" width="18"/>
    <col collapsed="false" customWidth="false" hidden="false" outlineLevel="0" max="6" min="4" style="1" width="9.14"/>
    <col collapsed="false" customWidth="true" hidden="false" outlineLevel="0" max="7" min="7" style="1" width="9.73"/>
    <col collapsed="false" customWidth="false" hidden="false" outlineLevel="0" max="16384" min="8" style="1" width="9.14"/>
  </cols>
  <sheetData>
    <row r="1" customFormat="false" ht="17.25" hidden="false" customHeight="false" outlineLevel="0" collapsed="false">
      <c r="A1" s="1" t="s">
        <v>0</v>
      </c>
      <c r="B1" s="2" t="n">
        <v>45000</v>
      </c>
    </row>
    <row r="2" customFormat="false" ht="34.5" hidden="false" customHeight="false" outlineLevel="0" collapsed="false">
      <c r="A2" s="4" t="s">
        <v>1</v>
      </c>
      <c r="B2" s="3" t="n">
        <v>0.04</v>
      </c>
    </row>
    <row r="3" customFormat="false" ht="34.5" hidden="false" customHeight="false" outlineLevel="0" collapsed="false">
      <c r="A3" s="4" t="s">
        <v>2</v>
      </c>
      <c r="B3" s="5" t="n">
        <v>0.06</v>
      </c>
    </row>
    <row r="4" customFormat="false" ht="17.25" hidden="false" customHeight="false" outlineLevel="0" collapsed="false">
      <c r="A4" s="1" t="s">
        <v>3</v>
      </c>
      <c r="B4" s="1" t="n">
        <v>1</v>
      </c>
    </row>
    <row r="7" customFormat="false" ht="20.25" hidden="false" customHeight="false" outlineLevel="0" collapsed="false">
      <c r="A7" s="8" t="s">
        <v>7</v>
      </c>
      <c r="B7" s="3" t="n">
        <v>0.1</v>
      </c>
    </row>
    <row r="8" customFormat="false" ht="20.25" hidden="false" customHeight="false" outlineLevel="0" collapsed="false">
      <c r="A8" s="8" t="s">
        <v>8</v>
      </c>
      <c r="B8" s="7" t="n">
        <f aca="false">(B7-B3)/(1+B3)</f>
        <v>0.0377358490566038</v>
      </c>
    </row>
    <row r="10" customFormat="false" ht="17.25" hidden="false" customHeight="false" outlineLevel="0" collapsed="false">
      <c r="A10" s="1" t="s">
        <v>4</v>
      </c>
      <c r="B10" s="1" t="s">
        <v>5</v>
      </c>
      <c r="C10" s="1" t="s">
        <v>6</v>
      </c>
    </row>
    <row r="11" customFormat="false" ht="17.25" hidden="false" customHeight="false" outlineLevel="0" collapsed="false">
      <c r="A11" s="1" t="n">
        <v>1</v>
      </c>
      <c r="B11" s="6" t="n">
        <f aca="false">B1</f>
        <v>45000</v>
      </c>
      <c r="C11" s="6" t="n">
        <f aca="false">PV(B$3,A11-B$4,,-B11)</f>
        <v>45000</v>
      </c>
    </row>
    <row r="12" customFormat="false" ht="17.25" hidden="false" customHeight="false" outlineLevel="0" collapsed="false">
      <c r="A12" s="1" t="n">
        <v>2</v>
      </c>
      <c r="B12" s="6" t="n">
        <f aca="false">B11+B$2*B11</f>
        <v>46800</v>
      </c>
      <c r="C12" s="6" t="n">
        <f aca="false">PV(B$3,A12-B$4,,-B12)</f>
        <v>44150.9433962264</v>
      </c>
    </row>
    <row r="13" customFormat="false" ht="17.25" hidden="false" customHeight="false" outlineLevel="0" collapsed="false">
      <c r="A13" s="1" t="n">
        <v>3</v>
      </c>
      <c r="B13" s="6" t="n">
        <f aca="false">B12+B$2*B12</f>
        <v>48672</v>
      </c>
      <c r="C13" s="6" t="n">
        <f aca="false">PV(B$3,A13-B$4,,-B13)</f>
        <v>43317.9067283731</v>
      </c>
    </row>
    <row r="14" customFormat="false" ht="17.25" hidden="false" customHeight="false" outlineLevel="0" collapsed="false">
      <c r="A14" s="1" t="n">
        <v>4</v>
      </c>
      <c r="B14" s="6" t="n">
        <f aca="false">B13+B$2*B13</f>
        <v>50618.88</v>
      </c>
      <c r="C14" s="6" t="n">
        <f aca="false">PV(B$3,A14-B$4,,-B14)</f>
        <v>42500.5877334981</v>
      </c>
    </row>
    <row r="15" customFormat="false" ht="17.25" hidden="false" customHeight="false" outlineLevel="0" collapsed="false">
      <c r="B15" s="6"/>
      <c r="C15" s="6"/>
    </row>
    <row r="16" customFormat="false" ht="17.25" hidden="false" customHeight="false" outlineLevel="0" collapsed="false">
      <c r="A16" s="1" t="s">
        <v>9</v>
      </c>
      <c r="B16" s="6" t="n">
        <f aca="false">NPV(B7,B12:B14)+B11</f>
        <v>165800.961682945</v>
      </c>
      <c r="C16" s="6" t="n">
        <f aca="false">NPV(B8,C12:C14)+C11</f>
        <v>165800.961682945</v>
      </c>
    </row>
    <row r="17" customFormat="false" ht="17.25" hidden="false" customHeight="false" outlineLevel="0" collapsed="false">
      <c r="G17" s="7"/>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9.13671875" defaultRowHeight="17.25" zeroHeight="false" outlineLevelRow="0" outlineLevelCol="0"/>
  <cols>
    <col collapsed="false" customWidth="true" hidden="false" outlineLevel="0" max="1" min="1" style="1" width="17.26"/>
    <col collapsed="false" customWidth="true" hidden="false" outlineLevel="0" max="2" min="2" style="1" width="14.06"/>
    <col collapsed="false" customWidth="true" hidden="false" outlineLevel="0" max="3" min="3" style="1" width="14.4"/>
    <col collapsed="false" customWidth="true" hidden="false" outlineLevel="0" max="4" min="4" style="1" width="15.59"/>
    <col collapsed="false" customWidth="true" hidden="false" outlineLevel="0" max="5" min="5" style="1" width="16.26"/>
    <col collapsed="false" customWidth="true" hidden="false" outlineLevel="0" max="7" min="6" style="1" width="15.59"/>
    <col collapsed="false" customWidth="true" hidden="false" outlineLevel="0" max="8" min="8" style="1" width="14.26"/>
    <col collapsed="false" customWidth="true" hidden="false" outlineLevel="0" max="11" min="9" style="1" width="15.59"/>
    <col collapsed="false" customWidth="false" hidden="false" outlineLevel="0" max="16384" min="12" style="1" width="9.14"/>
  </cols>
  <sheetData>
    <row r="1" customFormat="false" ht="34.5" hidden="false" customHeight="false" outlineLevel="0" collapsed="false">
      <c r="A1" s="9" t="s">
        <v>10</v>
      </c>
      <c r="B1" s="10" t="n">
        <v>180000</v>
      </c>
      <c r="C1" s="11"/>
      <c r="D1" s="11" t="s">
        <v>11</v>
      </c>
      <c r="E1" s="12" t="n">
        <v>10</v>
      </c>
    </row>
    <row r="2" customFormat="false" ht="34.5" hidden="false" customHeight="false" outlineLevel="0" collapsed="false">
      <c r="A2" s="13" t="s">
        <v>12</v>
      </c>
      <c r="B2" s="2" t="n">
        <v>36000</v>
      </c>
      <c r="D2" s="4" t="s">
        <v>13</v>
      </c>
      <c r="E2" s="14" t="n">
        <v>5</v>
      </c>
    </row>
    <row r="3" customFormat="false" ht="34.5" hidden="false" customHeight="false" outlineLevel="0" collapsed="false">
      <c r="A3" s="15" t="s">
        <v>14</v>
      </c>
      <c r="B3" s="2" t="n">
        <v>30000</v>
      </c>
      <c r="D3" s="4" t="s">
        <v>15</v>
      </c>
      <c r="E3" s="16" t="n">
        <v>0.38</v>
      </c>
    </row>
    <row r="4" customFormat="false" ht="20.25" hidden="false" customHeight="false" outlineLevel="0" collapsed="false">
      <c r="A4" s="13" t="s">
        <v>16</v>
      </c>
      <c r="B4" s="3" t="n">
        <v>0.08</v>
      </c>
      <c r="D4" s="8" t="s">
        <v>7</v>
      </c>
      <c r="E4" s="16" t="n">
        <v>0.15</v>
      </c>
      <c r="I4" s="8" t="s">
        <v>8</v>
      </c>
      <c r="J4" s="3" t="n">
        <f aca="false">(E4-B4)/(1+B4)</f>
        <v>0.0648148148148148</v>
      </c>
    </row>
    <row r="5" customFormat="false" ht="35.25" hidden="false" customHeight="false" outlineLevel="0" collapsed="false">
      <c r="A5" s="17" t="s">
        <v>17</v>
      </c>
      <c r="B5" s="18" t="n">
        <v>2800</v>
      </c>
      <c r="C5" s="19"/>
      <c r="D5" s="19" t="s">
        <v>18</v>
      </c>
      <c r="E5" s="20" t="n">
        <v>0</v>
      </c>
    </row>
    <row r="7" customFormat="false" ht="12" hidden="false" customHeight="true" outlineLevel="0" collapsed="false"/>
    <row r="8" customFormat="false" ht="60" hidden="false" customHeight="false" outlineLevel="0" collapsed="false">
      <c r="A8" s="21" t="s">
        <v>4</v>
      </c>
      <c r="B8" s="22" t="s">
        <v>19</v>
      </c>
      <c r="C8" s="22" t="s">
        <v>20</v>
      </c>
      <c r="D8" s="23" t="s">
        <v>21</v>
      </c>
      <c r="E8" s="24" t="s">
        <v>22</v>
      </c>
      <c r="F8" s="24" t="s">
        <v>23</v>
      </c>
      <c r="G8" s="24" t="s">
        <v>24</v>
      </c>
      <c r="H8" s="24" t="s">
        <v>25</v>
      </c>
      <c r="I8" s="23" t="s">
        <v>26</v>
      </c>
      <c r="J8" s="24" t="s">
        <v>27</v>
      </c>
      <c r="K8" s="25" t="s">
        <v>28</v>
      </c>
    </row>
    <row r="9" customFormat="false" ht="17.25" hidden="false" customHeight="false" outlineLevel="0" collapsed="false">
      <c r="A9" s="26" t="n">
        <v>0</v>
      </c>
      <c r="B9" s="27"/>
      <c r="C9" s="28"/>
      <c r="D9" s="29"/>
      <c r="E9" s="30" t="s">
        <v>29</v>
      </c>
      <c r="F9" s="31" t="n">
        <f aca="false">B1</f>
        <v>180000</v>
      </c>
      <c r="G9" s="30" t="s">
        <v>29</v>
      </c>
      <c r="H9" s="32"/>
      <c r="I9" s="29" t="n">
        <f aca="false">D9+H9</f>
        <v>0</v>
      </c>
      <c r="J9" s="29" t="n">
        <f aca="false">I9</f>
        <v>0</v>
      </c>
      <c r="K9" s="33"/>
    </row>
    <row r="10" customFormat="false" ht="17.25" hidden="false" customHeight="false" outlineLevel="0" collapsed="false">
      <c r="A10" s="26" t="n">
        <v>1</v>
      </c>
      <c r="B10" s="28"/>
      <c r="C10" s="28"/>
      <c r="D10" s="29"/>
      <c r="E10" s="29" t="n">
        <f aca="false">B$1*'MACRS-table'!C4</f>
        <v>36000</v>
      </c>
      <c r="F10" s="29" t="n">
        <f aca="false">F9-E10</f>
        <v>144000</v>
      </c>
      <c r="G10" s="29" t="n">
        <f aca="false">D10-E10</f>
        <v>-36000</v>
      </c>
      <c r="H10" s="29" t="n">
        <f aca="false">-$E$3*G10</f>
        <v>13680</v>
      </c>
      <c r="I10" s="29" t="n">
        <f aca="false">D10+H10</f>
        <v>13680</v>
      </c>
      <c r="J10" s="29" t="n">
        <f aca="false">I10</f>
        <v>13680</v>
      </c>
      <c r="K10" s="33"/>
    </row>
    <row r="11" customFormat="false" ht="17.25" hidden="false" customHeight="false" outlineLevel="0" collapsed="false">
      <c r="A11" s="26" t="n">
        <v>2</v>
      </c>
      <c r="B11" s="28"/>
      <c r="C11" s="28"/>
      <c r="D11" s="29"/>
      <c r="E11" s="29" t="n">
        <f aca="false">B$1*'MACRS-table'!C5</f>
        <v>57600</v>
      </c>
      <c r="F11" s="29" t="n">
        <f aca="false">F10-E11</f>
        <v>86400</v>
      </c>
      <c r="G11" s="29" t="n">
        <f aca="false">D11-E11</f>
        <v>-57600</v>
      </c>
      <c r="H11" s="29" t="n">
        <f aca="false">-$E$3*G11</f>
        <v>21888</v>
      </c>
      <c r="I11" s="29" t="n">
        <f aca="false">D11+H11</f>
        <v>21888</v>
      </c>
      <c r="J11" s="29" t="n">
        <f aca="false">I11</f>
        <v>21888</v>
      </c>
      <c r="K11" s="33"/>
    </row>
    <row r="12" customFormat="false" ht="17.25" hidden="false" customHeight="false" outlineLevel="0" collapsed="false">
      <c r="A12" s="26" t="n">
        <v>3</v>
      </c>
      <c r="B12" s="28"/>
      <c r="C12" s="28"/>
      <c r="D12" s="29"/>
      <c r="E12" s="29" t="n">
        <f aca="false">B$1*'MACRS-table'!C6</f>
        <v>34560</v>
      </c>
      <c r="F12" s="29" t="n">
        <f aca="false">F11-E12</f>
        <v>51840</v>
      </c>
      <c r="G12" s="29" t="n">
        <f aca="false">D12-E12</f>
        <v>-34560</v>
      </c>
      <c r="H12" s="29" t="n">
        <f aca="false">-$E$3*G12</f>
        <v>13132.8</v>
      </c>
      <c r="I12" s="29" t="n">
        <f aca="false">D12+H12</f>
        <v>13132.8</v>
      </c>
      <c r="J12" s="29" t="n">
        <f aca="false">I12</f>
        <v>13132.8</v>
      </c>
      <c r="K12" s="33"/>
    </row>
    <row r="13" customFormat="false" ht="17.25" hidden="false" customHeight="false" outlineLevel="0" collapsed="false">
      <c r="A13" s="26" t="n">
        <v>4</v>
      </c>
      <c r="B13" s="28"/>
      <c r="C13" s="28"/>
      <c r="D13" s="29"/>
      <c r="E13" s="29" t="n">
        <f aca="false">B$1*'MACRS-table'!C7</f>
        <v>20736</v>
      </c>
      <c r="F13" s="29" t="n">
        <f aca="false">F12-E13</f>
        <v>31104</v>
      </c>
      <c r="G13" s="29" t="n">
        <f aca="false">D13-E13</f>
        <v>-20736</v>
      </c>
      <c r="H13" s="29" t="n">
        <f aca="false">-$E$3*G13</f>
        <v>7879.68</v>
      </c>
      <c r="I13" s="29" t="n">
        <f aca="false">D13+H13</f>
        <v>7879.68</v>
      </c>
      <c r="J13" s="29" t="n">
        <f aca="false">I13</f>
        <v>7879.68</v>
      </c>
      <c r="K13" s="33"/>
    </row>
    <row r="14" customFormat="false" ht="17.25" hidden="false" customHeight="false" outlineLevel="0" collapsed="false">
      <c r="A14" s="26" t="n">
        <v>5</v>
      </c>
      <c r="B14" s="28"/>
      <c r="C14" s="28"/>
      <c r="D14" s="29"/>
      <c r="E14" s="29" t="n">
        <f aca="false">B$1*'MACRS-table'!C8</f>
        <v>20736</v>
      </c>
      <c r="F14" s="29" t="n">
        <f aca="false">F13-E14</f>
        <v>10368</v>
      </c>
      <c r="G14" s="29" t="n">
        <f aca="false">D14-E14</f>
        <v>-20736</v>
      </c>
      <c r="H14" s="29" t="n">
        <f aca="false">-$E$3*G14</f>
        <v>7879.68</v>
      </c>
      <c r="I14" s="29" t="n">
        <f aca="false">D14+H14</f>
        <v>7879.68</v>
      </c>
      <c r="J14" s="29" t="n">
        <f aca="false">I14</f>
        <v>7879.68</v>
      </c>
      <c r="K14" s="33"/>
    </row>
    <row r="15" customFormat="false" ht="17.25" hidden="false" customHeight="false" outlineLevel="0" collapsed="false">
      <c r="A15" s="26" t="n">
        <v>6</v>
      </c>
      <c r="B15" s="28"/>
      <c r="C15" s="28"/>
      <c r="D15" s="29"/>
      <c r="E15" s="29" t="n">
        <f aca="false">B$1*'MACRS-table'!C9</f>
        <v>10368</v>
      </c>
      <c r="F15" s="29" t="n">
        <f aca="false">F14-E15</f>
        <v>0</v>
      </c>
      <c r="G15" s="29" t="n">
        <f aca="false">D15-E15</f>
        <v>-10368</v>
      </c>
      <c r="H15" s="29" t="n">
        <f aca="false">-$E$3*G15</f>
        <v>3939.84</v>
      </c>
      <c r="I15" s="29" t="n">
        <f aca="false">D15+H15</f>
        <v>3939.84</v>
      </c>
      <c r="J15" s="29" t="n">
        <f aca="false">I15</f>
        <v>3939.84</v>
      </c>
      <c r="K15" s="33"/>
    </row>
    <row r="16" customFormat="false" ht="17.25" hidden="false" customHeight="false" outlineLevel="0" collapsed="false">
      <c r="A16" s="26" t="n">
        <v>7</v>
      </c>
      <c r="B16" s="28"/>
      <c r="C16" s="28"/>
      <c r="D16" s="29"/>
      <c r="E16" s="29" t="n">
        <f aca="false">B$1*'MACRS-table'!C10</f>
        <v>0</v>
      </c>
      <c r="F16" s="29" t="n">
        <f aca="false">F15-E16</f>
        <v>0</v>
      </c>
      <c r="G16" s="29" t="n">
        <f aca="false">D16-E16</f>
        <v>0</v>
      </c>
      <c r="H16" s="29" t="n">
        <f aca="false">-$E$3*G16</f>
        <v>-0</v>
      </c>
      <c r="I16" s="29" t="n">
        <f aca="false">D16+H16</f>
        <v>0</v>
      </c>
      <c r="J16" s="29" t="n">
        <f aca="false">I16</f>
        <v>0</v>
      </c>
      <c r="K16" s="33"/>
    </row>
    <row r="17" customFormat="false" ht="17.25" hidden="false" customHeight="false" outlineLevel="0" collapsed="false">
      <c r="A17" s="26" t="n">
        <v>8</v>
      </c>
      <c r="B17" s="28"/>
      <c r="C17" s="28"/>
      <c r="D17" s="29"/>
      <c r="E17" s="29" t="n">
        <f aca="false">B$1*'MACRS-table'!C11</f>
        <v>0</v>
      </c>
      <c r="F17" s="29" t="n">
        <f aca="false">F16-E17</f>
        <v>0</v>
      </c>
      <c r="G17" s="29" t="n">
        <f aca="false">D17-E17</f>
        <v>0</v>
      </c>
      <c r="H17" s="29" t="n">
        <f aca="false">-$E$3*G17</f>
        <v>-0</v>
      </c>
      <c r="I17" s="29" t="n">
        <f aca="false">D17+H17</f>
        <v>0</v>
      </c>
      <c r="J17" s="29" t="n">
        <f aca="false">I17</f>
        <v>0</v>
      </c>
      <c r="K17" s="33"/>
    </row>
    <row r="18" customFormat="false" ht="17.25" hidden="false" customHeight="false" outlineLevel="0" collapsed="false">
      <c r="A18" s="26" t="n">
        <v>9</v>
      </c>
      <c r="B18" s="28"/>
      <c r="C18" s="28"/>
      <c r="D18" s="29"/>
      <c r="E18" s="29" t="n">
        <f aca="false">B$1*'MACRS-table'!C12</f>
        <v>0</v>
      </c>
      <c r="F18" s="29" t="n">
        <f aca="false">F17-E18</f>
        <v>0</v>
      </c>
      <c r="G18" s="29" t="n">
        <f aca="false">D18-E18</f>
        <v>0</v>
      </c>
      <c r="H18" s="29" t="n">
        <f aca="false">-$E$3*G18</f>
        <v>-0</v>
      </c>
      <c r="I18" s="29" t="n">
        <f aca="false">D18+H18</f>
        <v>0</v>
      </c>
      <c r="J18" s="29" t="n">
        <f aca="false">I18</f>
        <v>0</v>
      </c>
      <c r="K18" s="33"/>
    </row>
    <row r="19" customFormat="false" ht="17.25" hidden="false" customHeight="false" outlineLevel="0" collapsed="false">
      <c r="A19" s="26" t="n">
        <v>10</v>
      </c>
      <c r="B19" s="28"/>
      <c r="C19" s="28"/>
      <c r="D19" s="29"/>
      <c r="E19" s="29" t="n">
        <f aca="false">B$1*'MACRS-table'!C13</f>
        <v>0</v>
      </c>
      <c r="F19" s="29" t="n">
        <f aca="false">F18-E19</f>
        <v>0</v>
      </c>
      <c r="G19" s="29" t="n">
        <f aca="false">D19-E19</f>
        <v>0</v>
      </c>
      <c r="H19" s="29" t="n">
        <f aca="false">-$E$3*G19</f>
        <v>-0</v>
      </c>
      <c r="I19" s="29" t="n">
        <f aca="false">D19+H19</f>
        <v>0</v>
      </c>
      <c r="J19" s="29" t="n">
        <f aca="false">I19+I20</f>
        <v>0</v>
      </c>
      <c r="K19" s="33"/>
    </row>
    <row r="20" customFormat="false" ht="17.25" hidden="false" customHeight="false" outlineLevel="0" collapsed="false">
      <c r="A20" s="34" t="n">
        <v>10</v>
      </c>
      <c r="B20" s="35"/>
      <c r="C20" s="35"/>
      <c r="D20" s="36"/>
      <c r="E20" s="37" t="s">
        <v>29</v>
      </c>
      <c r="F20" s="37" t="s">
        <v>29</v>
      </c>
      <c r="G20" s="36" t="n">
        <f aca="false">D20-F19</f>
        <v>0</v>
      </c>
      <c r="H20" s="36" t="n">
        <f aca="false">-$E$3*G20</f>
        <v>-0</v>
      </c>
      <c r="I20" s="36" t="n">
        <f aca="false">D20+H20</f>
        <v>0</v>
      </c>
      <c r="J20" s="37" t="s">
        <v>29</v>
      </c>
      <c r="K20" s="38" t="s">
        <v>29</v>
      </c>
    </row>
    <row r="21" customFormat="false" ht="17.25" hidden="false" customHeight="false" outlineLevel="0" collapsed="false">
      <c r="A21" s="39"/>
      <c r="B21" s="39"/>
      <c r="C21" s="39"/>
      <c r="D21" s="39"/>
      <c r="E21" s="39"/>
      <c r="F21" s="39"/>
      <c r="G21" s="39"/>
      <c r="H21" s="39"/>
      <c r="I21" s="39"/>
      <c r="J21" s="39"/>
      <c r="K21" s="39"/>
    </row>
    <row r="22" customFormat="false" ht="17.25" hidden="false" customHeight="false" outlineLevel="0" collapsed="false">
      <c r="A22" s="39"/>
      <c r="B22" s="39"/>
      <c r="C22" s="39"/>
      <c r="D22" s="39"/>
      <c r="E22" s="39"/>
      <c r="F22" s="39"/>
      <c r="G22" s="39"/>
      <c r="H22" s="39"/>
      <c r="I22" s="40" t="s">
        <v>30</v>
      </c>
      <c r="J22" s="41" t="n">
        <f aca="false">NPV($E$4,J10:J19)+J9</f>
        <v>47207.2816882938</v>
      </c>
      <c r="K22" s="41" t="n">
        <f aca="false">NPV(J4,K10:K19)+K9</f>
        <v>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3" activeCellId="0" sqref="F13"/>
    </sheetView>
  </sheetViews>
  <sheetFormatPr defaultColWidth="9.13671875" defaultRowHeight="17.25" zeroHeight="false" outlineLevelRow="0" outlineLevelCol="0"/>
  <cols>
    <col collapsed="false" customWidth="true" hidden="false" outlineLevel="0" max="1" min="1" style="1" width="21.26"/>
    <col collapsed="false" customWidth="true" hidden="false" outlineLevel="0" max="2" min="2" style="1" width="16.73"/>
    <col collapsed="false" customWidth="true" hidden="false" outlineLevel="0" max="3" min="3" style="1" width="18.14"/>
    <col collapsed="false" customWidth="true" hidden="false" outlineLevel="0" max="4" min="4" style="1" width="26"/>
    <col collapsed="false" customWidth="true" hidden="false" outlineLevel="0" max="5" min="5" style="1" width="14.4"/>
    <col collapsed="false" customWidth="false" hidden="false" outlineLevel="0" max="6" min="6" style="1" width="9.14"/>
    <col collapsed="false" customWidth="true" hidden="false" outlineLevel="0" max="7" min="7" style="1" width="22.73"/>
    <col collapsed="false" customWidth="true" hidden="false" outlineLevel="0" max="8" min="8" style="1" width="20.26"/>
    <col collapsed="false" customWidth="false" hidden="false" outlineLevel="0" max="16384" min="9" style="1" width="9.14"/>
  </cols>
  <sheetData>
    <row r="1" customFormat="false" ht="17.25" hidden="false" customHeight="false" outlineLevel="0" collapsed="false">
      <c r="A1" s="9" t="s">
        <v>31</v>
      </c>
      <c r="B1" s="42" t="n">
        <v>60000</v>
      </c>
    </row>
    <row r="2" customFormat="false" ht="34.5" hidden="false" customHeight="false" outlineLevel="0" collapsed="false">
      <c r="A2" s="15" t="s">
        <v>32</v>
      </c>
      <c r="B2" s="16" t="n">
        <v>0.08</v>
      </c>
    </row>
    <row r="3" customFormat="false" ht="17.25" hidden="false" customHeight="false" outlineLevel="0" collapsed="false">
      <c r="A3" s="13" t="s">
        <v>33</v>
      </c>
      <c r="B3" s="43" t="n">
        <v>0.075</v>
      </c>
    </row>
    <row r="4" customFormat="false" ht="17.25" hidden="false" customHeight="false" outlineLevel="0" collapsed="false">
      <c r="A4" s="13" t="s">
        <v>16</v>
      </c>
      <c r="B4" s="44" t="n">
        <v>0.0375</v>
      </c>
    </row>
    <row r="5" customFormat="false" ht="34.5" hidden="false" customHeight="false" outlineLevel="0" collapsed="false">
      <c r="A5" s="17" t="s">
        <v>34</v>
      </c>
      <c r="B5" s="45" t="n">
        <v>500000</v>
      </c>
    </row>
    <row r="6" customFormat="false" ht="17.25" hidden="false" customHeight="false" outlineLevel="0" collapsed="false">
      <c r="A6" s="4"/>
      <c r="B6" s="6" t="n">
        <f aca="false">B5*(1+B4)^(2048-2023)</f>
        <v>1255083.55431117</v>
      </c>
    </row>
    <row r="7" customFormat="false" ht="32.8" hidden="false" customHeight="false" outlineLevel="0" collapsed="false">
      <c r="A7" s="4" t="s">
        <v>35</v>
      </c>
      <c r="B7" s="6" t="n">
        <f aca="false">FV(B4, 2048 - 2023, 0, -B5)</f>
        <v>1255083.55431117</v>
      </c>
      <c r="D7" s="46" t="s">
        <v>36</v>
      </c>
      <c r="E7" s="47" t="n">
        <v>0.12441778432207</v>
      </c>
    </row>
    <row r="9" customFormat="false" ht="17.25" hidden="false" customHeight="false" outlineLevel="0" collapsed="false">
      <c r="A9" s="48" t="s">
        <v>37</v>
      </c>
      <c r="B9" s="48" t="s">
        <v>5</v>
      </c>
      <c r="C9" s="48" t="s">
        <v>38</v>
      </c>
      <c r="D9" s="48" t="s">
        <v>39</v>
      </c>
    </row>
    <row r="10" customFormat="false" ht="17.35" hidden="false" customHeight="false" outlineLevel="0" collapsed="false">
      <c r="A10" s="48" t="n">
        <v>2023</v>
      </c>
      <c r="B10" s="49" t="n">
        <f aca="false">B1</f>
        <v>60000</v>
      </c>
      <c r="C10" s="50" t="n">
        <f aca="false">B10*$E$7</f>
        <v>7465.06705932421</v>
      </c>
      <c r="D10" s="50" t="n">
        <f aca="false">C10</f>
        <v>7465.06705932421</v>
      </c>
    </row>
    <row r="11" customFormat="false" ht="17.35" hidden="false" customHeight="false" outlineLevel="0" collapsed="false">
      <c r="A11" s="48" t="n">
        <v>2024</v>
      </c>
      <c r="B11" s="49" t="n">
        <f aca="false">B10*(1+$B$2)</f>
        <v>64800</v>
      </c>
      <c r="C11" s="50" t="n">
        <f aca="false">B11*$E$7</f>
        <v>8062.27242407015</v>
      </c>
      <c r="D11" s="50" t="n">
        <f aca="false">C11 + D10*(1+$B$3)</f>
        <v>16087.2195128437</v>
      </c>
    </row>
    <row r="12" customFormat="false" ht="17.35" hidden="false" customHeight="false" outlineLevel="0" collapsed="false">
      <c r="A12" s="48" t="n">
        <v>2025</v>
      </c>
      <c r="B12" s="49" t="n">
        <f aca="false">B11*(1+$B$2)</f>
        <v>69984</v>
      </c>
      <c r="C12" s="50" t="n">
        <f aca="false">B12*$E$7</f>
        <v>8707.25421799576</v>
      </c>
      <c r="D12" s="50" t="n">
        <f aca="false">C12 + D11*(1+$B$3)</f>
        <v>26001.0151943027</v>
      </c>
    </row>
    <row r="13" customFormat="false" ht="17.35" hidden="false" customHeight="false" outlineLevel="0" collapsed="false">
      <c r="A13" s="48" t="n">
        <v>2026</v>
      </c>
      <c r="B13" s="49" t="n">
        <f aca="false">B12*(1+$B$2)</f>
        <v>75582.72</v>
      </c>
      <c r="C13" s="50" t="n">
        <f aca="false">B13*$E$7</f>
        <v>9403.83455543542</v>
      </c>
      <c r="D13" s="50" t="n">
        <f aca="false">C13 + D12*(1+$B$3)</f>
        <v>37354.9258893108</v>
      </c>
    </row>
    <row r="14" customFormat="false" ht="17.35" hidden="false" customHeight="false" outlineLevel="0" collapsed="false">
      <c r="A14" s="48" t="n">
        <v>2027</v>
      </c>
      <c r="B14" s="49" t="n">
        <f aca="false">B13*(1+$B$2)</f>
        <v>81629.3376</v>
      </c>
      <c r="C14" s="50" t="n">
        <f aca="false">B14*$E$7</f>
        <v>10156.1413198703</v>
      </c>
      <c r="D14" s="50" t="n">
        <f aca="false">C14 + D13*(1+$B$3)</f>
        <v>50312.6866508794</v>
      </c>
    </row>
    <row r="15" customFormat="false" ht="17.35" hidden="false" customHeight="false" outlineLevel="0" collapsed="false">
      <c r="A15" s="48" t="n">
        <v>2028</v>
      </c>
      <c r="B15" s="49" t="n">
        <f aca="false">B14*(1+$B$2)</f>
        <v>88159.684608</v>
      </c>
      <c r="C15" s="50" t="n">
        <f aca="false">B15*$E$7</f>
        <v>10968.6326254599</v>
      </c>
      <c r="D15" s="50" t="n">
        <f aca="false">C15 + D14*(1+$B$3)</f>
        <v>65054.7707751553</v>
      </c>
    </row>
    <row r="16" customFormat="false" ht="17.35" hidden="false" customHeight="false" outlineLevel="0" collapsed="false">
      <c r="A16" s="48" t="n">
        <v>2029</v>
      </c>
      <c r="B16" s="49" t="n">
        <f aca="false">B15*(1+$B$2)</f>
        <v>95212.4593766401</v>
      </c>
      <c r="C16" s="50" t="n">
        <f aca="false">B16*$E$7</f>
        <v>11846.1232354967</v>
      </c>
      <c r="D16" s="50" t="n">
        <f aca="false">C16 + D15*(1+$B$3)</f>
        <v>81780.0018187886</v>
      </c>
    </row>
    <row r="17" customFormat="false" ht="17.35" hidden="false" customHeight="false" outlineLevel="0" collapsed="false">
      <c r="A17" s="48" t="n">
        <v>2030</v>
      </c>
      <c r="B17" s="49" t="n">
        <f aca="false">B16*(1+$B$2)</f>
        <v>102829.456126771</v>
      </c>
      <c r="C17" s="50" t="n">
        <f aca="false">B17*$E$7</f>
        <v>12793.8130943364</v>
      </c>
      <c r="D17" s="50" t="n">
        <f aca="false">C17 + D16*(1+$B$3)</f>
        <v>100707.315049534</v>
      </c>
    </row>
    <row r="18" customFormat="false" ht="17.35" hidden="false" customHeight="false" outlineLevel="0" collapsed="false">
      <c r="A18" s="48" t="n">
        <v>2031</v>
      </c>
      <c r="B18" s="49" t="n">
        <f aca="false">B17*(1+$B$2)</f>
        <v>111055.812616913</v>
      </c>
      <c r="C18" s="50" t="n">
        <f aca="false">B18*$E$7</f>
        <v>13817.3181418833</v>
      </c>
      <c r="D18" s="50" t="n">
        <f aca="false">C18 + D17*(1+$B$3)</f>
        <v>122077.681820132</v>
      </c>
    </row>
    <row r="19" customFormat="false" ht="17.35" hidden="false" customHeight="false" outlineLevel="0" collapsed="false">
      <c r="A19" s="48" t="n">
        <v>2032</v>
      </c>
      <c r="B19" s="49" t="n">
        <f aca="false">B18*(1+$B$2)</f>
        <v>119940.277626266</v>
      </c>
      <c r="C19" s="50" t="n">
        <f aca="false">B19*$E$7</f>
        <v>14922.703593234</v>
      </c>
      <c r="D19" s="50" t="n">
        <f aca="false">C19 + D18*(1+$B$3)</f>
        <v>146156.211549876</v>
      </c>
    </row>
    <row r="20" customFormat="false" ht="17.35" hidden="false" customHeight="false" outlineLevel="0" collapsed="false">
      <c r="A20" s="48" t="n">
        <v>2033</v>
      </c>
      <c r="B20" s="49" t="n">
        <f aca="false">B19*(1+$B$2)</f>
        <v>129535.499836367</v>
      </c>
      <c r="C20" s="50" t="n">
        <f aca="false">B20*$E$7</f>
        <v>16116.5198806927</v>
      </c>
      <c r="D20" s="50" t="n">
        <f aca="false">C20 + D19*(1+$B$3)</f>
        <v>173234.44729681</v>
      </c>
    </row>
    <row r="21" customFormat="false" ht="17.35" hidden="false" customHeight="false" outlineLevel="0" collapsed="false">
      <c r="A21" s="48" t="n">
        <v>2034</v>
      </c>
      <c r="B21" s="49" t="n">
        <f aca="false">B20*(1+$B$2)</f>
        <v>139898.339823277</v>
      </c>
      <c r="C21" s="50" t="n">
        <f aca="false">B21*$E$7</f>
        <v>17405.8414711481</v>
      </c>
      <c r="D21" s="50" t="n">
        <f aca="false">C21 + D20*(1+$B$3)</f>
        <v>203632.872315219</v>
      </c>
    </row>
    <row r="22" customFormat="false" ht="17.35" hidden="false" customHeight="false" outlineLevel="0" collapsed="false">
      <c r="A22" s="48" t="n">
        <v>2035</v>
      </c>
      <c r="B22" s="49" t="n">
        <f aca="false">B21*(1+$B$2)</f>
        <v>151090.207009139</v>
      </c>
      <c r="C22" s="50" t="n">
        <f aca="false">B22*$E$7</f>
        <v>18798.30878884</v>
      </c>
      <c r="D22" s="50" t="n">
        <f aca="false">C22 + D21*(1+$B$3)</f>
        <v>237703.6465277</v>
      </c>
    </row>
    <row r="23" customFormat="false" ht="17.35" hidden="false" customHeight="false" outlineLevel="0" collapsed="false">
      <c r="A23" s="48" t="n">
        <v>2036</v>
      </c>
      <c r="B23" s="49" t="n">
        <f aca="false">B22*(1+$B$2)</f>
        <v>163177.42356987</v>
      </c>
      <c r="C23" s="50" t="n">
        <f aca="false">B23*$E$7</f>
        <v>20302.1734919472</v>
      </c>
      <c r="D23" s="50" t="n">
        <f aca="false">C23 + D22*(1+$B$3)</f>
        <v>275833.593509225</v>
      </c>
    </row>
    <row r="24" customFormat="false" ht="17.35" hidden="false" customHeight="false" outlineLevel="0" collapsed="false">
      <c r="A24" s="48" t="n">
        <v>2037</v>
      </c>
      <c r="B24" s="49" t="n">
        <f aca="false">B23*(1+$B$2)</f>
        <v>176231.61745546</v>
      </c>
      <c r="C24" s="50" t="n">
        <f aca="false">B24*$E$7</f>
        <v>21926.347371303</v>
      </c>
      <c r="D24" s="50" t="n">
        <f aca="false">C24 + D23*(1+$B$3)</f>
        <v>318447.460393719</v>
      </c>
    </row>
    <row r="25" customFormat="false" ht="17.35" hidden="false" customHeight="false" outlineLevel="0" collapsed="false">
      <c r="A25" s="48" t="n">
        <v>2038</v>
      </c>
      <c r="B25" s="49" t="n">
        <f aca="false">B24*(1+$B$2)</f>
        <v>190330.146851896</v>
      </c>
      <c r="C25" s="50" t="n">
        <f aca="false">B25*$E$7</f>
        <v>23680.4551610072</v>
      </c>
      <c r="D25" s="50" t="n">
        <f aca="false">C25 + D24*(1+$B$3)</f>
        <v>366011.475084256</v>
      </c>
    </row>
    <row r="26" customFormat="false" ht="17.35" hidden="false" customHeight="false" outlineLevel="0" collapsed="false">
      <c r="A26" s="48" t="n">
        <v>2039</v>
      </c>
      <c r="B26" s="49" t="n">
        <f aca="false">B25*(1+$B$2)</f>
        <v>205556.558600048</v>
      </c>
      <c r="C26" s="50" t="n">
        <f aca="false">B26*$E$7</f>
        <v>25574.8915738878</v>
      </c>
      <c r="D26" s="50" t="n">
        <f aca="false">C26 + D25*(1+$B$3)</f>
        <v>419037.227289463</v>
      </c>
    </row>
    <row r="27" customFormat="false" ht="17.35" hidden="false" customHeight="false" outlineLevel="0" collapsed="false">
      <c r="A27" s="48" t="n">
        <v>2040</v>
      </c>
      <c r="B27" s="49" t="n">
        <f aca="false">B26*(1+$B$2)</f>
        <v>222001.083288052</v>
      </c>
      <c r="C27" s="50" t="n">
        <f aca="false">B27*$E$7</f>
        <v>27620.8828997988</v>
      </c>
      <c r="D27" s="50" t="n">
        <f aca="false">C27 + D26*(1+$B$3)</f>
        <v>478085.902235971</v>
      </c>
    </row>
    <row r="28" customFormat="false" ht="17.35" hidden="false" customHeight="false" outlineLevel="0" collapsed="false">
      <c r="A28" s="48" t="n">
        <v>2041</v>
      </c>
      <c r="B28" s="49" t="n">
        <f aca="false">B27*(1+$B$2)</f>
        <v>239761.169951096</v>
      </c>
      <c r="C28" s="50" t="n">
        <f aca="false">B28*$E$7</f>
        <v>29830.5535317827</v>
      </c>
      <c r="D28" s="50" t="n">
        <f aca="false">C28 + D27*(1+$B$3)</f>
        <v>543772.898435451</v>
      </c>
    </row>
    <row r="29" customFormat="false" ht="17.35" hidden="false" customHeight="false" outlineLevel="0" collapsed="false">
      <c r="A29" s="48" t="n">
        <v>2042</v>
      </c>
      <c r="B29" s="49" t="n">
        <f aca="false">B28*(1+$B$2)</f>
        <v>258942.063547184</v>
      </c>
      <c r="C29" s="50" t="n">
        <f aca="false">B29*$E$7</f>
        <v>32216.9978143253</v>
      </c>
      <c r="D29" s="50" t="n">
        <f aca="false">C29 + D28*(1+$B$3)</f>
        <v>616772.863632436</v>
      </c>
    </row>
    <row r="30" customFormat="false" ht="17.35" hidden="false" customHeight="false" outlineLevel="0" collapsed="false">
      <c r="A30" s="48" t="n">
        <v>2043</v>
      </c>
      <c r="B30" s="49" t="n">
        <f aca="false">B29*(1+$B$2)</f>
        <v>279657.428630959</v>
      </c>
      <c r="C30" s="50" t="n">
        <f aca="false">B30*$E$7</f>
        <v>34794.3576394713</v>
      </c>
      <c r="D30" s="50" t="n">
        <f aca="false">C30 + D29*(1+$B$3)</f>
        <v>697825.18604434</v>
      </c>
    </row>
    <row r="31" customFormat="false" ht="17.35" hidden="false" customHeight="false" outlineLevel="0" collapsed="false">
      <c r="A31" s="48" t="n">
        <v>2044</v>
      </c>
      <c r="B31" s="49" t="n">
        <f aca="false">B30*(1+$B$2)</f>
        <v>302030.022921435</v>
      </c>
      <c r="C31" s="50" t="n">
        <f aca="false">B31*$E$7</f>
        <v>37577.906250629</v>
      </c>
      <c r="D31" s="50" t="n">
        <f aca="false">C31 + D30*(1+$B$3)</f>
        <v>787739.981248294</v>
      </c>
    </row>
    <row r="32" customFormat="false" ht="17.35" hidden="false" customHeight="false" outlineLevel="0" collapsed="false">
      <c r="A32" s="48" t="n">
        <v>2045</v>
      </c>
      <c r="B32" s="49" t="n">
        <f aca="false">B31*(1+$B$2)</f>
        <v>326192.42475515</v>
      </c>
      <c r="C32" s="50" t="n">
        <f aca="false">B32*$E$7</f>
        <v>40584.1387506794</v>
      </c>
      <c r="D32" s="50" t="n">
        <f aca="false">C32 + D31*(1+$B$3)</f>
        <v>887404.618592595</v>
      </c>
    </row>
    <row r="33" customFormat="false" ht="17.35" hidden="false" customHeight="false" outlineLevel="0" collapsed="false">
      <c r="A33" s="48" t="n">
        <v>2046</v>
      </c>
      <c r="B33" s="49" t="n">
        <f aca="false">B32*(1+$B$2)</f>
        <v>352287.818735562</v>
      </c>
      <c r="C33" s="50" t="n">
        <f aca="false">B33*$E$7</f>
        <v>43830.8698507337</v>
      </c>
      <c r="D33" s="50" t="n">
        <f aca="false">C33 + D32*(1+$B$3)</f>
        <v>997790.834837774</v>
      </c>
    </row>
    <row r="34" customFormat="false" ht="17.35" hidden="false" customHeight="false" outlineLevel="0" collapsed="false">
      <c r="A34" s="48" t="n">
        <v>2047</v>
      </c>
      <c r="B34" s="49" t="n">
        <f aca="false">B33*(1+$B$2)</f>
        <v>380470.844234407</v>
      </c>
      <c r="C34" s="50" t="n">
        <f aca="false">B34*$E$7</f>
        <v>47337.3394387924</v>
      </c>
      <c r="D34" s="50" t="n">
        <f aca="false">C34 + D33*(1+$B$3)</f>
        <v>1119962.4868894</v>
      </c>
    </row>
    <row r="35" customFormat="false" ht="17.35" hidden="false" customHeight="false" outlineLevel="0" collapsed="false">
      <c r="A35" s="48" t="n">
        <v>2048</v>
      </c>
      <c r="B35" s="49" t="n">
        <f aca="false">B34*(1+$B$2)</f>
        <v>410908.51177316</v>
      </c>
      <c r="C35" s="50" t="n">
        <f aca="false">B35*$E$7</f>
        <v>51124.3265938958</v>
      </c>
      <c r="D35" s="50" t="n">
        <f aca="false">C35 + D34*(1+$B$3)</f>
        <v>1255084</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6" activeCellId="0" sqref="K6"/>
    </sheetView>
  </sheetViews>
  <sheetFormatPr defaultColWidth="8.8671875" defaultRowHeight="14.25" zeroHeight="false" outlineLevelRow="0" outlineLevelCol="0"/>
  <cols>
    <col collapsed="false" customWidth="false" hidden="false" outlineLevel="0" max="1" min="1" style="51" width="8.87"/>
    <col collapsed="false" customWidth="true" hidden="false" outlineLevel="0" max="7" min="2" style="51" width="10.26"/>
  </cols>
  <sheetData>
    <row r="1" customFormat="false" ht="58.5" hidden="false" customHeight="true" outlineLevel="0" collapsed="false">
      <c r="A1" s="52" t="s">
        <v>40</v>
      </c>
      <c r="B1" s="52"/>
      <c r="C1" s="52"/>
      <c r="D1" s="52"/>
      <c r="E1" s="52"/>
      <c r="F1" s="52"/>
      <c r="G1" s="52"/>
    </row>
    <row r="2" customFormat="false" ht="26.25" hidden="false" customHeight="true" outlineLevel="0" collapsed="false">
      <c r="A2" s="53" t="s">
        <v>37</v>
      </c>
      <c r="B2" s="54" t="s">
        <v>41</v>
      </c>
      <c r="C2" s="54"/>
      <c r="D2" s="54"/>
      <c r="E2" s="54"/>
      <c r="F2" s="54"/>
      <c r="G2" s="54"/>
    </row>
    <row r="3" customFormat="false" ht="24" hidden="false" customHeight="true" outlineLevel="0" collapsed="false">
      <c r="A3" s="53"/>
      <c r="B3" s="55" t="s">
        <v>42</v>
      </c>
      <c r="C3" s="55" t="s">
        <v>43</v>
      </c>
      <c r="D3" s="55" t="s">
        <v>44</v>
      </c>
      <c r="E3" s="55" t="s">
        <v>45</v>
      </c>
      <c r="F3" s="55" t="s">
        <v>46</v>
      </c>
      <c r="G3" s="55" t="s">
        <v>47</v>
      </c>
    </row>
    <row r="4" customFormat="false" ht="15" hidden="false" customHeight="false" outlineLevel="0" collapsed="false">
      <c r="A4" s="56" t="n">
        <v>1</v>
      </c>
      <c r="B4" s="57" t="n">
        <v>0.3333</v>
      </c>
      <c r="C4" s="57" t="n">
        <v>0.2</v>
      </c>
      <c r="D4" s="57" t="n">
        <v>0.1429</v>
      </c>
      <c r="E4" s="57" t="n">
        <v>0.1</v>
      </c>
      <c r="F4" s="57" t="n">
        <v>0.05</v>
      </c>
      <c r="G4" s="57" t="n">
        <v>0.0375</v>
      </c>
    </row>
    <row r="5" customFormat="false" ht="15" hidden="false" customHeight="false" outlineLevel="0" collapsed="false">
      <c r="A5" s="56" t="n">
        <v>2</v>
      </c>
      <c r="B5" s="57" t="n">
        <v>0.4445</v>
      </c>
      <c r="C5" s="57" t="n">
        <v>0.32</v>
      </c>
      <c r="D5" s="57" t="n">
        <v>0.2449</v>
      </c>
      <c r="E5" s="57" t="n">
        <v>0.18</v>
      </c>
      <c r="F5" s="57" t="n">
        <v>0.095</v>
      </c>
      <c r="G5" s="57" t="n">
        <v>0.0722</v>
      </c>
    </row>
    <row r="6" customFormat="false" ht="15" hidden="false" customHeight="false" outlineLevel="0" collapsed="false">
      <c r="A6" s="56" t="n">
        <v>3</v>
      </c>
      <c r="B6" s="57" t="n">
        <v>0.1481</v>
      </c>
      <c r="C6" s="57" t="n">
        <v>0.192</v>
      </c>
      <c r="D6" s="57" t="n">
        <v>0.1749</v>
      </c>
      <c r="E6" s="57" t="n">
        <v>0.144</v>
      </c>
      <c r="F6" s="57" t="n">
        <v>0.0855</v>
      </c>
      <c r="G6" s="57" t="n">
        <v>0.0668</v>
      </c>
    </row>
    <row r="7" customFormat="false" ht="15" hidden="false" customHeight="false" outlineLevel="0" collapsed="false">
      <c r="A7" s="56" t="n">
        <v>4</v>
      </c>
      <c r="B7" s="57" t="n">
        <v>0.0741</v>
      </c>
      <c r="C7" s="57" t="n">
        <v>0.1152</v>
      </c>
      <c r="D7" s="57" t="n">
        <v>0.1249</v>
      </c>
      <c r="E7" s="57" t="n">
        <v>0.1152</v>
      </c>
      <c r="F7" s="57" t="n">
        <v>0.077</v>
      </c>
      <c r="G7" s="57" t="n">
        <v>0.0618</v>
      </c>
    </row>
    <row r="8" customFormat="false" ht="15" hidden="false" customHeight="false" outlineLevel="0" collapsed="false">
      <c r="A8" s="58" t="n">
        <v>5</v>
      </c>
      <c r="B8" s="59"/>
      <c r="C8" s="59" t="n">
        <v>0.1152</v>
      </c>
      <c r="D8" s="59" t="n">
        <v>0.0893</v>
      </c>
      <c r="E8" s="59" t="n">
        <v>0.0922</v>
      </c>
      <c r="F8" s="59" t="n">
        <v>0.0693</v>
      </c>
      <c r="G8" s="59" t="n">
        <v>0.0571</v>
      </c>
    </row>
    <row r="9" customFormat="false" ht="15" hidden="false" customHeight="false" outlineLevel="0" collapsed="false">
      <c r="A9" s="56" t="n">
        <v>6</v>
      </c>
      <c r="B9" s="57"/>
      <c r="C9" s="57" t="n">
        <v>0.0576</v>
      </c>
      <c r="D9" s="57" t="n">
        <v>0.0892</v>
      </c>
      <c r="E9" s="57" t="n">
        <v>0.0737</v>
      </c>
      <c r="F9" s="57" t="n">
        <v>0.0623</v>
      </c>
      <c r="G9" s="57" t="n">
        <v>0.0528</v>
      </c>
    </row>
    <row r="10" customFormat="false" ht="15" hidden="false" customHeight="false" outlineLevel="0" collapsed="false">
      <c r="A10" s="56" t="n">
        <v>7</v>
      </c>
      <c r="B10" s="57"/>
      <c r="C10" s="57"/>
      <c r="D10" s="57" t="n">
        <v>0.0893</v>
      </c>
      <c r="E10" s="57" t="n">
        <v>0.0655</v>
      </c>
      <c r="F10" s="57" t="n">
        <v>0.059</v>
      </c>
      <c r="G10" s="57" t="n">
        <v>0.0489</v>
      </c>
    </row>
    <row r="11" customFormat="false" ht="15" hidden="false" customHeight="false" outlineLevel="0" collapsed="false">
      <c r="A11" s="56" t="n">
        <v>8</v>
      </c>
      <c r="B11" s="57"/>
      <c r="C11" s="57"/>
      <c r="D11" s="57" t="n">
        <v>0.0446</v>
      </c>
      <c r="E11" s="57" t="n">
        <v>0.0655</v>
      </c>
      <c r="F11" s="57" t="n">
        <v>0.059</v>
      </c>
      <c r="G11" s="57" t="n">
        <v>0.0452</v>
      </c>
    </row>
    <row r="12" customFormat="false" ht="15" hidden="false" customHeight="false" outlineLevel="0" collapsed="false">
      <c r="A12" s="56" t="n">
        <v>9</v>
      </c>
      <c r="B12" s="57"/>
      <c r="C12" s="57"/>
      <c r="D12" s="57"/>
      <c r="E12" s="57" t="n">
        <v>0.0656</v>
      </c>
      <c r="F12" s="57" t="n">
        <v>0.0591</v>
      </c>
      <c r="G12" s="57" t="n">
        <v>0.0447</v>
      </c>
    </row>
    <row r="13" customFormat="false" ht="15" hidden="false" customHeight="false" outlineLevel="0" collapsed="false">
      <c r="A13" s="58" t="n">
        <v>10</v>
      </c>
      <c r="B13" s="59"/>
      <c r="C13" s="59"/>
      <c r="D13" s="59"/>
      <c r="E13" s="59" t="n">
        <v>0.0655</v>
      </c>
      <c r="F13" s="59" t="n">
        <v>0.059</v>
      </c>
      <c r="G13" s="59" t="n">
        <v>0.0447</v>
      </c>
    </row>
    <row r="14" customFormat="false" ht="15" hidden="false" customHeight="false" outlineLevel="0" collapsed="false">
      <c r="A14" s="56" t="n">
        <v>11</v>
      </c>
      <c r="B14" s="57"/>
      <c r="C14" s="57"/>
      <c r="D14" s="57"/>
      <c r="E14" s="57" t="n">
        <v>0.0328</v>
      </c>
      <c r="F14" s="57" t="n">
        <v>0.0591</v>
      </c>
      <c r="G14" s="57" t="n">
        <v>0.0446</v>
      </c>
    </row>
    <row r="15" customFormat="false" ht="15" hidden="false" customHeight="false" outlineLevel="0" collapsed="false">
      <c r="A15" s="56" t="n">
        <v>12</v>
      </c>
      <c r="B15" s="57"/>
      <c r="C15" s="57"/>
      <c r="D15" s="57"/>
      <c r="E15" s="57"/>
      <c r="F15" s="57" t="n">
        <v>0.059</v>
      </c>
      <c r="G15" s="57" t="n">
        <v>0.0446</v>
      </c>
    </row>
    <row r="16" customFormat="false" ht="15" hidden="false" customHeight="false" outlineLevel="0" collapsed="false">
      <c r="A16" s="56" t="n">
        <v>13</v>
      </c>
      <c r="B16" s="57"/>
      <c r="C16" s="57"/>
      <c r="D16" s="57"/>
      <c r="E16" s="57"/>
      <c r="F16" s="57" t="n">
        <v>0.0591</v>
      </c>
      <c r="G16" s="57" t="n">
        <v>0.0446</v>
      </c>
    </row>
    <row r="17" customFormat="false" ht="15" hidden="false" customHeight="false" outlineLevel="0" collapsed="false">
      <c r="A17" s="56" t="n">
        <v>14</v>
      </c>
      <c r="B17" s="57"/>
      <c r="C17" s="57"/>
      <c r="D17" s="57"/>
      <c r="E17" s="57"/>
      <c r="F17" s="57" t="n">
        <v>0.059</v>
      </c>
      <c r="G17" s="57" t="n">
        <v>0.0446</v>
      </c>
    </row>
    <row r="18" customFormat="false" ht="15" hidden="false" customHeight="false" outlineLevel="0" collapsed="false">
      <c r="A18" s="58" t="n">
        <v>15</v>
      </c>
      <c r="B18" s="59"/>
      <c r="C18" s="59"/>
      <c r="D18" s="59"/>
      <c r="E18" s="59"/>
      <c r="F18" s="59" t="n">
        <v>0.0591</v>
      </c>
      <c r="G18" s="59" t="n">
        <v>0.0446</v>
      </c>
    </row>
    <row r="19" customFormat="false" ht="15" hidden="false" customHeight="false" outlineLevel="0" collapsed="false">
      <c r="A19" s="56" t="n">
        <v>16</v>
      </c>
      <c r="B19" s="57"/>
      <c r="C19" s="57"/>
      <c r="D19" s="57"/>
      <c r="E19" s="57"/>
      <c r="F19" s="57" t="n">
        <v>0.0295</v>
      </c>
      <c r="G19" s="57" t="n">
        <v>0.0446</v>
      </c>
    </row>
    <row r="20" customFormat="false" ht="15" hidden="false" customHeight="false" outlineLevel="0" collapsed="false">
      <c r="A20" s="56" t="n">
        <v>17</v>
      </c>
      <c r="B20" s="57"/>
      <c r="C20" s="57"/>
      <c r="D20" s="57"/>
      <c r="E20" s="57"/>
      <c r="F20" s="57"/>
      <c r="G20" s="57" t="n">
        <v>0.0446</v>
      </c>
    </row>
    <row r="21" customFormat="false" ht="15" hidden="false" customHeight="false" outlineLevel="0" collapsed="false">
      <c r="A21" s="56" t="n">
        <v>18</v>
      </c>
      <c r="B21" s="57"/>
      <c r="C21" s="57"/>
      <c r="D21" s="57"/>
      <c r="E21" s="57"/>
      <c r="F21" s="57"/>
      <c r="G21" s="57" t="n">
        <v>0.0446</v>
      </c>
    </row>
    <row r="22" customFormat="false" ht="15" hidden="false" customHeight="false" outlineLevel="0" collapsed="false">
      <c r="A22" s="56" t="n">
        <v>19</v>
      </c>
      <c r="B22" s="57"/>
      <c r="C22" s="57"/>
      <c r="D22" s="57"/>
      <c r="E22" s="57"/>
      <c r="F22" s="57"/>
      <c r="G22" s="57" t="n">
        <v>0.0446</v>
      </c>
    </row>
    <row r="23" customFormat="false" ht="15" hidden="false" customHeight="false" outlineLevel="0" collapsed="false">
      <c r="A23" s="56" t="n">
        <v>20</v>
      </c>
      <c r="B23" s="57"/>
      <c r="C23" s="57"/>
      <c r="D23" s="57"/>
      <c r="E23" s="57"/>
      <c r="F23" s="57"/>
      <c r="G23" s="57" t="n">
        <v>0.0446</v>
      </c>
    </row>
    <row r="24" customFormat="false" ht="15" hidden="false" customHeight="false" outlineLevel="0" collapsed="false">
      <c r="A24" s="58" t="n">
        <v>21</v>
      </c>
      <c r="B24" s="59"/>
      <c r="C24" s="59"/>
      <c r="D24" s="59"/>
      <c r="E24" s="59"/>
      <c r="F24" s="59"/>
      <c r="G24" s="59" t="n">
        <v>0.0223</v>
      </c>
    </row>
  </sheetData>
  <mergeCells count="3">
    <mergeCell ref="A1:G1"/>
    <mergeCell ref="A2:A3"/>
    <mergeCell ref="B2:G2"/>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43</TotalTime>
  <Application>LibreOffice/7.4.6.2$Linux_X86_64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2016-06-23T09:36:11Z</dcterms:created>
  <dc:creator>Mohammed Shafae</dc:creator>
  <dc:description/>
  <dc:language>en-US</dc:language>
  <cp:lastModifiedBy/>
  <dcterms:modified xsi:type="dcterms:W3CDTF">2023-03-31T09:50:03Z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