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xample 6-2" sheetId="1" state="visible" r:id="rId2"/>
    <sheet name="Example 6-3"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<sst xmlns="http://schemas.openxmlformats.org/spreadsheetml/2006/main" count="56" uniqueCount="22">
  <si>
    <t xml:space="preserve">MARR = </t>
  </si>
  <si>
    <t xml:space="preserve">Annual Output Capacity = </t>
  </si>
  <si>
    <t xml:space="preserve">Useful Life =</t>
  </si>
  <si>
    <t xml:space="preserve">Selling Price = </t>
  </si>
  <si>
    <t xml:space="preserve">Expenses</t>
  </si>
  <si>
    <t xml:space="preserve">P1</t>
  </si>
  <si>
    <t xml:space="preserve">P2</t>
  </si>
  <si>
    <t xml:space="preserve">P3</t>
  </si>
  <si>
    <t xml:space="preserve">P4</t>
  </si>
  <si>
    <t xml:space="preserve">Capital Investment =</t>
  </si>
  <si>
    <t xml:space="preserve">Power = </t>
  </si>
  <si>
    <t xml:space="preserve">Labor = </t>
  </si>
  <si>
    <t xml:space="preserve">Maintenance =</t>
  </si>
  <si>
    <t xml:space="preserve">Property Tax &amp; Insurance =</t>
  </si>
  <si>
    <t xml:space="preserve">Total Annual Expenses</t>
  </si>
  <si>
    <t xml:space="preserve">EOY</t>
  </si>
  <si>
    <t xml:space="preserve">PW =</t>
  </si>
  <si>
    <t xml:space="preserve">AW =</t>
  </si>
  <si>
    <t xml:space="preserve">FW =</t>
  </si>
  <si>
    <t xml:space="preserve">Alternate Methods</t>
  </si>
  <si>
    <t xml:space="preserve">Reject Rates</t>
  </si>
  <si>
    <t xml:space="preserve">Revenue</t>
  </si>
</sst>
</file>

<file path=xl/styles.xml><?xml version="1.0" encoding="utf-8"?>
<styleSheet xmlns="http://schemas.openxmlformats.org/spreadsheetml/2006/main">
  <numFmts count="5">
    <numFmt numFmtId="164" formatCode="General"/>
    <numFmt numFmtId="165" formatCode="0.00%"/>
    <numFmt numFmtId="166" formatCode="_(* #,##0.00_);_(* \(#,##0.00\);_(* \-??_);_(@_)"/>
    <numFmt numFmtId="167" formatCode="[$$-409]#,##0.000;[RED]\-[$$-409]#,##0.000"/>
    <numFmt numFmtId="168" formatCode="[$$-409]#,##0.00;[RED]\-[$$-409]#,##0.00"/>
  </numFmts>
  <fonts count="8">
    <font>
      <sz val="11"/>
      <color rgb="FF000000"/>
      <name val="Calibri"/>
      <family val="2"/>
      <charset val="1"/>
    </font>
    <font>
      <sz val="10"/>
      <name val="Arial"/>
      <family val="0"/>
    </font>
    <font>
      <sz val="10"/>
      <name val="Arial"/>
      <family val="0"/>
    </font>
    <font>
      <sz val="10"/>
      <name val="Arial"/>
      <family val="0"/>
    </font>
    <font>
      <sz val="14"/>
      <color rgb="FF000000"/>
      <name val="Arial"/>
      <family val="2"/>
      <charset val="1"/>
    </font>
    <font>
      <b val="true"/>
      <sz val="14"/>
      <color rgb="FF000000"/>
      <name val="Arial"/>
      <family val="2"/>
      <charset val="1"/>
    </font>
    <font>
      <b val="true"/>
      <sz val="18"/>
      <color rgb="FF000000"/>
      <name val="Arial"/>
      <family val="2"/>
      <charset val="1"/>
    </font>
    <font>
      <sz val="18"/>
      <color rgb="FF000000"/>
      <name val="Arial"/>
      <family val="0"/>
    </font>
  </fonts>
  <fills count="2">
    <fill>
      <patternFill patternType="none"/>
    </fill>
    <fill>
      <patternFill patternType="gray125"/>
    </fill>
  </fills>
  <borders count="1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medium"/>
      <bottom style="mediu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5"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true" indent="0" shrinkToFit="false"/>
      <protection locked="true" hidden="false"/>
    </xf>
    <xf numFmtId="164" fontId="4" fillId="0" borderId="3" xfId="15" applyFont="true" applyBorder="true" applyAlignment="true" applyProtection="true">
      <alignment horizontal="general" vertical="center" textRotation="0" wrapText="false" indent="0" shrinkToFit="false"/>
      <protection locked="true" hidden="false"/>
    </xf>
    <xf numFmtId="164" fontId="4" fillId="0" borderId="4"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7" fontId="4" fillId="0" borderId="5" xfId="0" applyFont="true" applyBorder="true" applyAlignment="true" applyProtection="true">
      <alignment horizontal="general" vertical="center" textRotation="0" wrapText="false" indent="0" shrinkToFit="false"/>
      <protection locked="true" hidden="false"/>
    </xf>
    <xf numFmtId="164" fontId="4" fillId="0" borderId="5" xfId="0" applyFont="true" applyBorder="true" applyAlignment="true" applyProtection="true">
      <alignment horizontal="general" vertical="center" textRotation="0" wrapText="false" indent="0" shrinkToFit="false"/>
      <protection locked="true" hidden="false"/>
    </xf>
    <xf numFmtId="164" fontId="5" fillId="0" borderId="4"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5" fillId="0" borderId="5"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4" xfId="0" applyFont="true" applyBorder="true" applyAlignment="true" applyProtection="true">
      <alignment horizontal="general" vertical="center" textRotation="0" wrapText="true" indent="0" shrinkToFit="false"/>
      <protection locked="true" hidden="false"/>
    </xf>
    <xf numFmtId="168" fontId="4" fillId="0" borderId="0" xfId="0" applyFont="true" applyBorder="true" applyAlignment="true" applyProtection="true">
      <alignment horizontal="general" vertical="center" textRotation="0" wrapText="false" indent="0" shrinkToFit="false"/>
      <protection locked="true" hidden="false"/>
    </xf>
    <xf numFmtId="168" fontId="4" fillId="0" borderId="5"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true" indent="0" shrinkToFit="false"/>
      <protection locked="true" hidden="false"/>
    </xf>
    <xf numFmtId="168" fontId="4" fillId="0" borderId="7" xfId="0" applyFont="true" applyBorder="true" applyAlignment="true" applyProtection="true">
      <alignment horizontal="general"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5" fillId="0" borderId="3" xfId="0" applyFont="true" applyBorder="true" applyAlignment="true" applyProtection="true">
      <alignment horizontal="center" vertical="center" textRotation="0" wrapText="false" indent="0" shrinkToFit="false"/>
      <protection locked="true" hidden="false"/>
    </xf>
    <xf numFmtId="164" fontId="4" fillId="0" borderId="4" xfId="0" applyFont="true" applyBorder="true" applyAlignment="true" applyProtection="tru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true" hidden="false"/>
    </xf>
    <xf numFmtId="168" fontId="4" fillId="0" borderId="8"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8"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4" fillId="0" borderId="9" xfId="0" applyFont="true" applyBorder="true" applyAlignment="true" applyProtection="true">
      <alignment horizontal="general" vertical="center" textRotation="0" wrapText="false" indent="0" shrinkToFit="false"/>
      <protection locked="true" hidden="false"/>
    </xf>
    <xf numFmtId="165" fontId="4" fillId="0" borderId="10"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general" vertical="center" textRotation="0" wrapText="true" indent="0" shrinkToFit="false"/>
      <protection locked="true" hidden="false"/>
    </xf>
    <xf numFmtId="164" fontId="4" fillId="0" borderId="11" xfId="15" applyFont="true" applyBorder="true" applyAlignment="true" applyProtection="true">
      <alignment horizontal="general" vertical="center" textRotation="0" wrapText="false" indent="0" shrinkToFit="false"/>
      <protection locked="true" hidden="false"/>
    </xf>
    <xf numFmtId="164" fontId="4" fillId="0" borderId="12" xfId="0" applyFont="true" applyBorder="true" applyAlignment="true" applyProtection="true">
      <alignment horizontal="general" vertical="center"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7" fontId="4" fillId="0" borderId="14" xfId="0" applyFont="true" applyBorder="true" applyAlignment="true" applyProtection="true">
      <alignment horizontal="general" vertical="center"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5" fillId="0" borderId="9" xfId="0" applyFont="true" applyBorder="true" applyAlignment="true" applyProtection="true">
      <alignment horizontal="center" vertical="center" textRotation="0" wrapText="false" indent="0" shrinkToFit="false"/>
      <protection locked="true" hidden="false"/>
    </xf>
    <xf numFmtId="164" fontId="5" fillId="0" borderId="10" xfId="0" applyFont="true" applyBorder="true" applyAlignment="true" applyProtection="true">
      <alignment horizontal="center" vertical="center" textRotation="0" wrapText="false" indent="0" shrinkToFit="false"/>
      <protection locked="true" hidden="false"/>
    </xf>
    <xf numFmtId="164" fontId="5" fillId="0" borderId="11"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true" indent="0" shrinkToFit="false"/>
      <protection locked="true" hidden="false"/>
    </xf>
    <xf numFmtId="168" fontId="4" fillId="0" borderId="17" xfId="0" applyFont="true" applyBorder="true" applyAlignment="true" applyProtection="true">
      <alignment horizontal="general"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4" fillId="0" borderId="17" xfId="0" applyFont="true" applyBorder="true" applyAlignment="true" applyProtection="true">
      <alignment horizontal="general" vertical="center" textRotation="0" wrapText="false" indent="0" shrinkToFit="false"/>
      <protection locked="true" hidden="false"/>
    </xf>
    <xf numFmtId="164" fontId="4" fillId="0" borderId="12" xfId="0" applyFont="true" applyBorder="true" applyAlignment="true" applyProtection="true">
      <alignment horizontal="general" vertical="center" textRotation="0" wrapText="true" indent="0" shrinkToFit="false"/>
      <protection locked="true" hidden="false"/>
    </xf>
    <xf numFmtId="168" fontId="4" fillId="0" borderId="13" xfId="0" applyFont="true" applyBorder="true" applyAlignment="true" applyProtection="true">
      <alignment horizontal="general" vertical="center" textRotation="0" wrapText="false" indent="0" shrinkToFit="false"/>
      <protection locked="true" hidden="false"/>
    </xf>
    <xf numFmtId="168" fontId="4" fillId="0" borderId="14" xfId="0" applyFont="true" applyBorder="true" applyAlignment="true" applyProtection="true">
      <alignment horizontal="general" vertical="center" textRotation="0" wrapText="false" indent="0" shrinkToFit="false"/>
      <protection locked="true" hidden="false"/>
    </xf>
    <xf numFmtId="165" fontId="4" fillId="0" borderId="11" xfId="0" applyFont="true" applyBorder="true" applyAlignment="true" applyProtection="true">
      <alignment horizontal="general" vertical="center" textRotation="0" wrapText="false" indent="0" shrinkToFit="false"/>
      <protection locked="true" hidden="false"/>
    </xf>
    <xf numFmtId="164" fontId="4" fillId="0" borderId="16"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center" vertical="center" textRotation="0" wrapText="false" indent="0" shrinkToFit="false"/>
      <protection locked="true" hidden="false"/>
    </xf>
    <xf numFmtId="168" fontId="4" fillId="0" borderId="10" xfId="0" applyFont="true" applyBorder="true" applyAlignment="true" applyProtection="true">
      <alignment horizontal="general" vertical="center" textRotation="0" wrapText="false" indent="0" shrinkToFit="false"/>
      <protection locked="true" hidden="false"/>
    </xf>
    <xf numFmtId="168" fontId="4" fillId="0" borderId="11" xfId="0" applyFont="true" applyBorder="true" applyAlignment="true" applyProtection="true">
      <alignment horizontal="general" vertical="center" textRotation="0" wrapText="false" indent="0" shrinkToFit="false"/>
      <protection locked="true" hidden="false"/>
    </xf>
    <xf numFmtId="164" fontId="5" fillId="0" borderId="16" xfId="0" applyFont="true" applyBorder="true" applyAlignment="true" applyProtection="true">
      <alignment horizontal="center" vertical="center" textRotation="0" wrapText="false" indent="0" shrinkToFit="false"/>
      <protection locked="true" hidden="false"/>
    </xf>
    <xf numFmtId="164" fontId="5" fillId="0" borderId="12"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47880</xdr:colOff>
      <xdr:row>0</xdr:row>
      <xdr:rowOff>0</xdr:rowOff>
    </xdr:from>
    <xdr:to>
      <xdr:col>13</xdr:col>
      <xdr:colOff>171720</xdr:colOff>
      <xdr:row>8</xdr:row>
      <xdr:rowOff>57600</xdr:rowOff>
    </xdr:to>
    <xdr:sp>
      <xdr:nvSpPr>
        <xdr:cNvPr id="0" name="TextBox 2"/>
        <xdr:cNvSpPr/>
      </xdr:nvSpPr>
      <xdr:spPr>
        <a:xfrm>
          <a:off x="13006800" y="0"/>
          <a:ext cx="8885880" cy="2892240"/>
        </a:xfrm>
        <a:prstGeom prst="rect">
          <a:avLst/>
        </a:prstGeom>
        <a:solidFill>
          <a:srgbClr val="ffff00"/>
        </a:solid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800" spc="-1" strike="noStrike">
              <a:solidFill>
                <a:srgbClr val="000000"/>
              </a:solidFill>
              <a:latin typeface="Arial"/>
            </a:rPr>
            <a:t>A company is planning to install a new automated plastic-molding press. Four different presses are available. The initial capital investments and annual expenses for these four mutually exclusive alternatives are shown in the table. Assume that each press has the same output capacity (120,000 units per year) and has no market value at the end of its useful life; the selected analysis period is five years; and any additional capital invested is expected to earn at least 10% per year. Which press should be chosen if 120,000 non-defective units per year are produced by each press and all units can be sold? The selling price is $0.375 per unit.</a:t>
          </a:r>
          <a:endParaRPr b="0" lang="en-US" sz="1800" spc="-1" strike="noStrike">
            <a:latin typeface="Noto Serif"/>
          </a:endParaRPr>
        </a:p>
      </xdr:txBody>
    </xdr:sp>
    <xdr:clientData/>
  </xdr:twoCellAnchor>
  <xdr:twoCellAnchor editAs="oneCell">
    <xdr:from>
      <xdr:col>5</xdr:col>
      <xdr:colOff>336960</xdr:colOff>
      <xdr:row>9</xdr:row>
      <xdr:rowOff>144360</xdr:rowOff>
    </xdr:from>
    <xdr:to>
      <xdr:col>11</xdr:col>
      <xdr:colOff>93960</xdr:colOff>
      <xdr:row>21</xdr:row>
      <xdr:rowOff>145080</xdr:rowOff>
    </xdr:to>
    <xdr:pic>
      <xdr:nvPicPr>
        <xdr:cNvPr id="1" name="Picture 1" descr=""/>
        <xdr:cNvPicPr/>
      </xdr:nvPicPr>
      <xdr:blipFill>
        <a:blip r:embed="rId1"/>
        <a:stretch/>
      </xdr:blipFill>
      <xdr:spPr>
        <a:xfrm>
          <a:off x="12929040" y="3333240"/>
          <a:ext cx="7137000" cy="29001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47880</xdr:colOff>
      <xdr:row>0</xdr:row>
      <xdr:rowOff>0</xdr:rowOff>
    </xdr:from>
    <xdr:to>
      <xdr:col>13</xdr:col>
      <xdr:colOff>172080</xdr:colOff>
      <xdr:row>8</xdr:row>
      <xdr:rowOff>57600</xdr:rowOff>
    </xdr:to>
    <xdr:sp>
      <xdr:nvSpPr>
        <xdr:cNvPr id="2" name="TextBox 2"/>
        <xdr:cNvSpPr/>
      </xdr:nvSpPr>
      <xdr:spPr>
        <a:xfrm>
          <a:off x="11825280" y="0"/>
          <a:ext cx="8885880" cy="2892240"/>
        </a:xfrm>
        <a:prstGeom prst="rect">
          <a:avLst/>
        </a:prstGeom>
        <a:solidFill>
          <a:srgbClr val="ffff00"/>
        </a:solidFill>
        <a:ln w="0">
          <a:noFill/>
        </a:ln>
      </xdr:spPr>
      <xdr:style>
        <a:lnRef idx="0"/>
        <a:fillRef idx="0"/>
        <a:effectRef idx="0"/>
        <a:fontRef idx="minor"/>
      </xdr:style>
      <xdr:txBody>
        <a:bodyPr horzOverflow="clip" vertOverflow="clip" lIns="90000" rIns="90000" tIns="45000" bIns="45000" anchor="t">
          <a:spAutoFit/>
        </a:bodyPr>
        <a:p>
          <a:pPr>
            <a:lnSpc>
              <a:spcPct val="100000"/>
            </a:lnSpc>
          </a:pPr>
          <a:r>
            <a:rPr b="0" lang="en-US" sz="1800" spc="-1" strike="noStrike">
              <a:solidFill>
                <a:srgbClr val="000000"/>
              </a:solidFill>
              <a:latin typeface="Arial"/>
            </a:rPr>
            <a:t>A company is planning to install a new automated plastic-molding press. Four different presses are available. The initial capital investments and annual expenses for these four mutually exclusive alternatives are shown in the table. Assume that each press has the same output capacity (120,000 units per year) and has no market value at the end of its useful life; the selected analysis period is five years; and any additional capital invested is expected to earn at least 10% per year. Which press should be chosen if 120,000 non-defective units per year are produced by each press and all units can be sold? The selling price is $0.375 per unit.</a:t>
          </a:r>
          <a:endParaRPr b="0" lang="en-US" sz="1800" spc="-1" strike="noStrike">
            <a:latin typeface="Noto Serif"/>
          </a:endParaRPr>
        </a:p>
      </xdr:txBody>
    </xdr:sp>
    <xdr:clientData/>
  </xdr:twoCellAnchor>
  <xdr:twoCellAnchor editAs="oneCell">
    <xdr:from>
      <xdr:col>5</xdr:col>
      <xdr:colOff>336960</xdr:colOff>
      <xdr:row>9</xdr:row>
      <xdr:rowOff>144360</xdr:rowOff>
    </xdr:from>
    <xdr:to>
      <xdr:col>11</xdr:col>
      <xdr:colOff>93960</xdr:colOff>
      <xdr:row>21</xdr:row>
      <xdr:rowOff>145080</xdr:rowOff>
    </xdr:to>
    <xdr:pic>
      <xdr:nvPicPr>
        <xdr:cNvPr id="3" name="Picture 1" descr=""/>
        <xdr:cNvPicPr/>
      </xdr:nvPicPr>
      <xdr:blipFill>
        <a:blip r:embed="rId1"/>
        <a:stretch/>
      </xdr:blipFill>
      <xdr:spPr>
        <a:xfrm>
          <a:off x="11747160" y="3333240"/>
          <a:ext cx="7137000" cy="29001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2" activeCellId="0" sqref="A22"/>
    </sheetView>
  </sheetViews>
  <sheetFormatPr defaultColWidth="9.12890625" defaultRowHeight="17.25" zeroHeight="false" outlineLevelRow="0" outlineLevelCol="0"/>
  <cols>
    <col collapsed="false" customWidth="true" hidden="false" outlineLevel="0" max="5" min="1" style="1" width="31.48"/>
    <col collapsed="false" customWidth="true" hidden="false" outlineLevel="0" max="6" min="6" style="1" width="4.59"/>
    <col collapsed="false" customWidth="true" hidden="false" outlineLevel="0" max="9" min="7" style="1" width="20.73"/>
    <col collapsed="false" customWidth="true" hidden="false" outlineLevel="0" max="12" min="10" style="1" width="12.73"/>
    <col collapsed="false" customWidth="false" hidden="false" outlineLevel="0" max="16384" min="13" style="2" width="9.12"/>
  </cols>
  <sheetData>
    <row r="1" customFormat="false" ht="27.9" hidden="false" customHeight="true" outlineLevel="0" collapsed="false">
      <c r="A1" s="3" t="s">
        <v>0</v>
      </c>
      <c r="B1" s="4" t="n">
        <v>0.1</v>
      </c>
      <c r="C1" s="5"/>
      <c r="D1" s="6" t="s">
        <v>1</v>
      </c>
      <c r="E1" s="7" t="n">
        <v>120000</v>
      </c>
    </row>
    <row r="2" customFormat="false" ht="27.9" hidden="false" customHeight="true" outlineLevel="0" collapsed="false">
      <c r="A2" s="8" t="s">
        <v>2</v>
      </c>
      <c r="B2" s="9" t="n">
        <v>5</v>
      </c>
      <c r="C2" s="9"/>
      <c r="D2" s="9" t="s">
        <v>3</v>
      </c>
      <c r="E2" s="10" t="n">
        <v>0.375</v>
      </c>
    </row>
    <row r="3" customFormat="false" ht="27.9" hidden="false" customHeight="true" outlineLevel="0" collapsed="false">
      <c r="A3" s="8"/>
      <c r="B3" s="9"/>
      <c r="C3" s="9"/>
      <c r="D3" s="9"/>
      <c r="E3" s="11"/>
    </row>
    <row r="4" s="16" customFormat="true" ht="27.9" hidden="false" customHeight="true" outlineLevel="0" collapsed="false">
      <c r="A4" s="12" t="s">
        <v>4</v>
      </c>
      <c r="B4" s="13" t="s">
        <v>5</v>
      </c>
      <c r="C4" s="13" t="s">
        <v>6</v>
      </c>
      <c r="D4" s="13" t="s">
        <v>7</v>
      </c>
      <c r="E4" s="14" t="s">
        <v>8</v>
      </c>
      <c r="F4" s="15"/>
      <c r="G4" s="15"/>
      <c r="H4" s="15"/>
      <c r="I4" s="15"/>
      <c r="J4" s="15"/>
      <c r="K4" s="15"/>
      <c r="L4" s="15"/>
    </row>
    <row r="5" customFormat="false" ht="27.9" hidden="false" customHeight="true" outlineLevel="0" collapsed="false">
      <c r="A5" s="17" t="s">
        <v>9</v>
      </c>
      <c r="B5" s="18" t="n">
        <v>-24000</v>
      </c>
      <c r="C5" s="18" t="n">
        <v>-30400</v>
      </c>
      <c r="D5" s="18" t="n">
        <v>-49600</v>
      </c>
      <c r="E5" s="19" t="n">
        <v>-52000</v>
      </c>
    </row>
    <row r="6" customFormat="false" ht="27.9" hidden="false" customHeight="true" outlineLevel="0" collapsed="false">
      <c r="A6" s="8" t="s">
        <v>10</v>
      </c>
      <c r="B6" s="18" t="n">
        <v>-2720</v>
      </c>
      <c r="C6" s="18" t="n">
        <v>-2720</v>
      </c>
      <c r="D6" s="18" t="n">
        <v>-4800</v>
      </c>
      <c r="E6" s="19" t="n">
        <v>-5040</v>
      </c>
    </row>
    <row r="7" customFormat="false" ht="27.9" hidden="false" customHeight="true" outlineLevel="0" collapsed="false">
      <c r="A7" s="8" t="s">
        <v>11</v>
      </c>
      <c r="B7" s="18" t="n">
        <v>-26400</v>
      </c>
      <c r="C7" s="18" t="n">
        <v>-24000</v>
      </c>
      <c r="D7" s="18" t="n">
        <v>-16800</v>
      </c>
      <c r="E7" s="19" t="n">
        <v>-14800</v>
      </c>
    </row>
    <row r="8" customFormat="false" ht="27.9" hidden="false" customHeight="true" outlineLevel="0" collapsed="false">
      <c r="A8" s="8" t="s">
        <v>12</v>
      </c>
      <c r="B8" s="18" t="n">
        <v>-1600</v>
      </c>
      <c r="C8" s="18" t="n">
        <v>-1800</v>
      </c>
      <c r="D8" s="18" t="n">
        <v>-2600</v>
      </c>
      <c r="E8" s="19" t="n">
        <v>-2000</v>
      </c>
    </row>
    <row r="9" customFormat="false" ht="27.9" hidden="false" customHeight="true" outlineLevel="0" collapsed="false">
      <c r="A9" s="17" t="s">
        <v>13</v>
      </c>
      <c r="B9" s="18" t="n">
        <v>-480</v>
      </c>
      <c r="C9" s="18" t="n">
        <v>-608</v>
      </c>
      <c r="D9" s="18" t="n">
        <v>-992</v>
      </c>
      <c r="E9" s="19" t="n">
        <v>-1040</v>
      </c>
    </row>
    <row r="10" customFormat="false" ht="27.9" hidden="false" customHeight="true" outlineLevel="0" collapsed="false">
      <c r="A10" s="8"/>
      <c r="B10" s="9"/>
      <c r="C10" s="9"/>
      <c r="D10" s="9"/>
      <c r="E10" s="11"/>
    </row>
    <row r="11" customFormat="false" ht="27.9" hidden="false" customHeight="true" outlineLevel="0" collapsed="false">
      <c r="A11" s="20" t="s">
        <v>14</v>
      </c>
      <c r="B11" s="21" t="n">
        <f aca="false">SUM(B6:B9)</f>
        <v>-31200</v>
      </c>
      <c r="C11" s="21" t="n">
        <f aca="false">SUM(C6:C9)</f>
        <v>-29128</v>
      </c>
      <c r="D11" s="21" t="n">
        <f aca="false">SUM(D6:D9)</f>
        <v>-25192</v>
      </c>
      <c r="E11" s="21" t="n">
        <f aca="false">SUM(E6:E9)</f>
        <v>-22880</v>
      </c>
    </row>
    <row r="14" customFormat="false" ht="17.25" hidden="false" customHeight="false" outlineLevel="0" collapsed="false">
      <c r="A14" s="22" t="s">
        <v>15</v>
      </c>
      <c r="B14" s="23" t="s">
        <v>5</v>
      </c>
      <c r="C14" s="23" t="s">
        <v>6</v>
      </c>
      <c r="D14" s="23" t="s">
        <v>7</v>
      </c>
      <c r="E14" s="24" t="s">
        <v>8</v>
      </c>
    </row>
    <row r="15" customFormat="false" ht="17.25" hidden="false" customHeight="false" outlineLevel="0" collapsed="false">
      <c r="A15" s="25" t="n">
        <v>0</v>
      </c>
      <c r="B15" s="18" t="n">
        <f aca="false">B5</f>
        <v>-24000</v>
      </c>
      <c r="C15" s="18" t="n">
        <f aca="false">C5</f>
        <v>-30400</v>
      </c>
      <c r="D15" s="18" t="n">
        <f aca="false">D5</f>
        <v>-49600</v>
      </c>
      <c r="E15" s="19" t="n">
        <f aca="false">E5</f>
        <v>-52000</v>
      </c>
    </row>
    <row r="16" customFormat="false" ht="17.25" hidden="false" customHeight="false" outlineLevel="0" collapsed="false">
      <c r="A16" s="25" t="n">
        <v>1</v>
      </c>
      <c r="B16" s="18" t="n">
        <f aca="false">B$11</f>
        <v>-31200</v>
      </c>
      <c r="C16" s="18" t="n">
        <f aca="false">C$11</f>
        <v>-29128</v>
      </c>
      <c r="D16" s="18" t="n">
        <f aca="false">D$11</f>
        <v>-25192</v>
      </c>
      <c r="E16" s="19" t="n">
        <f aca="false">E$11</f>
        <v>-22880</v>
      </c>
    </row>
    <row r="17" customFormat="false" ht="17.25" hidden="false" customHeight="false" outlineLevel="0" collapsed="false">
      <c r="A17" s="25" t="n">
        <v>2</v>
      </c>
      <c r="B17" s="18" t="n">
        <f aca="false">B$11</f>
        <v>-31200</v>
      </c>
      <c r="C17" s="18" t="n">
        <f aca="false">C$11</f>
        <v>-29128</v>
      </c>
      <c r="D17" s="18" t="n">
        <f aca="false">D$11</f>
        <v>-25192</v>
      </c>
      <c r="E17" s="19" t="n">
        <f aca="false">E$11</f>
        <v>-22880</v>
      </c>
    </row>
    <row r="18" customFormat="false" ht="17.25" hidden="false" customHeight="false" outlineLevel="0" collapsed="false">
      <c r="A18" s="25" t="n">
        <v>3</v>
      </c>
      <c r="B18" s="18" t="n">
        <f aca="false">B$11</f>
        <v>-31200</v>
      </c>
      <c r="C18" s="18" t="n">
        <f aca="false">C$11</f>
        <v>-29128</v>
      </c>
      <c r="D18" s="18" t="n">
        <f aca="false">D$11</f>
        <v>-25192</v>
      </c>
      <c r="E18" s="19" t="n">
        <f aca="false">E$11</f>
        <v>-22880</v>
      </c>
    </row>
    <row r="19" customFormat="false" ht="17.25" hidden="false" customHeight="false" outlineLevel="0" collapsed="false">
      <c r="A19" s="25" t="n">
        <v>4</v>
      </c>
      <c r="B19" s="18" t="n">
        <f aca="false">B$11</f>
        <v>-31200</v>
      </c>
      <c r="C19" s="18" t="n">
        <f aca="false">C$11</f>
        <v>-29128</v>
      </c>
      <c r="D19" s="18" t="n">
        <f aca="false">D$11</f>
        <v>-25192</v>
      </c>
      <c r="E19" s="19" t="n">
        <f aca="false">E$11</f>
        <v>-22880</v>
      </c>
    </row>
    <row r="20" customFormat="false" ht="17.25" hidden="false" customHeight="false" outlineLevel="0" collapsed="false">
      <c r="A20" s="26" t="n">
        <v>5</v>
      </c>
      <c r="B20" s="21" t="n">
        <f aca="false">B$11</f>
        <v>-31200</v>
      </c>
      <c r="C20" s="21" t="n">
        <f aca="false">C$11</f>
        <v>-29128</v>
      </c>
      <c r="D20" s="21" t="n">
        <f aca="false">D$11</f>
        <v>-25192</v>
      </c>
      <c r="E20" s="27" t="n">
        <f aca="false">E$11</f>
        <v>-22880</v>
      </c>
    </row>
    <row r="21" customFormat="false" ht="17.25" hidden="false" customHeight="false" outlineLevel="0" collapsed="false">
      <c r="A21" s="15"/>
    </row>
    <row r="22" customFormat="false" ht="17.25" hidden="false" customHeight="false" outlineLevel="0" collapsed="false">
      <c r="A22" s="28" t="s">
        <v>16</v>
      </c>
      <c r="B22" s="29" t="n">
        <f aca="false">NPV($B$1, B16:B20) + B15</f>
        <v>-142272.547205544</v>
      </c>
      <c r="C22" s="29" t="n">
        <f aca="false">NPV($B$1, C16:C20) + C15</f>
        <v>-140818.037019329</v>
      </c>
      <c r="D22" s="29" t="n">
        <f aca="false">NPV($B$1, D16:D20) + D15</f>
        <v>-145097.500294938</v>
      </c>
      <c r="E22" s="29" t="n">
        <f aca="false">NPV($B$1, E16:E20) + E15</f>
        <v>-138733.201284065</v>
      </c>
    </row>
    <row r="23" customFormat="false" ht="17.25" hidden="false" customHeight="false" outlineLevel="0" collapsed="false">
      <c r="A23" s="28" t="s">
        <v>17</v>
      </c>
      <c r="B23" s="29" t="n">
        <f aca="false">PMT($B$1, $B$2, -B22)</f>
        <v>-37531.1395390739</v>
      </c>
      <c r="C23" s="29" t="n">
        <f aca="false">PMT($B$1, $B$2, -C22)</f>
        <v>-37147.4434161603</v>
      </c>
      <c r="D23" s="29" t="n">
        <f aca="false">PMT($B$1, $B$2, -D22)</f>
        <v>-38276.3550474194</v>
      </c>
      <c r="E23" s="29" t="n">
        <f aca="false">PMT($B$1, $B$2, -E22)</f>
        <v>-36597.4690013268</v>
      </c>
    </row>
    <row r="24" customFormat="false" ht="17.25" hidden="false" customHeight="false" outlineLevel="0" collapsed="false">
      <c r="A24" s="28" t="s">
        <v>18</v>
      </c>
      <c r="B24" s="29" t="n">
        <f aca="false">FV($B$1,$B$2,, -B22)</f>
        <v>-229131.36</v>
      </c>
      <c r="C24" s="29" t="n">
        <f aca="false">FV($B$1,$B$2,, -C22)</f>
        <v>-226788.8568</v>
      </c>
      <c r="D24" s="29" t="n">
        <f aca="false">FV($B$1,$B$2,, -D22)</f>
        <v>-233680.9752</v>
      </c>
      <c r="E24" s="29" t="n">
        <f aca="false">FV($B$1,$B$2,, -E22)</f>
        <v>-223431.208</v>
      </c>
    </row>
    <row r="25" customFormat="false" ht="22.5" hidden="false" customHeight="false" outlineLevel="0" collapsed="false">
      <c r="A25" s="30" t="s">
        <v>19</v>
      </c>
      <c r="B25" s="30"/>
      <c r="C25" s="30"/>
      <c r="D25" s="30"/>
      <c r="E25" s="30"/>
    </row>
    <row r="26" customFormat="false" ht="17.25" hidden="false" customHeight="false" outlineLevel="0" collapsed="false">
      <c r="A26" s="28" t="s">
        <v>16</v>
      </c>
      <c r="B26" s="29" t="n">
        <f aca="false">PV($B$1,$B$2, -B11) +B5</f>
        <v>-142272.547205544</v>
      </c>
      <c r="C26" s="29" t="n">
        <f aca="false">PV($B$1,$B$2, -C11) +C5</f>
        <v>-140818.037019329</v>
      </c>
      <c r="D26" s="29" t="n">
        <f aca="false">PV($B$1,$B$2, -D11) +D5</f>
        <v>-145097.500294938</v>
      </c>
      <c r="E26" s="29" t="n">
        <f aca="false">PV($B$1,$B$2, -E11) +E5</f>
        <v>-138733.201284065</v>
      </c>
    </row>
    <row r="27" customFormat="false" ht="17.25" hidden="false" customHeight="false" outlineLevel="0" collapsed="false">
      <c r="A27" s="28" t="s">
        <v>17</v>
      </c>
      <c r="B27" s="29" t="n">
        <f aca="false">PMT($B$1,$B$2,-B5)+B11</f>
        <v>-37531.1395390739</v>
      </c>
      <c r="C27" s="29" t="n">
        <f aca="false">PMT($B$1,$B$2,-C5)+C11</f>
        <v>-37147.4434161603</v>
      </c>
      <c r="D27" s="29" t="n">
        <f aca="false">PMT($B$1,$B$2,-D5)+D11</f>
        <v>-38276.3550474194</v>
      </c>
      <c r="E27" s="29" t="n">
        <f aca="false">PMT($B$1,$B$2,-E5)+E11</f>
        <v>-36597.4690013268</v>
      </c>
    </row>
    <row r="28" customFormat="false" ht="17.25" hidden="false" customHeight="false" outlineLevel="0" collapsed="false">
      <c r="A28" s="28" t="s">
        <v>18</v>
      </c>
      <c r="B28" s="29" t="n">
        <f aca="false">FV($B$1,$B$2,-B11, -B5)</f>
        <v>-229131.36</v>
      </c>
      <c r="C28" s="29" t="n">
        <f aca="false">FV($B$1,$B$2,-C11, -C5)</f>
        <v>-226788.8568</v>
      </c>
      <c r="D28" s="29" t="n">
        <f aca="false">FV($B$1,$B$2,-D11, -D5)</f>
        <v>-233680.9752</v>
      </c>
      <c r="E28" s="29" t="n">
        <f aca="false">FV($B$1,$B$2,-E11, -E5)</f>
        <v>-223431.208</v>
      </c>
    </row>
    <row r="29" customFormat="false" ht="17.25" hidden="false" customHeight="false" outlineLevel="0" collapsed="false">
      <c r="A29" s="28"/>
    </row>
  </sheetData>
  <mergeCells count="1">
    <mergeCell ref="A25:E2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E10" activeCellId="0" sqref="E10"/>
    </sheetView>
  </sheetViews>
  <sheetFormatPr defaultColWidth="9.12890625" defaultRowHeight="17.25" zeroHeight="false" outlineLevelRow="0" outlineLevelCol="0"/>
  <cols>
    <col collapsed="false" customWidth="true" hidden="false" outlineLevel="0" max="3" min="1" style="1" width="31.48"/>
    <col collapsed="false" customWidth="true" hidden="false" outlineLevel="0" max="4" min="4" style="1" width="16.71"/>
    <col collapsed="false" customWidth="true" hidden="false" outlineLevel="0" max="5" min="5" style="1" width="31.48"/>
    <col collapsed="false" customWidth="true" hidden="false" outlineLevel="0" max="6" min="6" style="1" width="4.59"/>
    <col collapsed="false" customWidth="true" hidden="false" outlineLevel="0" max="9" min="7" style="1" width="20.73"/>
    <col collapsed="false" customWidth="true" hidden="false" outlineLevel="0" max="12" min="10" style="1" width="12.73"/>
  </cols>
  <sheetData>
    <row r="1" customFormat="false" ht="27.9" hidden="false" customHeight="true" outlineLevel="0" collapsed="false">
      <c r="A1" s="31" t="s">
        <v>0</v>
      </c>
      <c r="B1" s="32" t="n">
        <v>0.1</v>
      </c>
      <c r="C1" s="33"/>
      <c r="D1" s="34" t="s">
        <v>1</v>
      </c>
      <c r="E1" s="35" t="n">
        <v>120000</v>
      </c>
    </row>
    <row r="2" customFormat="false" ht="27.9" hidden="false" customHeight="true" outlineLevel="0" collapsed="false">
      <c r="A2" s="36" t="s">
        <v>2</v>
      </c>
      <c r="B2" s="37" t="n">
        <v>5</v>
      </c>
      <c r="C2" s="37"/>
      <c r="D2" s="37" t="s">
        <v>3</v>
      </c>
      <c r="E2" s="38" t="n">
        <v>0.375</v>
      </c>
    </row>
    <row r="3" customFormat="false" ht="27.9" hidden="false" customHeight="true" outlineLevel="0" collapsed="false">
      <c r="A3" s="8"/>
      <c r="B3" s="9"/>
      <c r="C3" s="9"/>
      <c r="D3" s="9"/>
      <c r="E3" s="39"/>
    </row>
    <row r="4" customFormat="false" ht="27.9" hidden="false" customHeight="true" outlineLevel="0" collapsed="false">
      <c r="A4" s="40" t="s">
        <v>4</v>
      </c>
      <c r="B4" s="41" t="s">
        <v>5</v>
      </c>
      <c r="C4" s="41" t="s">
        <v>6</v>
      </c>
      <c r="D4" s="41" t="s">
        <v>7</v>
      </c>
      <c r="E4" s="42" t="s">
        <v>8</v>
      </c>
      <c r="F4" s="15"/>
      <c r="G4" s="15"/>
      <c r="H4" s="15"/>
      <c r="I4" s="15"/>
      <c r="J4" s="15"/>
      <c r="K4" s="15"/>
      <c r="L4" s="15"/>
    </row>
    <row r="5" customFormat="false" ht="27.9" hidden="false" customHeight="true" outlineLevel="0" collapsed="false">
      <c r="A5" s="43" t="s">
        <v>9</v>
      </c>
      <c r="B5" s="18" t="n">
        <v>-24000</v>
      </c>
      <c r="C5" s="18" t="n">
        <v>-30400</v>
      </c>
      <c r="D5" s="18" t="n">
        <v>-49600</v>
      </c>
      <c r="E5" s="44" t="n">
        <v>-52000</v>
      </c>
    </row>
    <row r="6" customFormat="false" ht="27.9" hidden="false" customHeight="true" outlineLevel="0" collapsed="false">
      <c r="A6" s="45" t="s">
        <v>10</v>
      </c>
      <c r="B6" s="18" t="n">
        <v>-2720</v>
      </c>
      <c r="C6" s="18" t="n">
        <v>-2720</v>
      </c>
      <c r="D6" s="18" t="n">
        <v>-4800</v>
      </c>
      <c r="E6" s="44" t="n">
        <v>-5040</v>
      </c>
    </row>
    <row r="7" customFormat="false" ht="27.9" hidden="false" customHeight="true" outlineLevel="0" collapsed="false">
      <c r="A7" s="45" t="s">
        <v>11</v>
      </c>
      <c r="B7" s="18" t="n">
        <v>-26400</v>
      </c>
      <c r="C7" s="18" t="n">
        <v>-24000</v>
      </c>
      <c r="D7" s="18" t="n">
        <v>-16800</v>
      </c>
      <c r="E7" s="44" t="n">
        <v>-14800</v>
      </c>
    </row>
    <row r="8" customFormat="false" ht="27.9" hidden="false" customHeight="true" outlineLevel="0" collapsed="false">
      <c r="A8" s="45" t="s">
        <v>12</v>
      </c>
      <c r="B8" s="18" t="n">
        <v>-1600</v>
      </c>
      <c r="C8" s="18" t="n">
        <v>-1800</v>
      </c>
      <c r="D8" s="18" t="n">
        <v>-2600</v>
      </c>
      <c r="E8" s="44" t="n">
        <v>-2000</v>
      </c>
    </row>
    <row r="9" customFormat="false" ht="27.9" hidden="false" customHeight="true" outlineLevel="0" collapsed="false">
      <c r="A9" s="43" t="s">
        <v>13</v>
      </c>
      <c r="B9" s="18" t="n">
        <v>-480</v>
      </c>
      <c r="C9" s="18" t="n">
        <v>-608</v>
      </c>
      <c r="D9" s="18" t="n">
        <v>-992</v>
      </c>
      <c r="E9" s="44" t="n">
        <v>-1040</v>
      </c>
    </row>
    <row r="10" customFormat="false" ht="27.9" hidden="false" customHeight="true" outlineLevel="0" collapsed="false">
      <c r="A10" s="45"/>
      <c r="B10" s="9"/>
      <c r="C10" s="9"/>
      <c r="D10" s="9"/>
      <c r="E10" s="46"/>
    </row>
    <row r="11" customFormat="false" ht="27.9" hidden="false" customHeight="true" outlineLevel="0" collapsed="false">
      <c r="A11" s="47" t="s">
        <v>14</v>
      </c>
      <c r="B11" s="48" t="n">
        <f aca="false">SUM(B6:B9)</f>
        <v>-31200</v>
      </c>
      <c r="C11" s="48" t="n">
        <f aca="false">SUM(C6:C9)</f>
        <v>-29128</v>
      </c>
      <c r="D11" s="48" t="n">
        <f aca="false">SUM(D6:D9)</f>
        <v>-25192</v>
      </c>
      <c r="E11" s="49" t="n">
        <f aca="false">SUM(E6:E9)</f>
        <v>-22880</v>
      </c>
    </row>
    <row r="13" customFormat="false" ht="17.25" hidden="false" customHeight="false" outlineLevel="0" collapsed="false">
      <c r="A13" s="31" t="s">
        <v>20</v>
      </c>
      <c r="B13" s="32" t="n">
        <v>0.084</v>
      </c>
      <c r="C13" s="32" t="n">
        <v>0.003</v>
      </c>
      <c r="D13" s="32" t="n">
        <v>0.026</v>
      </c>
      <c r="E13" s="50" t="n">
        <v>0.056</v>
      </c>
    </row>
    <row r="14" customFormat="false" ht="17.25" hidden="false" customHeight="false" outlineLevel="0" collapsed="false">
      <c r="A14" s="36" t="s">
        <v>21</v>
      </c>
      <c r="B14" s="48" t="n">
        <f aca="false">(1-B13)*$E$1*$E$2</f>
        <v>41220</v>
      </c>
      <c r="C14" s="48" t="n">
        <f aca="false">(1-C13)*$E$1*$E$2</f>
        <v>44865</v>
      </c>
      <c r="D14" s="48" t="n">
        <f aca="false">(1-D13)*$E$1*$E$2</f>
        <v>43830</v>
      </c>
      <c r="E14" s="49" t="n">
        <f aca="false">(1-E13)*$E$1*$E$2</f>
        <v>42480</v>
      </c>
    </row>
    <row r="17" customFormat="false" ht="17.25" hidden="false" customHeight="false" outlineLevel="0" collapsed="false">
      <c r="A17" s="40" t="s">
        <v>15</v>
      </c>
      <c r="B17" s="41" t="s">
        <v>5</v>
      </c>
      <c r="C17" s="41" t="s">
        <v>6</v>
      </c>
      <c r="D17" s="41" t="s">
        <v>7</v>
      </c>
      <c r="E17" s="42" t="s">
        <v>8</v>
      </c>
    </row>
    <row r="18" customFormat="false" ht="17.25" hidden="false" customHeight="false" outlineLevel="0" collapsed="false">
      <c r="A18" s="51" t="n">
        <v>0</v>
      </c>
      <c r="B18" s="18" t="n">
        <f aca="false">B5</f>
        <v>-24000</v>
      </c>
      <c r="C18" s="18" t="n">
        <f aca="false">C5</f>
        <v>-30400</v>
      </c>
      <c r="D18" s="18" t="n">
        <f aca="false">D5</f>
        <v>-49600</v>
      </c>
      <c r="E18" s="44" t="n">
        <f aca="false">E5</f>
        <v>-52000</v>
      </c>
    </row>
    <row r="19" customFormat="false" ht="17.25" hidden="false" customHeight="false" outlineLevel="0" collapsed="false">
      <c r="A19" s="51" t="n">
        <v>1</v>
      </c>
      <c r="B19" s="18" t="n">
        <f aca="false">B$11 + B$14</f>
        <v>10020</v>
      </c>
      <c r="C19" s="18" t="n">
        <f aca="false">C$11 + C$14</f>
        <v>15737</v>
      </c>
      <c r="D19" s="18" t="n">
        <f aca="false">D$11 + D$14</f>
        <v>18638</v>
      </c>
      <c r="E19" s="44" t="n">
        <f aca="false">E$11 + E$14</f>
        <v>19600</v>
      </c>
    </row>
    <row r="20" customFormat="false" ht="17.25" hidden="false" customHeight="false" outlineLevel="0" collapsed="false">
      <c r="A20" s="51" t="n">
        <v>2</v>
      </c>
      <c r="B20" s="18" t="n">
        <f aca="false">B$11 + B$14</f>
        <v>10020</v>
      </c>
      <c r="C20" s="18" t="n">
        <f aca="false">C$11 + C$14</f>
        <v>15737</v>
      </c>
      <c r="D20" s="18" t="n">
        <f aca="false">D$11 + D$14</f>
        <v>18638</v>
      </c>
      <c r="E20" s="44" t="n">
        <f aca="false">E$11 + E$14</f>
        <v>19600</v>
      </c>
    </row>
    <row r="21" customFormat="false" ht="17.25" hidden="false" customHeight="false" outlineLevel="0" collapsed="false">
      <c r="A21" s="51" t="n">
        <v>3</v>
      </c>
      <c r="B21" s="18" t="n">
        <f aca="false">B$11 + B$14</f>
        <v>10020</v>
      </c>
      <c r="C21" s="18" t="n">
        <f aca="false">C$11 + C$14</f>
        <v>15737</v>
      </c>
      <c r="D21" s="18" t="n">
        <f aca="false">D$11 + D$14</f>
        <v>18638</v>
      </c>
      <c r="E21" s="44" t="n">
        <f aca="false">E$11 + E$14</f>
        <v>19600</v>
      </c>
    </row>
    <row r="22" customFormat="false" ht="17.25" hidden="false" customHeight="false" outlineLevel="0" collapsed="false">
      <c r="A22" s="51" t="n">
        <v>4</v>
      </c>
      <c r="B22" s="18" t="n">
        <f aca="false">B$11 + B$14</f>
        <v>10020</v>
      </c>
      <c r="C22" s="18" t="n">
        <f aca="false">C$11 + C$14</f>
        <v>15737</v>
      </c>
      <c r="D22" s="18" t="n">
        <f aca="false">D$11 + D$14</f>
        <v>18638</v>
      </c>
      <c r="E22" s="44" t="n">
        <f aca="false">E$11 + E$14</f>
        <v>19600</v>
      </c>
    </row>
    <row r="23" customFormat="false" ht="17.25" hidden="false" customHeight="false" outlineLevel="0" collapsed="false">
      <c r="A23" s="52" t="n">
        <v>5</v>
      </c>
      <c r="B23" s="48" t="n">
        <f aca="false">B$11 + B$14</f>
        <v>10020</v>
      </c>
      <c r="C23" s="48" t="n">
        <f aca="false">C$11 + C$14</f>
        <v>15737</v>
      </c>
      <c r="D23" s="48" t="n">
        <f aca="false">D$11 + D$14</f>
        <v>18638</v>
      </c>
      <c r="E23" s="49" t="n">
        <f aca="false">E$11 + E$14</f>
        <v>19600</v>
      </c>
    </row>
    <row r="24" customFormat="false" ht="17.25" hidden="false" customHeight="false" outlineLevel="0" collapsed="false">
      <c r="A24" s="15"/>
    </row>
    <row r="25" customFormat="false" ht="17.25" hidden="false" customHeight="false" outlineLevel="0" collapsed="false">
      <c r="A25" s="40" t="s">
        <v>16</v>
      </c>
      <c r="B25" s="53" t="n">
        <f aca="false">NPV($B$1, B19:B23) + B18</f>
        <v>13983.6834294726</v>
      </c>
      <c r="C25" s="53" t="n">
        <f aca="false">NPV($B$1, C19:C23) + C18</f>
        <v>29255.6113901807</v>
      </c>
      <c r="D25" s="53" t="n">
        <f aca="false">NPV($B$1, D19:D23) + D18</f>
        <v>21052.6838082346</v>
      </c>
      <c r="E25" s="54" t="n">
        <f aca="false">NPV($B$1, E19:E23) + E18</f>
        <v>22299.4206804056</v>
      </c>
    </row>
    <row r="26" customFormat="false" ht="17.25" hidden="false" customHeight="false" outlineLevel="0" collapsed="false">
      <c r="A26" s="55" t="s">
        <v>17</v>
      </c>
      <c r="B26" s="29" t="n">
        <f aca="false">PMT($B$1, $B$2, -B25)</f>
        <v>3688.86046092611</v>
      </c>
      <c r="C26" s="29" t="n">
        <f aca="false">PMT($B$1, $B$2, -C25)</f>
        <v>7717.55658383974</v>
      </c>
      <c r="D26" s="29" t="n">
        <f aca="false">PMT($B$1, $B$2, -D25)</f>
        <v>5553.64495258062</v>
      </c>
      <c r="E26" s="44" t="n">
        <f aca="false">PMT($B$1, $B$2, -E25)</f>
        <v>5882.53099867324</v>
      </c>
    </row>
    <row r="27" customFormat="false" ht="17.25" hidden="false" customHeight="false" outlineLevel="0" collapsed="false">
      <c r="A27" s="56" t="s">
        <v>18</v>
      </c>
      <c r="B27" s="48" t="n">
        <f aca="false">FV($B$1,$B$2,, -B25)</f>
        <v>22520.862</v>
      </c>
      <c r="C27" s="48" t="n">
        <f aca="false">FV($B$1,$B$2,, -C25)</f>
        <v>47116.4547</v>
      </c>
      <c r="D27" s="48" t="n">
        <f aca="false">FV($B$1,$B$2,, -D25)</f>
        <v>33905.5578</v>
      </c>
      <c r="E27" s="49" t="n">
        <f aca="false">FV($B$1,$B$2,, -E25)</f>
        <v>35913.44</v>
      </c>
    </row>
    <row r="28" customFormat="false" ht="22.5" hidden="false" customHeight="false" outlineLevel="0" collapsed="false">
      <c r="A28" s="30" t="s">
        <v>19</v>
      </c>
      <c r="B28" s="30"/>
      <c r="C28" s="30"/>
      <c r="D28" s="30"/>
      <c r="E28" s="30"/>
    </row>
    <row r="29" customFormat="false" ht="17.25" hidden="false" customHeight="false" outlineLevel="0" collapsed="false">
      <c r="A29" s="40" t="s">
        <v>16</v>
      </c>
      <c r="B29" s="53" t="n">
        <f aca="false">PV($B$1,$B$2, -(B11 +B14)) +B5</f>
        <v>13983.6834294727</v>
      </c>
      <c r="C29" s="53" t="n">
        <f aca="false">PV($B$1,$B$2, -(C11 +C14)) +C5</f>
        <v>29255.6113901808</v>
      </c>
      <c r="D29" s="53" t="n">
        <f aca="false">PV($B$1,$B$2, -(D11 +D14)) +D5</f>
        <v>21052.6838082347</v>
      </c>
      <c r="E29" s="54" t="n">
        <f aca="false">PV($B$1,$B$2, -(E11 +E14)) +E5</f>
        <v>22299.4206804056</v>
      </c>
    </row>
    <row r="30" customFormat="false" ht="17.25" hidden="false" customHeight="false" outlineLevel="0" collapsed="false">
      <c r="A30" s="55" t="s">
        <v>17</v>
      </c>
      <c r="B30" s="29" t="n">
        <f aca="false">PMT($B$1,$B$2,-B5)+B11+B14</f>
        <v>3688.86046092611</v>
      </c>
      <c r="C30" s="29" t="n">
        <f aca="false">PMT($B$1,$B$2,-C5)+C11+C14</f>
        <v>7717.55658383974</v>
      </c>
      <c r="D30" s="18" t="n">
        <f aca="false">PMT($B$1,$B$2,-D5)+D11+D14</f>
        <v>5553.64495258063</v>
      </c>
      <c r="E30" s="44" t="n">
        <f aca="false">PMT($B$1,$B$2,-E5)+E11+E14</f>
        <v>5882.53099867325</v>
      </c>
    </row>
    <row r="31" customFormat="false" ht="17.25" hidden="false" customHeight="false" outlineLevel="0" collapsed="false">
      <c r="A31" s="56" t="s">
        <v>18</v>
      </c>
      <c r="B31" s="48" t="n">
        <f aca="false">FV($B$1,$B$2,-(B11+B14), -B5)</f>
        <v>22520.862</v>
      </c>
      <c r="C31" s="48" t="n">
        <f aca="false">FV($B$1,$B$2,-(C11+C14), -C5)</f>
        <v>47116.4547000001</v>
      </c>
      <c r="D31" s="48" t="n">
        <f aca="false">FV($B$1,$B$2,-(D11+D14), -D5)</f>
        <v>33905.5578000001</v>
      </c>
      <c r="E31" s="49" t="n">
        <f aca="false">FV($B$1,$B$2,-(E11+E14), -E5)</f>
        <v>35913.4400000001</v>
      </c>
    </row>
    <row r="32" customFormat="false" ht="17.25" hidden="false" customHeight="false" outlineLevel="0" collapsed="false">
      <c r="A32" s="28"/>
    </row>
  </sheetData>
  <mergeCells count="1">
    <mergeCell ref="A28:E2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144</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2021-02-22T06:22:40Z</dcterms:created>
  <dc:creator>Shafae, Mohammed - (shafae1)</dc:creator>
  <dc:description/>
  <dc:language>en-US</dc:language>
  <cp:lastModifiedBy/>
  <dcterms:modified xsi:type="dcterms:W3CDTF">2023-02-25T23:07:05Z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