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reads" sheetId="2" r:id="rId4"/>
    <sheet state="visible" name="assembly_stats" sheetId="3" r:id="rId5"/>
    <sheet state="visible" name="assembly_timings" sheetId="4" r:id="rId6"/>
    <sheet state="visible" name="like_shen" sheetId="5" r:id="rId7"/>
    <sheet state="visible" name="like_shen_mash" sheetId="6" r:id="rId8"/>
    <sheet state="visible" name="Sheet9" sheetId="7" r:id="rId9"/>
    <sheet state="visible" name="Sheet7" sheetId="8" r:id="rId10"/>
    <sheet state="visible" name="r2t_timings" sheetId="9" r:id="rId11"/>
    <sheet state="visible" name="slurm_timings" sheetId="10" r:id="rId12"/>
  </sheets>
  <definedNames>
    <definedName hidden="1" localSheetId="3" name="_xlnm._FilterDatabase">assembly_timings!$A$1:$AH$155</definedName>
    <definedName hidden="1" localSheetId="4" name="_xlnm._FilterDatabase">like_shen!$A$1:$Y$386</definedName>
    <definedName hidden="1" localSheetId="5" name="_xlnm._FilterDatabase">like_shen_mash!$A$1:$X$386</definedName>
    <definedName hidden="1" localSheetId="3" name="Z_8DF85997_D0C4_480D_A07D_463EA8DF8D1D_.wvu.FilterData">assembly_timings!$A$1:$U$155</definedName>
  </definedNames>
  <calcPr/>
  <customWorkbookViews>
    <customWorkbookView activeSheetId="0" maximized="1" windowHeight="0" windowWidth="0" guid="{8DF85997-D0C4-480D-A07D-463EA8DF8D1D}" name="Filter 1"/>
  </customWorkbookViews>
</workbook>
</file>

<file path=xl/sharedStrings.xml><?xml version="1.0" encoding="utf-8"?>
<sst xmlns="http://schemas.openxmlformats.org/spreadsheetml/2006/main" count="5576" uniqueCount="1625">
  <si>
    <t>Get timings from slurm</t>
  </si>
  <si>
    <t>get the job ids</t>
  </si>
  <si>
    <t>ls | sed 's/OMA\_5//g' | sed 's/\_.*//g' | uniq</t>
  </si>
  <si>
    <t>use job ids and get time</t>
  </si>
  <si>
    <t>sacct --starttime=0920 --format="JobID,CPUTimeRAW,MaxRSS" | grep '163187'</t>
  </si>
  <si>
    <t>sacct --starttime=0920 --format="JobID,CPUTimeRAW,MaxRSS" | grep '163187' | grep -v '+' | awk -F' ' '{ SUM += $2} END { print SUM }'</t>
  </si>
  <si>
    <t>get numbers slumr</t>
  </si>
  <si>
    <t>ls | sed 's/OMA\_0//g' | sed 's/\_.*//g' | uniq | sed 's/\.//g'</t>
  </si>
  <si>
    <t>cp</t>
  </si>
  <si>
    <t>cp `grep -c '&gt;' Output/OrthologousGroupsFasta/*.fa | awk -F ':' '{if ($2 &gt; 4){print $1}}'` OG_4/</t>
  </si>
  <si>
    <t>alingment</t>
  </si>
  <si>
    <t>for i in $(ls *.fa); do sed -e 's/&gt;.*\[\([^]]*\)\]$/&gt;\1/' $i | mafft --maxiterate 1000 --localpair - &gt; $i.aln; done</t>
  </si>
  <si>
    <t>trees</t>
  </si>
  <si>
    <t>iqtree -s oma_Illumina_1.phy -m LG -nt 4 -mem 4G -seed 12345 -bb 1000</t>
  </si>
  <si>
    <t>get time from lsf</t>
  </si>
  <si>
    <t>rep 'CPU time' nan20.o* | awk -F' ' '{ SUM += $5} END { print SUM }'</t>
  </si>
  <si>
    <t>get number of all seq</t>
  </si>
  <si>
    <t>grep -c '&gt;' *.fa | awk -F':' '{ SUM += $2} END { print SUM }'</t>
  </si>
  <si>
    <t>for i in $(find -type f -name '*fa'); do x=$(grep -c '&gt;' $i); if [ $x -gt 18 ]; then cp $i ../../OG_18/; fi; done</t>
  </si>
  <si>
    <t>Species</t>
  </si>
  <si>
    <t>Machine</t>
  </si>
  <si>
    <t>BasePairs</t>
  </si>
  <si>
    <t>Source</t>
  </si>
  <si>
    <t>Accession</t>
  </si>
  <si>
    <t>Use</t>
  </si>
  <si>
    <t>A. thaliana</t>
  </si>
  <si>
    <t>PacBIOBio</t>
  </si>
  <si>
    <t>7.0 Gbp</t>
  </si>
  <si>
    <t>Genomic</t>
  </si>
  <si>
    <t>ERR2173371</t>
  </si>
  <si>
    <t>Coverage / Species placement</t>
  </si>
  <si>
    <t>MinION</t>
  </si>
  <si>
    <t>3.4 Gbp</t>
  </si>
  <si>
    <t>ERR2173373</t>
  </si>
  <si>
    <t>Illuminaumina MiSeq</t>
  </si>
  <si>
    <t>8.4 Gbp</t>
  </si>
  <si>
    <t>ERR2173372</t>
  </si>
  <si>
    <t>M. musculus</t>
  </si>
  <si>
    <t>Illuminaumina HiSeq</t>
  </si>
  <si>
    <t>5.1 Gbp</t>
  </si>
  <si>
    <t>Transcriptomic</t>
  </si>
  <si>
    <t>SRR5171076</t>
  </si>
  <si>
    <t>2.716 Gbp</t>
  </si>
  <si>
    <t>SRR5314792
SRR5314793
SRR5314794
SRR5314795
SRR5314796
SRR5314797
SRR5314798</t>
  </si>
  <si>
    <t>0.7892 Gbp</t>
  </si>
  <si>
    <t>SRR4048177
SRR4048178
SRR4048179
SRR4095033
SRR4095035
SRR5286956
SRR5286957
SRR5286958
SRR5286959
SRR5286960
SRR5286961
SRR5286962
SRR5286963</t>
  </si>
  <si>
    <t>S. cerevisiae</t>
  </si>
  <si>
    <t>2.5 Gbp</t>
  </si>
  <si>
    <t>SRR5892450</t>
  </si>
  <si>
    <t>4.9 Gbp</t>
  </si>
  <si>
    <t>SRR5989371</t>
  </si>
  <si>
    <t>1.129 Gbp</t>
  </si>
  <si>
    <t>SRR5892449
SRR5924195</t>
  </si>
  <si>
    <t>Coverage</t>
  </si>
  <si>
    <t>Technology</t>
  </si>
  <si>
    <t>Method</t>
  </si>
  <si>
    <t>N50</t>
  </si>
  <si>
    <t>L50</t>
  </si>
  <si>
    <t>#Genes</t>
  </si>
  <si>
    <t>#Length</t>
  </si>
  <si>
    <t>S. cerivisea</t>
  </si>
  <si>
    <t>Illumina</t>
  </si>
  <si>
    <t>PacBio</t>
  </si>
  <si>
    <t>ONT</t>
  </si>
  <si>
    <t>Trinity</t>
  </si>
  <si>
    <t>species</t>
  </si>
  <si>
    <t>coverage</t>
  </si>
  <si>
    <t>dist</t>
  </si>
  <si>
    <t>assembly_time</t>
  </si>
  <si>
    <t>technology</t>
  </si>
  <si>
    <t>comparisons</t>
  </si>
  <si>
    <t>cpu_time_all</t>
  </si>
  <si>
    <t>cpu_time_final</t>
  </si>
  <si>
    <t>cpu_time_final(full)</t>
  </si>
  <si>
    <t>num_seq</t>
  </si>
  <si>
    <t>num_all_seq</t>
  </si>
  <si>
    <t>min_species</t>
  </si>
  <si>
    <t>num_ogs</t>
  </si>
  <si>
    <t>num_ogs_with_species</t>
  </si>
  <si>
    <t>num_ogs_with_species_like_shen</t>
  </si>
  <si>
    <t>copy_time</t>
  </si>
  <si>
    <t>time_align(full)</t>
  </si>
  <si>
    <t>align_time</t>
  </si>
  <si>
    <t>time_tree(full)</t>
  </si>
  <si>
    <t>time_rest(full)</t>
  </si>
  <si>
    <t>tree</t>
  </si>
  <si>
    <t>arath</t>
  </si>
  <si>
    <t>(TRIUA:0.0291300462,((((((((((((MEDTR:0.0802282532,LOTJA:0.0660469681)100:0.0729889761,((ARAAL:0.0393254809,((BRANA:0.0016437074,BRAOL:0.0050727302)69:0.0023924085,BRARP:0.0055149498)100:0.0390733793)97:0.0094748585,ARALY:0.0289905744)99:0.1388449367)39:0.0206941330,((GOSHI:0.0487307872,THECC:0.0367655213)100:0.0542237871,(MANES:0.0631731657,POPTR:0.0797033254)100:0.0297501064)55:0.0140352076)74:0.0197443165,VITVI:0.0821571690)73:0.0201894162,(ARATH_ont:0.6416508123,(SOLLC:0.0122515474,SOLTU:0.0089696124)97:0.0922183535)35:0.0340172516)80:0.0500811375,(AMBTC:0.1340613541,(((CHLVA:0.4836513944,KLEFL:0.2537783415)100:0.1218285636,PHYPA:0.2027705703)95:0.0420132507,SELML:0.2229290603)100:0.1640642779)100:0.0405421605)98:0.0566293277,MUSAM:0.1098301850)100:0.1341066875,(ERATE:0.0506933808,((MAIZE:0.0252869436,SORBI:0.0160621098)100:0.0189116674,SETIT:0.0264052765)100:0.0164511582)100:0.0190521001)100:0.0116380142,((ORYLO:0.0173371026,(ORYNI:0.0017535938,ORYRU:0.0027312095)100:0.0036766023)100:0.0078756016,ORYPU:0.0117896670)100:0.0467017696)100:0.0406421091,BRADI:0.0327743960)100:0.0349186563,HORVV:0.0151518914)100:0.0087595777,WHEAT:0.0013535180)100:0.0048395580,AEGTA:0.0121818745);</t>
  </si>
  <si>
    <t>(AEGTA:0.0123957953,(((((((((((((ARAAL:0.0397155278,((BRANA:0.0015862981,BRARP:0.0070939302)65:0.0022544714,BRAOL:0.0033322368)100:0.0392690847)98:0.0341705339,ARATH_ont:0.5160719255)100:0.0972524965,(LOTJA:0.0650539496,MEDTR:0.0795586609)100:0.0700233321)77:0.0203811513,((GOSHI:0.0472790967,THECC:0.0358488753)100:0.0528776868,(MANES:0.0613627756,POPTR:0.0790031109)100:0.0294370052)78:0.0139890928)100:0.0190723799,VITVI:0.0810487535)100:0.0195648292,(SOLLC:0.0120395966,SOLTU:0.0086534837)100:0.1235473324)100:0.0487979270,(AMBTC:0.1303941231,(((CHLVA:0.4738059263,KLEFL:0.2506073625)100:0.1201332616,PHYPA:0.1977875258)99:0.0423860961,SELML:0.2183914198)100:0.1589853036)100:0.0401064203)100:0.0554848980,MUSAM:0.1080558730)100:0.1329917610,(ERATE:0.0501631702,((MAIZE:0.0248234214,SORBI:0.0156694892)100:0.0184989867,SETIT:0.0260197072)100:0.0161186475)100:0.0186300298)100:0.0115843553,((ORYLO:0.0176052517,(ORYNI:0.0020009174,ORYRU:0.0028043595)100:0.0036591266)100:0.0077021876,ORYPU:0.0113952127)100:0.0460927834)100:0.0404131423,BRADI:0.0319641505)100:0.0346374666,HORVV:0.0146712470)100:0.0087672447,WHEAT:0.0013735449)100:0.0050305149,TRIUA:0.0287199319);</t>
  </si>
  <si>
    <t>(LOTJA:0.0651897592,(((((((SELML:0.2240396447,((CHLVA:0.4885281846,KLEFL:0.2518683498)100:0.1177752554,PHYPA:0.2039889589)99:0.0435327007)100:0.1604222932,AMBTC:0.1347831461)100:0.0410512682,(((((((AEGTA:0.0148840048,TRIUA:0.0265482527)100:0.0036282522,WHEAT:0.0012316585)100:0.0095008288,HORVV:0.0152288632)100:0.0358023865,BRADI:0.0328520262)100:0.0408885571,((ORYLO:0.0162573801,(ORYNI:0.0021678627,ORYRU:0.0026965492)100:0.0038598983)100:0.0082220687,ORYPU:0.0118017058)100:0.0468897725)100:0.0117008627,(ERATE:0.0522940723,((MAIZE:0.0252392228,SORBI:0.0157752085)100:0.0192299346,SETIT:0.0265757525)100:0.0156801772)100:0.0193742391)100:0.1335351621,MUSAM:0.1107275166)100:0.0552088594)100:0.0504810731,(SOLLC:0.0118903627,SOLTU:0.0084100531)100:0.1265936192)100:0.0203640143,VITVI:0.0823898662)100:0.0188774025,((GOSHI:0.0482114693,THECC:0.0359967272)100:0.0537831701,(MANES:0.0638727351,POPTR:0.0803986211)100:0.0300260227)100:0.0139817404)100:0.0226098478,(ARATH_ont:0.5220075307,((BRANA:0.0026727309,BRARP:0.0076071660)56:0.0021788859,BRAOL:0.0045765831)100:0.0927483786)100:0.0728372148)100:0.0703484102,MEDTR:0.0784512622);</t>
  </si>
  <si>
    <t>(AEGTA:0.0161837595,((((((((((((MEDTR:0.0832728632,LOTJA:0.0684680980)100:0.0898924798,((GOSHI:0.0540562429,THECC:0.0392258806)97:0.0583666735,(MANES:0.0705811444,POPTR:0.0860471338)94:0.0310359459)58:0.0172776015)57:0.0185812718,VITVI:0.0885837012)57:0.0065013699,ARATH_ont:0.5936178435)51:0.0161365940,(SOLLC:0.0128805989,SOLTU:0.0096271810)100:0.1355179350)98:0.0573100435,(AMBTC:0.1465535157,(((CHLVA:0.5232714536,KLEFL:0.2704518991)100:0.1264666850,PHYPA:0.2201751816)100:0.0465120311,SELML:0.2401511668)100:0.1709175035)100:0.0444867519)100:0.0593884837,MUSAM:0.1195079446)100:0.1458258544,(ERATE:0.0562436183,((MAIZE:0.0271129729,SORBI:0.0168112048)100:0.0213470597,SETIT:0.0288002978)100:0.0175468554)100:0.0207417106)100:0.0124517690,((ORYLO:0.0168352194,(ORYNI:0.0031375751,ORYRU:0.0031142674)100:0.0037304096)100:0.0091495762,ORYPU:0.0128966995)100:0.0507310196)100:0.0419217394,BRADI:0.0365325652)100:0.0388773598,HORVV:0.0164870683)100:0.0101483488,WHEAT:0.0011265395)100:0.0032435925,TRIUA:0.0279106148);</t>
  </si>
  <si>
    <t>(ARATH_ont:0.6193568827,((((MUSAM:0.1214347038,((((((AEGTA:0.0181039100,TRIUA:0.0290121999)100:0.0037331435,WHEAT:0.0011518843)100:0.0103704315,HORVV:0.0179253515)100:0.0404138025,BRADI:0.0379328197)100:0.0424049890,((ORYLO:0.0168054559,(ORYNI:0.0031422038,ORYRU:0.0031682754)100:0.0038903684)100:0.0089355313,ORYPU:0.0131768719)100:0.0521935659)100:0.0129956898,(ERATE:0.0577416019,((MAIZE:0.0282244374,SORBI:0.0173343250)100:0.0222196197,SETIT:0.0300324771)100:0.0183951954)100:0.0208250891)100:0.1482442155)100:0.0600963834,(AMBTC:0.1497723130,(((CHLVA:0.5288609851,KLEFL:0.2753897443)100:0.1281122551,PHYPA:0.2251388062)100:0.0475356336,SELML:0.2425405937)100:0.1721262609)100:0.0446113603)100:0.0592364390,(SOLLC:0.0127503711,SOLTU:0.0102316482)100:0.1378032184)88:0.0248698055,VITVI:0.0903561943)81:0.0097174231,((GOSHI:0.0562831896,THECC:0.0409352504)100:0.0600444693,(MANES:0.0736811348,POPTR:0.0874536611)95:0.0317250619)42:0.0172348587);</t>
  </si>
  <si>
    <t>(SOLTU:0.0102960445,(ARATH_ont:0.5993498398,(((((((MAIZE:0.0284874463,SORBI:0.0173626991)100:0.0222902043,SETIT:0.0301575829)100:0.0183989960,ERATE:0.0580157731)100:0.0210375749,(((((AEGTA:0.0169407502,TRIUA:0.0330163529)100:0.0037530494,WHEAT:0.0012496397)100:0.0107596012,HORVV:0.0186622194)100:0.0408014077,BRADI:0.0383734579)100:0.0423456760,((ORYLO:0.0179272308,(ORYNI:0.0030019994,ORYRU:0.0029595719)100:0.0039272910)100:0.0088553466,ORYPU:0.0137599186)100:0.0520748241)100:0.0130118210)100:0.1449374560,MUSAM:0.1219839957)100:0.0587552206,(AMBTC:0.1495818902,(((CHLVA:0.5323755556,KLEFL:0.2790255937)100:0.1305665234,PHYPA:0.2238068175)100:0.0484585635,SELML:0.2394149903)100:0.1710921862)100:0.0434859517)100:0.0588687980,VITVI:0.0991376486)62:0.0160701060)100:0.1211917270,SOLLC:0.0128535781);</t>
  </si>
  <si>
    <t>(PHYPA:0.2266282121,((((ARATH_ont:0.5846412689,(SOLLC:0.0127882616,SOLTU:0.0105991545)100:0.1419674766)92:0.0326012588,(((((((AEGTA:0.0181080866,TRIUA:0.0333577466)100:0.0036030226,WHEAT:0.0012581888)100:0.0108390544,HORVV:0.0188392216)100:0.0408124604,BRADI:0.0388918748)100:0.0425187830,((ORYLO:0.0171316400,(ORYNI:0.0031838299,ORYRU:0.0030752770)100:0.0038157387)100:0.0087996222,ORYPU:0.0133542238)100:0.0526758778)100:0.0130839351,(ERATE:0.0609892014,((MAIZE:0.0284244450,SORBI:0.0173525279)100:0.0225843396,SETIT:0.0305352442)100:0.0183909927)100:0.0210217830)100:0.1402127910,MUSAM:0.1269572112)99:0.0591199826)100:0.0425653369,AMBTC:0.1558190248)100:0.1659785654,SELML:0.2403627640)100:0.0485141093,(CHLVA:0.5335972998,KLEFL:0.2831207760)100:0.1328778548);</t>
  </si>
  <si>
    <t>(ARATH_ill:0.0346095993,((ARAAL:0.0388763309,(BRARP:0.0053846117,(BRANA:0.0015951468,BRAOL:0.0049354400)71:0.0023357046)100:0.0385659674)95:0.0093198305,((((((((((((AEGTA:0.0119990204,TRIUA:0.0289242704)100:0.0048104424,WHEAT:0.0013822717)100:0.0088499749,HORVV:0.0151655600)100:0.0345662135,BRADI:0.0324448335)100:0.0405434766,((ORYLO:0.0167889414,(ORYNI:0.0017288744,ORYRU:0.0026418917)100:0.0036188817)100:0.0077825132,ORYPU:0.0116047294)100:0.0462755009)100:0.0115543220,(ERATE:0.0503814719,((MAIZE:0.0251821232,SORBI:0.0157698158)100:0.0189293071,SETIT:0.0263584186)100:0.0162435331)100:0.0189781511)100:0.1347221539,MUSAM:0.1095939027)100:0.0564572142,(AMBTC:0.1332622010,(((CHLVA:0.4827614958,KLEFL:0.2533820947)100:0.1215680691,PHYPA:0.2006603516)94:0.0415455247,SELML:0.2227670733)100:0.1622407092)100:0.0400556966)100:0.0496835721,(SOLLC:0.0123233427,SOLTU:0.0092103277)100:0.1254479731)100:0.0199671174,VITVI:0.0817871899)100:0.0194407188,((GOSHI:0.0484125730,THECC:0.0362571844)100:0.0538923751,(MANES:0.0624973515,POPTR:0.0794887741)100:0.0298280336)67:0.0139966269)67:0.0208272519,(LOTJA:0.0653571252,MEDTR:0.0800667859)100:0.0720717171)100:0.1378621265)100:0.0197560929,ARALY:0.0090186672);</t>
  </si>
  <si>
    <t>(TRIUA:0.0282859769,(((((((((((((ARATH_ill:0.0491098556,ARAAL:0.0312422755)89:0.0091831832,((BRARP:0.0070514510,BRANA:0.0015425713)59:0.0021808812,BRAOL:0.0033771936)100:0.0383491127)100:0.1318704948,(LOTJA:0.0649775471,MEDTR:0.0790270195)100:0.0702086711)87:0.0205682762,((GOSHI:0.0474942350,THECC:0.0360721050)100:0.0531527609,(MANES:0.0615052956,POPTR:0.0797539449)100:0.0295361742)87:0.0142550726)100:0.0190171827,VITVI:0.0812416609)100:0.0197123439,(SOLLC:0.0120363541,SOLTU:0.0089303818)100:0.1235714865)100:0.0489385282,(AMBTC:0.1310208550,(((CHLVA:0.4737811125,KLEFL:0.2528591058)100:0.1199574293,PHYPA:0.1975754107)99:0.0423187434,SELML:0.2188359634)100:0.1591768726)100:0.0394631257)100:0.0553097675,MUSAM:0.1080630469)100:0.1340746114,(ERATE:0.0499983742,((MAIZE:0.0251344536,SORBI:0.0157706449)100:0.0188273125,SETIT:0.0262040064)100:0.0163868831)100:0.0185779774)100:0.0115344537,((ORYLO:0.0175843454,(ORYNI:0.0018129237,ORYRU:0.0028490744)100:0.0036564794)100:0.0077715077,ORYPU:0.0113384916)100:0.0462434873)100:0.0410048754,BRADI:0.0323397620)100:0.0350325207,HORVV:0.0148989603)100:0.0089775716,WHEAT:0.0012666940)100:0.0046465646,AEGTA:0.0124643909);</t>
  </si>
  <si>
    <t>(ARATH_ill:0.0510247683,((((((((((((TRIUA:0.0262761657,AEGTA:0.0146380717)100:0.0035329908,WHEAT:0.0011766709)100:0.0096463571,HORVV:0.0152847456)100:0.0362098205,BRADI:0.0332363486)100:0.0412740917,((ORYLO:0.0163123278,(ORYNI:0.0022800261,ORYRU:0.0027108144)100:0.0038363245)100:0.0082843216,ORYPU:0.0117878357)100:0.0471288566)100:0.0118313522,(ERATE:0.0523576403,((MAIZE:0.0254055616,SORBI:0.0158176505)100:0.0194146963,SETIT:0.0268029738)100:0.0157496094)100:0.0195673897)100:0.1348205999,MUSAM:0.1108977530)100:0.0557220532,(AMBTC:0.1352784395,(((CHLVA:0.4890254844,KLEFL:0.2524756592)100:0.1180045564,PHYPA:0.2041760164)99:0.0432946065,SELML:0.2250802171)100:0.1603039938)100:0.0410152683)100:0.0505340357,(SOLLC:0.0119941034,SOLTU:0.0086203888)100:0.1269950608)100:0.0204195471,VITVI:0.0829161865)100:0.0188902009,((GOSHI:0.0486792424,THECC:0.0362722425)100:0.0542015990,(MANES:0.0641061017,POPTR:0.0808103316)100:0.0303672576)100:0.0142008114)100:0.0226050395,(LOTJA:0.0652217731,MEDTR:0.0783397452)100:0.0706420195)100:0.1243020417,((BRANA:0.0026281774,BRAOL:0.0063899194)59:0.0023915321,BRARP:0.0056318018)100:0.0425415103);</t>
  </si>
  <si>
    <t>(ARATH_ill:0.1473004708,((((((((CHLVA:0.5197159764,KLEFL:0.2699890117)100:0.1267200066,PHYPA:0.2201673260)100:0.0460973519,SELML:0.2403054524)100:0.1702499357,AMBTC:0.1462362941)100:0.0443779956,(((((((AEGTA:0.0161705081,TRIUA:0.0275365907)100:0.0032130809,WHEAT:0.0011104629)100:0.0102004476,HORVV:0.0165438806)100:0.0388772905,BRADI:0.0365120972)100:0.0419974181,((ORYLO:0.0165487505,(ORYNI:0.0031708813,ORYRU:0.0030834809)100:0.0036759531)100:0.0091720202,ORYPU:0.0128932939)100:0.0508336086)100:0.0124666430,(ERATE:0.0560911880,((MAIZE:0.0271942076,SORBI:0.0167659408)100:0.0215216284,SETIT:0.0288844142)100:0.0176241693)100:0.0207550803)100:0.1460348721,MUSAM:0.1188298117)100:0.0597028311)100:0.0571202116,(SOLLC:0.0128355730,SOLTU:0.0096981739)100:0.1352850824)98:0.0224381110,VITVI:0.0888277962)98:0.0185988787,((GOSHI:0.0540371840,THECC:0.0392731782)100:0.0582549423,(MANES:0.0705450037,POPTR:0.0859309990)100:0.0310491557)100:0.0171585594)98:0.0231493249,(LOTJA:0.0683402168,MEDTR:0.0832489164)100:0.0668376706);</t>
  </si>
  <si>
    <t>(CHLVA:0.5263630631,KLEFL:0.2758198121,((((((ARATH_ill:0.1727201369,(SOLLC:0.0127222212,SOLTU:0.0103794844)100:0.1184266808)55:0.0201104231,(((GOSHI:0.0564326375,THECC:0.0408972224)100:0.0601995715,(MANES:0.0742311532,POPTR:0.0877806715)100:0.0318396020)100:0.0267567427,VITVI:0.0906931669)91:0.0246978104)100:0.0594401249,(((((((AEGTA:0.0181615739,TRIUA:0.0289365413)100:0.0037054286,WHEAT:0.0011659001)100:0.0102970624,HORVV:0.0181203958)100:0.0402642755,BRADI:0.0380757012)100:0.0425441130,((ORYLO:0.0167143561,(ORYNI:0.0031194008,ORYRU:0.0031314439)100:0.0038626735)100:0.0090064366,ORYPU:0.0132221939)100:0.0524397356)100:0.0130186675,(ERATE:0.0576826141,((MAIZE:0.0282944042,SORBI:0.0173696893)100:0.0223348216,SETIT:0.0301587005)100:0.0185350047)100:0.0209585539)100:0.1491766144,MUSAM:0.1212266425)100:0.0604408293)100:0.0448416334,AMBTC:0.1501979580)100:0.1725569265,SELML:0.2433525800)100:0.0474843096,PHYPA:0.2264104547)100:0.1282281442);</t>
  </si>
  <si>
    <t>(SOLTU:0.0103891254,((ARATH_ill:0.1801314024,((((((((TRIUA:0.0327960473,AEGTA:0.0168749322)100:0.0037869080,WHEAT:0.0012422567)100:0.0107129404,HORVV:0.0187436352)100:0.0406380091,BRADI:0.0384117186)100:0.0424089204,((ORYLO:0.0178700570,(ORYNI:0.0029750864,ORYRU:0.0029382415)100:0.0039590273)100:0.0089257612,ORYPU:0.0137306381)100:0.0521184649)100:0.0130400325,(ERATE:0.0579833253,((MAIZE:0.0286117787,SORBI:0.0174438978)100:0.0223947632,SETIT:0.0302902538)100:0.0184708157)100:0.0210565789)100:0.1452992002,MUSAM:0.1219569905)100:0.0591025190,(AMBTC:0.1498168171,(((CHLVA:0.5294334655,KLEFL:0.2788818019)100:0.1304962960,PHYPA:0.2249171418)100:0.0483833409,SELML:0.2404568356)100:0.1710721738)100:0.0435795368)100:0.0388332237)74:0.0208051887,VITVI:0.0994824253)100:0.1370056719,SOLLC:0.0128527759);</t>
  </si>
  <si>
    <t>(BRADI:0.0389595251,(((((ARATH_ill:0.1738434467,(SOLLC:0.0127902903,SOLTU:0.0106036478)100:0.1248798522)100:0.0506184999,(AMBTC:0.1560941994,(((CHLVA:0.5319568173,KLEFL:0.2832339727)100:0.1327885951,PHYPA:0.2278255238)100:0.0485872880,SELML:0.2410087656)100:0.1661881874)100:0.0426302778)100:0.0594651793,MUSAM:0.1270961869)100:0.1405656014,(ERATE:0.0609175741,((MAIZE:0.0285654335,SORBI:0.0173655550)100:0.0226632603,SETIT:0.0306044001)100:0.0184445889)100:0.0210221271)100:0.0130987387,((ORYLO:0.0171280475,(ORYNI:0.0031617281,ORYRU:0.0030519554)100:0.0037960458)100:0.0088916333,ORYPU:0.0133827144)100:0.0528366409)100:0.0426262638,(((AEGTA:0.0179332239,TRIUA:0.0331465148)100:0.0035902561,WHEAT:0.0012429667)100:0.0108257211,HORVV:0.0188994012)100:0.0407350942);</t>
  </si>
  <si>
    <t>PacBIO</t>
  </si>
  <si>
    <t>(AEGTA:0.0122094840,((((((((AMBTC:0.1343677214,(((CHLVA:0.4848391609,KLEFL:0.2544159933)100:0.1219826058,PHYPA:0.2033544460)95:0.0420093837,SELML:0.2234419484)100:0.1644504742)100:0.0405970484,((((((ARAAL:0.0394467012,((BRANA:0.0016338682,BRAOL:0.0050911658)65:0.0024039236,BRARP:0.0055022165)100:0.0391509619)96:0.0094851592,ARALY:0.0290689646)100:0.1391864006,(LOTJA:0.0662071356,MEDTR:0.0804300705)100:0.0731348731)52:0.0207091021,((GOSHI:0.0488540772,THECC:0.0368787089)100:0.0543293007,(MANES:0.0632910131,POPTR:0.0798916873)100:0.0298159088)52:0.0140847343)100:0.0197890836,VITVI:0.0821452806)100:0.0202214030,(SOLLC:0.0122692503,SOLTU:0.0090043749)100:0.1266357828)100:0.0501651919)100:0.0568226151,MUSAM:0.1097601511)100:0.1345151527,(ERATE:0.0508398756,((MAIZE:0.0254054282,SORBI:0.0161278520)100:0.0189401827,SETIT:0.0264385140)100:0.0164968065)100:0.0191114484)100:0.0116561164,((ORYLO:0.0173201109,(ORYNI:0.0017587825,ORYRU:0.0027392892)100:0.0036895699)100:0.0079003459,ORYPU:0.0118247119)100:0.0468272495)100:0.0407064333,BRADI:0.0328835615)100:0.0350055745,HORVV:0.0152018222)100:0.0087857279,WHEAT:0.0013570282)100:0.0048546810,TRIUA:0.0292609731);</t>
  </si>
  <si>
    <t>(ARAAL:0.0398434607,((((((((((((AEGTA:0.0122651453,TRIUA:0.0286441103)100:0.0049362860,WHEAT:0.0013715433)100:0.0087986128,HORVV:0.0147345512)100:0.0346819882,BRADI:0.0320372584)100:0.0404250268,((ORYLO:0.0176179566,(ORYNI:0.0017360761,ORYRU:0.0028444924)100:0.0036673279)100:0.0077247304,ORYPU:0.0113425514)100:0.0461392490)100:0.0115658455,(ERATE:0.0502622210,((MAIZE:0.0248187895,SORBI:0.0157004199)100:0.0186064136,SETIT:0.0260325203)100:0.0162138545)100:0.0186301052)100:0.1333813730,MUSAM:0.1080668200)100:0.0556285558,(AMBTC:0.1306599259,(((CHLVA:0.4740211648,KLEFL:0.2511248597)100:0.1203275926,PHYPA:0.1980925418)98:0.0423422801,SELML:0.2186543279)100:0.1592829818)100:0.0398803666)100:0.0489217549,(SOLLC:0.0120824533,SOLTU:0.0086850005)100:0.1236705414)100:0.0196405364,VITVI:0.0809727604)100:0.0191616778,((GOSHI:0.0474740961,THECC:0.0359459984)100:0.0530597439,(MANES:0.0614077972,POPTR:0.0792441095)100:0.0293679400)77:0.0140444961)77:0.0204758010,(LOTJA:0.0652388919,MEDTR:0.0796540960)100:0.0701978639)100:0.1316114060,((BRANA:0.0015693469,BRARP:0.0071339812)69:0.0022613125,BRAOL:0.0033424766)100:0.0393252056);</t>
  </si>
  <si>
    <t>(HORVV:0.0153806846,((((((((((ARATH_pac:0.1442165185,((BRANA:0.0026830996,BRARP:0.0077056947)54:0.0021993333,BRAOL:0.0046540395)99:0.0431253314)100:0.1228532150,(LOTJA:0.0652883757,MEDTR:0.0786362562)100:0.0704623790)100:0.0227050758,((GOSHI:0.0482726441,THECC:0.0360734766)100:0.0538217278,(MANES:0.0639756083,POPTR:0.0805923270)100:0.0300773171)100:0.0140050996)100:0.0189416665,VITVI:0.0825913805)100:0.0203823616,(SOLLC:0.0118984282,SOLTU:0.0084201470)100:0.1269476240)100:0.0506112557,(AMBTC:0.1350019693,(((CHLVA:0.4893304459,KLEFL:0.2525951515)100:0.1180310941,PHYPA:0.2044905374)99:0.0436020649,SELML:0.2243676124)100:0.1607686184)100:0.0410727879)100:0.0553853571,MUSAM:0.1107233413)100:0.1339096947,(ERATE:0.0523126051,((MAIZE:0.0253075199,SORBI:0.0158599636)100:0.0192044478,SETIT:0.0266135126)100:0.0157201562)100:0.0194892854)100:0.0117200300,((ORYLO:0.0162159606,(ORYNI:0.0021666561,ORYRU:0.0026947878)100:0.0038686162)100:0.0082657161,ORYPU:0.0118663616)100:0.0469850928)100:0.0410341978,BRADI:0.0329141287)100:0.0359311039,((AEGTA:0.0149224112,TRIUA:0.0265818032)100:0.0036308821,WHEAT:0.0012455352)100:0.0094866425);</t>
  </si>
  <si>
    <t>(TRIUA:0.0279445474,(((((((((((ARATH_pac:0.3632122822,(LOTJA:0.0685889134,MEDTR:0.0834589850)100:0.0563756680)57:0.0336817926,((GOSHI:0.0542419867,THECC:0.0393427295)100:0.0584929293,(MANES:0.0705634330,POPTR:0.0861882988)100:0.0310778921)78:0.0173236316)82:0.0186267135,VITVI:0.0885039811)94:0.0227163274,(SOLLC:0.0128934516,SOLTU:0.0096426039)100:0.1358074481)100:0.0574456543,(AMBTC:0.1468613848,(((CHLVA:0.5232026497,KLEFL:0.2707204582)100:0.1263830477,PHYPA:0.2204957569)100:0.0466049175,SELML:0.2404699388)100:0.1710404030)100:0.0445135651)100:0.0596185889,MUSAM:0.1193388219)100:0.1462080266,(ERATE:0.0564749887,((MAIZE:0.0272553281,SORBI:0.0169186636)100:0.0214423048,SETIT:0.0288060192)100:0.0176344455)100:0.0208052291)100:0.0124976295,((ORYLO:0.0170764338,(ORYNI:0.0031334372,ORYRU:0.0031033449)100:0.0037593606)100:0.0091476959,ORYPU:0.0129643635)100:0.0508721249)100:0.0420062557,BRADI:0.0366242705)100:0.0389315820,HORVV:0.0165883121)100:0.0102234323,WHEAT:0.0011310220)100:0.0032321586,AEGTA:0.0162247321);</t>
  </si>
  <si>
    <t>(ARATH_pac:0.4448285572,(SOLLC:0.0127566104,SOLTU:0.0102286106)100:0.1088248174,(((((((((AEGTA:0.0180650380,TRIUA:0.0290017712)100:0.0037270308,WHEAT:0.0011562341)100:0.0103972206,HORVV:0.0179628184)100:0.0404161984,BRADI:0.0379893521)100:0.0424509306,((ORYLO:0.0169795363,(ORYNI:0.0031421611,ORYRU:0.0031580061)100:0.0039164318)100:0.0089440934,ORYPU:0.0132312279)100:0.0522869817)100:0.0130193522,(ERATE:0.0578429882,((MAIZE:0.0282699925,SORBI:0.0173850047)100:0.0222615057,SETIT:0.0301156695)100:0.0184936296)100:0.0208604799)100:0.1483873775,MUSAM:0.1212276221)100:0.0602099523,(AMBTC:0.1498914852,(((CHLVA:0.5283095148,KLEFL:0.2757610584)100:0.1279480672,PHYPA:0.2253652685)100:0.0475679950,SELML:0.2428163035)100:0.1720683523)100:0.0445493153)100:0.0593508527,(((GOSHI:0.0563598503,THECC:0.0409727930)100:0.0600556696,(MANES:0.0735807404,POPTR:0.0874473114)100:0.0316991747)99:0.0270111688,VITVI:0.0902001185)98:0.0248595389)97:0.0291228455);</t>
  </si>
  <si>
    <t>(ARATH_pac:0.4364624009,(((((((((TRIUA:0.0329750458,AEGTA:0.0169198722)100:0.0037516181,WHEAT:0.0012517902)100:0.0107869002,HORVV:0.0186908218)100:0.0408145022,BRADI:0.0383938936)100:0.0423693343,((ORYLO:0.0180815775,(ORYNI:0.0029987588,ORYRU:0.0029512847)100:0.0039510217)100:0.0088643092,ORYPU:0.0137914847)100:0.0521131596)100:0.0130390150,(ERATE:0.0580892624,((MAIZE:0.0285222234,SORBI:0.0173953744)100:0.0223094840,SETIT:0.0302187349)100:0.0184624112)100:0.0210551260)100:0.1449235825,MUSAM:0.1218689055)100:0.0587896055,(AMBTC:0.1496535604,(((CHLVA:0.5315417577,KLEFL:0.2791180167)100:0.1303397964,PHYPA:0.2238496438)100:0.0484441832,SELML:0.2394781518)100:0.1709968252)100:0.0434353607)100:0.0589269337,VITVI:0.0990615796)100:0.0293652612,(SOLLC:0.0128468408,SOLTU:0.0103019475)100:0.1078740563);</t>
  </si>
  <si>
    <t>(ARATH_pac:0.4473766905,((((((SORBI:0.0173863230,MAIZE:0.0284575723)100:0.0225885473,SETIT:0.0305889498)100:0.0184595274,ERATE:0.0610647464)100:0.0210279875,(((((AEGTA:0.0181031767,TRIUA:0.0332118202)100:0.0035870936,WHEAT:0.0012591077)100:0.0108598542,HORVV:0.0188552089)100:0.0407930504,BRADI:0.0389107091)100:0.0425368500,((ORYLO:0.0171743955,(ORYNI:0.0031807725,ORYRU:0.0030650590)100:0.0038354208)100:0.0087896778,ORYPU:0.0133816761)100:0.0526897085)100:0.0131265300)100:0.1402411470,MUSAM:0.1268211178)100:0.0591683995,(AMBTC:0.1558730214,(((CHLVA:0.5328273077,KLEFL:0.2832078903)100:0.1326594885,PHYPA:0.2267068350)100:0.0485260414,SELML:0.2404183650)100:0.1659450959)100:0.0424929806)100:0.0578602258,(SOLLC:0.0127985878,SOLTU:0.0105995296)100:0.1166941859);</t>
  </si>
  <si>
    <t>(TRIUA:0.0291112176,(((((((((VITVI:0.0821525622,((((ARATH_ont:0.2102660572,ARALY:0.0083354352)100:0.0206075814,(ARAAL:0.0394460900,((BRANA:0.0016282365,BRAOL:0.0050616740)66:0.0023946567,BRARP:0.0054871203)100:0.0390389952)96:0.0094767036)100:0.1391791341,(LOTJA:0.0659511612,MEDTR:0.0804834079)100:0.0728592271)52:0.0206263957,((GOSHI:0.0486482057,THECC:0.0367030974)100:0.0541890705,(MANES:0.0631644068,POPTR:0.0796040965)100:0.0296677650)52:0.0140393248)100:0.0197228181)100:0.0201463004,(SOLLC:0.0122231183,SOLTU:0.0090082340)100:0.1263024015)100:0.0500295776,(AMBTC:0.1338957914,(((CHLVA:0.4829406710,KLEFL:0.2531314915)100:0.1215235409,PHYPA:0.2028915552)94:0.0418854589,SELML:0.2232639191)100:0.1640019736)100:0.0404705770)100:0.0568666588,MUSAM:0.1093612245)100:0.1339018419,(ERATE:0.0508132462,((MAIZE:0.0252805239,SORBI:0.0160563580)100:0.0189003834,SETIT:0.0263047235)100:0.0164016930)100:0.0190095713)100:0.0115846313,((ORYLO:0.0172397861,(ORYNI:0.0017497657,ORYRU:0.0027252673)100:0.0036697705)100:0.0078516742,ORYPU:0.0118199966)100:0.0468372364)100:0.0405038355,BRADI:0.0327361815)100:0.0348320155,HORVV:0.0154054288)100:0.0087669701,WHEAT:0.0013477049)100:0.0048302321,AEGTA:0.0121195724);</t>
  </si>
  <si>
    <t>(ARATH_ont:0.3319540411,((((((((((CHLVA:0.4696245684,KLEFL:0.2485910673)100:0.1196142118,PHYPA:0.1965201990)99:0.0421871466,SELML:0.2174952959)100:0.1582586675,AMBTC:0.1295221002)100:0.0396240531,(((((((AEGTA:0.0121757109,TRIUA:0.0285834950)100:0.0049290702,WHEAT:0.0013511706)100:0.0087491547,HORVV:0.0148316054)100:0.0342956353,BRADI:0.0317477706)100:0.0400865815,((ORYLO:0.0174186035,(ORYNI:0.0017162124,ORYRU:0.0028120085)100:0.0036252541)100:0.0076036841,ORYPU:0.0115907749)100:0.0459144882)100:0.0114221018,(ERATE:0.0498847207,((MAIZE:0.0246480135,SORBI:0.0155830941)100:0.0184413972,SETIT:0.0257629648)100:0.0161090804)100:0.0184093909)100:0.1320979834,MUSAM:0.1070688752)100:0.0553870984)100:0.0485298566,(SOLLC:0.0119669662,SOLTU:0.0086400979)100:0.1228303945)100:0.0194934762,VITVI:0.0805798641)100:0.0189777292,((GOSHI:0.0470612744,THECC:0.0356127085)100:0.0526354953,(MANES:0.0609297101,POPTR:0.0785939367)100:0.0290880279)72:0.0139181160)72:0.0202887103,(LOTJA:0.0647067876,MEDTR:0.0792658233)100:0.0696003224)100:0.1309505157,ARAAL:0.0398163715)97:0.0137296579,((BRANA:0.0015527389,BRARP:0.0070560627)67:0.0022473866,BRAOL:0.0033244845)100:0.0253427794);</t>
  </si>
  <si>
    <t>(BRARP:0.0076067740,((ARATH_ont:0.3284343726,(((((((((CHLVA:0.4881038294,KLEFL:0.2514624090)100:0.1175248655,PHYPA:0.2040865794)99:0.0434534717,SELML:0.2242884333)100:0.1603639771,AMBTC:0.1346390639)100:0.0410440526,(((((((AEGTA:0.0147601349,TRIUA:0.0264833930)100:0.0036084377,WHEAT:0.0012000082)100:0.0095161242,HORVV:0.0154094105)100:0.0357567496,BRADI:0.0328144971)100:0.0408075603,((ORYLO:0.0162639163,(ORYNI:0.0021637146,ORYRU:0.0026945411)100:0.0039196159)100:0.0081446134,ORYPU:0.0118037281)100:0.0469509495)100:0.0117054248,(ERATE:0.0523961753,((MAIZE:0.0251962768,SORBI:0.0157610068)100:0.0192413153,SETIT:0.0264872388)100:0.0156344986)100:0.0192947137)100:0.1333462907,MUSAM:0.1104225298)100:0.0553544505)100:0.0504102848,(SOLLC:0.0118891720,SOLTU:0.0084076564)100:0.1266013757)100:0.0203418259,VITVI:0.0824084648)100:0.0188484185,((GOSHI:0.0481521520,THECC:0.0359412182)100:0.0537371261,(MANES:0.0638248089,POPTR:0.0803304881)100:0.0299907000)100:0.0139866648)100:0.0226080438,(LOTJA:0.0651316928,MEDTR:0.0786396002)100:0.0702461204)100:0.1204101789)98:0.0452552312,BRAOL:0.0045671862)55:0.0021806538,BRANA:0.0026806435);</t>
  </si>
  <si>
    <t>(ARATH_ont:0.5072408372,((((((((((TRIUA:0.0277888854,AEGTA:0.0161468540)100:0.0032271376,WHEAT:0.0011212938)100:0.0101439068,HORVV:0.0166116861)100:0.0387097928,BRADI:0.0365506622)100:0.0417472392,((ORYLO:0.0168851170,(ORYNI:0.0031176896,ORYRU:0.0031008041)100:0.0037238813)100:0.0091522606,ORYPU:0.0130389979)100:0.0507261448)100:0.0124036366,(ERATE:0.0562611428,((MAIZE:0.0271965801,SORBI:0.0168134520)100:0.0213808212,SETIT:0.0287784501)100:0.0176011513)100:0.0207660324)100:0.1458546492,MUSAM:0.1191911978)100:0.0594519961,((((CHLVA:0.5229095019,KLEFL:0.2699210562)100:0.1259808730,PHYPA:0.2200111696)100:0.0463195953,SELML:0.2399113968)100:0.1708414872,AMBTC:0.1463997132)100:0.0443133666)100:0.0572134382,(SOLLC:0.0128590523,SOLTU:0.0096095716)100:0.1354613896)55:0.0225626309,VITVI:0.0884635296)53:0.0095671623,(((GOSHI:0.0539772853,THECC:0.0392641334)100:0.0584018338,(MANES:0.0705317100,POPTR:0.0860299281)100:0.0310034388)98:0.0172338447,(LOTJA:0.0686234264,MEDTR:0.0835426527)100:0.0897612395)57:0.0090538777);</t>
  </si>
  <si>
    <t>(TRIUA:0.0297531447,((((((((((ARATH_ont:0.4726103367,((GOSHI:0.0563660405,THECC:0.0409327727)100:0.0600530135,(MANES:0.0736090387,POPTR:0.0875792754)100:0.0317373298)76:0.0115125715)84:0.0154886532,VITVI:0.0904202206)88:0.0248137688,(SOLLC:0.0126969372,SOLTU:0.0102236237)100:0.1373937130)100:0.0593190790,((((CHLVA:0.5292619631,KLEFL:0.2760240757)100:0.1278325717,PHYPA:0.2251924140)100:0.0474143546,SELML:0.2426237722)100:0.1722054656,AMBTC:0.1498980838)100:0.0446680091)100:0.0601732847,MUSAM:0.1213540394)100:0.1483192559,(ERATE:0.0575614438,((MAIZE:0.0281925740,SORBI:0.0173503117)100:0.0222857542,SETIT:0.0301073796)100:0.0184692235)100:0.0208918723)100:0.0129760637,((ORYLO:0.0167519734,(ORYNI:0.0031424353,ORYRU:0.0031774993)100:0.0038917074)100:0.0089767656,ORYPU:0.0131506943)100:0.0522912369)100:0.0424380607,BRADI:0.0380124185)100:0.0404052548,HORVV:0.0180239252)100:0.0103185916,WHEAT:0.0011667350)100:0.0038285714,AEGTA:0.0180038139);</t>
  </si>
  <si>
    <t>(ARATH_ont:0.4950695946,((((PHYPA:0.2235480300,(CHLVA:0.5314355410,KLEFL:0.2791334701)100:0.1303017011)100:0.0485632706,SELML:0.2390514905)100:0.1709441051,AMBTC:0.1493400332)100:0.0433707022,(((((((AEGTA:0.0168296963,TRIUA:0.0335522268)100:0.0038261040,WHEAT:0.0012515509)100:0.0107459012,HORVV:0.0187273736)100:0.0407331837,BRADI:0.0383078612)100:0.0422803024,((ORYLO:0.0179134663,(ORYNI:0.0029877064,ORYRU:0.0029549301)100:0.0039456778)100:0.0088510807,ORYPU:0.0137793370)100:0.0520104854)100:0.0129778333,(ERATE:0.0579406481,((MAIZE:0.0284424167,SORBI:0.0173215623)100:0.0222611565,SETIT:0.0301522285)100:0.0183698169)100:0.0210499096)100:0.1447704186,MUSAM:0.1218809259)100:0.0587138961)100:0.0342706713,((SOLLC:0.0128226626,SOLTU:0.0102768139)100:0.1369582511,VITVI:0.0991951416)48:0.0244821846);</t>
  </si>
  <si>
    <t>(ARATH_ont:0.4559151082,((((((HORVV:0.0189730539,((AEGTA:0.0179519639,TRIUA:0.0335914152)100:0.0036485148,WHEAT:0.0012595939)100:0.0107947488)100:0.0406926039,BRADI:0.0387713742)100:0.0424036778,((ORYLO:0.0170558390,(ORYNI:0.0031821862,ORYRU:0.0030630492)100:0.0038057883)100:0.0087843947,ORYPU:0.0133560711)100:0.0525211137)100:0.0130768393,(ERATE:0.0609655601,((MAIZE:0.0284349336,SORBI:0.0172938719)100:0.0225195987,SETIT:0.0305640579)100:0.0183238910)100:0.0209862526)100:0.1399014344,MUSAM:0.1265691190)100:0.0589298878,(AMBTC:0.1553798379,(((CHLVA:0.5330128907,KLEFL:0.2828833297)100:0.1324619092,PHYPA:0.2261705188)100:0.0484641350,SELML:0.2398951530)100:0.1655699924)100:0.0424718558)100:0.0451345535,(SOLLC:0.0127755014,SOLTU:0.0105675878)100:0.1288649860);</t>
  </si>
  <si>
    <t>(SOLTU:0.0094252387,(((((((HORVV:0.0171896614,((AEGTA:0.0150992820,TRIUA:0.0320944408)100:0.0037773589,WHEAT:0.0014575123)100:0.0100564953)100:0.0371586645,BRADI:0.0360142220)100:0.0416723527,((ORYLO:0.0164511214,(ORYNI:0.0026197118,ORYRU:0.0031655146)100:0.0038442399)100:0.0088306882,ORYPU:0.0135811892)100:0.0507399021)100:0.0120299363,(ERATE:0.0553979055,((MAIZE:0.0262715324,SORBI:0.0164267356)100:0.0206832754,SETIT:0.0283155156)100:0.0175444754)100:0.0207493703)100:0.1432908825,MUSAM:0.1156091150)100:0.0587231035,(AMBTC:0.1455465077,(((CHLVA:0.5049629179,KLEFL:0.2594056338)100:0.1246775696,PHYPA:0.2160901646)100:0.0479558677,SELML:0.2343841024)100:0.1688286427)100:0.0437393148)100:0.0551367018,(((((ARAAL:0.0412774474,((BRANA:0.0016324034,BRAOL:0.0053177149)95:0.0025471016,BRARP:0.0057364689)100:0.0400387068)79:0.0085813893,(ARALY:0.0117792757,ARATH_ill:0.0180514599)100:0.0213889686)100:0.1455402363,(LOTJA:0.0659958151,MEDTR:0.0808511042)100:0.0749568046)100:0.0220426741,((GOSHI:0.0520540376,THECC:0.0394065759)100:0.0562009531,(MANES:0.0698078462,POPTR:0.0840068556)100:0.0321584809)100:0.0142324876)100:0.0207460917,VITVI:0.0894895583)100:0.0211036517)100:0.1325204333,SOLLC:0.0119667631);</t>
  </si>
  <si>
    <t>(WHEAT:0.0013782131,((((((((((((((BRAOL:0.0055831763,BRANA:0.0015793705)82:0.0024937941,BRARP:0.0056114055)100:0.0401167513,ARAAL:0.0412792941)90:0.0100959625,ARATH_ill:0.0388102769)100:0.1410652177,(LOTJA:0.0652243930,MEDTR:0.0797800392)100:0.0737932930)100:0.0220046616,((GOSHI:0.0514690109,THECC:0.0391012500)100:0.0559862958,(MANES:0.0692639876,POPTR:0.0838009499)100:0.0318806116)100:0.0141160136)100:0.0204697130,VITVI:0.0889523888)100:0.0210303281,(SOLLC:0.0123377464,SOLTU:0.0091973902)100:0.1312698179)100:0.0549504516,(AMBTC:0.1441759469,(((CHLVA:0.5025419667,KLEFL:0.2618200184)100:0.1243425054,PHYPA:0.2143265593)100:0.0475070469,SELML:0.2320779323)100:0.1665822995)100:0.0436297685)100:0.0581961635,MUSAM:0.1154808571)100:0.1432956492,(((MAIZE:0.0260752386,SORBI:0.0163882503)100:0.0206604164,SETIT:0.0281260554)100:0.0177378540,ERATE:0.0551348284)100:0.0203351613)100:0.0121181607,((ORYLO:0.0168268384,(ORYNI:0.0025989202,ORYRU:0.0032705046)100:0.0038415884)100:0.0087417209,ORYPU:0.0132453230)100:0.0502472444)100:0.0414805485,BRADI:0.0360897097)100:0.0376440059,HORVV:0.0171064896)100:0.0101400881,(AEGTA:0.0152428717,TRIUA:0.0314020162)100:0.0039271548);</t>
  </si>
  <si>
    <t>(TRIUA:0.0304522601,((((((((((((MEDTR:0.0813630678,LOTJA:0.0647670634)100:0.0758657803,(ARATH_ill:0.0461415182,((BRANA:0.0021812640,BRAOL:0.0055974146)65:0.0023181293,BRARP:0.0057221251)100:0.0422565186)100:0.1411310645)100:0.0221597766,((GOSHI:0.0517595803,THECC:0.0387687843)100:0.0570794867,(MANES:0.0704073980,POPTR:0.0846581795)100:0.0314885034)100:0.0147756859)100:0.0199613284,VITVI:0.0889481113)100:0.0215605684,(SOLLC:0.0124234811,SOLTU:0.0088870847)100:0.1327175048)100:0.0555292697,(AMBTC:0.1447787127,(((CHLVA:0.5088147397,KLEFL:0.2640258862)100:0.1263199135,PHYPA:0.2171137559)100:0.0472272456,SELML:0.2358506327)100:0.1695793286)100:0.0440161319)100:0.0604527205,MUSAM:0.1168652490)100:0.1456365947,(ERATE:0.0551880565,((MAIZE:0.0263322614,SORBI:0.0164607646)100:0.0205844456,SETIT:0.0284609359)100:0.0174569625)100:0.0202133768)100:0.0122295246,((ORYLO:0.0163666110,(ORYNI:0.0034236367,ORYRU:0.0030029371)100:0.0037602177)100:0.0086941892,ORYPU:0.0129607424)100:0.0500917666)100:0.0411096064,BRADI:0.0355842856)100:0.0382593313,HORVV:0.0170718112)100:0.0103765354,WHEAT:0.0013538313)100:0.0040854356,AEGTA:0.0156419649);</t>
  </si>
  <si>
    <t>(AEGTA:0.0176470362,((((((((AMBTC:0.1556709493,(((CHLVA:0.5281115550,KLEFL:0.2825651428)100:0.1323930637,PHYPA:0.2345703060)100:0.0494242988,SELML:0.2523795341)100:0.1798922891)100:0.0471977188,((((ARATH_ill:0.1910599411,(LOTJA:0.0685587919,MEDTR:0.0900800901)100:0.0794508524)100:0.0241778336,((GOSHI:0.0572487589,THECC:0.0422302460)100:0.0620851920,(MANES:0.0772039143,POPTR:0.0899950345)100:0.0327734588)100:0.0166806372)100:0.0212957508,VITVI:0.0965079145)100:0.0236635105,(SOLLC:0.0136642477,SOLTU:0.0101967075)100:0.1435789141)100:0.0615376920)100:0.0648679856,MUSAM:0.1259676754)100:0.1552918829,(ERATE:0.0575486818,((MAIZE:0.0290180687,SORBI:0.0179882977)100:0.0227849957,SETIT:0.0308192695)100:0.0185305438)100:0.0213955308)100:0.0131741748,((ORYLO:0.0168470441,(ORYNI:0.0032341955,ORYRU:0.0034160042)100:0.0038089885)100:0.0092683027,ORYPU:0.0138772413)100:0.0534092967)100:0.0429115919,BRADI:0.0391694984)100:0.0406116503,HORVV:0.0184861454)100:0.0109858471,WHEAT:0.0012065795)100:0.0036198211,TRIUA:0.0279976826);</t>
  </si>
  <si>
    <t>(ORYLO:0.0169644960,(((((((SOLTU:0.0107872863,SOLLC:0.0133788841)100:0.1469597342,(((ARATH_ill:0.2064406556,(GOSHI:0.0598957382,THECC:0.0440103326)100:0.0539912096)100:0.0178798599,(MANES:0.0797540563,POPTR:0.0928818536)100:0.0328670838)100:0.0274418984,VITVI:0.0973770839)100:0.0255121810)100:0.0636766066,(AMBTC:0.1601251253,(((CHLVA:0.5348024659,KLEFL:0.2928863165)100:0.1358205929,PHYPA:0.2444889286)100:0.0508995771,SELML:0.2567665239)100:0.1839940460)100:0.0480020400)100:0.0658250605,MUSAM:0.1291018454)100:0.1584639205,(ERATE:0.0598496085,((MAIZE:0.0298896875,SORBI:0.0186053028)100:0.0239109511,SETIT:0.0324429838)100:0.0194433492)100:0.0219321156)100:0.0134170482,((((AEGTA:0.0178631235,TRIUA:0.0291444072)100:0.0038922838,WHEAT:0.0013525600)100:0.0113763590,HORVV:0.0193523127)100:0.0416995810,BRADI:0.0402139922)100:0.0430099053)100:0.0552176888,ORYPU:0.0145050067)100:0.0096846470,(ORYNI:0.0033157662,ORYRU:0.0033595245)100:0.0043571174);</t>
  </si>
  <si>
    <t>(VITVI:0.1059082218,((((((ORYLO:0.0182486435,(ORYNI:0.0033265918,ORYRU:0.0032899895)100:0.0042913251)100:0.0097780593,ORYPU:0.0147208005)100:0.0558016837,((((TRIUA:0.0310276201,AEGTA:0.0172584988)100:0.0043001375,WHEAT:0.0013328024)100:0.0114717394,HORVV:0.0195944693)100:0.0420334322,BRADI:0.0409314873)100:0.0430342575)100:0.0135313488,(ERATE:0.0613061688,((MAIZE:0.0300545274,SORBI:0.0186459029)100:0.0240687787,SETIT:0.0326877678)100:0.0195654810)100:0.0221810169)100:0.1553420552,MUSAM:0.1308580695)100:0.0646554646,(AMBTC:0.1606440982,(((CHLVA:0.5322287770,KLEFL:0.2972479189)100:0.1369371604,PHYPA:0.2459468416)100:0.0514510232,SELML:0.2575481488)100:0.1835341169)100:0.0478008338)100:0.0614720390,(ARATH_ill:0.2029273769,(SOLLC:0.0136641252,SOLTU:0.0110109048)100:0.1383182522)59:0.0257325509);</t>
  </si>
  <si>
    <t>(AEGTA:0.0179953609,TRIUA:0.0297640526,((((((ORYLO:0.0180352381,(ORYNI:0.0033358091,ORYRU:0.0033786391)100:0.0042251217)100:0.0097277305,ORYPU:0.0143985149)100:0.0562416661,((((AMBTC:0.1673967290,(((CHLVA:0.5325505416,KLEFL:0.2977546892)100:0.1368921734,PHYPA:0.2468115191)100:0.0515811631,SELML:0.2579454138)100:0.1777175364)100:0.0456567691,(ARATH_ill:0.1994012190,(SOLLC:0.0135108055,SOLTU:0.0113465107)100:0.1446460156)100:0.0605071673)100:0.0640269152,MUSAM:0.1358417680)100:0.1507469673,(ERATE:0.0622958402,((MAIZE:0.0302767747,SORBI:0.0188998763)100:0.0240749490,SETIT:0.0328658387)100:0.0196417778)100:0.0222454404)100:0.0136618093)100:0.0435498227,BRADI:0.0413349840)100:0.0425285362,HORVV:0.0196928988)100:0.0117267799,WHEAT:0.0013614704)100:0.0043096177);</t>
  </si>
  <si>
    <t>(BRARP:0.0055071044,(ARAAL:0.0395993180,(((((((SOLTU:0.0090575121,SOLLC:0.0120907855)100:0.1276600690,((((((((AEGTA:0.0133691919,TRIUA:0.0292287072)100:0.0045104432,WHEAT:0.0011443941)100:0.0087751291,HORVV:0.0157930407)100:0.0351877552,BRADI:0.0328804165)100:0.0404952995,((ORYLO:0.0177558742,(ORYNI:0.0016801572,ORYRU:0.0027738469)100:0.0036928710)100:0.0078281271,ORYPU:0.0121504834)100:0.0475229193)100:0.0119685020,(ERATE:0.0514180002,((MAIZE:0.0259111456,SORBI:0.0159764897)100:0.0196060623,SETIT:0.0266635192)100:0.0168589256)100:0.0191917277)100:0.1361938463,MUSAM:0.1118349374)100:0.0566238218,(AMBTC:0.1365861541,(((CHLVA:0.4948330509,KLEFL:0.2557213496)100:0.1228387478,PHYPA:0.2071969750)98:0.0439000969,SELML:0.2262789667)100:0.1663698671)100:0.0410194529)100:0.0506343428)100:0.0203000996,VITVI:0.0824670005)100:0.0173166253,(LOTJA:0.0665011305,MEDTR:0.0813110660)100:0.0831699296)54:0.0154352235,(MANES:0.0645491812,POPTR:0.0809355360)100:0.0303108741)54:0.0164809173,(GOSHI:0.0493226492,THECC:0.0383260314)100:0.0470328389)100:0.1481694653,(ARALY:0.0105510583,ARATH_pac:0.1167105645)100:0.0191748577)96:0.0092581577)100:0.0397226456,(BRANA:0.0017419896,BRAOL:0.0050731009)89:0.0025106041);</t>
  </si>
  <si>
    <t>(BRARP:0.0052790861,(((((((((((((TRIUA:0.0276651068,AEGTA:0.0138493423)100:0.0050990920,WHEAT:0.0011799245)100:0.0087795390,HORVV:0.0153355693)100:0.0345409395,BRADI:0.0317040076)100:0.0400012179,((ORYLO:0.0179138641,(ORYNI:0.0016465700,ORYRU:0.0028499770)100:0.0036064488)100:0.0077587180,ORYPU:0.0115082916)100:0.0465131217)100:0.0117397084,(ERATE:0.0505478518,((MAIZE:0.0250226494,SORBI:0.0154048645)100:0.0190554433,SETIT:0.0261106817)100:0.0165623128)100:0.0185410447)100:0.1342173180,MUSAM:0.1087925298)100:0.0552000042,(AMBTC:0.1314948071,(((CHLVA:0.4782859718,KLEFL:0.2502734063)100:0.1198970872,PHYPA:0.1976061651)99:0.0437488478,SELML:0.2192980752)100:0.1593390597)100:0.0400706733)100:0.0488092907,(SOLLC:0.0117188215,SOLTU:0.0086512469)100:0.1235832704)100:0.0195464464,VITVI:0.0810789715)100:0.0187127544,((GOSHI:0.0476335973,THECC:0.0363769430)100:0.0524103993,(MANES:0.0617160424,POPTR:0.0791182268)100:0.0296164812)70:0.0139733316)70:0.0206147561,(LOTJA:0.0650935702,MEDTR:0.0789410541)100:0.0698136990)100:0.1327256208,(ARATH_pac:0.1528098190,ARAAL:0.0305685419)62:0.0098616629)100:0.0391345467,(BRANA:0.0017495369,BRAOL:0.0050208418)73:0.0024362764);</t>
  </si>
  <si>
    <t>(ARATH_pac:0.1521043617,(((((((((KLEFL:0.2478234556,CHLVA:0.4886110593)100:0.1164942806,PHYPA:0.2002480865)99:0.0434976218,SELML:0.2219915741)100:0.1579786130,AMBTC:0.1337008815)100:0.0407807282,(((((((AEGTA:0.0153369515,TRIUA:0.0261469937)100:0.0037609475,WHEAT:0.0011181657)100:0.0094840360,HORVV:0.0150651613)100:0.0354488542,BRADI:0.0323276403)100:0.0400987681,((ORYLO:0.0159428301,(ORYNI:0.0020660239,ORYRU:0.0026880226)100:0.0037945717)100:0.0080630298,ORYPU:0.0117822081)100:0.0466851068)100:0.0116574249,(ERATE:0.0525508471,((MAIZE:0.0250416581,SORBI:0.0154857708)100:0.0191662816,SETIT:0.0262419754)100:0.0157518297)100:0.0190320568)100:0.1331561730,MUSAM:0.1094870986)100:0.0547810707)100:0.0499900962,(SOLLC:0.0115147249,SOLTU:0.0082756106)100:0.1253852058)100:0.0199236386,VITVI:0.0813974208)100:0.0184273038,((GOSHI:0.0475456871,THECC:0.0356991917)100:0.0530326411,(MANES:0.0625350017,POPTR:0.0794798139)100:0.0299224596)100:0.0138468807)100:0.0223046749,(LOTJA:0.0645135903,MEDTR:0.0791141897)100:0.0689550532)100:0.1236930731,((BRANA:0.0026451240,BRAOL:0.0063120507)67:0.0023780418,BRARP:0.0054946362)100:0.0419671369);</t>
  </si>
  <si>
    <t>(ORYLO:0.0167785159,((((((AEGTA:0.0166116422,TRIUA:0.0282076908)100:0.0032609089,WHEAT:0.0010866431)100:0.0103252773,HORVV:0.0164628797)100:0.0390388747,BRADI:0.0368202167)100:0.0420884420,((((((((ARATH_pac:0.2833028428,(GOSHI:0.0539622577,THECC:0.0398061467)100:0.0446552258)82:0.0147550757,(MANES:0.0711341754,POPTR:0.0858211426)100:0.0311319515)82:0.0171876397,(LOTJA:0.0684250282,MEDTR:0.0851274503)100:0.0892376855)100:0.0183747462,VITVI:0.0893064803)100:0.0226323848,(SOLLC:0.0127882254,SOLTU:0.0096276764)100:0.1364850059)100:0.0572274877,(AMBTC:0.1472409974,(((CHLVA:0.5171374193,KLEFL:0.2700402091)100:0.1262735350,PHYPA:0.2213665201)100:0.0473451758,SELML:0.2409341886)100:0.1713543874)100:0.0446498810)100:0.0596807712,MUSAM:0.1209382541)100:0.1458775639,(ERATE:0.0568570886,((MAIZE:0.0273055905,SORBI:0.0169207750)100:0.0216977190,SETIT:0.0291099755)100:0.0177551557)100:0.0206680731)100:0.0124697293)100:0.0513973904,ORYPU:0.0129569386)100:0.0090915595,(ORYNI:0.0031318227,ORYRU:0.0032936554)100:0.0036691688);</t>
  </si>
  <si>
    <t>(TRIUA:0.0297499277,(((((((((((ARATH_pac:0.3063669971,(GOSHI:0.0573363598,THECC:0.0417232432)100:0.0473098283)90:0.0144988049,(MANES:0.0751137660,POPTR:0.0881991927)100:0.0314708642)99:0.0267742041,VITVI:0.0916585532)99:0.0252486250,(SOLLC:0.0128004088,SOLTU:0.0103436836)100:0.1397288219)100:0.0597566877,(AMBTC:0.1514019938,(((CHLVA:0.5206761013,KLEFL:0.2760110372)100:0.1276390627,PHYPA:0.2281081864)100:0.0488557973,SELML:0.2422736896)100:0.1730904831)100:0.0451407233)100:0.0605229794,MUSAM:0.1236489111)100:0.1498520291,(ERATE:0.0587825998,((MAIZE:0.0286217543,SORBI:0.0177707595)100:0.0224572669,SETIT:0.0304959966)100:0.0186965675)100:0.0210973022)100:0.0131241136,((ORYLO:0.0168236099,(ORYNI:0.0031355475,ORYRU:0.0032255924)100:0.0040164608)100:0.0090393822,ORYPU:0.0131797033)100:0.0528727664)100:0.0429124682,BRADI:0.0384890602)100:0.0406751574,HORVV:0.0180893783)100:0.0106281945,WHEAT:0.0012287515)100:0.0038802251,AEGTA:0.0183151559);</t>
  </si>
  <si>
    <t>(ARATH_pac:0.3137107042,(((((KLEFL:0.2792186908,CHLVA:0.5261321331)100:0.1297404817,PHYPA:0.2279505257)100:0.0495605866,SELML:0.2417181021)100:0.1720611696,AMBTC:0.1516541013)100:0.0440903387,(((((((AEGTA:0.0170837079,TRIUA:0.0339695912)100:0.0037147513,WHEAT:0.0012795286)100:0.0108870185,HORVV:0.0188158728)100:0.0408606218,BRADI:0.0389037042)100:0.0425973984,((ORYLO:0.0177488299,(ORYNI:0.0031400284,ORYRU:0.0030122481)100:0.0040223436)100:0.0089803912,ORYPU:0.0136438363)100:0.0526251482)100:0.0129841271,(ERATE:0.0583732320,((MAIZE:0.0287473036,SORBI:0.0176143302)100:0.0224062004,SETIT:0.0303272086)100:0.0185429048)100:0.0212374338)100:0.1459137349,MUSAM:0.1235924095)100:0.0591428910)100:0.0387635846,((SOLLC:0.0128901761,SOLTU:0.0103620561)100:0.1387885213,VITVI:0.1004837408)94:0.0221933410);</t>
  </si>
  <si>
    <t>(ARATH_pac:0.3059065375,(SOLTU:0.0106272318,SOLLC:0.0127395030)100:0.1321835036,((((((ORYLO:0.0169310388,(ORYNI:0.0033528933,ORYRU:0.0031861412)100:0.0038727335)100:0.0089922992,ORYPU:0.0132735793)100:0.0531764187,((((AEGTA:0.0178390084,TRIUA:0.0328927895)100:0.0035267068,WHEAT:0.0012793458)100:0.0109827088,HORVV:0.0189958439)100:0.0410678992,BRADI:0.0395196193)100:0.0426441175)100:0.0130735120,(ERATE:0.0608300324,((MAIZE:0.0286835769,SORBI:0.0176207495)100:0.0228237174,SETIT:0.0308303058)100:0.0186101128)100:0.0213615191)100:0.1416182640,MUSAM:0.1285259133)100:0.0594487413,(AMBTC:0.1573649832,(((CHLVA:0.5284963586,KLEFL:0.2852503392)100:0.1315711104,PHYPA:0.2300667234)100:0.0493576120,SELML:0.2424310792)100:0.1671218038)100:0.0429118071)100:0.0462025540);</t>
  </si>
  <si>
    <t>real    5624m23.931s
user    5194m37.001s
sys     441m59.758s</t>
  </si>
  <si>
    <t>real    5m2.444s
user    4m42.336s
sys     0m26.732s</t>
  </si>
  <si>
    <t>real    13m39.623s
user    51m12.281s
sys     0m9.591s</t>
  </si>
  <si>
    <t>(ARATH_ont:0.3040824016,(((((((((((ORYLO:0.0170693984,(ORYNI:0.0019832065,ORYRU:0.0029563233)100:0.0036564134)100:0.0081898342,ORYPU:0.0120219411)100:0.0465477073,((((AEGTA:0.0117029937,TRIUA:0.0288032174)100:0.0046969939,WHEAT:0.0012346006)100:0.0087618955,HORVV:0.0150970669)100:0.0349754900,BRADI:0.0330549216)100:0.0406192753)100:0.0117808560,(ERATE:0.0512438693,((MAIZE:0.0255724364,SORBI:0.0159832467)100:0.0189667480,SETIT:0.0265667790)100:0.0167931096)100:0.0190962924)100:0.1342938454,MUSAM:0.1092448363)100:0.0558721293,(AMBTC:0.1338760124,(((CHLVA:0.4814223166,KLEFL:0.2537445031)100:0.1214886728,PHYPA:0.2022991217)98:0.0427153323,SELML:0.2219951318)100:0.1643202324)100:0.0406799709)100:0.0499463487,(SOLLC:0.0122118566,SOLTU:0.0091272547)100:0.1261353562)100:0.0201137719,VITVI:0.0827392692)100:0.0198850744,((GOSHI:0.0490651787,THECC:0.0366677134)100:0.0542482366,(MANES:0.0633109856,POPTR:0.0800111366)100:0.0296952618)68:0.0139090408)68:0.0208549755,(LOTJA:0.0654118755,MEDTR:0.0797034388)100:0.0731305434)100:0.1383696703,(ARAAL:0.0387512145,((BRANA:0.0015993441,BRAOL:0.0050736543)57:0.0023093523,BRARP:0.0053358325)100:0.0388814297)97:0.0095379578)100:0.0206797446,ARALY:0.0080661199);</t>
  </si>
  <si>
    <t>real    4807m0.711s
user    4490m12.836s
sys     329m49.410s</t>
  </si>
  <si>
    <t>real    5m14.752s
user    4m53.235s
sys     0m26.870s</t>
  </si>
  <si>
    <t>real    16m22.058s
user    61m53.201s
sys     0m13.604s</t>
  </si>
  <si>
    <t>(ARATH_ont:0.3255782526,(((BRARP:0.0068712147,BRANA:0.0015499985)79:0.0022496028,BRAOL:0.0033750416)100:0.0385539722,((((((((((((AEGTA:0.0119494349,TRIUA:0.0282844169)100:0.0047448009,WHEAT:0.0012445252)100:0.0088587685,HORVV:0.0147739672)100:0.0346580457,BRADI:0.0322556440)100:0.0404774481,((ORYLO:0.0178936669,(ORYNI:0.0020504681,ORYRU:0.0030567618)100:0.0037859941)100:0.0079883128,ORYPU:0.0117172174)100:0.0457765841)100:0.0117266402,(ERATE:0.0506344701,((MAIZE:0.0249850788,SORBI:0.0155541047)100:0.0186982812,SETIT:0.0262392377)100:0.0164409687)100:0.0184545574)100:0.1336305966,MUSAM:0.1079960505)100:0.0548302085,(AMBTC:0.1302512907,(((CHLVA:0.4724592387,KLEFL:0.2504563011)100:0.1198943684,PHYPA:0.1977935230)100:0.0430908111,SELML:0.2179853215)100:0.1597650431)100:0.0401778138)100:0.0489136309,(SOLLC:0.0120297547,SOLTU:0.0087950401)100:0.1233866174)100:0.0194906925,VITVI:0.0816603884)100:0.0191799645,((GOSHI:0.0477336447,THECC:0.0359669429)100:0.0530324233,(MANES:0.0616569808,POPTR:0.0794715475)100:0.0292815360)92:0.0139539776)92:0.0207021290,(LOTJA:0.0645123365,MEDTR:0.0788497698)100:0.0705353069)100:0.1315570612)55:0.0094847890,ARAAL:0.0301170738);</t>
  </si>
  <si>
    <t>real    4547m35.948s
user    4185m16.634s
sys     317m33.608s</t>
  </si>
  <si>
    <t>real    6m36.404s
user    6m8.010s
sys     0m35.786s</t>
  </si>
  <si>
    <t>real    21m29.663s
user    80m3.954s
sys     0m12.774s</t>
  </si>
  <si>
    <t>(ORYLO:0.0162243532,((((((((((ARATH_ont:0.3469398389,((BRANA:0.0026010481,BRARP:0.0073971354)81:0.0022066413,BRAOL:0.0045564873)100:0.0365765546)100:0.1287598810,(LOTJA:0.0649883752,MEDTR:0.0784313249)100:0.0702953665)100:0.0227972395,((GOSHI:0.0484307617,THECC:0.0361520012)100:0.0539874872,(MANES:0.0641371248,POPTR:0.0804981247)100:0.0299535243)100:0.0139775813)100:0.0188385125,VITVI:0.0828106468)100:0.0202829940,(SOLLC:0.0122758539,SOLTU:0.0084817596)100:0.1264894621)100:0.0506639783,(AMBTC:0.1347642739,(((CHLVA:0.4853670421,KLEFL:0.2516870737)100:0.1170718002,PHYPA:0.2036531877)100:0.0440063063,SELML:0.2226011703)100:0.1612829056)100:0.0413615313)100:0.0551093933,MUSAM:0.1100073102)100:0.1334548025,(ERATE:0.0527813106,((MAIZE:0.0253447472,SORBI:0.0156138207)100:0.0193418578,SETIT:0.0266422967)100:0.0159500173)100:0.0194893669)100:0.0118823149,((((AEGTA:0.0143211868,TRIUA:0.0262988778)100:0.0034840506,WHEAT:0.0011116429)100:0.0096266873,HORVV:0.0151053027)100:0.0361136246,BRADI:0.0331086960)100:0.0408624695)100:0.0467371970,ORYPU:0.0118942528)100:0.0083562574,(ORYNI:0.0022978526,ORYRU:0.0028277260)100:0.0038655540);</t>
  </si>
  <si>
    <t>real    2615m15.746s
user    2445m28.759s
sys     181m15.088s</t>
  </si>
  <si>
    <t>real    11m54.963s
user    11m6.439s
sys     1m2.192s</t>
  </si>
  <si>
    <t>real    34m28.879s
user    125m36.154s
sys     0m42.207s</t>
  </si>
  <si>
    <t>(ORYLO:0.0168234520,(((((((((ARATH_ont:0.4499346026,(LOTJA:0.0684929964,MEDTR:0.0833228184)100:0.0609743202)82:0.0292159591,((GOSHI:0.0540227684,THECC:0.0393959777)100:0.0588043075,(MANES:0.0710331880,POPTR:0.0860715104)100:0.0311583383)84:0.0172710777)99:0.0185773195,VITVI:0.0889793404)99:0.0225162763,(SOLLC:0.0128781156,SOLTU:0.0096443415)100:0.1355562375)100:0.0575433241,(AMBTC:0.1469592732,(((CHLVA:0.5223376528,KLEFL:0.2707183319)100:0.1261497566,PHYPA:0.2203492375)100:0.0466308239,SELML:0.2396361251)100:0.1710780287)100:0.0447118727)100:0.0597431900,MUSAM:0.1189966745)100:0.1459147388,(ERATE:0.0563192670,((MAIZE:0.0271692486,SORBI:0.0166710045)100:0.0213415996,SETIT:0.0289210245)100:0.0176198737)100:0.0208661345)100:0.0124801090,((((AEGTA:0.0158129271,TRIUA:0.0277063171)100:0.0031604338,WHEAT:0.0011035038)100:0.0102445313,HORVV:0.0164548368)100:0.0392256759,BRADI:0.0364709219)100:0.0420177719)100:0.0506735333,ORYPU:0.0128273690)100:0.0091712753,(ORYNI:0.0031812605,ORYRU:0.0031621583)100:0.0037383580);</t>
  </si>
  <si>
    <t>real    2070m48.970s
user    1859m43.336s
sys     93m16.649s</t>
  </si>
  <si>
    <t>real    15m58.980s
user    14m46.760s
sys     1m33.609s</t>
  </si>
  <si>
    <t>real    46m40.930s
user    168m47.219s
sys     1m45.796s</t>
  </si>
  <si>
    <t>(ARATH_ont:0.4802852109,((((((((CHLVA:0.5254953146,KLEFL:0.2764361736)100:0.1283377343,PHYPA:0.2259549411)100:0.0480207601,SELML:0.2427970831)100:0.1722267267,AMBTC:0.1503822556)100:0.0448695215,(((((((AEGTA:0.0183194011,TRIUA:0.0301128844)100:0.0038888741,WHEAT:0.0011694182)100:0.0104507309,HORVV:0.0179719908)100:0.0407111862,BRADI:0.0380726788)100:0.0425161787,((ORYLO:0.0169549529,(ORYNI:0.0033940849,ORYRU:0.0032772505)100:0.0040332571)100:0.0089457362,ORYPU:0.0132056323)100:0.0525444779)100:0.0130350679,(ERATE:0.0578876769,((MAIZE:0.0281891516,SORBI:0.0174738954)100:0.0222888259,SETIT:0.0301103551)100:0.0185828580)100:0.0210729677)100:0.1484154777,MUSAM:0.1216304309)100:0.0604718617)100:0.0594785187,(SOLLC:0.0127850204,SOLTU:0.0101831628)100:0.1382635505)98:0.0247769990,VITVI:0.0908721589)98:0.0270094262,(MANES:0.0740049362,POPTR:0.0877003669)100:0.0317604057)87:0.0131960662,(GOSHI:0.0563584631,THECC:0.0411565751)100:0.0474652677);</t>
  </si>
  <si>
    <t>real    1023m53.021s
user    965m36.531s
sys     66m40.661s</t>
  </si>
  <si>
    <t>real    13m28.624s
user    11m32.896s
sys     1m49.001s</t>
  </si>
  <si>
    <t>real    52m30.233s
user    183m30.318s
sys     7m2.073s</t>
  </si>
  <si>
    <t>(CHLVA:0.5292055829,(((((((((((AEGTA:0.0172543302,TRIUA:0.0323590898)100:0.0037475631,WHEAT:0.0012385830)100:0.0108193530,HORVV:0.0186201947)100:0.0408812646,BRADI:0.0383881841)100:0.0422786805,((ORYLO:0.0179265083,(ORYNI:0.0031780567,ORYRU:0.0030737049)100:0.0040582803)100:0.0089171739,ORYPU:0.0137510550)100:0.0522667506)100:0.0130487310,(ERATE:0.0581886181,((MAIZE:0.0284177520,SORBI:0.0173463076)100:0.0224091887,SETIT:0.0302164874)100:0.0184650620)100:0.0211523572)100:0.1449011410,MUSAM:0.1226573527)100:0.0588057460,(ARATH_ont:0.4809768589,((SOLLC:0.0128576851,SOLTU:0.0103791631)100:0.1374052283,VITVI:0.0996121989)54:0.0188470710)100:0.0403525992)100:0.0435681012,AMBTC:0.1498019874)100:0.1708790846,SELML:0.2399858248)100:0.0488305205,PHYPA:0.2243568639)100:0.1308751697,KLEFL:0.2805120813);</t>
  </si>
  <si>
    <t>real    967m30.834s
user    931m58.577s
sys     43m22.888s</t>
  </si>
  <si>
    <t>real    14m40.390s
user    12m19.525s
sys     2m2.635s</t>
  </si>
  <si>
    <t>real    44m42.231s
user    156m59.814s
sys     4m55.997s</t>
  </si>
  <si>
    <t>(HORVV:0.0188805671,((((((ARATH_ont:0.4628279206,(SOLLC:0.0126894550,SOLTU:0.0107764218)100:0.1253673423)100:0.0493237436,(AMBTC:0.1558581976,(((CHLVA:0.5305514410,KLEFL:0.2834382729)100:0.1328959896,PHYPA:0.2268526321)100:0.0487640413,SELML:0.2405918932)100:0.1657343323)100:0.0425004731)100:0.0590214498,MUSAM:0.1273373247)100:0.1400041610,((SETIT:0.0304803684,(MAIZE:0.0282997216,SORBI:0.0172795248)100:0.0226048055)100:0.0184323058,ERATE:0.0609607884)100:0.0210887126)100:0.0131197971,((ORYLO:0.0171473406,(ORYNI:0.0031661988,ORYRU:0.0031335890)100:0.0038923200)100:0.0088888599,ORYPU:0.0133340592)100:0.0528113548)100:0.0424185971,BRADI:0.0389063223)100:0.0408561016,((AEGTA:0.0181311181,TRIUA:0.0325316663)100:0.0035563571,WHEAT:0.0012545628)100:0.0109470710);</t>
  </si>
  <si>
    <t>real    528m54.506s
user    495m37.577s
sys     60m46.520s</t>
  </si>
  <si>
    <t>real    12m58.435s
user    11m43.310s
sys     0m54.514s</t>
  </si>
  <si>
    <t>real    33m43.636s
user    121m50.821s
sys     1m30.115s</t>
  </si>
  <si>
    <t>(ERATE:0.0565172199,((((((((((ARATH_ill:0.0164489635,ARALY:0.0121154847)100:0.0253598140,ARAAL:0.0417535011)74:0.0094003005,((BRANA:0.0023249902,BRAOL:0.0055116376)55:0.0023783645,BRARP:0.0056536439)100:0.0361200310)100:0.1468523479,(LOTJA:0.0655009270,MEDTR:0.0796239782)100:0.0772596502)86:0.0212806545,((GOSHI:0.0536060035,THECC:0.0393519296)100:0.0568269060,(MANES:0.0699966598,POPTR:0.0834566899)100:0.0318567530)86:0.0143507243)100:0.0209824713,VITVI:0.0890267931)100:0.0217986879,(SOLLC:0.0121160574,SOLTU:0.0100384430)100:0.1336708248)100:0.0562253645,(AMBTC:0.1463060160,(((CHLVA:0.5085490874,KLEFL:0.2628869807)100:0.1279777425,PHYPA:0.2169141013)100:0.0469553945,SELML:0.2343296079)100:0.1704023844)100:0.0444445402)100:0.0592807061,MUSAM:0.1177121334)100:0.1429041843,(((((AEGTA:0.0160529602,TRIUA:0.0323817749)100:0.0037738400,WHEAT:0.0013201174)100:0.0100628663,HORVV:0.0167998577)100:0.0371009658,BRADI:0.0356931686)100:0.0408176560,((ORYLO:0.0157833810,(ORYNI:0.0023981290,ORYRU:0.0031939062)100:0.0038407233)100:0.0089142738,ORYPU:0.0133914577)100:0.0506136213)100:0.0123130978)100:0.0207889377,((MAIZE:0.0267390519,SORBI:0.0169500338)100:0.0207780686,SETIT:0.0282078450)100:0.0173654929);</t>
  </si>
  <si>
    <t>real    5473m39.635s
user    5057m40.225s
sys     428m5.303s</t>
  </si>
  <si>
    <t>real    11m24.999s
user    10m43.228s
sys     0m55.185s</t>
  </si>
  <si>
    <t>real    37m15.074s
user    129m46.000s
sys     3m33.285s</t>
  </si>
  <si>
    <t>(THECC:0.0392804566,((((((((((((AEGTA:0.0157146985,TRIUA:0.0316819821)100:0.0038993663,WHEAT:0.0013058022)100:0.0101413459,HORVV:0.0167817638)100:0.0375248835,BRADI:0.0358845157)100:0.0407988067,((ORYLO:0.0160355877,(ORYNI:0.0023914960,ORYRU:0.0032691792)100:0.0039098411)100:0.0088645052,ORYPU:0.0131687100)100:0.0502747257)100:0.0123002716,(ERATE:0.0563095111,((MAIZE:0.0266155746,SORBI:0.0168258586)100:0.0206174741,SETIT:0.0282031057)100:0.0176611990)100:0.0206015320)100:0.1429486194,MUSAM:0.1172863004)100:0.0589652484,(AMBTC:0.1449983492,(((CHLVA:0.5071678707,KLEFL:0.2649639949)100:0.1276480087,PHYPA:0.2169781165)100:0.0468972745,SELML:0.2329372970)100:0.1695384769)100:0.0446826922)100:0.0558745258,(SOLLC:0.0124664838,SOLTU:0.0100238579)100:0.1329616191)100:0.0217461692,VITVI:0.0888330728)100:0.0206955281,(((ARAAL:0.0411258370,((BRANA:0.0022765927,BRARP:0.0071798393)67:0.0020724439,BRAOL:0.0040665119)100:0.0409335786)61:0.0096601575,ARATH_ill:0.0360445817)100:0.1450255813,(LOTJA:0.0655359670,MEDTR:0.0787227821)100:0.0762441317)97:0.0215228272)97:0.0145833469,(MANES:0.0699056457,POPTR:0.0839756873)100:0.0315686547)100:0.0569415138,GOSHI:0.0530646727);</t>
  </si>
  <si>
    <t>real    4656m21.110s
user    4356m42.316s
sys     313m51.484s</t>
  </si>
  <si>
    <t>real    14m42.255s
user    13m47.717s
sys     1m8.788s</t>
  </si>
  <si>
    <t>real    40m25.649s
user    147m45.774s
sys     1m53.571s</t>
  </si>
  <si>
    <t>(AEGTA:0.0165784893,(((((((((((((BRAOL:0.0042089223,(BRANA:0.0022056276,BRARP:0.0077861476)72:0.0021239777)100:0.0426680321,ARATH_ill:0.0448759790)100:0.1463116345,(LOTJA:0.0660216117,MEDTR:0.0824520754)100:0.0797996193)99:0.0221454082,((GOSHI:0.0538245454,THECC:0.0395054062)100:0.0592826984,(MANES:0.0723198760,POPTR:0.0854752410)100:0.0319102002)99:0.0153076766)100:0.0206134363,VITVI:0.0911419845)100:0.0224582068,(SOLLC:0.0126596008,SOLTU:0.0098802897)100:0.1365908144)100:0.0576465494,((((CHLVA:0.5125742043,KLEFL:0.2719474019)100:0.1308902951,PHYPA:0.2235857594)100:0.0479018097,SELML:0.2410988329)100:0.1740431915,AMBTC:0.1487528094)100:0.0455822752)100:0.0613779117,MUSAM:0.1211118272)100:0.1483622857,(ERATE:0.0562804053,((MAIZE:0.0268197550,SORBI:0.0171090687)100:0.0209562252,SETIT:0.0288094778)100:0.0178204920)100:0.0206571449)100:0.0127298731,((ORYLO:0.0158947802,(ORYNI:0.0032340332,ORYRU:0.0029528021)100:0.0037172650)100:0.0089483928,ORYPU:0.0131720699)100:0.0507724023)100:0.0409144374,BRADI:0.0365299180)100:0.0386089982,HORVV:0.0171304075)100:0.0107813081,WHEAT:0.0012698400)100:0.0042945391,TRIUA:0.0310676181);</t>
  </si>
  <si>
    <t>real    2787m23.933s
user    2562m3.784s
sys     235m39.286s</t>
  </si>
  <si>
    <t>real    21m36.844s
user    20m11.420s
sys     1m50.732s</t>
  </si>
  <si>
    <t>real    69m58.990s
user    232m42.065s
sys     16m19.898s</t>
  </si>
  <si>
    <t>(AEGTA:0.0183168720,(((((((((((KLEFL:0.2866849223,CHLVA:0.5343220784)100:0.1353208043,PHYPA:0.2418700666)100:0.0493729452,SELML:0.2571607012)100:0.1813644857,AMBTC:0.1598359368)100:0.0479382943,((((ARATH_ill:0.1949327227,(LOTJA:0.0691892454,MEDTR:0.0919292695)100:0.0844613625)100:0.0242262971,((GOSHI:0.0596113581,THECC:0.0431599157)100:0.0643433659,(MANES:0.0802239377,POPTR:0.0922674715)100:0.0338362200)100:0.0168477998)100:0.0220844601,VITVI:0.0985572376)100:0.0240920473,(SOLLC:0.0138174441,SOLTU:0.0107978103)100:0.1468516199)100:0.0630683690)100:0.0658457399,MUSAM:0.1296188963)100:0.1591513892,(ERATE:0.0592780004,((MAIZE:0.0296832267,SORBI:0.0184161535)100:0.0234033602,SETIT:0.0317009523)100:0.0191630191)100:0.0216969026)100:0.0135423710,((ORYLO:0.0169579155,(ORYNI:0.0032608096,ORYRU:0.0034521594)100:0.0037542649)100:0.0095944967,ORYPU:0.0140316676)100:0.0551191760)100:0.0432373640,BRADI:0.0405394531)100:0.0412759550,HORVV:0.0184845615)100:0.0113541310,WHEAT:0.0012050327)100:0.0038158807,TRIUA:0.0283230907);</t>
  </si>
  <si>
    <t>real    2339m30.938s
user    2128m48.042s
sys     145m35.249s</t>
  </si>
  <si>
    <t>real    29m11.038s
user    27m8.077s
sys     2m38.258s</t>
  </si>
  <si>
    <t>real    94m43.650s
user    319m9.016s
sys     10m25.963s</t>
  </si>
  <si>
    <t>(AEGTA:0.0186217158,(((((((((((ARATH_ill:0.2066971108,(GOSHI:0.0610558657,THECC:0.0444175884)100:0.0559435816)100:0.0184543565,(MANES:0.0814921025,POPTR:0.0937690540)100:0.0330358091)100:0.0274990502,VITVI:0.0986475430)100:0.0258445932,(SOLLC:0.0134588910,SOLTU:0.0110905571)100:0.1491517711)100:0.0644298807,(AMBTC:0.1625625369,(((CHLVA:0.5335153916,KLEFL:0.2932746795)100:0.1371330637,PHYPA:0.2479758216)100:0.0512240805,SELML:0.2600403607)100:0.1837256063)100:0.0482740359)100:0.0659295481,MUSAM:0.1312439350)100:0.1600755983,(ERATE:0.0608951643,((MAIZE:0.0302399284,SORBI:0.0189920713)100:0.0241479191,SETIT:0.0329673379)100:0.0197935598)100:0.0221665717)100:0.0136899104,((ORYLO:0.0169459168,(ORYNI:0.0034645149,ORYRU:0.0033290854)100:0.0043538450)100:0.0098702645,ORYPU:0.0146583469)100:0.0562235882)100:0.0431561889,BRADI:0.0411309448)100:0.0419819175,HORVV:0.0191460949)100:0.0116697013,WHEAT:0.0014463338)100:0.0040727003,TRIUA:0.0302595803);</t>
  </si>
  <si>
    <t>real    1281m21.858s
user    1105m54.214s
sys     65m58.665s</t>
  </si>
  <si>
    <t>real    31m44.301s
user    25m41.017s
sys     3m21.398s</t>
  </si>
  <si>
    <t>real    86m39.830s
user    295m12.396s
sys     9m24.670s</t>
  </si>
  <si>
    <t>(ORYPU:0.0148797305,(((((AEGTA:0.0176390290,TRIUA:0.0299439099)100:0.0044565229,WHEAT:0.0013998337)100:0.0118606567,HORVV:0.0195594383)100:0.0427967542,BRADI:0.0422262652)100:0.0435774818,((((AMBTC:0.1656805401,(((CHLVA:0.5368183145,KLEFL:0.3001593424)100:0.1400467697,PHYPA:0.2518554552)100:0.0523637498,SELML:0.2624895539)100:0.1837087953)100:0.0479745402,(ARATH_ill:0.2057357467,((SOLLC:0.0137691297,SOLTU:0.0111656183)100:0.1494866886,VITVI:0.1070338247)83:0.0264147031)100:0.0566894809)100:0.0649862211,MUSAM:0.1347720116)100:0.1567020041,(ERATE:0.0633597110,((MAIZE:0.0304822724,SORBI:0.0190933655)100:0.0246742680,SETIT:0.0338096412)100:0.0201541958)100:0.0227807438)100:0.0137171471)100:0.0573704575,(ORYLO:0.0180204606,(ORYNI:0.0034215919,ORYRU:0.0031981980)100:0.0042732441)100:0.0099477112);</t>
  </si>
  <si>
    <t>real    1176m50.915s
user    997m5.803s
sys     71m47.146s</t>
  </si>
  <si>
    <t>real    29m1.115s
user    23m22.277s
sys     3m34.093s</t>
  </si>
  <si>
    <t>real    89m51.203s
user    294m32.584s
sys     18m33.705s</t>
  </si>
  <si>
    <t>(KLEFL:0.3009027379,CHLVA:0.5346986013,(((((((((((AEGTA:0.0178564783,TRIUA:0.0296178491)100:0.0045347902,WHEAT:0.0013665643)100:0.0120361376,HORVV:0.0196292878)100:0.0431651580,BRADI:0.0422914653)100:0.0440874490,((ORYLO:0.0179974265,(ORYNI:0.0033928438,ORYRU:0.0032289517)100:0.0041895089)100:0.0099598123,ORYPU:0.0146327281)100:0.0577455043)100:0.0139487959,(ERATE:0.0640641068,((MAIZE:0.0307607904,SORBI:0.0192488730)100:0.0248098326,SETIT:0.0337037031)100:0.0203973135)100:0.0228323625)100:0.1530033873,MUSAM:0.1384786444)100:0.0644593787,(ARATH_ill:0.2000376916,(SOLLC:0.0136631498,SOLTU:0.0114301635)100:0.1487080629)100:0.0628473555)100:0.0459550896,AMBTC:0.1707696962)100:0.1791299340,SELML:0.2629626675)100:0.0520779186,PHYPA:0.2510256797)100:0.1385298715);</t>
  </si>
  <si>
    <t>real    4912m3.605s
user    4648m20.304s
sys     279m18.196s</t>
  </si>
  <si>
    <t>real    8m56.601s
user    8m23.808s
sys     0m42.845s</t>
  </si>
  <si>
    <t>real    27m56.925s
user    102m42.546s
sys     1m53.666s</t>
  </si>
  <si>
    <t>(ERATE:0.0538978977,((((((TRIUA:0.0293897771,AEGTA:0.0162094782)100:0.0030777709,WHEAT:0.0012813763)100:0.0091779604,HORVV:0.0161797217)100:0.0365725199,BRADI:0.0349553792)100:0.0405417203,((ORYLO:0.0168899336,(ORYNI:0.0021670257,ORYRU:0.0032960502)100:0.0038770750)100:0.0088664881,ORYPU:0.0126025927)100:0.0487633405)100:0.0120208738,((((((((((BRAOL:0.0041063154,(BRANA:0.0019198500,BRARP:0.0069879669)78:0.0021628874)100:0.0402687758,ARAAL:0.0390456680)87:0.0087839473,(ARALY:0.0102268299,ARATH_pac:0.0537625506)100:0.0206539461)100:0.1491500319,(GOSHI:0.0506349176,THECC:0.0384145835)100:0.0479516091)52:0.0161018148,(MANES:0.0669024094,POPTR:0.0822044931)100:0.0306510550)52:0.0155729873,(LOTJA:0.0658247143,MEDTR:0.0793199913)100:0.0829883048)100:0.0178348067,VITVI:0.0847244965)100:0.0208000409,(SOLLC:0.0119603565,SOLTU:0.0097852280)100:0.1302293665)100:0.0537595121,(AMBTC:0.1395028669,(((CHLVA:0.4976237365,KLEFL:0.2552272737)100:0.1260278867,PHYPA:0.2065116872)91:0.0431276060,SELML:0.2253622327)100:0.1658116027)100:0.0413975410)100:0.0568695231,MUSAM:0.1134328826)100:0.1365496801)100:0.0202668972,((MAIZE:0.0264602871,SORBI:0.0161706735)100:0.0195275106,SETIT:0.0273264764)100:0.0168609236);</t>
  </si>
  <si>
    <t>real    5071m3.517s
user    4659m9.738s
sys     425m58.558s</t>
  </si>
  <si>
    <t>real    9m6.187s
user    8m30.222s
sys     0m46.198s</t>
  </si>
  <si>
    <t>real    25m45.798s
user    93m14.756s
sys     1m40.156s</t>
  </si>
  <si>
    <t>(ARATH_pac:0.0766807366,((((((((ERATE:0.0539407473,((MAIZE:0.0263418287,SORBI:0.0161697109)100:0.0195837247,SETIT:0.0273236959)100:0.0170764613)100:0.0201835838,(((((AEGTA:0.0158283981,TRIUA:0.0286158490)100:0.0032330980,WHEAT:0.0013003927)100:0.0092223658,HORVV:0.0158998334)100:0.0371895420,BRADI:0.0346478709)100:0.0403466686,((ORYLO:0.0166736212,(ORYNI:0.0022617281,ORYRU:0.0033536637)100:0.0038110456)100:0.0086465256,ORYPU:0.0123095351)100:0.0484182170)100:0.0119621557)100:0.1373901380,MUSAM:0.1134676729)100:0.0573194429,(AMBTC:0.1376959557,(((CHLVA:0.4916729095,KLEFL:0.2548835262)100:0.1255400113,PHYPA:0.2057669462)94:0.0432192519,SELML:0.2240102875)100:0.1653102462)100:0.0421036221)100:0.0533441259,(SOLLC:0.0123378162,SOLTU:0.0096025047)100:0.1294815938)100:0.0205929427,VITVI:0.0852047344)100:0.0201010691,((GOSHI:0.0504470857,THECC:0.0375960548)100:0.0549600083,(MANES:0.0664007305,POPTR:0.0821776805)100:0.0304150668)70:0.0139144704)70:0.0207364210,(LOTJA:0.0654863671,MEDTR:0.0779157591)100:0.0737954025)100:0.1344432768,(ARAAL:0.0402590880,((BRANA:0.0019311248,BRARP:0.0068375519)92:0.0022899702,BRAOL:0.0040853548)100:0.0391620301)95:0.0098199354);</t>
  </si>
  <si>
    <t>real    4614m33.149s
user    4277m36.297s
sys     351m15.113s</t>
  </si>
  <si>
    <t>real    10m36.717s
user    9m51.554s
sys     0m58.851s</t>
  </si>
  <si>
    <t>real    32m35.640s
user    114m54.530s
sys     1m58.516s</t>
  </si>
  <si>
    <t>(CHLVA:0.4973060599,(((((((((POPTR:0.0815892717,MANES:0.0675297239)100:0.0304503000,(GOSHI:0.0504640038,THECC:0.0376559222)100:0.0557517863)100:0.0145502524,((ARATH_pac:0.0834220903,((BRANA:0.0023129586,BRARP:0.0073643062)94:0.0021867260,BRAOL:0.0041603770)100:0.0398497490)100:0.1359629368,(LOTJA:0.0652470970,MEDTR:0.0814824433)100:0.0743900262)100:0.0220322909)100:0.0196173212,VITVI:0.0859489370)100:0.0211390984,(SOLLC:0.0122254628,SOLTU:0.0097141538)100:0.1312789016)100:0.0550593807,(((((((TRIUA:0.0272869127,AEGTA:0.0173490389)100:0.0030670588,WHEAT:0.0012895674)100:0.0098268293,HORVV:0.0163424983)100:0.0376126109,BRADI:0.0347419720)100:0.0406629212,((ORYLO:0.0161684440,(ORYNI:0.0029265255,ORYRU:0.0029860385)100:0.0038781047)100:0.0085308538,ORYPU:0.0122583979)100:0.0481230819)100:0.0122438699,(ERATE:0.0540913594,((MAIZE:0.0263745253,SORBI:0.0164529932)100:0.0195521873,SETIT:0.0273543328)100:0.0168708028)100:0.0202640654)100:0.1414799462,MUSAM:0.1160079472)100:0.0577564400)100:0.0429279177,AMBTC:0.1403270825)100:0.1668246518,SELML:0.2267346857)96:0.0442381029,PHYPA:0.2094186799)100:0.1241498699,KLEFL:0.2571756744);</t>
  </si>
  <si>
    <t>real    2910m55.915s
user    2721m9.860s
sys     196m46.905s</t>
  </si>
  <si>
    <t>real    16m29.215s
user    15m26.154s
sys     1m23.645s</t>
  </si>
  <si>
    <t>real    49m47.029s
user    173m34.406s
sys     3m23.705s</t>
  </si>
  <si>
    <t>(CHLVA:0.5256089832,(((((((((ORYLO:0.0165060413,(ORYNI:0.0031678322,ORYRU:0.0033217047)100:0.0036765579)100:0.0094096813,ORYPU:0.0128758797)100:0.0530477951,((((AEGTA:0.0170981171,TRIUA:0.0283472107)100:0.0028201143,WHEAT:0.0011505779)100:0.0109762225,HORVV:0.0182091173)100:0.0403598914,BRADI:0.0384956203)100:0.0427186728)100:0.0131278478,(ERATE:0.0585169871,((MAIZE:0.0287240641,SORBI:0.0180975226)100:0.0226671650,SETIT:0.0310921522)100:0.0184509489)100:0.0212644276)100:0.1523743468,MUSAM:0.1261809190)100:0.0637656152,((((ARATH_pac:0.2254131784,(LOTJA:0.0680012607,MEDTR:0.0872255851)100:0.0797017493)88:0.0223774207,((GOSHI:0.0574702809,THECC:0.0417598216)100:0.0624170649,(MANES:0.0769785258,POPTR:0.0892263619)100:0.0326214686)88:0.0167242449)100:0.0207321070,VITVI:0.0939890141)100:0.0234413719,(SOLLC:0.0128770390,SOLTU:0.0104076316)100:0.1421968284)100:0.0612144592)100:0.0461089559,AMBTC:0.1538219416)100:0.1787634020,SELML:0.2482225777)100:0.0480164675,PHYPA:0.2330343367)100:0.1315978685,KLEFL:0.2823604560);</t>
  </si>
  <si>
    <t>real    2155m34.305s
user    2013m52.277s
sys     154m16.428s</t>
  </si>
  <si>
    <t>real    21m40.225s
user    20m2.203s
sys     2m4.022s</t>
  </si>
  <si>
    <t>real    67m44.131s
user    240m18.610s
sys     4m35.813s</t>
  </si>
  <si>
    <t>(CHLVA:0.5332314045,(((((((((((AEGTA:0.0184902240,TRIUA:0.0294778021)100:0.0040571967,WHEAT:0.0014463791)100:0.0112493018,HORVV:0.0189814326)100:0.0416614348,BRADI:0.0399854673)100:0.0428227523,((ORYLO:0.0170644459,(ORYNI:0.0033324943,ORYRU:0.0033619661)100:0.0041515931)100:0.0095925136,ORYPU:0.0137763399)100:0.0543780660)100:0.0135923380,(ERATE:0.0607222865,((MAIZE:0.0295861094,SORBI:0.0186996302)100:0.0234509049,SETIT:0.0327079133)100:0.0195371229)100:0.0216954783)100:0.1559942259,MUSAM:0.1288646170)100:0.0639991265,((((ARATH_pac:0.2374759056,(GOSHI:0.0596608296,THECC:0.0434837713)100:0.0522724500)100:0.0171819335,(MANES:0.0791843703,POPTR:0.0919602167)100:0.0323385100)100:0.0275886459,VITVI:0.0957305764)100:0.0257049813,(SOLLC:0.0129980363,SOLTU:0.0105942756)100:0.1455044241)100:0.0636648432)100:0.0474680330,AMBTC:0.1580096563)100:0.1819127225,SELML:0.2538325156)100:0.0502418949,PHYPA:0.2408300879)100:0.1340852853,KLEFL:0.2883179717);</t>
  </si>
  <si>
    <t>real    1102m27.640s
user    1051m3.584s
sys     59m47.604s</t>
  </si>
  <si>
    <t>real    24m31.555s
user    20m41.657s
sys     2m35.866s</t>
  </si>
  <si>
    <t>real    69m34.104s
user    237m1.090s
sys     8m50.328s</t>
  </si>
  <si>
    <t>(MAIZE:0.0296347289,((((MUSAM:0.1319692793,(((((CHLVA:0.5343200178,KLEFL:0.2936843357)100:0.1382427992,PHYPA:0.2427329356)100:0.0510424687,SELML:0.2549059454)100:0.1803814662,AMBTC:0.1612970719)100:0.0468082296,(ARATH_pac:0.2391480156,((SOLLC:0.0139065929,SOLTU:0.0111132734)100:0.1450736765,VITVI:0.1043672947)92:0.0241366034)100:0.0505566715)100:0.0637435417)100:0.1529906479,(((((AEGTA:0.0175921783,TRIUA:0.0300703211)100:0.0037830312,WHEAT:0.0013322296)100:0.0115173188,HORVV:0.0189275327)100:0.0420082938,BRADI:0.0407841499)100:0.0428156553,((ORYLO:0.0178513783,(ORYNI:0.0032939037,ORYRU:0.0031654743)100:0.0039317557)100:0.0096577795,ORYPU:0.0141855960)100:0.0550876021)100:0.0135145304)100:0.0218533089,ERATE:0.0625024118)100:0.0197971439,SETIT:0.0329851007)100:0.0239373621,SORBI:0.0186037704);</t>
  </si>
  <si>
    <t>real    1008m23.927s
user    959m24.857s
sys     57m7.692s</t>
  </si>
  <si>
    <t>real    25m12.999s
user    21m9.984s
sys     2m52.151s</t>
  </si>
  <si>
    <t>real    69m5.626s
user    232m43.218s
sys     6m27.028s</t>
  </si>
  <si>
    <t>(CHLVA:0.5306928636,(((((((((((AEGTA:0.0181381457,TRIUA:0.0291912252)100:0.0041083254,WHEAT:0.0013268315)100:0.0116642735,HORVV:0.0192675579)100:0.0423285920,BRADI:0.0408777277)100:0.0430654081,((ORYLO:0.0176374779,(ORYNI:0.0032225276,ORYRU:0.0031545825)100:0.0039210198)100:0.0096428323,ORYPU:0.0139600749)100:0.0555223323)100:0.0137391637,(((MAIZE:0.0298282190,SORBI:0.0186375972)100:0.0239016968,SETIT:0.0328404538)100:0.0198282707,ERATE:0.0633883947)100:0.0219264821)100:0.1485114199,MUSAM:0.1351805782)100:0.0630808047,(ARATH_pac:0.2338161861,(SOLLC:0.0135545876,SOLTU:0.0114623348)100:0.1397930734)100:0.0579316774)100:0.0447196394,AMBTC:0.1657631527)100:0.1758093663,SELML:0.2556018897)100:0.0507854615,PHYPA:0.2436623803)100:0.1371459169,KLEFL:0.2940762994);</t>
  </si>
  <si>
    <t>mouse</t>
  </si>
  <si>
    <t>(TRISP:0.3204085146,(((ACYPI:0.2524251953,((AEDAE:0.1219385337,((DROME:0.0377531614,DROMO:0.0400820204)100:0.0954734339,MEGSC:0.1762268343)100:0.0599948019)100:0.0772135521,(ATTCE:0.1536774076,TRICA:0.1462560135)86:0.0304401823)100:0.0373001434)100:0.0936880316,((((AMPQE:0.3003916242,TRIAD:0.2889290715)100:0.0688050226,STRPU:0.2113438631)82:0.0346088348,((((((ANOCA:0.0551834121,CHICK:0.0403117063)100:0.0148759443,((CAVPO:0.0185286562,(MOUSE_ill:0.0068921780,RATNO:0.0069389038)100:0.0135110390)80:0.0036981183,(((HUMAN:0.0035020828,PONAB:0.0104571799)93:0.0004316252,NOMLE:0.0096293310)100:0.0072588844,OTOGA:0.0229895301)99:0.0038635671)100:0.0427584686)100:0.0251282530,XENTR:0.0856795333)100:0.0677963996,PETMA:0.1359822156)100:0.0799075179,(CIOIN:0.0614146175,CIOSA:0.0719018811)100:0.2365763477)99:0.0393261518,BRAFL:0.1856473537)82:0.0284203923)100:0.0376626850,(CAPI1:0.2037089813,(CRAGI:0.1629533724,LOTGI:0.1709573068)100:0.0553659309)100:0.0448951957)100:0.0484367252)100:0.0573813098,SCHMA:0.3913065773)100:0.0926418596,(CAEEL:0.1715971419,PRIPA:0.1985340743)100:0.1633475719);</t>
  </si>
  <si>
    <t>(CRAGI:0.1627817667,((((((((((((PONAB:0.0103402487,HUMAN:0.0031938349)100:0.0008320493,NOMLE:0.0094632989)100:0.0078940895,OTOGA:0.0227262407)99:0.0044692752,(CAVPO:0.0180299045,MOUSE_ill:0.0189022766)59:0.0031051560)100:0.0431787403,(ANOCA:0.0550182582,CHICK:0.0404013643)100:0.0150225684)100:0.0247546833,XENTR:0.0855164795)100:0.0682991158,PETMA:0.1378885670)100:0.0806338311,(CIOIN:0.0628106312,CIOSA:0.0719656224)100:0.2378159715)100:0.0401816939,BRAFL:0.1877757625)79:0.0285139132,((AMPQE:0.3003984840,TRIAD:0.2900695001)100:0.0689928699,STRPU:0.2128869682)78:0.0346787074)100:0.0387764532,((ACYPI:0.2533440752,((AEDAE:0.1223301819,((DROME:0.0375406430,DROMO:0.0405965074)100:0.0951345766,MEGSC:0.1763665514)100:0.0596267782)100:0.0768093044,(ATTCE:0.1544430088,TRICA:0.1464474359)88:0.0312229069)100:0.0374935325)100:0.0946925377,(((CAEEL:0.1725107421,PRIPA:0.1984820946)100:0.1620987645,TRISP:0.3243004522)100:0.0923783986,SCHMA:0.3938769708)99:0.0569397997)99:0.0481430723)99:0.0455038800,CAPI1:0.2048806257)100:0.0554518442,LOTGI:0.1713350204);</t>
  </si>
  <si>
    <t>(MEGSC:0.1443525481,(((ACYPI:0.2473276559,((((AMPQE:0.2930397395,TRIAD:0.3360012471)100:0.0922837145,((((((ANOCA:0.0531268368,CHICK:0.0436764822)98:0.0119825031,MOUSE_ill:0.0509126174)100:0.0195250665,XENTR:0.0791275154)100:0.0677259215,PETMA:0.1574536720)100:0.0757366379,(CIOIN:0.0410098703,CIOSA:0.0711243620)100:0.2449700451)100:0.0473045575,(BRAFL:0.1700391031,STRPU:0.2270436546)79:0.0322955431)96:0.0294842147)86:0.0330731741,(CAPI1:0.1991901000,(CRAGI:0.1769822462,LOTGI:0.1975775285)100:0.0463387548)100:0.0413401418)88:0.0458428432,(((CAEEL:0.1893597242,PRIPA:0.1898002061)100:0.1637256709,TRISP:0.3326455623)100:0.0879583988,SCHMA:0.3985263821)100:0.0786822413)100:0.0959046672)82:0.0323095803,(ATTCE:0.1453470813,TRICA:0.1362707507)93:0.0319320678)100:0.0735274956,AEDAE:0.1311447988)100:0.0635195479,(DROME:0.0342225645,DROMO:0.0388504825)100:0.1028967831);</t>
  </si>
  <si>
    <t>(MEGSC:0.1426372356,(((ACYPI:0.2603530825,((((AMPQE:0.2973840478,TRIAD:0.3443962778)100:0.0970176611,((BRAFL:0.1702921123,STRPU:0.2297356815)62:0.0315433907,((CIOIN:0.0431506519,CIOSA:0.0753308618)100:0.2376814060,((MOUSE_ill:0.0588044159,XENTR:0.0754478814)100:0.0717387292,PETMA:0.1510797250)100:0.0744695822)99:0.0448202957)80:0.0283263261)72:0.0322970192,(CAPI1:0.1978630224,(CRAGI:0.1716676098,LOTGI:0.1942917345)100:0.0465853079)100:0.0417057993)74:0.0440620515,(((CAEEL:0.1824277357,PRIPA:0.1808728547)100:0.1664313408,TRISP:0.3390277570)100:0.0965497154,SCHMA:0.4056838285)100:0.0775542469)100:0.0945808930)90:0.0333647401,(ATTCE:0.1518879105,TRICA:0.1358956232)84:0.0289189525)100:0.0748955280,AEDAE:0.1309217087)100:0.0654829743,(DROME:0.0379870756,DROMO:0.0422394572)100:0.1016874979);</t>
  </si>
  <si>
    <t>(CRAGI:0.1686717084,((((ACYPI:0.2663576440,((AEDAE:0.1299869499,((DROME:0.0381698828,DROMO:0.0416015533)100:0.1054112515,MEGSC:0.1475884778)100:0.0605101706)100:0.0754623906,(ATTCE:0.1514489776,TRICA:0.1526737461)86:0.0295787848)97:0.0346400405)100:0.0937237375,(((CAEEL:0.1828720015,PRIPA:0.1768722932)100:0.1631626563,TRISP:0.3556427210)100:0.0984167109,SCHMA:0.4116690632)100:0.0717957591)78:0.0447082788,((AMPQE:0.2922422391,TRIAD:0.3387952484)100:0.0938626200,((BRAFL:0.1704248660,STRPU:0.2312000609)84:0.0338669134,((CIOIN:0.0454875869,CIOSA:0.0742270414)100:0.2321621423,(MOUSE_ill:0.1142042301,PETMA:0.1479500290)100:0.0759876406)100:0.0472400248)86:0.0267318217)76:0.0325654739)100:0.0431108634,CAPI1:0.1965667205)100:0.0474149136,LOTGI:0.1925875422);</t>
  </si>
  <si>
    <t>(STRPU:0.2304151969,((((ACYPI:0.2549450922,((AEDAE:0.1219521065,((DROME:0.0376044573,DROMO:0.0424945331)100:0.0900508953,MEGSC:0.1788540216)100:0.0563878262)100:0.0729100942,(ATTCE:0.1540329867,TRICA:0.1545964845)96:0.0289413630)98:0.0346208147)100:0.0866880112,(((CAEEL:0.1631701311,PRIPA:0.1654933063)100:0.1556491963,TRISP:0.3147304835)100:0.0856649964,SCHMA:0.3926197858)100:0.0612829338)91:0.0428247063,(CAPI1:0.2027758553,(CRAGI:0.1675758381,LOTGI:0.1696323959)100:0.0526045446)100:0.0419683211)89:0.0354601819,((AMPQE:0.2914306938,TRIAD:0.3011657176)100:0.0792284425,((CIOIN:0.0639049503,CIOSA:0.0757049059)100:0.2155325847,MOUSE_ill:0.1711841208)98:0.0404724780)51:0.0257666637)96:0.0372409097,BRAFL:0.1685315569);</t>
  </si>
  <si>
    <t>(MEGSC:0.1691218833,(((ACYPI:0.2514731657,(((((AMPQE:0.2887707598,TRIAD:0.2828613627)100:0.0737671529,STRPU:0.2244839209)76:0.0319037950,(BRAFL:0.1629757017,MOUSE_ill:0.1948889459)92:0.0368878740)92:0.0331268760,(CAPI1:0.1958069749,(CRAGI:0.1595353352,LOTGI:0.1689317868)100:0.0517124274)100:0.0427228751)94:0.0442688689,(((CAEEL:0.1637116772,PRIPA:0.1668062422)100:0.1536478582,TRISP:0.3128157496)100:0.0774650772,SCHMA:0.3966604591)100:0.0618897468)100:0.0837363088)100:0.0337427969,(ATTCE:0.1606554115,TRICA:0.1563966594)100:0.0321862764)100:0.0752884194,AEDAE:0.1256284843)100:0.0582386414,(DROME:0.0403902661,DROMO:0.0435956045)100:0.0886399218);</t>
  </si>
  <si>
    <t>(CHICK:0.0436145075,((((((((((((MEGSC:0.1744300571,(DROME:0.0380732777,DROMO:0.0393934820)100:0.0915557996)100:0.0550894775,AEDAE:0.1214723421)100:0.0761296857,(ATTCE:0.1520823558,TRICA:0.1436295965)65:0.0291069396)100:0.0398611992,ACYPI:0.2430549174)100:0.0968142169,(((CAEEL:0.1777530622,PRIPA:0.2055157041)100:0.1717787645,TRISP:0.3222791069)100:0.0909490766,SCHMA:0.4346753604)100:0.0631226096)100:0.0454614889,(CAPI1:0.2046394780,(CRAGI:0.1654258001,LOTGI:0.1747235497)100:0.0572323580)100:0.0502345964)100:0.0423036742,((AMPQE:0.3176128571,TRIAD:0.3108176844)100:0.0735334921,STRPU:0.2248363840)98:0.0366710110)99:0.0310297533,BRAFL:0.1941160498)100:0.0415091290,(CIOIN:0.0629765868,CIOSA:0.0722491985)100:0.2412729414)100:0.0833539567,PETMA:0.1362270428)100:0.0709614214,XENTR:0.0870902434)100:0.0249732137,((CAVPO:0.0183712046,(MOUSE_ill:0.0068242602,RATNO:0.0086888484)100:0.0145755832)74:0.0038267802,(((HUMAN:0.0032584909,PONAB:0.0070880423)95:0.0005982183,NOMLE:0.0084368146)100:0.0079355886,OTOGA:0.0248936148)100:0.0041407043)100:0.0457684523)100:0.0142673236,ANOCA:0.0554499040);</t>
  </si>
  <si>
    <t>(CRAGI:0.1682036350,(((((((XENTR:0.0859631070,((ANOCA:0.0553593058,CHICK:0.0434903421)100:0.0143514155,((CAVPO:0.0190359187,(((HUMAN:0.0032036818,PONAB:0.0070383838)96:0.0006852219,NOMLE:0.0082440754)100:0.0082523930,OTOGA:0.0247832797)100:0.0057408458)67:0.0050077576,MOUSE_ill:0.0176726758)100:0.0444263760)100:0.0253489857)100:0.0711193217,PETMA:0.1369829375)100:0.0852027109,(CIOIN:0.0641089461,CIOSA:0.0723263612)100:0.2423941152)100:0.0416771571,BRAFL:0.1956887149)99:0.0312401159,((AMPQE:0.3170794157,TRIAD:0.3122284831)100:0.0730697688,STRPU:0.2254146323)98:0.0373159894)100:0.0428761948,((ACYPI:0.2434973225,((AEDAE:0.1214491752,((DROME:0.0379942231,DROMO:0.0398282519)100:0.0911830055,MEGSC:0.1747576609)100:0.0547098534)100:0.0756488883,(ATTCE:0.1526181749,TRICA:0.1441994705)75:0.0296018125)100:0.0399268629)100:0.0978631426,(((CAEEL:0.1785242827,PRIPA:0.2051071451)100:0.1692271212,TRISP:0.3262682446)100:0.0913202174,SCHMA:0.4356887704)100:0.0626276714)100:0.0446571390)100:0.0501639827,CAPI1:0.2061258195)100:0.0560189260,LOTGI:0.1752683275);</t>
  </si>
  <si>
    <t>(CRAGI:0.1808069072,((((ACYPI:0.2619102930,((AEDAE:0.1337366926,((DROME:0.0381545557,DROMO:0.0395855357)100:0.1018267249,MEGSC:0.1517132573)100:0.0632799238)100:0.0782551212,(ATTCE:0.1540667597,TRICA:0.1426027757)98:0.0343021525)100:0.0384718042)100:0.0964071914,(((CAEEL:0.1917017837,PRIPA:0.1929409705)100:0.1717066543,TRISP:0.3423273504)100:0.0846497844,SCHMA:0.4189153962)100:0.0771261510)98:0.0455978132,((AMPQE:0.3180364970,TRIAD:0.3222068861)100:0.0949129493,((((((ANOCA:0.0544186804,CHICK:0.0458325396)100:0.0136007613,MOUSE_ill:0.0515376255)100:0.0205271443,XENTR:0.0824406490)100:0.0717071225,PETMA:0.1604029536)100:0.0845411911,(CIOIN:0.0440515146,CIOSA:0.0720270818)100:0.2472429603)100:0.0483757185,(BRAFL:0.1811076658,STRPU:0.2274354163)68:0.0323233095)93:0.0319342168)98:0.0352283382)100:0.0458879509,CAPI1:0.2105303764)100:0.0494547376,LOTGI:0.1953169796);</t>
  </si>
  <si>
    <t>(CIOSA:0.0725862155,((((((ACYPI:0.2560739588,((AEDAE:0.1279638208,((DROME:0.0392921174,DROMO:0.0401483819)100:0.0958526960,MEGSC:0.1386599982)100:0.0633162831)100:0.0748705657,(ATTCE:0.1522474773,TRICA:0.1380484516)87:0.0302802913)100:0.0394776246)100:0.0932567893,(((CAEEL:0.1781300433,PRIPA:0.1777954227)100:0.1685466987,TRISP:0.3372914040)100:0.0852075063,SCHMA:0.3989015281)100:0.0755534803)79:0.0434561776,(CAPI1:0.2026818259,(CRAGI:0.1654312883,LOTGI:0.1850480672)100:0.0490438641)100:0.0446578629)78:0.0316336767,(AMPQE:0.3164596867,TRIAD:0.3128850153)100:0.0943312580)88:0.0317350307,(BRAFL:0.1749671660,STRPU:0.2225208171)51:0.0305837093)100:0.0449355775,((MOUSE_ill:0.0595336897,XENTR:0.0844993831)100:0.0691284477,PETMA:0.1520796126)100:0.0797849798)100:0.2341827113,CIOIN:0.0459563090);</t>
  </si>
  <si>
    <t>(TRISP:0.3575206458,(((ACYPI:0.2585297755,((AEDAE:0.1268405325,((DROME:0.0388900845,DROMO:0.0391436674)100:0.0987334377,MEGSC:0.1404625296)100:0.0585475344)100:0.0741494738,(ATTCE:0.1500122594,TRICA:0.1499695462)84:0.0311017795)100:0.0404218201)100:0.0910500711,(((AMPQE:0.3066415684,TRIAD:0.3060223064)100:0.0914456464,((BRAFL:0.1720437513,STRPU:0.2232771560)64:0.0315650906,((CIOIN:0.0464999986,CIOSA:0.0732773468)100:0.2277209442,(MOUSE_ill:0.1115383331,PETMA:0.1476181559)100:0.0776343619)100:0.0456000792)89:0.0293350242)87:0.0314290570,(CAPI1:0.1990580218,(CRAGI:0.1609122643,LOTGI:0.1826732972)100:0.0484676611)100:0.0462928857)87:0.0437248976)100:0.0711884690,SCHMA:0.4081940952)100:0.0855357405,(CAEEL:0.1793401011,PRIPA:0.1748357033)100:0.1655722126);</t>
  </si>
  <si>
    <t>(CIOIN:0.0611608388,((((((ACYPI:0.2382942813,((AEDAE:0.1180081519,((DROME:0.0378762281,DROMO:0.0394756498)100:0.0832910552,MEGSC:0.1707725906)100:0.0538431214)100:0.0725393841,(ATTCE:0.1503889790,TRICA:0.1441983372)81:0.0283750034)100:0.0382919117)100:0.0895528012,(((CAEEL:0.1620497584,PRIPA:0.1697383960)100:0.1639570791,TRISP:0.3184755557)100:0.0805980426,SCHMA:0.4110871712)100:0.0622500985)100:0.0415768074,(CAPI1:0.1990647597,(CRAGI:0.1580530405,LOTGI:0.1607069769)100:0.0552048094)100:0.0456684886)100:0.0380236186,((AMPQE:0.3057582718,TRIAD:0.2937271850)100:0.0748114332,STRPU:0.2277652258)89:0.0343931356)89:0.0319642793,BRAFL:0.1814570779)100:0.0427327478,MOUSE_ill:0.1678695633)100:0.2144699385,CIOSA:0.0754517824);</t>
  </si>
  <si>
    <t>(CRAGI:0.1607994631,((((ACYPI:0.2448382569,((AEDAE:0.1247822081,((DROME:0.0410040760,DROMO:0.0423461352)100:0.0867362152,MEGSC:0.1729264114)100:0.0569729441)100:0.0747225122,(ATTCE:0.1579546681,TRICA:0.1488827730)94:0.0307368085)100:0.0369507860)100:0.0888201523,(((CAEEL:0.1677547984,PRIPA:0.1786805311)100:0.1657719212,TRISP:0.3118609547)100:0.0771301441,SCHMA:0.4131211827)100:0.0637148317)100:0.0435503249,(((AMPQE:0.3070923979,TRIAD:0.2829564771)100:0.0759292168,STRPU:0.2369174535)96:0.0350658463,(BRAFL:0.1724809829,MOUSE_ill:0.1961311692)100:0.0388530584)100:0.0377291196)100:0.0468345791,CAPI1:0.1990737738)100:0.0533163538,LOTGI:0.1674491801);</t>
  </si>
  <si>
    <t>(TRISP:0.3571570022,(((((((CIOSA:0.0720529876,CIOIN:0.0611011413)100:0.2672724336,((((ANOCA:0.0533619313,CHICK:0.0414446414)100:0.0141447405,((CAVPO:0.0180570699,(((HUMAN:0.0029419614,PONAB:0.0077144337)96:0.0005543351,NOMLE:0.0088071466)100:0.0077434735,OTOGA:0.0236476309)100:0.0055739960)52:0.0040949442,(MOUSE_ill:0.0071098049,RATNO:0.0080256494)100:0.0131924003)100:0.0452363267)100:0.0251692330,XENTR:0.0870889658)100:0.0749996007,PETMA:0.1385123819)100:0.0878669890)100:0.0419963785,BRAFL:0.1978265298)99:0.0337912540,((AMPQE:0.3366741149,TRIAD:0.3251146158)100:0.0759555502,STRPU:0.2427750317)99:0.0381594761)100:0.0429561463,(CAPI1:0.2119705645,(CRAGI:0.1707180510,LOTGI:0.1764207573)100:0.0593660569)100:0.0509189852)100:0.0477806756,(ACYPI:0.2566346877,(((AEDAE:0.1273185545,((DROME:0.0428537207,DROMO:0.0434390587)100:0.0969821955,MEGSC:0.1739682240)100:0.0602334725)100:0.0837644569,TRICA:0.1603492648)81:0.0294112463,ATTCE:0.1656400373)100:0.0414191349)100:0.1073818665)100:0.0713000746,SCHMA:0.4706600119)100:0.0963508902,(CAEEL:0.1974396735,PRIPA:0.2136167051)100:0.1867124216);</t>
  </si>
  <si>
    <t>(TRISP:0.3601605042,((((((((((((((PONAB:0.0076779237,HUMAN:0.0028995935)99:0.0006154601,NOMLE:0.0086397991)100:0.0081457242,OTOGA:0.0234894990)100:0.0054028860,CAVPO:0.0181342057)94:0.0057169159,MOUSE_ill:0.0186672955)100:0.0445548509,(ANOCA:0.0533359635,CHICK:0.0415016818)100:0.0142166620)100:0.0256355128,XENTR:0.0858893188)100:0.0749571815,PETMA:0.1387664876)100:0.0886099530,(CIOIN:0.0624792977,CIOSA:0.0721208654)100:0.2675870179)100:0.0427743931,BRAFL:0.1986582588)100:0.0337975382,((AMPQE:0.3359941056,TRIAD:0.3264677831)100:0.0748473588,STRPU:0.2426705852)99:0.0387559571)100:0.0434788594,(CAPI1:0.2129297741,(CRAGI:0.1730504091,LOTGI:0.1769015358)100:0.0588830922)100:0.0502731253)100:0.0473267764,(ACYPI:0.2576396884,(((AEDAE:0.1271214756,((DROME:0.0425596993,DROMO:0.0438770065)100:0.0966246899,MEGSC:0.1744064920)100:0.0604470387)100:0.0836061318,TRICA:0.1609876038)71:0.0290895726,ATTCE:0.1665387868)100:0.0411877433)100:0.1079256256)100:0.0705748615,SCHMA:0.4699888775)100:0.0955324139,(CAEEL:0.1982520731,PRIPA:0.2134080630)100:0.1854549364);</t>
  </si>
  <si>
    <t>(CRAGI:0.1818424476,((((ACYPI:0.2638159093,((AEDAE:0.1311091075,((DROME:0.0425541451,DROMO:0.0431441690)100:0.1000259101,MEGSC:0.2019390801)100:0.0609574733)100:0.0774328285,(ATTCE:0.1563579932,TRICA:0.1467818009)92:0.0338894054)100:0.0417614239)100:0.0998703947,(((CAEEL:0.1899172941,PRIPA:0.2048584072)100:0.1740003315,TRISP:0.3410399931)100:0.0928789097,SCHMA:0.4174839906)100:0.0708965087)98:0.0459411162,((AMPQE:0.3232465407,TRIAD:0.3165193166)100:0.0929728834,((((((ANOCA:0.0526729300,CHICK:0.0470605645)100:0.0142246942,MOUSE_ill:0.0599704642)100:0.0220630485,XENTR:0.0868331035)100:0.0735821102,PETMA:0.1532020385)100:0.0848508307,(CIOIN:0.0609035874,CIOSA:0.0809747306)100:0.2552761532)100:0.0488778927,(BRAFL:0.1829025872,STRPU:0.2244975242)88:0.0336884581)100:0.0324376687)98:0.0353758152)100:0.0478923987,CAPI1:0.2126399630)100:0.0562448758,LOTGI:0.1882064573);</t>
  </si>
  <si>
    <t>(CRAGI:0.1665732233,((((ACYPI:0.2562778071,((AEDAE:0.1254894803,((DROME:0.0433297787,DROMO:0.0425412565)100:0.0940928188,MEGSC:0.1788603704)100:0.0592630429)100:0.0728118924,(ATTCE:0.1519849920,TRICA:0.1404834143)84:0.0302543302)100:0.0408507521)100:0.0945653999,(((CAEEL:0.1757042071,PRIPA:0.1867713281)100:0.1676737088,TRISP:0.3356443013)100:0.0909390412,SCHMA:0.3927608807)100:0.0684738082)84:0.0432847811,((AMPQE:0.3142446156,TRIAD:0.3073227639)100:0.0912199591,((BRAFL:0.1741266345,STRPU:0.2178989280)57:0.0316937745,((CIOIN:0.0597820930,CIOSA:0.0813998666)100:0.2399666320,((MOUSE_ill:0.0676317357,XENTR:0.0859921991)100:0.0711005097,PETMA:0.1480764257)100:0.0794458452)100:0.0447540376)74:0.0308267471)84:0.0324883054)100:0.0461383737,CAPI1:0.2026120304)100:0.0546458823,LOTGI:0.1767679709);</t>
  </si>
  <si>
    <t>(MEGSC:0.1790692763,(((ACYPI:0.2572375249,((((AMPQE:0.3077497709,TRIAD:0.3021831024)100:0.0889684057,((BRAFL:0.1715418536,STRPU:0.2189349559)70:0.0333487769,((CIOIN:0.0590496303,CIOSA:0.0817855644)100:0.2338976733,(MOUSE_ill:0.1204850697,PETMA:0.1443739290)100:0.0807057223)100:0.0453617882)79:0.0287452231)87:0.0316729814,(CAPI1:0.2011085509,(CRAGI:0.1616521084,LOTGI:0.1763506042)100:0.0537019321)100:0.0474787403)88:0.0434674734,(((CAEEL:0.1766670642,PRIPA:0.1840352139)100:0.1648973700,TRISP:0.3515742220)100:0.0903330022,SCHMA:0.3961878559)100:0.0658567648)100:0.0919394105)100:0.0418499483,(ATTCE:0.1496020249,TRICA:0.1506886080)76:0.0304850396)100:0.0723329420,AEDAE:0.1235423235)100:0.0562923492,(DROME:0.0427228254,DROMO:0.0415644998)100:0.0965624238);</t>
  </si>
  <si>
    <t>(TRISP:0.3446181806,(((ACYPI:0.2469078662,(((AEDAE:0.1294442432,((DROME:0.0426602890,DROMO:0.0430602091)100:0.0870355072,MEGSC:0.1722922958)100:0.0569650220)100:0.0782613658,TRICA:0.1543200145)74:0.0281268349,ATTCE:0.1612072834)100:0.0388323967)100:0.0970261457,((((AMPQE:0.3213023576,TRIAD:0.2988761634)100:0.0787303005,STRPU:0.2341219613)89:0.0347549935,(BRAFL:0.1840683773,((CIOIN:0.0600896271,CIOSA:0.0784596035)100:0.2356321569,MOUSE_ill:0.1836631407)100:0.0437318408)89:0.0319760160)100:0.0395106635,(CAPI1:0.2019096238,(CRAGI:0.1633024554,LOTGI:0.1650526447)100:0.0570822281)100:0.0473353120)100:0.0434768334)100:0.0657395471,SCHMA:0.4252622044)100:0.0888193087,(CAEEL:0.1808265123,PRIPA:0.1815222747)100:0.1779645724);</t>
  </si>
  <si>
    <t>(MEGSC:0.1656542580,((((ACYPI:0.2431339872,(((((AMPQE:0.3131983300,TRIAD:0.2890797413)100:0.0782745204,STRPU:0.2303752954)99:0.0358966799,(BRAFL:0.1696864445,MOUSE_ill:0.2032330343)100:0.0394483470)100:0.0371590932,(CAPI1:0.1952084542,(CRAGI:0.1598150017,LOTGI:0.1652923583)100:0.0538699700)100:0.0468189125)100:0.0433473373,(((CAEEL:0.1812517737,PRIPA:0.1863554842)100:0.1764057464,TRISP:0.3318186394)100:0.0832192904,SCHMA:0.4171016409)100:0.0680812504)100:0.0931995457)100:0.0372138366,ATTCE:0.1614150815)58:0.0282645449,TRICA:0.1521355906)100:0.0768945190,AEDAE:0.1281647046)100:0.0581175792,(DROME:0.0428875265,DROMO:0.0436826473)100:0.0876552367);</t>
  </si>
  <si>
    <t>yeast</t>
  </si>
  <si>
    <t>(YEAST_ont:0.1451358475,(((((((CREFR:0.4194871630,CAPO3:0.3649206311)97:0.0572144216,(MONBE:0.2790550564,SALR5:0.2912290687)100:0.2155026294)100:0.1478507016,(BATDE:0.2692523593,SPIPN:0.2162678811)100:0.1482046347)100:0.1509765470,SCHPO:0.3891599736)100:0.0637008523,((((((ASPAC:0.0793553577,EMENI:0.0969350051)100:0.0239537395,ASPGL:0.0985900430)100:0.0605504141,TALSN:0.1312317717)100:0.1171848568,(AURPU:0.1886310620,COCLU:0.1924480786)100:0.0629582479)100:0.0324260939,(BOTFB:0.1533256752,((COLSU:0.1215527984,(GIBZA:0.1104325076,HYPJE:0.1127166353)100:0.0566536714)100:0.0427389274,CRYPA:0.1568970567)100:0.0784383224)100:0.0700019685)100:0.0957005263,TUBMM:0.2335349428)100:0.1343355944)100:0.2033552008,DEKBR:0.3417295694)88:0.0514762151,((LODEL:0.1588854268,CANAW:0.1180452272)100:0.0743799686,(CANTE:0.2053126324,DEBHA:0.1379773089)72:0.0406618403)100:0.1471397619)100:0.1416287258,CANGA:0.1890118050);</t>
  </si>
  <si>
    <t>(YEAST_ont:0.2371247392,((((((MONBE:0.2823384776,SALR5:0.2918244594)100:0.2173556346,(CAPO3:0.3626713529,CREFR:0.4211693735)81:0.0558799295)100:0.1485671382,(BATDE:0.2750260939,SPIPN:0.2182445351)100:0.1472867323)100:0.1508342496,SCHPO:0.4020747769)100:0.0631242226,((((((ASPAC:0.0798765896,EMENI:0.0971456862)100:0.0238088364,ASPGL:0.0993739718)100:0.0607863889,TALSN:0.1312250762)100:0.1177557863,(AURPU:0.1906270594,COCLU:0.1942748420)100:0.0629085554)100:0.0320112076,(BOTFB:0.1549204123,((COLSU:0.1219801656,(GIBZA:0.1105707064,HYPJE:0.1134608136)100:0.0570780789)100:0.0429033796,CRYPA:0.1572310875)100:0.0799449649)100:0.0699513104)100:0.0956396699,TUBMM:0.2339130613)100:0.1339241499)100:0.2128898386,(((CANAW:0.1185727636,LODEL:0.1621775119)100:0.0909443425,DEBHA:0.1448245902)90:0.0448855380,CANTE:0.1888401648)99:0.1572985175)42:0.0769594828,DEKBR:0.2705875230);</t>
  </si>
  <si>
    <t>(YEAST_ont:0.2166549087,((((((((ASPAC:0.0777786799,EMENI:0.0957860293)100:0.0237003636,ASPGL:0.0976755658)100:0.0596352021,TALSN:0.1282842357)100:0.1163364103,(AURPU:0.1882927664,COCLU:0.1926852983)100:0.0626164642)100:0.0316942864,(BOTFB:0.1526782118,((COLSU:0.1213484899,(GIBZA:0.1093070589,HYPJE:0.1118225303)100:0.0555490266)100:0.0436194927,CRYPA:0.1560459374)100:0.0771319051)100:0.0699494516)100:0.0947473291,TUBMM:0.2285423570)100:0.1441468396,((BATDE:0.2759213279,SPIPN:0.2142670711)100:0.1440272539,((CAPO3:0.3674233534,CREFR:0.4222056275)93:0.0571481453,(MONBE:0.2844298584,SALR5:0.2979206768)100:0.2171744855)100:0.1514475938)100:0.1628003266)96:0.0684311158,SCHPO:0.3848491048)100:0.1863817858,DEKBR:0.2928388733);</t>
  </si>
  <si>
    <t>(YEAST_ont:0.3328981137,(SCHPO:0.4192978657,((BATDE:0.2819826982,SPIPN:0.2194319598)100:0.1435620980,((CAPO3:0.3725378970,CREFR:0.4295280836)83:0.0573984896,(MONBE:0.2897019710,SALR5:0.3058434694)100:0.2210977052)100:0.1549945300)100:0.1555977395)72:0.1097619084,((((COCLU:0.1994023140,AURPU:0.1933556688)100:0.0636468563,(((ASPAC:0.0808381474,EMENI:0.0986243194)100:0.0242689177,ASPGL:0.0999537859)100:0.0617695756,TALSN:0.1322545977)100:0.1206068700)100:0.0324859123,(BOTFB:0.1572132752,((COLSU:0.1238745678,(GIBZA:0.1109094054,HYPJE:0.1148149392)100:0.0576968401)100:0.0450094612,CRYPA:0.1595772970)100:0.0804497789)100:0.0716274937)100:0.0984192938,TUBMM:0.2314118892)100:0.0477212844);</t>
  </si>
  <si>
    <t>(YEAST_ont:0.3110784715,((BATDE:0.2734268840,SPIPN:0.2117017901)100:0.1406642957,((CAPO3:0.3648204282,CREFR:0.4097722747)86:0.0577479210,(MONBE:0.3002804065,SALR5:0.3140634467)100:0.2128172446)100:0.1448900804)99:0.1360017155,SCHPO:0.3638833264);</t>
  </si>
  <si>
    <t>(YEAST_ont:0.3822082102,(BATDE:0.2873670009,SPIPN:0.2241093684)100:0.2128737083,(CAPO3:0.3756876130,(CREFR:0.4368949364,(MONBE:0.3140714395,SALR5:0.3219846667)100:0.2195267272)85:0.0621128241)97:0.0487701438);</t>
  </si>
  <si>
    <t>(CAPO3:0.2352321789,CREFR:0.2449339111,((MONBE:0.1380742231,SALR5:0.2164613735)98:0.1073440132,YEAST_ont:0.4225216461)56:0.0666307541);</t>
  </si>
  <si>
    <t>(YEAST_ill:0.1369612355,((((((((ASPGL:0.1000988946,(ASPAC:0.0804589070,EMENI:0.0982149784)100:0.0242752030)100:0.0611711947,TALSN:0.1323202784)100:0.1179171361,(AURPU:0.1893414118,COCLU:0.1933730763)100:0.0633311602)100:0.0323820491,(BOTFB:0.1550590831,((COLSU:0.1225491038,(GIBZA:0.1111800406,HYPJE:0.1137604184)100:0.0568985115)100:0.0431227205,CRYPA:0.1584603321)100:0.0787956882)100:0.0703087816)100:0.0966930421,TUBMM:0.2354408786)100:0.1359089691,(((BATDE:0.2710398023,SPIPN:0.2174347608)100:0.1483400980,((CAPO3:0.3650942108,CREFR:0.4192387986)95:0.0566800973,(MONBE:0.2800795186,SALR5:0.2910367935)100:0.2158681102)100:0.1479003412)100:0.1522823206,SCHPO:0.3918344283)100:0.0638054254)100:0.2047191356,DEKBR:0.3429602630)98:0.0524215044,((CANAW:0.1188203198,LODEL:0.1602737065)100:0.0746672962,(CANTE:0.2068792049,DEBHA:0.1389022546)75:0.0409040262)100:0.1486572678)100:0.1949327817,CANGA:0.1483777830);</t>
  </si>
  <si>
    <t>(BOTFB:0.1570384655,(((((ASPAC:0.0808722832,EMENI:0.0983505453)100:0.0241561989,ASPGL:0.1005883633)100:0.0611796030,TALSN:0.1324159483)100:0.1185096320,(AURPU:0.1910165724,COCLU:0.1949323719)100:0.0632835464)100:0.0321862908,(((((BATDE:0.2762476552,SPIPN:0.2196422118)100:0.1477346559,((CAPO3:0.3615561701,CREFR:0.4210353180)87:0.0558248677,(MONBE:0.2838723266,SALR5:0.2917545084)100:0.2161814876)100:0.1487927649)100:0.1516780438,SCHPO:0.4042331802)100:0.0631257221,(((((CANAW:0.1194175361,LODEL:0.1628699172)100:0.0910105799,DEBHA:0.1457002230)84:0.0446612228,CANTE:0.1907317074)100:0.1253583536,YEAST_ill:0.2943678105)100:0.0448673124,DEKBR:0.3483444005)100:0.2126615405)100:0.1359512777,TUBMM:0.2355847220)100:0.0967768177)100:0.0700110611,((COLSU:0.1234527183,(GIBZA:0.1113242965,HYPJE:0.1146916606)100:0.0573284154)100:0.0433280867,CRYPA:0.1589634740)100:0.0804020204);</t>
  </si>
  <si>
    <t>(YEAST_ill:0.2797130360,((((((((ASPAC:0.0795778971,EMENI:0.0975769934)100:0.0239482014,ASPGL:0.0993102369)100:0.0604293508,TALSN:0.1295576532)100:0.1175392574,(AURPU:0.1898136716,COCLU:0.1941273995)100:0.0631086971)100:0.0320350366,(BOTFB:0.1540581701,((COLSU:0.1228626556,(GIBZA:0.1103312100,HYPJE:0.1136818823)100:0.0561827142)100:0.0437051595,CRYPA:0.1579677924)100:0.0783852500)100:0.0703126864)100:0.0960645327,TUBMM:0.2313904175)100:0.1436777997,((BATDE:0.2790028613,SPIPN:0.2175160768)100:0.1443438021,((CAPO3:0.3684111187,CREFR:0.4221682449)80:0.0560428321,(MONBE:0.2842620638,SALR5:0.2968778330)100:0.2169662984)100:0.1506917730)100:0.1671701055)62:0.0664905520,SCHPO:0.3907773215)100:0.1786690068,DEKBR:0.3159640955);</t>
  </si>
  <si>
    <t>(YEAST_ill:0.4141770350,((((MONBE:0.2901057933,SALR5:0.3050695760)100:0.2207510145,(CAPO3:0.3736371077,CREFR:0.4295528079)70:0.0564533298)100:0.1539786584,(BATDE:0.2840140858,SPIPN:0.2219936106)100:0.1442530007)100:0.1614217418,(((BOTFB:0.1585385125,((COLSU:0.1253393873,(GIBZA:0.1117758384,HYPJE:0.1160256317)100:0.0582284073)100:0.0451183756,CRYPA:0.1611589685)100:0.0814313351)100:0.0718104955,((((ASPAC:0.0825339838,EMENI:0.1001194586)100:0.0245033329,ASPGL:0.1012818417)100:0.0623419220,TALSN:0.1332472860)100:0.1218984180,(AURPU:0.1942332014,COCLU:0.2003772751)100:0.0640514219)100:0.0328904293)100:0.0992767443,TUBMM:0.2336735786)100:0.1539002851)95:0.0655611838,SCHPO:0.3673333581);</t>
  </si>
  <si>
    <t>(YEAST_ill:0.4073571216,((BATDE:0.2734686018,SPIPN:0.2133280155)100:0.1422012857,((CAPO3:0.3617568949,CREFR:0.4105121759)98:0.0580030347,(MONBE:0.2991901789,SALR5:0.3103946366)100:0.2143518736)100:0.1425211752)100:0.1609443358,SCHPO:0.3537892447);</t>
  </si>
  <si>
    <t>(BATDE:0.2866446832,((CAPO3:0.3746159646,(CREFR:0.4336897413,(MONBE:0.3134773315,SALR5:0.3194307098)100:0.2201108616)47:0.0598034131)100:0.1235920234,YEAST_ill:0.5081864739)100:0.1456888204,SPIPN:0.2257902405);</t>
  </si>
  <si>
    <t>(CAPO3:0.2935360526,CREFR:0.3297219360,((MONBE:0.2145330045,SALR5:0.2307335651)100:0.1578703458,YEAST_ill:0.5339515562)53:0.0579057969);</t>
  </si>
  <si>
    <t>(CREFR:0.4194879259,((((((((LODEL:0.1588820114,CANAW:0.1180467862)100:0.0743676015,(CANTE:0.2053107024,DEBHA:0.1379797633)74:0.0406687417)100:0.1471622911,CANGA:0.3306960485)89:0.0514618900,DEKBR:0.3417281196)100:0.2033458590,((((((ASPAC:0.0793552798,EMENI:0.0969347496)100:0.0239535266,ASPGL:0.0985899381)100:0.0605504315,TALSN:0.1312314833)100:0.1171859503,(AURPU:0.1886301528,COCLU:0.1924490988)100:0.0629596195)100:0.0324245079,(BOTFB:0.1533263670,((COLSU:0.1215534799,(GIBZA:0.1104322897,HYPJE:0.1127167225)100:0.0566531011)100:0.0427380926,CRYPA:0.1568996081)100:0.0784398576)100:0.0700057797)100:0.0957023019,TUBMM:0.2335310973)100:0.1343300326)100:0.0637009356,SCHPO:0.3891587959)100:0.1509788552,(BATDE:0.2692507288,SPIPN:0.2162702235)100:0.1482032054)100:0.1478504494,(MONBE:0.2790566882,SALR5:0.2912282183)100:0.2154997753)97:0.0572169800,CAPO3:0.3649195214);</t>
  </si>
  <si>
    <t>(MONBE:0.2823440144,((((((((((ASPAC:0.0798769321,EMENI:0.0971452339)100:0.0238081413,ASPGL:0.0993744649)100:0.0607857254,TALSN:0.1312257317)100:0.1177564823,(AURPU:0.1906266705,COCLU:0.1942781706)100:0.0629126699)100:0.0320137160,(BOTFB:0.1549226478,((COLSU:0.1219828261,(GIBZA:0.1105706892,HYPJE:0.1134610660)100:0.0570770781)100:0.0429047945,CRYPA:0.1572302443)100:0.0799450523)100:0.0699556109)100:0.0956364691,TUBMM:0.2339117583)100:0.1339198087,((((CANAW:0.1185682540,LODEL:0.1621819473)100:0.0909394969,DEBHA:0.1448289002)91:0.0448916801,CANTE:0.1888422083)100:0.1573432568,DEKBR:0.3474060040)100:0.2129028659)100:0.0631102832,SCHPO:0.4020712261)100:0.1508404314,(BATDE:0.2750227613,SPIPN:0.2182483808)100:0.1472993418)100:0.1485439639,(CAPO3:0.3626501102,CREFR:0.4211622074)81:0.0558937259)100:0.2173415738,SALR5:0.2918114408);</t>
  </si>
  <si>
    <t>(ASPAC:0.0777790400,(ASPGL:0.0976769487,(((AURPU:0.1882912199,COCLU:0.1926788452)100:0.0626260729,(((((BATDE:0.2759119378,SPIPN:0.2142783595)100:0.1440094331,((CAPO3:0.3674353031,CREFR:0.4222042951)93:0.0571425401,(MONBE:0.2844298741,SALR5:0.2979097966)100:0.2171841552)100:0.1514584898)100:0.1627809721,(DEKBR:0.4791181004,SCHPO:0.3848198546)96:0.0684411547)100:0.1441517591,TUBMM:0.2285348294)100:0.0947561034,(BOTFB:0.1526721537,((COLSU:0.1213456497,(GIBZA:0.1093066756,HYPJE:0.1118231174)100:0.0555514881)100:0.0436254874,CRYPA:0.1560359955)100:0.0771270245)100:0.0699472221)100:0.0316921086)100:0.1163259706,TALSN:0.1282829887)100:0.0596349857)100:0.0236996063,EMENI:0.0957853088);</t>
  </si>
  <si>
    <t>(ASPAC:0.0808389125,(ASPGL:0.0999567130,(((AURPU:0.1933567173,COCLU:0.1994008103)100:0.0636581360,(((((BATDE:0.2819804907,SPIPN:0.2194236468)100:0.1435532744,((CAPO3:0.3725484634,CREFR:0.4295339147)84:0.0573888517,(MONBE:0.2896924310,SALR5:0.3058521125)100:0.2211007606)100:0.1550099574)100:0.1556002916,SCHPO:0.4192549018)100:0.1575329602,TUBMM:0.2314102412)100:0.0983977356,(BOTFB:0.1572124299,((COLSU:0.1238701655,(GIBZA:0.1109094179,HYPJE:0.1148157805)100:0.0576917275)100:0.0450193995,CRYPA:0.1595678679)100:0.0804463054)100:0.0716261002)100:0.0324844221)100:0.1205992749,TALSN:0.1322553336)100:0.0617665061)100:0.0242668849,EMENI:0.0986233183);</t>
  </si>
  <si>
    <t>(BATDE:0.2734349904,(((CAPO3:0.3648705123,CREFR:0.4097474293)85:0.0577570728,(MONBE:0.3002753727,SALR5:0.3140724856)100:0.2127785848)100:0.1449596350,SCHPO:0.4997455700)100:0.1406003904,SPIPN:0.2116755294);</t>
  </si>
  <si>
    <t>(BATDE:0.2873754935,(CAPO3:0.3756939031,(CREFR:0.4368763938,(MONBE:0.3140590069,SALR5:0.3220011528)100:0.2195380468)87:0.0620956322)100:0.2616636764,SPIPN:0.2240678779);</t>
  </si>
  <si>
    <t>NO</t>
  </si>
  <si>
    <t>(YEAST_ont:0.1263548050,(((((((((ASPAC:0.0793889380,EMENI:0.0969047069)100:0.0239788820,ASPGL:0.0986261807)100:0.0605392890,TALSN:0.1311360370)100:0.1170644506,(AURPU:0.1885616967,COCLU:0.1924970534)100:0.0627901205)100:0.0325595050,(BOTFB:0.1533814957,((COLSU:0.1215058851,(GIBZA:0.1104168777,HYPJE:0.1127968468)100:0.0566532443)100:0.0427921056,CRYPA:0.1569305465)100:0.0784355967)100:0.0698937249)100:0.0956186865,TUBMM:0.2334766126)100:0.1343218290,(((BATDE:0.2694564799,SPIPN:0.2163583611)100:0.1479308638,((CAPO3:0.3647281507,CREFR:0.4194614943)97:0.0570919013,(MONBE:0.2789190952,SALR5:0.2912321557)100:0.2156034382)100:0.1477893607)100:0.1511548910,SCHPO:0.3889752936)100:0.0638278345)100:0.2029940337,DEKBR:0.3413928361)91:0.0514258999,((CANAW:0.1179171231,LODEL:0.1586701634)100:0.0743155546,(CANTE:0.2051417682,DEBHA:0.1378276617)76:0.0406831941)100:0.1472763355)100:0.1912406751,CANGA:0.1393065624);</t>
  </si>
  <si>
    <t>(YEAST_ont:0.2149198841,((((((MONBE:0.2823754307,SALR5:0.2917382449)100:0.2174932321,(CAPO3:0.3625727316,CREFR:0.4211144763)79:0.0558402926)100:0.1483076072,(BATDE:0.2750952645,SPIPN:0.2182715222)100:0.1472900641)100:0.1510680699,SCHPO:0.4018732850)100:0.0632140356,((((((ASPAC:0.0798792030,EMENI:0.0971402589)100:0.0238291905,ASPGL:0.0993915570)100:0.0607630005,TALSN:0.1311719604)100:0.1175701527,(AURPU:0.1905407731,COCLU:0.1943089388)100:0.0628122692)100:0.0320775732,(BOTFB:0.1549577920,((COLSU:0.1219429247,(GIBZA:0.1105428127,HYPJE:0.1135219958)100:0.0570554871)100:0.0429659937,CRYPA:0.1572893807)100:0.0799062307)100:0.0699006269)100:0.0956158973,TUBMM:0.2338239218)100:0.1340131824)100:0.2129998991,(((CANAW:0.1184703123,LODEL:0.1619420162)100:0.0907989652,DEBHA:0.1447628211)87:0.0447918098,CANTE:0.1887954931)100:0.1567759176)54:0.0395421934,DEKBR:0.3092415533);</t>
  </si>
  <si>
    <t>(YEAST_ont:0.2222913737,((((((((ASPAC:0.0781730232,EMENI:0.0957235099)100:0.0236480957,ASPGL:0.0977763639)100:0.0597823811,TALSN:0.1283455618)100:0.1166068160,(AURPU:0.1885440076,COCLU:0.1931360911)100:0.0625282978)100:0.0316458823,(BOTFB:0.1525004185,((COLSU:0.1216028454,(GIBZA:0.1095915520,HYPJE:0.1119250902)100:0.0554410159)100:0.0434384862,CRYPA:0.1561779152)100:0.0773801241)100:0.0700313385)100:0.0947286140,TUBMM:0.2285290408)100:0.1439310930,((BATDE:0.2757897304,SPIPN:0.2142724454)100:0.1440912792,((CAPO3:0.3675554605,CREFR:0.4210981200)92:0.0569399899,(MONBE:0.2842277440,SALR5:0.2976178937)100:0.2172810822)100:0.1509621476)100:0.1635101331)88:0.0677493104,SCHPO:0.3853487440)100:0.1686181360,DEKBR:0.3112413593);</t>
  </si>
  <si>
    <t>(YEAST_ont:0.3318518123,(SCHPO:0.4189217472,((BATDE:0.2817268993,SPIPN:0.2195472185)100:0.1436225772,((CAPO3:0.3725553147,CREFR:0.4286002332)86:0.0572053716,(MONBE:0.2896926324,SALR5:0.3059194932)100:0.2211394947)100:0.1545848074)100:0.1557442546)99:0.0499970763,((((COCLU:0.1998215258,AURPU:0.1935979815)100:0.0635668474,(((ASPAC:0.0811997453,EMENI:0.0986083785)100:0.0242541571,ASPGL:0.0999608786)100:0.0619208298,TALSN:0.1323457981)100:0.1208469020)100:0.0324279047,(BOTFB:0.1570584868,((COLSU:0.1239698248,(GIBZA:0.1111700572,HYPJE:0.1149694628)100:0.0576138036)100:0.0448479882,CRYPA:0.1597367793)100:0.0807244227)100:0.0717500852)100:0.0985000890,TUBMM:0.2314660706)100:0.1090412692);</t>
  </si>
  <si>
    <t>(YEAST_ont:0.3297152908,((BATDE:0.2720475738,SPIPN:0.2106448694)100:0.1403572917,((CAPO3:0.3639249107,CREFR:0.4078476819)99:0.0590587193,(MONBE:0.2993648498,SALR5:0.3126658335)100:0.2119346385)100:0.1440203313)100:0.1539902777,SCHPO:0.3452396727);</t>
  </si>
  <si>
    <t>(YEAST_ont:0.3968254017,(BATDE:0.2863267778,SPIPN:0.2226471909)100:0.1355019345,((CAPO3:0.3725355431,CREFR:0.4386539985)52:0.0602697057,(MONBE:0.3139623910,SALR5:0.3208980112)100:0.2225252639)100:0.1247764779);</t>
  </si>
  <si>
    <t>(CAPO3:0.2068603666,(CREFR:0.2640010412,(MONBE:0.1623742070,SALR5:0.1733885112)100:0.1553022674)99:0.0542183556,YEAST_ont:0.4681358115);</t>
  </si>
  <si>
    <t>(GIBZA:0.1156486839,((((((((ASPAC:0.0847212986,EMENI:0.1023673026)100:0.0250826578,ASPGL:0.1038568889)100:0.0638051057,TALSN:0.1378747829)100:0.1236684815,(AURPU:0.1977287967,COCLU:0.2024771946)100:0.0655076014)100:0.0338982160,(((((BATDE:0.2841344935,SPIPN:0.2282799547)100:0.1522174735,((CAPO3:0.3708605306,CREFR:0.4231341710)96:0.0571049448,(MONBE:0.2829753243,SALR5:0.2930449866)100:0.2183280939)100:0.1516708110)100:0.1570024784,SCHPO:0.4121922550)100:0.0645910087,((((CANAW:0.1223069896,LODEL:0.1650240730)100:0.0772917271,(CANTE:0.2163515470,DEBHA:0.1454468426)88:0.0424954819)100:0.1571044085,(CANGA:0.1598231603,YEAST_ill:0.1565927784)100:0.2269730734)99:0.0540772744,DEKBR:0.3597004914)100:0.2100879368)100:0.1414734031,TUBMM:0.2450926963)100:0.0985594345)100:0.0727043651,BOTFB:0.1615852796)100:0.0816570018,CRYPA:0.1657208594)100:0.0450602770,COLSU:0.1283221093)100:0.0598422629,HYPJE:0.1187011490);</t>
  </si>
  <si>
    <t>(CAPO3:0.3708419420,((SALR5:0.2952775068,MONBE:0.2829946449)100:0.2186455294,(((((((((ASPAC:0.0852339883,EMENI:0.1033560897)100:0.0254642794,ASPGL:0.1048356206)100:0.0640681074,TALSN:0.1392727845)100:0.1245875856,(AURPU:0.1989265230,COCLU:0.2032697767)100:0.0654609439)100:0.0343132146,(BOTFB:0.1630330239,((COLSU:0.1294965719,(GIBZA:0.1164775239,HYPJE:0.1197855374)100:0.0602602247)100:0.0452223033,CRYPA:0.1668437615)100:0.0826253007)100:0.0726218255)100:0.1000454887,TUBMM:0.2473986240)100:0.1414018981,((((CANAW:0.1238084000,LODEL:0.1673762645)100:0.0779735580,(CANTE:0.2190054284,DEBHA:0.1468965852)61:0.0430392691)100:0.1533521587,YEAST_ill:0.3486861785)100:0.0527298792,DEKBR:0.3598245851)100:0.2133891341)100:0.0648132157,SCHPO:0.4154544838)100:0.1573030966,(BATDE:0.2860508892,SPIPN:0.2301537624)100:0.1526277715)100:0.1520044811)98:0.0575204210,CREFR:0.4258468079);</t>
  </si>
  <si>
    <t>(EMENI:0.1009008082,ASPAC:0.0828791507,(ASPGL:0.1023231553,(((AURPU:0.1956481868,COCLU:0.2011751091)100:0.0647596557,((((((BATDE:0.2869797813,SPIPN:0.2279965079)100:0.1484220192,((CAPO3:0.3729936157,CREFR:0.4273560441)78:0.0562505593,(MONBE:0.2857506856,SALR5:0.2968794316)100:0.2212554072)100:0.1530055128)100:0.1551670910,SCHPO:0.4206543177)100:0.0600854240,(DEKBR:0.3486092005,YEAST_ill:0.3367278945)100:0.2064784157)100:0.1385676089,TUBMM:0.2391231964)100:0.0985045941,(BOTFB:0.1603425851,((COLSU:0.1267209831,(GIBZA:0.1133979121,HYPJE:0.1172592565)100:0.0588015478)100:0.0450479207,CRYPA:0.1627774367)100:0.0819517426)100:0.0719903080)100:0.0337691425)100:0.1227433331,TALSN:0.1346159365)100:0.0627113203)100:0.0247524791);</t>
  </si>
  <si>
    <t>(EMENI:0.1037261700,(((((((((MONBE:0.2936322845,SALR5:0.3050746227)100:0.2238405728,(CAPO3:0.3811020031,CREFR:0.4358050031)79:0.0565698291)100:0.1562595225,(BATDE:0.2937975194,SPIPN:0.2321410630)100:0.1502121663)100:0.1705645028,(SCHPO:0.3971818039,YEAST_ill:0.4804671072)100:0.0710916980)100:0.1517625866,TUBMM:0.2435408930)100:0.1012941302,(BOTFB:0.1640558906,((COLSU:0.1294557136,(GIBZA:0.1156640487,HYPJE:0.1198386855)100:0.0607977402)100:0.0461695476,CRYPA:0.1660879184)100:0.0838658139)100:0.0730584509)100:0.0344221532,(AURPU:0.2007397000,COCLU:0.2060192645)100:0.0658727689)100:0.1264966642,TALSN:0.1382306455)100:0.0645511990,ASPGL:0.1046691420)100:0.0255495964,ASPAC:0.0858472476);</t>
  </si>
  <si>
    <t>(BATDE:0.2807618008,(((CAPO3:0.3746068303,CREFR:0.4257886850)100:0.0603379821,(MONBE:0.3085241949,SALR5:0.3179642296)100:0.2211027503)100:0.1462410193,(SCHPO:0.3764972792,YEAST_ill:0.4570031839)100:0.1723956001)100:0.1472785283,SPIPN:0.2236018738);</t>
  </si>
  <si>
    <t>(BATDE:0.2924423070,(((CAPO3:0.3815342350,CREFR:0.4445642450)84:0.0602762365,(MONBE:0.3219373372,SALR5:0.3269949308)100:0.2261503510)100:0.1361267708,YEAST_ill:0.5742941005)100:0.1506789205,SPIPN:0.2324877724);</t>
  </si>
  <si>
    <t>(CAPO3:0.3459879447,CREFR:0.3886745237,((MONBE:0.2727338688,SALR5:0.2862649775)100:0.1793848648,YEAST_ill:0.6111593487)74:0.0679178379);</t>
  </si>
  <si>
    <t>(YEAST_pac:0.1395835508,(((((((((ASPAC:0.0794618901,EMENI:0.0969772950)100:0.0240104274,ASPGL:0.0987383986)100:0.0606686258,TALSN:0.1313002358)100:0.1175803708,(AURPU:0.1890943325,COCLU:0.1925602333)100:0.0630530319)100:0.0324826364,(BOTFB:0.1535856609,((COLSU:0.1216435313,(GIBZA:0.1104885433,HYPJE:0.1126521716)100:0.0567498768)100:0.0429147533,CRYPA:0.1573722256)100:0.0783977352)100:0.0700201998)100:0.0959604028,TUBMM:0.2333647389)100:0.1342499152,(((BATDE:0.2691655927,SPIPN:0.2163252716)100:0.1479282641,((CAPO3:0.3646433708,CREFR:0.4191484580)97:0.0571298421,(MONBE:0.2789442592,SALR5:0.2908769731)100:0.2156192011)100:0.1479260890)100:0.1509653135,SCHPO:0.3888266930)100:0.0637769232)100:0.2029784014,DEKBR:0.3418914643)91:0.0514932540,((CANAW:0.1180659685,LODEL:0.1588976177)100:0.0742104049,(CANTE:0.2051292059,DEBHA:0.1379676170)67:0.0405863982)100:0.1473043569)100:0.1950958588,CANGA:0.1361816280);</t>
  </si>
  <si>
    <t>(TUBMM:0.2338768876,(((YEAST_pac:0.2621305050,(((CANAW:0.1186166766,LODEL:0.1623381779)100:0.0907177193,DEBHA:0.1448427882)87:0.0447202210,CANTE:0.1887983071)100:0.1202430930)81:0.0382301125,DEKBR:0.3473052226)100:0.2126734486,(((BATDE:0.2748979141,SPIPN:0.2184385682)100:0.1471421427,((CAPO3:0.3627159529,CREFR:0.4211513523)83:0.0559614842,(MONBE:0.2821451931,SALR5:0.2915892426)100:0.2173536345)100:0.1484748106)100:0.1508976127,SCHPO:0.4019392674)100:0.0631122845)100:0.1339296007,(((((ASPAC:0.0799855654,EMENI:0.0972313090)100:0.0238738515,ASPGL:0.0995241244)100:0.0609432848,TALSN:0.1313993954)100:0.1182377236,(AURPU:0.1911438012,COCLU:0.1944508120)100:0.0630027167)100:0.0319957022,(BOTFB:0.1551908236,((COLSU:0.1221291904,(GIBZA:0.1105830322,HYPJE:0.1134802675)100:0.0572192240)100:0.0431052771,CRYPA:0.1576958083)100:0.0799618595)100:0.0700375059)100:0.0959519693);</t>
  </si>
  <si>
    <t>(YEAST_pac:0.2648815662,DEKBR:0.2985533203,((((((((ASPAC:0.0777289151,EMENI:0.0955413440)100:0.0236370177,ASPGL:0.0975650226)100:0.0595867689,TALSN:0.1280769987)100:0.1162978771,(AURPU:0.1880577630,COCLU:0.1926782635)100:0.0625762766)100:0.0316232970,(BOTFB:0.1523962860,((COLSU:0.1213344834,(GIBZA:0.1094385145,HYPJE:0.1120256562)100:0.0556028748)100:0.0434947036,CRYPA:0.1559400956)100:0.0772530643)100:0.0698933886)100:0.0948246083,TUBMM:0.2284423196)100:0.1439559270,((BATDE:0.2756646567,SPIPN:0.2141760167)100:0.1436957506,((CAPO3:0.3673888344,CREFR:0.4213916169)91:0.0570829183,(MONBE:0.2843798470,SALR5:0.2976826615)100:0.2170832984)100:0.1512526019)100:0.1624807593)93:0.0681230196,SCHPO:0.3851137502)100:0.1811574655);</t>
  </si>
  <si>
    <t>(YEAST_pac:0.3826915655,((((((ASPAC:0.0808090015,EMENI:0.0983280441)100:0.0242390552,ASPGL:0.0998400509)100:0.0618308323,TALSN:0.1321440281)100:0.1205316087,(AURPU:0.1933080295,COCLU:0.1993648661)100:0.0636495878)100:0.0324174119,(BOTFB:0.1569540126,((COLSU:0.1239077806,(GIBZA:0.1109802037,HYPJE:0.1150298702)100:0.0578491805)100:0.0448054442,CRYPA:0.1596430208)100:0.0805486465)100:0.0716775404)100:0.0984948069,TUBMM:0.2312922500)100:0.1030200268,(((BATDE:0.2817566785,SPIPN:0.2195500584)100:0.1433086435,((CAPO3:0.3725496242,CREFR:0.4289639600)86:0.0574193167,(MONBE:0.2897141923,SALR5:0.3055693713)100:0.2212058939)100:0.1548024683)100:0.1548518962,SCHPO:0.4189068308)100:0.0554493967);</t>
  </si>
  <si>
    <t>(YEAST_pac:0.3549727131,((BATDE:0.2729264777,SPIPN:0.2117983068)100:0.1401754310,((CAPO3:0.3648726832,CREFR:0.4095396138)91:0.0579434231,(MONBE:0.3008580040,SALR5:0.3134797988)100:0.2128180927)100:0.1443371643)100:0.1524021218,SCHPO:0.3474115188);</t>
  </si>
  <si>
    <t>(YEAST_pac:0.4259458296,(BATDE:0.2870237348,SPIPN:0.2238457999)100:0.1287014701,(CAPO3:0.3760413425,(CREFR:0.4362816383,(MONBE:0.3142913810,SALR5:0.3216670672)100:0.2193900043)81:0.0617641731)100:0.1332055738);</t>
  </si>
  <si>
    <t>(CAPO3:0.2783636093,CREFR:0.2610641443,((MONBE:0.1973594088,SALR5:0.2082359392)100:0.1179322625,YEAST_pac:0.4885632748)58:0.0549756549);</t>
  </si>
  <si>
    <t>real    19m17.853s
user    15m25.162s
sys     0m50.028s</t>
  </si>
  <si>
    <t>real    27m36.791s
user    25m48.235s
sys     2m18.343s</t>
  </si>
  <si>
    <t>real    65m52.616s
user    217m24.065s
sys     5m27.890s</t>
  </si>
  <si>
    <t>(ASPGL:0.0986399669,(TALSN:0.1311542997,(((((((YEAST_ont:0.1263571590,CANGA:0.1392945885)100:0.1912305107,((CANAW:0.1179137066,LODEL:0.1586855816)100:0.0743419723,(CANTE:0.2051463982,DEBHA:0.1378544411)76:0.0406924158)100:0.1472371453)92:0.0514131171,DEKBR:0.3414169696)100:0.2029937721,(((BATDE:0.2694542315,SPIPN:0.2163554784)100:0.1479122972,((CAPO3:0.3647125477,CREFR:0.4194639351)97:0.0571624937,(MONBE:0.2789552123,SALR5:0.2911615262)100:0.2154778768)100:0.1477422024)100:0.1510957995,SCHPO:0.3890021627)100:0.0637661566)100:0.1343419822,TUBMM:0.2334912537)100:0.0956263964,(BOTFB:0.1533873196,((COLSU:0.1214954359,(GIBZA:0.1104212988,HYPJE:0.1127885094)100:0.0566365587)100:0.0427559858,CRYPA:0.1569856949)100:0.0784325488)100:0.0699046615)100:0.0325101470,(AURPU:0.1885196751,COCLU:0.1925422394)100:0.0628257711)100:0.1170871042)100:0.0605426172,(ASPAC:0.0793876171,EMENI:0.0969160710)100:0.0239726585);</t>
  </si>
  <si>
    <t>real    19m2.834s
user    15m7.671s
sys     0m52.242s</t>
  </si>
  <si>
    <t>real    28m4.307s
user    26m8.982s
sys     2m27.053s</t>
  </si>
  <si>
    <t>real    62m29.457s
user    211m32.160s
sys     3m19.816s</t>
  </si>
  <si>
    <t>(CREFR:0.4211198000,((SALR5:0.2918052236,MONBE:0.2823537588)100:0.2175022795,(((((((COCLU:0.1943405987,AURPU:0.1905365138)100:0.0628168885,(((ASPAC:0.0798938138,EMENI:0.0971278044)100:0.0238334583,ASPGL:0.0994197214)100:0.0607652530,TALSN:0.1311597932)100:0.1175899997)100:0.0320753321,(BOTFB:0.1549851295,((COLSU:0.1219437067,(GIBZA:0.1105504771,HYPJE:0.1135321537)100:0.0570458064)100:0.0429517810,CRYPA:0.1573020854)100:0.0799014775)100:0.0698767929)100:0.0956440204,TUBMM:0.2338177872)100:0.1340436398,((YEAST_ont:0.2149199614,DEKBR:0.3092448190)62:0.0395450656,(((CANAW:0.1184662128,LODEL:0.1619700420)100:0.0908248318,DEBHA:0.1447802581)89:0.0448131820,CANTE:0.1887849630)100:0.1567624850)100:0.2129555055)100:0.0632158158,SCHPO:0.4018402390)100:0.1510420265,(BATDE:0.2751075769,SPIPN:0.2182820110)100:0.1472665881)100:0.1483421123)80:0.0558619820,CAPO3:0.3625385116);</t>
  </si>
  <si>
    <t>real    14m51.866s
user    11m25.390s
sys     0m41.496s</t>
  </si>
  <si>
    <t>real    20m36.528s
user    18m51.956s
sys     2m16.055s</t>
  </si>
  <si>
    <t>real    43m11.235s
user    150m41.692s
sys     1m56.730s</t>
  </si>
  <si>
    <t>(ASPAC:0.0781786221,(ASPGL:0.0977704207,(((AURPU:0.1885366233,COCLU:0.1931334674)100:0.0625260936,(((((BATDE:0.2757875162,SPIPN:0.2142829590)100:0.1440812414,((CAPO3:0.3675443873,CREFR:0.4212023319)92:0.0569298345,(MONBE:0.2842185945,SALR5:0.2976766001)100:0.2173144968)100:0.1509926288)100:0.1635162138,((DEKBR:0.3112195823,YEAST_ont:0.2222843685)100:0.1686582796,SCHPO:0.3853467025)88:0.0677069161)100:0.1439412256,TUBMM:0.2285526263)100:0.0947147589,(BOTFB:0.1525161206,((COLSU:0.1215963014,(GIBZA:0.1095807480,HYPJE:0.1119422096)100:0.0554565585)100:0.0434180472,CRYPA:0.1561919298)100:0.0773510588)100:0.0700453778)100:0.0316253320)100:0.1166090157,TALSN:0.1283453609)100:0.0597839655)100:0.0236493725,EMENI:0.0957274440);</t>
  </si>
  <si>
    <t>real    13m38.507s
user    10m23.682s
sys     0m34.074s</t>
  </si>
  <si>
    <t>real    20m44.809s
user    18m50.608s
sys     2m29.481s</t>
  </si>
  <si>
    <t>real    46m57.756s
user    158m27.355s
sys     3m5.970s</t>
  </si>
  <si>
    <t>(BOTFB:0.1570803598,(((((((SALR5:0.3059203460,MONBE:0.2896946811)100:0.2211026701,(CAPO3:0.3725839789,CREFR:0.4286282900)85:0.0571963805)100:0.1546106181,(BATDE:0.2817411269,SPIPN:0.2195314349)100:0.1436545051)100:0.1557382094,SCHPO:0.4188754885)100:0.0494877154,YEAST_ont:0.3318180822)100:0.1095525463,TUBMM:0.2314751479)100:0.0984953650,((((ASPAC:0.0811940423,EMENI:0.0986115628)100:0.0242460530,ASPGL:0.0999694352)100:0.0619060426,TALSN:0.1323575473)100:0.1208634670,(AURPU:0.1936116267,COCLU:0.1998479910)100:0.0635648276)100:0.0324324009)100:0.0717304940,((COLSU:0.1239799200,(GIBZA:0.1111795117,HYPJE:0.1149598009)100:0.0576052452)100:0.0448564937,CRYPA:0.1597507376)100:0.0807084983);</t>
  </si>
  <si>
    <t>real    2m6.185s
user    1m27.752s
sys     0m5.848s</t>
  </si>
  <si>
    <t>real    4m46.632s
user    3m33.493s
sys     1m38.926s</t>
  </si>
  <si>
    <t>real    5m19.438s
user    19m42.547s
sys     0m17.660s</t>
  </si>
  <si>
    <t>(YEAST_ont:0.3296933656,((BATDE:0.2720141124,SPIPN:0.2106915233)100:0.1403037171,((CAPO3:0.3639201989,CREFR:0.4078577602)99:0.0590633295,(MONBE:0.2993611203,SALR5:0.3127101665)100:0.2118988813)100:0.1440265622)100:0.1539992984,SCHPO:0.3452743978);</t>
  </si>
  <si>
    <t>real    1m48.998s
user    1m18.846s
sys     0m4.919s</t>
  </si>
  <si>
    <t>real    5m21.912s
user    3m49.953s
sys     2m4.657s</t>
  </si>
  <si>
    <t>real    9m35.340s
user    35m21.514s
sys     0m43.923s</t>
  </si>
  <si>
    <t>(YEAST_ont:0.3973288401,(BATDE:0.2860668276,SPIPN:0.2230140941)100:0.1333992431,(CAPO3:0.3756940608,(CREFR:0.4355851963,(MONBE:0.3136989760,SALR5:0.3212417213)100:0.2188056440)49:0.0611452781)100:0.1291531178);</t>
  </si>
  <si>
    <t>real    1m16.269s
user    0m53.786s
sys     0m4.067s</t>
  </si>
  <si>
    <t>real    0m14.331s
user    0m6.427s
sys     0m11.050s</t>
  </si>
  <si>
    <t>real    0m6.310s
user    0m23.120s
sys     0m0.246s</t>
  </si>
  <si>
    <t>(CAPO3:0.2068602477,(CREFR:0.2640008951,(MONBE:0.1623741200,SALR5:0.1733884232)100:0.1553021746)99:0.0542183300,YEAST_ont:0.4681355213);</t>
  </si>
  <si>
    <t>real    5m58.049s
user    3m55.919s
sys     1m2.191s</t>
  </si>
  <si>
    <t>real    29m47.425s
user    28m1.737s
sys     2m18.720s</t>
  </si>
  <si>
    <t>real    124m34.141s
user    411m2.063s
sys     11m3.918s</t>
  </si>
  <si>
    <t>(MONBE:0.2844359889,(((((((((ASPGL:0.1045904869,(ASPAC:0.0855131158,EMENI:0.1034047221)100:0.0252321005)100:0.0646862855,TALSN:0.1391511681)100:0.1265870849,(AURPU:0.2014215270,COCLU:0.2072765675)100:0.0666543220)100:0.0344934480,(BOTFB:0.1644926902,((COLSU:0.1299822608,(GIBZA:0.1168739013,HYPJE:0.1198761055)100:0.0609922816)100:0.0455311924,CRYPA:0.1679976592)100:0.0825599955)100:0.0755108569)100:0.1000067523,TUBMM:0.2493921188)100:0.1437360589,((((CANAW:0.1242947018,LODEL:0.1680293633)100:0.0793305365,(CANTE:0.2198807078,DEBHA:0.1469084901)93:0.0433519946)100:0.1609495853,(CANGA:0.1691987201,YEAST_ill:0.1610431837)100:0.2311377730)100:0.0554001678,DEKBR:0.3661319747)100:0.2126121476)100:0.0651965573,SCHPO:0.4181962909)100:0.1584764203,(BATDE:0.2865469783,SPIPN:0.2318380539)100:0.1539734067)100:0.1517402491,(CREFR:0.4254662610,CAPO3:0.3722006485)90:0.0567822242)100:0.2206888545,SALR5:0.2951191506);</t>
  </si>
  <si>
    <t>real    12m26.424s
user    10m17.473s
sys     1m26.081s</t>
  </si>
  <si>
    <t>real    28m22.320s
user    26m31.257s
sys     2m25.639s</t>
  </si>
  <si>
    <t>real    107m29.374s
user    359m40.379s
sys     12m24.340s</t>
  </si>
  <si>
    <t>(ASPGL:0.1054722328,(TALSN:0.1406130920,((AURPU:0.2025207204,COCLU:0.2077965198)100:0.0666602652,((((((BATDE:0.2886674323,SPIPN:0.2328327926)100:0.1542047178,((CAPO3:0.3722267842,CREFR:0.4276830753)94:0.0573438067,(MONBE:0.2843563368,SALR5:0.2963790926)100:0.2210375075)100:0.1519238030)100:0.1586110586,SCHPO:0.4212316394)100:0.0653592290,((((CANAW:0.1258368377,LODEL:0.1704700783)100:0.0801654693,(CANTE:0.2226969035,DEBHA:0.1486351313)90:0.0440562543)100:0.1610437810,YEAST_ill:0.3566689046)100:0.0563613176,DEKBR:0.3665342449)100:0.2151419340)100:0.1435901377,TUBMM:0.2512831141)100:0.1010980270,(BOTFB:0.1658468598,((COLSU:0.1309739920,(GIBZA:0.1177261943,HYPJE:0.1208921063)100:0.0612012876)100:0.0459036658,CRYPA:0.1689599913)100:0.0833796682)100:0.0752177812)100:0.0350876021)100:0.1271516012)100:0.0647662053,(ASPAC:0.0861660368,EMENI:0.1043019305)100:0.0255763062);</t>
  </si>
  <si>
    <t>real    9m34.096s
user    7m50.971s
sys     1m12.075s</t>
  </si>
  <si>
    <t>real    21m50.038s
user    20m11.506s
sys     2m11.704s</t>
  </si>
  <si>
    <t>real    77m2.126s
user    263m14.641s
sys     8m5.113s</t>
  </si>
  <si>
    <t>(DEKBR:0.3547206768,(((((((ASPAC:0.0826882557,EMENI:0.1009986923)100:0.0247609194,ASPGL:0.1023158852)100:0.0632043486,TALSN:0.1348844251)100:0.1241331991,(AURPU:0.1984338737,COCLU:0.2038894071)100:0.0654143644)100:0.0340036256,(BOTFB:0.1614122879,((COLSU:0.1272484080,(GIBZA:0.1139741155,HYPJE:0.1181440825)100:0.0592059955)100:0.0451323313,CRYPA:0.1634906163)100:0.0821598473)100:0.0733137885)100:0.0991933880,TUBMM:0.2412233840)100:0.1403525121,(((BATDE:0.2891404977,SPIPN:0.2301614417)100:0.1499331012,((CAPO3:0.3789511847,CREFR:0.4329637796)75:0.0566677801,(MONBE:0.2908209069,SALR5:0.2976125662)100:0.2253699057)100:0.1545439710)100:0.1567054667,SCHPO:0.4255989436)100:0.0608978581)100:0.2142186282,YEAST_ill:0.3418502338);</t>
  </si>
  <si>
    <t>real    9m55.733s
user    7m38.792s
sys     1m44.900s</t>
  </si>
  <si>
    <t>real    21m19.094s
user    19m34.301s
sys     2m20.559s</t>
  </si>
  <si>
    <t>real    80m20.975s
user    270m22.302s
sys     16m12.200s</t>
  </si>
  <si>
    <t>(BOTFB:0.1652361855,(((((ASPAC:0.0857721201,EMENI:0.1039455671)100:0.0256996155,ASPGL:0.1048041072)100:0.0648359345,TALSN:0.1388436745)100:0.1279031136,(AURPU:0.2029806978,COCLU:0.2083065969)100:0.0664369394)100:0.0346692644,((((BATDE:0.2957553058,SPIPN:0.2336442491)100:0.1516099091,((CAPO3:0.3857121177,CREFR:0.4397469070)65:0.0564263880,(MONBE:0.2980680977,SALR5:0.3044063937)100:0.2275958279)100:0.1569320320)100:0.1737367048,(SCHPO:0.4092598692,YEAST_ill:0.4906964232)80:0.0710007945)100:0.1508363432,TUBMM:0.2456757196)100:0.1017881090)100:0.0743974668,((COLSU:0.1302149676,(GIBZA:0.1161593651,HYPJE:0.1205876464)100:0.0613648578)100:0.0462493508,CRYPA:0.1669124678)100:0.0841199809);</t>
  </si>
  <si>
    <t>real    1m10.409s
user    0m51.686s
sys     0m4.485s</t>
  </si>
  <si>
    <t>real    6m6.205s
user    4m39.931s
sys     1m58.904s</t>
  </si>
  <si>
    <t>real    9m26.564s
user    34m2.479s
sys     1m30.028s</t>
  </si>
  <si>
    <t>(YEAST_ill:0.4755516950,((BATDE:0.2832038039,SPIPN:0.2267025574)100:0.1482979040,((CAPO3:0.3809363022,CREFR:0.4301314413)100:0.0603895490,(MONBE:0.3118102501,SALR5:0.3177682128)100:0.2234125663)100:0.1461654521)100:0.1735403748,SCHPO:0.3830386927);</t>
  </si>
  <si>
    <t>real    1m2.616s
user    0m46.174s
sys     0m3.714s</t>
  </si>
  <si>
    <t>real    6m41.431s
user    4m51.036s
sys     2m34.033s</t>
  </si>
  <si>
    <t>real    8m52.062s
user    31m5.908s
sys     1m22.157s</t>
  </si>
  <si>
    <t>(MONBE:0.3256308739,(((BATDE:0.2950957032,SPIPN:0.2371360260)100:0.1542573634,YEAST_ill:0.5982636672)100:0.1367295742,(CAPO3:0.3885388065,CREFR:0.4489232965)92:0.0605829880)100:0.2279010000,SALR5:0.3265982105);</t>
  </si>
  <si>
    <t>real    0m44.558s
user    0m33.064s
sys     0m2.776s</t>
  </si>
  <si>
    <t>real    2m30.692s
user    1m35.591s
sys     1m16.799s</t>
  </si>
  <si>
    <t>real    1m32.151s
user    5m19.916s
sys     0m10.289s</t>
  </si>
  <si>
    <t>(CAPO3:0.3634153954,CREFR:0.4011848544,((MONBE:0.2935925774,SALR5:0.3069835219)100:0.1840291263,YEAST_ill:0.6376228842)97:0.0703116126);</t>
  </si>
  <si>
    <t>real    11m43.179s
user    9m51.643s
sys     1m17.461s</t>
  </si>
  <si>
    <t>real    24m44.590s
user    23m6.208s
sys     2m7.286s</t>
  </si>
  <si>
    <t>real    88m29.379s
user    314m47.666s
sys     1m34.567s</t>
  </si>
  <si>
    <t>(CAPO3:0.3650467294,(((((((YEAST_pac:0.1343031752,CANGA:0.1418587649)100:0.1996465163,((CANAW:0.1181696520,LODEL:0.1598940343)100:0.0748390270,(CANTE:0.2062553060,DEBHA:0.1384062661)78:0.0410209639)100:0.1487651803)97:0.0521248814,DEKBR:0.3421103189)100:0.2033774360,((((((ASPAC:0.0804528735,EMENI:0.0981071834)100:0.0242268284,ASPGL:0.0998181555)100:0.0612348383,TALSN:0.1331271669)100:0.1184297282,(AURPU:0.1901183205,COCLU:0.1931491907)100:0.0631655970)100:0.0327360858,(BOTFB:0.1552072975,((COLSU:0.1225454163,(GIBZA:0.1108417291,HYPJE:0.1131848913)100:0.0571291958)100:0.0433416170,CRYPA:0.1586412813)100:0.0786787083)100:0.0701173281)100:0.0963110428,TUBMM:0.2342581174)100:0.1352959923)100:0.0642045077,SCHPO:0.3905408527)100:0.1518189497,(BATDE:0.2703958670,SPIPN:0.2180326983)100:0.1485908652)100:0.1480083276,(MONBE:0.2798849270,SALR5:0.2923530943)100:0.2163478876)95:0.0567857388,CREFR:0.4197968960);</t>
  </si>
  <si>
    <t>real    11m4.567s
user    9m19.102s
sys     1m11.789s</t>
  </si>
  <si>
    <t>real    25m1.519s
user    23m18.799s
sys     2m13.197</t>
  </si>
  <si>
    <t>real    100m13.484s
user    334m12.332s
sys     24m6.078s</t>
  </si>
  <si>
    <t>(TALSN:0.1330964410,((((((YEAST_pac:0.2944567918,(((CANAW:0.1186869724,LODEL:0.1621031166)100:0.0912274919,DEBHA:0.1453848319)68:0.0442398999,CANTE:0.1907049124)100:0.1280850505)95:0.0433546248,DEKBR:0.3471978558)100:0.2108222076,(((BATDE:0.2756882334,SPIPN:0.2195524888)100:0.1476320666,((CAPO3:0.3628926492,CREFR:0.4208225499)85:0.0558724982,(MONBE:0.2836974249,SALR5:0.2928477823)100:0.2178775882)100:0.1482988438)100:0.1514511739,SCHPO:0.4019608065)100:0.0633788887)100:0.1351550265,TUBMM:0.2346775339)100:0.0960313787,(BOTFB:0.1566975719,((COLSU:0.1230505727,(GIBZA:0.1111945033,HYPJE:0.1140449506)100:0.0575114564)100:0.0436319837,CRYPA:0.1589596436)100:0.0799758373)100:0.0699398914)100:0.0324393114,(AURPU:0.1918337840,COCLU:0.1944942379)100:0.0632581974)100:0.1188982593,(ASPGL:0.1003327228,(ASPAC:0.0807330506,EMENI:0.0983556518)100:0.0243205162)100:0.0613068401);</t>
  </si>
  <si>
    <t>real    7m38.349s
user    6m34.522s
sys     0m33.531s</t>
  </si>
  <si>
    <t>real    18m40.907s
user    17m5.959s
sys     2m5.133s</t>
  </si>
  <si>
    <t>real    80m27.167s
user    263m35.605s
sys     16m41.556s</t>
  </si>
  <si>
    <t>(YEAST_pac:0.2832840341,(((((((ASPAC:0.0794055423,EMENI:0.0974825375)100:0.0241689069,ASPGL:0.0990744035)100:0.0605814547,TALSN:0.1301579242)100:0.1175466803,(AURPU:0.1898750656,COCLU:0.1937319300)100:0.0627294248)100:0.0321661843,(BOTFB:0.1539443491,((COLSU:0.1221274859,(GIBZA:0.1102982309,HYPJE:0.1128607512)100:0.0562359091)100:0.0436713251,CRYPA:0.1567417694)100:0.0775909484)100:0.0696677958)100:0.0956243158,TUBMM:0.2298040816)100:0.1315952688,(((BATDE:0.2775643594,SPIPN:0.2171520959)100:0.1435787766,((CAPO3:0.3672587897,CREFR:0.4228453914)87:0.0564190224,(MONBE:0.2843633614,SALR5:0.2973041587)100:0.2172117816)100:0.1502382724)100:0.1505759537,SCHPO:0.4097693744)61:0.0586559369)100:0.1931370418,DEKBR:0.3226091036);</t>
  </si>
  <si>
    <t>real    9m35.778s
user    7m14.219s
sys     1m48.950s</t>
  </si>
  <si>
    <t>real    18m36.373s
user    16m54.181s
sys     2m15.541s</t>
  </si>
  <si>
    <t>real    73m24.000s
user    250m9.391s
sys     9m19.144s</t>
  </si>
  <si>
    <t>(YEAST_pac:0.4321755655,(((BOTFB:0.1587282422,((COLSU:0.1248542393,(GIBZA:0.1119703622,HYPJE:0.1156780658)100:0.0582865772)100:0.0451796078,CRYPA:0.1607015535)100:0.0807640993)100:0.0714366302,((((ASPAC:0.0823249161,EMENI:0.1002645746)100:0.0247410761,ASPGL:0.1010122725)100:0.0625202261,TALSN:0.1341982923)100:0.1216724007,(AURPU:0.1947291259,COCLU:0.2003649629)100:0.0638281777)100:0.0329444828)100:0.0988577437,TUBMM:0.2328651756)100:0.1156782506,((((SALR5:0.3055714360,MONBE:0.2903870849)100:0.2213290270,(CAPO3:0.3729519931,CREFR:0.4294387672)86:0.0569400980)100:0.1542165766,(BATDE:0.2830121995,SPIPN:0.2215347005)100:0.1444138799)100:0.1551246280,SCHPO:0.4180692530)59:0.0529405619);</t>
  </si>
  <si>
    <t>real    1m7.033s
user    0m49.526s
sys     0m4.221</t>
  </si>
  <si>
    <t>real    5m16.814s
user    3m53.145s
sys     1m53.550s</t>
  </si>
  <si>
    <t>real    6m28.849s
user    22m45.889s
sys     1m0.633s</t>
  </si>
  <si>
    <t>(SALR5:0.3113351761,(((BATDE:0.2696977253,SPIPN:0.2114994329)100:0.1412222407,(SCHPO:0.3482856374,YEAST_pac:0.4189331970)100:0.1620647204)100:0.1423066462,(CAPO3:0.3625433090,CREFR:0.4097139047)99:0.0587896790)100:0.2146752948,MONBE:0.2990186904);</t>
  </si>
  <si>
    <t>real    1m1.311s
user    0m45.807s
sys     0m3.750s</t>
  </si>
  <si>
    <t>real    5m46.071s
user    4m4.016s
sys     2m18.565s</t>
  </si>
  <si>
    <t>real    8m30.707s
user    29m57.748s
sys     1m39.882s</t>
  </si>
  <si>
    <t>(BATDE:0.2841268880,(((CAPO3:0.3722788216,CREFR:0.4357373930)59:0.0594981112,(MONBE:0.3137902986,SALR5:0.3202880465)100:0.2234598651)100:0.1275190195,YEAST_pac:0.5306783684)100:0.1409585351,SPIPN:0.2238619660);</t>
  </si>
  <si>
    <t>real    0m41.651s
user    0m31.548s
sys     0m2.275s</t>
  </si>
  <si>
    <t>real    1m5.755s
user    0m35.390s
sys     0m42.197s</t>
  </si>
  <si>
    <t>real    0m21.434s
user    1m18.372s
sys     0m0.358s</t>
  </si>
  <si>
    <t>(CAPO3:0.3073635925,CREFR:0.3434790123,((MONBE:0.2336708074,SALR5:0.2434828696)100:0.1708668561,YEAST_pac:0.5632258383)99:0.0621564506);</t>
  </si>
  <si>
    <t>assembly tree</t>
  </si>
  <si>
    <t>r2t tree shen</t>
  </si>
  <si>
    <t>r2t tree</t>
  </si>
  <si>
    <t>ref tree</t>
  </si>
  <si>
    <t>(CHLVA:0.3296090866,((SELML:0.1971417168,(((((((((0_ill:0.0562411971,ARALY:0.0239016778)79:0.0067240358,ARAAL:0.0373241054)64:0.0084771659,(BRARP:0.0041643950,(BRANA:0.0015355981,BRAOL:0.0049089552)68:0.0019325949)100:0.0301836852)100:0.1248249414,(MEDTR:0.0641163761,LOTJA:0.0549482104)100:0.0651311644)93:0.0182528188,((MANES:0.0573558077,POPTR:0.0703985793)100:0.0260809219,(GOSHI:0.0450048624,THECC:0.0323225654)100:0.0462643466)93:0.0121945471)100:0.0170099724,VITVI:0.0732907471)100:0.0175875730,(SOLTU:0.0086414144,SOLLC:0.0099342826)100:0.1115985058)100:0.0461509675,(((((SORBI:0.0141310645,MAIZE:0.0223058123)100:0.0162202985,SETIT:0.0229151059)100:0.0143926107,ERATE:0.0426528677)100:0.0159756399,((((ORYRU:0.0020111062,ORYNI:0.0017797747)100:0.0023727574,ORYLO:0.0130242083)100:0.0057428842,ORYPU:0.0089312628)100:0.0377974003,((((TRIUA:0.0122905242,AEGTA:0.0109627745)92:0.0020175784,WHEAT:0.0020477094)100:0.0070242285,HORVD:0.0107425825)100:0.0295872195,BRADI:0.0289282590)100:0.0330848604)100:0.0099416339)100:0.1170580414,(MUSAM:0.0000012396,MUSAC:0.0000012396)100:0.0985617148)100:0.0518230802)100:0.0405640248,AMBTC:0.1183028327)100:0.1464262515)100:0.0408538324,PHYPA:0.1694689637)100:0.0993653829,KLEFL:0.1979948072);</t>
  </si>
  <si>
    <t>(BRARP:0.00539097,((((((((((((((TRIUA:0.0194656,AEGTA:0.0157169)100:0.00295506,WHEAT:0.00241473)100:0.00936473,HORVD:0.0130742)100:0.0383643,BRADI:0.0353598)100:0.0411521,((ORYLO:0.0170832,(ORYNI:0.00294784,ORYRU:0.00313224)100:0.00364058)100:0.00853712,ORYPU:0.0128471)100:0.0496933)100:0.0123178,(ERATE:0.0540153,((SORBI:0.0166078,MAIZE:0.0278368)100:0.0205483,SETIT:0.0280704)100:0.0180126)100:0.0198414)100:0.141903,(MUSAM:8.545e-07,MUSAC:8.545e-07)100:0.120168)100:0.0612342,(AMBTC:0.145541,(SELML:0.24142,((KLEFL:0.266815,CHLVA:0.503697)100:0.127259,PHYPA:0.221202)100:0.0484728)100:0.169489)100:0.0451583)100:0.0559206,(SOLLC:0.0120928,SOLTU:0.0106018)100:0.134556)100:0.0216656,VITVI:0.0890638)100:0.0212777,((MANES:0.0707805,POPTR:0.0864396)100:0.0322154,(THECC:0.0395557,GOSHI:0.0554174)100:0.0576198)93:0.0154533)93:0.021278,(LOTJA:0.0667826,MEDTR:0.0796199)100:0.0791285)100:0.148774,(ARATH:0.069738,ARALY:0.0219405)99:0.0100605)64:0.00965117,ARAAL:0.0436665)100:0.0424753,(BRANA:0.0019477,BRAOL:0.00601892)81:0.00262771);</t>
  </si>
  <si>
    <t>(VITVI:0.09177319336826902,(((((((ORYLO:0.017580018774797316,(ORYNI:0.003033646651399023,ORYRU:0.003223370485697544)100:0.003745584413419308)100:0.008783536383939458,ORYPU:0.013224582758841412)100:0.05114845900324803,((((TRIUA:0.020032041881670203,AEGTA:0.016175202078111964)100:0.0030413648590212777,WHEAT:0.002484851216626213)100:0.009637674403192168,HORVD:0.013454894074289497)100:0.03947822035009378,BRADI:0.036390937301191834)100:0.042342189925125145)100:0.012689453697031741,(ERATE:0.05557850435955239,((SORBI:0.017092228053070806,MAIZE:0.028647825595675826)100:0.021143978326449722,SETIT:0.028891926775409006)100:0.01854561800305888)100:0.02041023405516069)100:0.1460634774209496,(MUSAM:8.793611217622376e-07,MUSAC:8.793611217622376e-07)100:0.12366935527856451)100:0.0630024939072469,(AMBTC:0.14977542074007938,(SELML:0.2484244050959929,((KLEFL:0.27456957614279387,CHLVA:0.5183682021371819)100:0.13096254693442055,PHYPA:0.22766036840342804)100:0.049901505379796526)100:0.17442840497991105)100:0.04652062171294401)100:0.057559305163727884,(SOLLC:0.01245018926074184,SOLTU:0.010904077909851748)100:0.13852741949857997)100:0.022259413692017994,(((LOTJA:0.06875420513678619,MEDTR:0.08193144955554443)100:0.08130030599091391,((ARAAL:0.04542237222301462,(ARALY:0.01266125651185177,ARATH:0.017114250672152973)100:0.027542166626429075)87:0.010390354010514464,(BRARP:0.00555497926271976,(BRANA:0.0020158929214980073,BRAOL:0.006188448580580454)69:0.002710017060326128)100:0.0385362902918738)100:0.15296355503524545)93:0.022009755402796788,((MANES:0.07288694513548129,POPTR:0.08892579221226675)100:0.03310452449563571,(THECC:0.04071375102626434,GOSHI:0.05703199721897543)100:0.05934838569056656)93:0.015833336935163558)100:0.02198907060636915):0.0;</t>
  </si>
  <si>
    <t>(SELML:0.2002209391,((CHLVA:0.3438467287,KLEFL:0.2029413911)100:0.1011083691,PHYPA:0.1721862773)100:0.0414239238,(((((((SORBI:0.0141958509,MAIZE:0.0224311222)100:0.0166553507,SETIT:0.0232413349)100:0.0147344833,ERATE:0.0432110448)100:0.0161970777,(((ORYLO:0.0132029247,(ORYRU:0.0021102859,ORYNI:0.0018146203)100:0.0024812944)100:0.0058713704,ORYPU:0.0093907318)100:0.0387429808,((HORVD:0.0108522483,((TRIUA:0.0122340539,AEGTA:0.0117486035)85:0.0019721645,WHEAT:0.0020664470)100:0.0070373245)100:0.0300796871,BRADI:0.0298509651)100:0.0335914503)100:0.0101641432)100:0.1197917324,(MUSAC:0.0000012286,MUSAM:0.0000012286)100:0.1000559165)100:0.0528268705,(((((((BRARP:0.0041522524,(BRAOL:0.0050695699,BRANA:0.0015923143)82:0.0020651428)85:0.0116786043,1_ill:0.0314234017)78:0.0236628035,ARAAL:0.0384119017)100:0.1224779226,(LOTJA:0.0564578403,MEDTR:0.0653662163)100:0.0658388971)99:0.0188334583,((MANES:0.0585357705,POPTR:0.0715467793)100:0.0269730860,(GOSHI:0.0460947590,THECC:0.0328956318)100:0.0474715022)99:0.0128500121)100:0.0174273593,VITVI:0.0749975967)100:0.0182336456,(SOLLC:0.0101665830,SOLTU:0.0087299509)100:0.1136598551)100:0.0472219682)100:0.0411729168,AMBTC:0.1204689277)100:0.1482864758);</t>
  </si>
  <si>
    <t>(ARATH:0.0345819,((BRARP:0.00537901,(BRANA:0.00193675,BRAOL:0.0060044)80:0.00262626)100:0.0418642,ARAAL:0.0440709)99:0.0223514,((((((((((((TRIUA:0.0194668,AEGTA:0.0157163)100:0.00295535,WHEAT:0.0024141)100:0.00936283,HORVD:0.0130768)100:0.0383575,BRADI:0.0353684)100:0.0411419,((ORYLO:0.0170837,(ORYNI:0.00294793,ORYRU:0.00313187)100:0.00364042)100:0.00853942,ORYPU:0.0128448)100:0.0497035)100:0.0123512,(ERATE:0.0540025,((SORBI:0.0166105,MAIZE:0.0278314)100:0.020541,SETIT:0.0280765)100:0.0180192)100:0.0198129)100:0.141888,(MUSAM:8.545e-07,MUSAC:8.545e-07)100:0.120182)100:0.061245,(AMBTC:0.14552,(SELML:0.241442,((KLEFL:0.266791,CHLVA:0.503695)100:0.127243,PHYPA:0.221264)100:0.0484257)100:0.169453)100:0.0451662)100:0.0558269,(SOLLC:0.0121067,SOLTU:0.0105885)100:0.134592)100:0.021567,VITVI:0.0891899)100:0.0211837,((MANES:0.0707992,POPTR:0.0864313)100:0.0321836,(THECC:0.0395473,GOSHI:0.0553979)100:0.0576247)99:0.0155605)99:0.0214491,(LOTJA:0.0667444,MEDTR:0.0796859)100:0.0784597)100:0.120996);</t>
  </si>
  <si>
    <t>(VITVI:0.09177761921655042,(((((((ORYLO:0.017581359457033117,(ORYNI:0.003033878002470221,ORYRU:0.003223678055801957)100:0.0037459215167208165)100:0.008784432649437696,ORYPU:0.01322559128809316)100:0.05115349176214046,((((TRIUA:0.02003418706307111,AEGTA:0.016176332709345848)100:0.0030417717580772828,WHEAT:0.002484999548707714)100:0.00963821384585317,HORVD:0.013456434753890299)100:0.03948226019938577,BRADI:0.03639340378433025)100:0.04234449275724767)100:0.012691038920126,(ERATE:0.05558263995386836,((SORBI:0.01709373737011968,MAIZE:0.028648878237636212)100:0.021145179133191534,SETIT:0.028894438874904147)100:0.01854672357169079)100:0.02040942347693485)100:0.14607049977970557,(MUSAM:8.794281833421998e-07,MUSAC:8.794281833421998e-07)100:0.12366437809504432)100:0.06300297605907289,(AMBTC:0.14977449279532706,(SELML:0.24842173773568188,((KLEFL:0.27460183618841316,CHLVA:0.5183933253613606)100:0.13096841767044468,PHYPA:0.22767875934450338)100:0.04990798680312264)100:0.17442935711381244)100:0.046514906899482025)100:0.05754259669155928,(SOLLC:0.012444140358178904,SOLTU:0.010912525352386205)100:0.13854518804582824)100:0.022243409460218407,(((LOTJA:0.0687809581619632,MEDTR:0.08191340930893)100:0.08124094778172604,((ARAAL:0.04471838280721504,ARATH:0.042032859224285686)78:0.011054448285660505,(BRARP:0.005563245191884643,(BRANA:0.002007875024661554,BRAOL:0.006195568978713721)68:0.0026983882433059257)100:0.03841315546345145)100:0.1528609821128733)92:0.0220013480105729,((MANES:0.07292039420201078,POPTR:0.08890396284027413)100:0.03308667148113717,(THECC:0.040715312167159075,GOSHI:0.057041080771439136)100:0.059369584299597974)92:0.015839381524762775)100:0.021987762929215247):0.0;</t>
  </si>
  <si>
    <t>(SORBI:0.0139614912,(((((((((((BRARP:0.0041331297,(BRANA:0.0015418874,BRAOL:0.0050938342)84:0.0019286577)91:0.0190834310,2_ill:0.0281676911)100:0.1312014216,(LOTJA:0.0562352294,MEDTR:0.0652866193)100:0.0646204847)97:0.0194624427,((GOSHI:0.0457367019,THECC:0.0327981566)100:0.0471122841,(POPTR:0.0716643699,MANES:0.0588717135)100:0.0269031647)97:0.0125570006)100:0.0173487906,VITVI:0.0745897873)100:0.0180771564,(SOLTU:0.0088121665,SOLLC:0.0101159232)100:0.1136022294)100:0.0471668558,((SELML:0.1987230024,((CHLVA:0.3305024505,KLEFL:0.2017147365)100:0.1017536795,PHYPA:0.1728808277)100:0.0411453824)100:0.1467824604,AMBTC:0.1206094270)100:0.0410182962)100:0.0522625406,(MUSAC:0.0000012310,MUSAM:0.0000012310)100:0.1001625373)100:0.1192161533,(((((TRIUA:0.0124810437,AEGTA:0.0114510156)88:0.0020294979,WHEAT:0.0020925125)100:0.0071105350,HORVD:0.0107949888)100:0.0299914294,BRADI:0.0294469520)100:0.0338497211,(ORYPU:0.0093009393,((ORYRU:0.0020189009,ORYNI:0.0018188662)100:0.0025139552,ORYLO:0.0136998699)100:0.0057699461)100:0.0385748909)100:0.0101539509)100:0.0161303694,ERATE:0.0433082089)100:0.0146690227,SETIT:0.0232258370)100:0.0166914766,MAIZE:0.0225679263);</t>
  </si>
  <si>
    <t>(TRIUA:0.0194671,(((((((((((((BRARP:0.00533048,(BRANA:0.00184486,BRAOL:0.00608685)60:0.0025683)100:0.0520163,ARATH:0.0328996)100:0.123829,(LOTJA:0.0667747,MEDTR:0.0795797)100:0.0771835)100:0.0224254,((MANES:0.0708502,POPTR:0.0863577)100:0.0321621,(THECC:0.039598,GOSHI:0.0553123)100:0.0576034)100:0.0156684)100:0.0209493,VITVI:0.089168)100:0.0215618,(SOLLC:0.0121218,SOLTU:0.010571)100:0.134602)100:0.0557371,(AMBTC:0.145526,(SELML:0.24145,((KLEFL:0.266763,CHLVA:0.503679)100:0.127231,PHYPA:0.221261)100:0.0484185)100:0.169393)100:0.0451837)100:0.0611773,(MUSAM:8.545e-07,MUSAC:8.545e-07)100:0.120155)100:0.141887,(ERATE:0.0539982,((SORBI:0.0166114,MAIZE:0.0278296)100:0.0205422,SETIT:0.0280718)100:0.0180142)100:0.0197976)100:0.0123619,((ORYLO:0.0170835,(ORYNI:0.00294822,ORYRU:0.00313179)100:0.00363984)100:0.00853843,ORYPU:0.0128474)100:0.0497146)100:0.0411439,BRADI:0.0353731)100:0.0383525,HORVD:0.0130755)100:0.00936355,WHEAT:0.00241414)100:0.00295514,AEGTA:0.0157157);</t>
  </si>
  <si>
    <t>(VITVI:0.09179352450169354,(((((((ORYLO:0.017583878303764226,(ORYNI:0.003034202259838855,ORYRU:0.0032239460491110534)100:0.0037465700675827153)100:0.008784064897851884,ORYPU:0.013229467290760485)100:0.05117174046541062,((((TRIUA:0.02003683709846194,AEGTA:0.016178040897949053)100:0.0030419118235887124,WHEAT:0.002485371900503191)100:0.009641102823758962,HORVD:0.013456534014821714)100:0.039484082993196445,BRADI:0.03640056628752906)100:0.04234609127176511)100:0.012691650593924617,(ERATE:0.055587292745002015,((SORBI:0.01709763025096946,MAIZE:0.02865219739035899)100:0.021152716679399285,SETIT:0.028892027611148955)100:0.018548345758185675)100:0.020408728337824235)100:0.1460535165183322,(MUSAM:8.795490286052607e-07,MUSAC:8.795490286052607e-07)100:0.12372254381430513)100:0.06299794363598674,(AMBTC:0.14980330833952468,(SELML:0.248455874224386,((KLEFL:0.27463648223208037,CHLVA:0.5184686768350564)100:0.1309473005513213,PHYPA:0.22769460575514303)100:0.049923799865900946)100:0.1744018603414071)100:0.046504417919702376)100:0.05757500149765224,(SOLLC:0.01246643663551756,SOLTU:0.010891688760897094)100:0.13850555510608833)100:0.022178942988959782,(((LOTJA:0.06884053719499103,MEDTR:0.08190325557687608)100:0.08110131684289557,((BRARP:0.005585584083343163,(BRANA:0.0019599996129778413,BRAOL:0.006235379877688647)72:0.00266470932268446)100:0.04406041415899982,ARATH:0.04328873726403743)100:0.1488501633418787)94:0.02190689523207228,((MANES:0.07292320924538297,POPTR:0.08892359050338203)100:0.03313311112497255,(THECC:0.04075405091770571,GOSHI:0.05699323308224242)100:0.059367243473787384)94:0.016017159080311837)100:0.02183896049141933):0.0;</t>
  </si>
  <si>
    <t>(3_ill:0.0704052773,((((CHLVA:0.3267546679,KLEFL:0.2094114456)100:0.0990547678,PHYPA:0.1759232374)99:0.0425481707,SELML:0.2095889471)99:0.1503619512,AMBTC:0.1211129665)48:0.0324249118,((((((SORBI:0.0143045371,MAIZE:0.0228527912)100:0.0164221400,SETIT:0.0233686492)100:0.0146172357,ERATE:0.0436498346)100:0.0161117403,((((ORYNI:0.0017401205,ORYRU:0.0020490565)100:0.0024666558,ORYLO:0.0131836324)100:0.0056987738,ORYPU:0.0092166545)100:0.0385990151,((((AEGTA:0.0112936369,TRIUA:0.0134080566)88:0.0020579441,WHEAT:0.0020262265)100:0.0069772280,HORVD:0.0108849068)100:0.0301175430,BRADI:0.0294633211)100:0.0336646783)100:0.0100315966)100:0.1188831359,(MUSAM:0.0000012329,MUSAC:0.0000012329)100:0.1007203028)86:0.0524336599,(((((GOSHI:0.0460741264,THECC:0.0328886460)100:0.0478008168,(MANES:0.0587812996,POPTR:0.0719851071)100:0.0261230628)100:0.0142540296,(LOTJA:0.0559174949,MEDTR:0.0665674461)100:0.0751476525)100:0.0152796627,VITVI:0.0738175061)98:0.0187025114,(SOLLC:0.0103748821,SOLTU:0.0087431516)100:0.1140774775)97:0.0474023651)70:0.0091547296);</t>
  </si>
  <si>
    <t>(ARATH:0.100639,((((((((((((TRIUA:0.0194609,AEGTA:0.0157117)100:0.00295176,WHEAT:0.00241614)100:0.00936189,HORVD:0.013075)100:0.0383469,BRADI:0.0353686)100:0.0411398,((ORYLO:0.0170728,(ORYNI:0.00294621,ORYRU:0.00313369)100:0.0036429)100:0.00853961,ORYPU:0.0128392)100:0.049686)100:0.012316,(ERATE:0.0539778,((SORBI:0.0166088,MAIZE:0.0278286)100:0.0205464,SETIT:0.0280614)100:0.0180117)100:0.0197905)100:0.141683,(MUSAM:8.545e-07,MUSAC:8.545e-07)100:0.119956)100:0.0609367,(AMBTC:0.145047,(SELML:0.241327,((KLEFL:0.26663,CHLVA:0.503731)100:0.127203,PHYPA:0.22123)100:0.0484733)100:0.169672)100:0.0451829)100:0.0557326,(SOLLC:0.0121669,SOLTU:0.0105207)100:0.134328)100:0.0220023,VITVI:0.0875153)99:0.0189531,(LOTJA:0.0663812,MEDTR:0.0805553)100:0.0881853)95:0.0177479,(MANES:0.0704672,POPTR:0.0864793)99:0.0314792)93:0.016056,(THECC:0.0394482,GOSHI:0.0553316)100:0.0415843);</t>
  </si>
  <si>
    <t>(VITVI:0.09141184952100921,(((((((ORYLO:0.017575400759800866,(ORYNI:0.003032820832004905,ORYRU:0.0032265440075784487)100:0.0037502286680857386)100:0.008779680911637503,ORYPU:0.013229137209190042)100:0.05114547140421301,((((TRIUA:0.020034052371142638,AEGTA:0.016177707298879407)100:0.003040510874100422,WHEAT:0.002486220463727039)100:0.00963767136466128,HORVD:0.013461176765860661)100:0.0394769906631359,BRADI:0.03640509165202179)100:0.04234886622322473)100:0.01267601008497033,(ERATE:0.05559406295807609,((SORBI:0.01709999762195485,MAIZE:0.028655444009338817)100:0.02116038102665871,SETIT:0.02888954247955576)100:0.018548958030179762)100:0.02039775944910062)100:0.1457679907093585,(MUSAM:8.796708126665597e-07,MUSAC:8.796708126665597e-07)100:0.1237582048991642)100:0.06286583676665747,(AMBTC:0.14975095896472063,(SELML:0.2484398325238543,((KLEFL:0.274618918265353,CHLVA:0.5184992867408746)100:0.13093248915132716,PHYPA:0.22776525214845053)100:0.04993019768349578)100:0.1744136548793523)100:0.046517445534787864)100:0.05745861506562633,(SOLLC:0.012451279671389162,SOLTU:0.010906888620292177)100:0.13839502129997536)100:0.022248310944535856,(((LOTJA:0.06878181600498505,MEDTR:0.08179919395593575)100:0.08033839479481948,ARATH:0.1814314617019947)93:0.022360830569842415,((MANES:0.07283283135305313,POPTR:0.08900281772613382)100:0.03316621475230086,(THECC:0.040692573220885084,GOSHI:0.05700977191252787)100:0.059195720424659155)93:0.01607229092530766)100:0.021500616490188605):0.0;</t>
  </si>
  <si>
    <t>(4_ill:0.0654262303,((((CHLVA:0.3459067888,KLEFL:0.2116170409)100:0.0957788916,PHYPA:0.1760481876)99:0.0432956913,SELML:0.2097515935)99:0.1510466505,AMBTC:0.1207603061)47:0.0324160790,((((((SORBI:0.0144612106,MAIZE:0.0232630976)100:0.0167595732,SETIT:0.0236427950)100:0.0148410969,ERATE:0.0442702350)100:0.0162093231,((ORYPU:0.0090776433,((ORYRU:0.0020199987,ORYNI:0.0017781827)100:0.0025062358,ORYLO:0.0134098033)100:0.0058553817)100:0.0387679293,((HORVD:0.0107910890,(WHEAT:0.0020713178,(TRIUA:0.0132730346,AEGTA:0.0114369265)85:0.0021269536)100:0.0072411058)100:0.0302557726,BRADI:0.0299243049)100:0.0338062093)100:0.0102174010)100:0.1199224333,(MUSAC:0.0000012280,MUSAM:0.0000012280)100:0.1010266345)84:0.0524813103,((SOLLC:0.0103899009,SOLTU:0.0088172969)100:0.1140249689,(VITVI:0.0731617874,((POPTR:0.0728304552,MANES:0.0587085329)100:0.0260387311,(GOSHI:0.0463157909,THECC:0.0330493789)100:0.0479530700)100:0.0220581635)100:0.0202800994)99:0.0478960769)67:0.0090373454);</t>
  </si>
  <si>
    <t>(ARATH:0.0983816,(((((((((((TRIUA:0.019467,AEGTA:0.0157007)100:0.00295243,WHEAT:0.00241671)100:0.00935634,HORVD:0.013078)100:0.0383484,BRADI:0.0353615)100:0.041161,((ORYLO:0.0170652,(ORYNI:0.0029482,ORYRU:0.00313313)100:0.00364204)100:0.00852938,ORYPU:0.0128383)100:0.049604)100:0.0123827,(ERATE:0.0539402,((SORBI:0.0166116,MAIZE:0.027808)100:0.020527,SETIT:0.0280677)100:0.017994)100:0.0197076)100:0.141098,(MUSAM:8.545e-07,MUSAC:8.545e-07)100:0.119946)100:0.0606415,(AMBTC:0.145101,(SELML:0.24128,((KLEFL:0.266587,CHLVA:0.503583)100:0.127114,PHYPA:0.221266)100:0.0484251)100:0.169462)100:0.0451841)100:0.0554945,(SOLLC:0.0121092,SOLTU:0.0105688)100:0.13395)100:0.0232718,VITVI:0.0860034)99:0.0269815,(MANES:0.0700854,POPTR:0.0866754)100:0.031235)97:0.0153822,(THECC:0.0392945,GOSHI:0.0553848)100:0.0420199);</t>
  </si>
  <si>
    <t>(VITVI:0.08986284816204641,(((((((ORYLO:0.017559398833091405,(ORYNI:0.0030331844454580897,ORYRU:0.003224499997376138)100:0.003746597082533012)100:0.008765551141179311,ORYPU:0.013223441191895991)100:0.05107033503836343,((((TRIUA:0.02003035653962613,AEGTA:0.0161576391580634)100:0.0030393170797259946,WHEAT:0.002486556823229595)100:0.009630324600537593,HORVD:0.013455061321712335)100:0.03944508303185502,BRADI:0.03639955100062263)100:0.04232978775837709)100:0.012741988243246204,(ERATE:0.05554088136449878,((SORBI:0.017087823953061066,MAIZE:0.028629215272852317)100:0.02112795401841375,SETIT:0.028877298850367734)100:0.01851860045465869)100:0.02028070384120017)100:0.1452209852570855,(MUSAM:8.792510036786545e-07,MUSAC:8.792510036786545e-07)100:0.12364255015100582)100:0.06254865077415761,(AMBTC:0.14957762510445285,(SELML:0.2482955444045423,((KLEFL:0.2744631655567387,CHLVA:0.5181232204685107)100:0.1307629912808552,PHYPA:0.2276359754731672)100:0.04991593866501401)100:0.17428205734239413)100:0.046412722787747364)100:0.057248346683988954,(SOLLC:0.012438031840102056,SOLTU:0.01090075741120105)100:0.13786079517011832)100:0.023254722771489714,((MANES:0.07243268739339274,POPTR:0.08935402473159693)100:0.03237413514165099,(ARATH:0.18929054785106217,(THECC:0.04106199938900029,GOSHI:0.05635376409464054)100:0.05145650578345483)100:0.01681607416947823)100:0.026329168732743605):0.0;</t>
  </si>
  <si>
    <t>(SELML:0.2053585364,((((((((SORBI:0.0145627688,MAIZE:0.0232453887)99:0.0167026382,SETIT:0.0234846705)93:0.0148738341,ERATE:0.0436131074)90:0.0160391053,(((((TRIUA:0.0131992772,AEGTA:0.0118809822)94:0.0020740415,WHEAT:0.0020749876)100:0.0071744458,HORVD:0.0110147625)100:0.0303730265,BRADI:0.0299889496)100:0.0340414274,(ORYPU:0.0092039013,((ORYNI:0.0017588632,ORYRU:0.0019987697)100:0.0025397199,ORYLO:0.0132915791)100:0.0058084762)100:0.0388422663)100:0.0104846371)90:0.1186256268,(MUSAM:0.0000012292,MUSAC:0.0000012292)100:0.1013979392)90:0.0512061174,((SOLLC:0.0102113819,SOLTU:0.0089845654)100:0.1125708356,VITVI:0.0788125818)98:0.0469926805)84:0.0405032672,AMBTC:0.1208354323)60:0.0174683527,5_ill:0.0552386160)88:0.1315889211,((CHLVA:0.3310990122,KLEFL:0.2098266519)99:0.0979680856,PHYPA:0.1705179963)96:0.0418228149);</t>
  </si>
  <si>
    <t>(TRIUA:0.0194711,(((((((ARATH:0.0680365,(((SOLLC:0.0118899,SOLTU:0.0107575)100:0.131677,VITVI:0.09186)98:0.0540584,(AMBTC:0.145368,(SELML:0.240989,((KLEFL:0.266866,CHLVA:0.503357)100:0.127152,PHYPA:0.220692)100:0.0484941)100:0.168315)95:0.0438281)78:0.0159258)69:0.0436979,(MUSAM:8.545e-07,MUSAC:8.545e-07)100:0.120147)100:0.13939,(ERATE:0.0539621,((SORBI:0.0166011,MAIZE:0.0278115)100:0.0205432,SETIT:0.0280286)100:0.0179638)100:0.0196195)100:0.0123193,((ORYLO:0.0170676,(ORYNI:0.00294664,ORYRU:0.00313466)100:0.00363739)100:0.00852803,ORYPU:0.0128411)100:0.0495724)100:0.0410904,BRADI:0.0353318)100:0.0383172,HORVD:0.0130774)100:0.00934745,WHEAT:0.00241541)100:0.0029534,AEGTA:0.0156867);</t>
  </si>
  <si>
    <t>(VITVI:0.09732647966263369,((((((ORYLO:0.018071364188546962,(ORYNI:0.00312084370377775,ORYRU:0.0033184927967415483)100:0.003850932874068778)100:0.009022011321221445,ORYPU:0.013613379101655488)100:0.05254246728756614,((((TRIUA:0.0206226417651753,AEGTA:0.01660771256093077)100:0.0031273984741257057,WHEAT:0.002557535846863622)100:0.009893139241535768,HORVD:0.013851320442073196)100:0.04057244006038436,BRADI:0.037415561003627466)100:0.043477505807166486)100:0.012997611903378238,(ERATE:0.05714584332256332,((SORBI:0.017577585608053958,MAIZE:0.029465757625559325)100:0.02176151987652041,SETIT:0.029688132710061856)100:0.019042084378849206)100:0.020873819717765776)100:0.14775235971732525,(MUSAM:9.048548081305414e-07,MUSAC:9.048548081305414e-07)100:0.1277206003195424)100:0.0635581877235399,(AMBTC:0.15444161404495618,(SELML:0.2554592024316398,((KLEFL:0.28261225917837274,CHLVA:0.5330870829302343)100:0.1345697529222204,PHYPA:0.2338221067095434)100:0.051370656485135176)100:0.1780631426639942)100:0.04683452243997567)100:0.056074842558440176,((SOLLC:0.012558897629523957,SOLTU:0.011450516672624906)100:0.13362942399346683,ARATH:0.18871914492756076)81:0.025601831692981757):0.0;</t>
  </si>
  <si>
    <t>(CHLVA:0.3264557500,(((6_ill:0.0611112499,(((((((SORBI:0.0144038436,MAIZE:0.0233077777)100:0.0167796823,SETIT:0.0235013016)98:0.0148998443,ERATE:0.0436342252)96:0.0161371116,(((HORVD:0.0110761194,((AEGTA:0.0114795030,TRIUA:0.0133052877)95:0.0020049991,WHEAT:0.0019882043)100:0.0072219008)100:0.0307108596,BRADI:0.0302587069)99:0.0340466303,(((ORYNI:0.0017949129,ORYRU:0.0019656259)100:0.0026095956,ORYLO:0.0129941724)100:0.0059342367,ORYPU:0.0092646502)100:0.0390636713)99:0.0104919471)94:0.1155080238,(MUSAM:0.0000012280,MUSAC:0.0000012280)100:0.1040406256)91:0.0510783673,(SOLLC:0.0099433234,SOLTU:0.0093605686)100:0.1411353343)79:0.0391266292,AMBTC:0.1251597166)58:0.0150423757)86:0.1291308527,SELML:0.2020930180)90:0.0404337525,PHYPA:0.1690080071)96:0.1002133422,KLEFL:0.2031539524);</t>
  </si>
  <si>
    <t>(ARATH:0.0738373,(((((((TRIUA:0.0194686,AEGTA:0.015684)100:0.00295144,WHEAT:0.00242035)100:0.00933551,HORVD:0.0130857)100:0.0382668,BRADI:0.035369)100:0.0411054,((ORYLO:0.0170733,(ORYNI:0.00294609,ORYRU:0.00313438)100:0.00363709)100:0.00851277,ORYPU:0.0128534)100:0.0495606)100:0.0123838,(ERATE:0.0539226,((SORBI:0.0165874,MAIZE:0.0278148)100:0.0205528,SETIT:0.0280306)100:0.0179885)100:0.0194918)100:0.136103,(MUSAM:8.545e-07,MUSAC:8.545e-07)100:0.122448)87:0.016729,((SOLLC:0.0116551,SOLTU:0.0109597)100:0.16297,(AMBTC:0.149065,(SELML:0.241239,((KLEFL:0.266858,CHLVA:0.503209)100:0.126693,PHYPA:0.221188)100:0.0478448)100:0.164104)95:0.0421803)49:0.0423116);</t>
  </si>
  <si>
    <t>(ORYLO:0.014851747095635632,((((((TRIUA:0.016942092871904374,AEGTA:0.013643231959407674)100:0.0025693322375758237,WHEAT:0.0021030216567200014)100:0.008117818280700649,HORVD:0.011387760437795854)100:0.033288497662478905,BRADI:0.030771069544856554)100:0.03573832688435229,((ERATE:0.04688579369272897,((SORBI:0.014429449746902601,MAIZE:0.024214237656802688)100:0.01790509438676344,SETIT:0.024377188405500044)100:0.015686945807592178)100:0.017014737759871428,((MUSAM:7.434138535071553e-07,MUSAC:7.434138535071553e-07)100:0.10750660420331501,(((SOLLC:0.010336889058449695,SOLTU:0.009385545525611692)100:0.11335212518835254,ARATH:0.15054108783553435)100:0.04734750198068245,(AMBTC:0.1304763087794366,(SELML:0.2100707460288955,((KLEFL:0.2322531018192664,CHLVA:0.43799560452317876)100:0.1100522202774659,PHYPA:0.19269861282019934)100:0.04175602060386503)100:0.1426710799726605)100:0.03672394836432684)100:0.05121595101476035)100:0.11822237767744917)100:0.010788331362235375)100:0.043166810428144964,ORYPU:0.011186790747731311)100:0.007407655775913262,(ORYNI:0.0025632770469141385,ORYRU:0.0027260189959335047)100:0.0031637849208108956):0.0;</t>
  </si>
  <si>
    <t>(BRARP:0.0041351872,((((((((((CHLVA:0.3291162706,KLEFL:0.1968064342)100:0.0998682867,PHYPA:0.1688188263)100:0.0409193231,SELML:0.1969430731)100:0.1456217445,AMBTC:0.1176442819)100:0.0402220393,(((((SORBI:0.0137839102,MAIZE:0.0222419716)100:0.0162971891,SETIT:0.0226898435)100:0.0142835707,ERATE:0.0422342066)100:0.0159360285,(((((AEGTA:0.0109122207,TRIUA:0.0123077363)91:0.0019929500,WHEAT:0.0020630879)100:0.0069760365,HORVD:0.0105906226)100:0.0293252282,BRADI:0.0286211749)100:0.0330039775,(((ORYNI:0.0017613599,ORYRU:0.0019908192)100:0.0023170431,ORYLO:0.0127310126)100:0.0056865170,ORYPU:0.0088592176)100:0.0373983853)100:0.0099443416)100:0.1165836886,(MUSAM:0.0000012411,MUSAC:0.0000012411)100:0.0980087685)100:0.0515431113)100:0.0460792215,(SOLTU:0.0086154782,SOLLC:0.0099093770)100:0.1111249218)100:0.0174781137,VITVI:0.0730166507)100:0.0170871071,((THECC:0.0320383740,GOSHI:0.0446174413)100:0.0460773663,(POPTR:0.0699513166,MANES:0.0569181789)100:0.0260250823)91:0.0121179593)91:0.0182269234,(LOTJA:0.0546989683,MEDTR:0.0640298590)100:0.0646387389)100:0.1242082271,((0_ill:0.0643994394,ARALY:0.0138439986)96:0.0167247821,ARAAL:0.0370848026)61:0.0083528165)100:0.0301542136,(BRAOL:0.0048946136,BRANA:0.0015555940)74:0.0019458858);</t>
  </si>
  <si>
    <t>(BRARP:0.00538655,(((ARATH:0.0555104,ARALY:0.0166226)100:0.0154947,((((((((((((TRIUA:0.0194655,AEGTA:0.0157169)100:0.00295501,WHEAT:0.00241473)100:0.00936473,HORVD:0.0130742)100:0.0383646,BRADI:0.0353598)100:0.0411511,((ORYLO:0.0170833,(ORYNI:0.00294774,ORYRU:0.00313208)100:0.00364067)100:0.0085373,ORYPU:0.0128471)100:0.0496924)100:0.0123167,(ERATE:0.0540147,((SORBI:0.016608,MAIZE:0.0278367)100:0.0205483,SETIT:0.0280702)100:0.0180124)100:0.0198444)100:0.1419,(MUSAM:8.545e-07,MUSAC:8.545e-07)100:0.120174)100:0.0612336,(AMBTC:0.14554,(SELML:0.241419,((KLEFL:0.266813,CHLVA:0.503701)100:0.127261,PHYPA:0.221202)100:0.0484715)100:0.16949)100:0.0451596)100:0.0559225,(SOLLC:0.0120954,SOLTU:0.0105989)100:0.134555)100:0.0216712,VITVI:0.0890618)100:0.0212769,((MANES:0.0707776,POPTR:0.0864433)100:0.0322169,(THECC:0.0395588,GOSHI:0.0554132)100:0.0576139)92:0.015453)92:0.0212741,(LOTJA:0.0667919,MEDTR:0.079623)100:0.0791155)100:0.148865)65:0.00961158,ARAAL:0.0436147)100:0.0425066,(BRANA:0.00194877,BRAOL:0.00601695)82:0.00263325);</t>
  </si>
  <si>
    <t>(CHLVA:0.3408107955,(((((((((((BRARP:0.0041556882,(BRANA:0.0015968016,BRAOL:0.0050591989)87:0.0020703582)100:0.0352914488,ARAAL:0.0382884577)100:0.0193874921,1_ill:0.0388456713)100:0.1027987236,(MEDTR:0.0653330312,LOTJA:0.0562780020)100:0.0655911733)96:0.0188120944,((MANES:0.0582534206,POPTR:0.0709417274)100:0.0268970469,(GOSHI:0.0458495451,THECC:0.0326944949)100:0.0471552479)96:0.0127268208)100:0.0174630416,VITVI:0.0749087412)100:0.0181599908,(SOLTU:0.0087088027,SOLLC:0.0102219178)100:0.1132502011)100:0.0468590085,(((((SORBI:0.0138351086,MAIZE:0.0223655830)100:0.0165726139,SETIT:0.0230295111)100:0.0146595418,ERATE:0.0430630027)100:0.0161144364,((((ORYRU:0.0021192193,ORYNI:0.0018095018)100:0.0024601622,ORYLO:0.0130816919)100:0.0057827348,ORYPU:0.0093272358)100:0.0385382686,((HORVD:0.0107703569,((TRIUA:0.0122193448,AEGTA:0.0117806327)83:0.0019671915,WHEAT:0.0020757302)100:0.0070149783)100:0.0299620931,BRADI:0.0295269735)100:0.0335677756)100:0.0100991367)100:0.1193263947,(MUSAM:0.0000012307,MUSAC:0.0000012307)100:0.0996864303)100:0.0527661614)100:0.0410403657,AMBTC:0.1200222348)100:0.1480245311,SELML:0.1999232809)100:0.0408919293,PHYPA:0.1719251343)100:0.1008357880,KLEFL:0.2018478933);</t>
  </si>
  <si>
    <t>(BRARP:0.0053388,((((((((((((((TRIUA:0.019467,AEGTA:0.0157162)100:0.00295541,WHEAT:0.00241411)100:0.00936282,HORVD:0.0130768)100:0.0383574,BRADI:0.035369)100:0.0411419,((ORYLO:0.0170836,(ORYNI:0.00294804,ORYRU:0.00313201)100:0.00364026)100:0.00853939,ORYPU:0.0128449)100:0.0497031)100:0.0123547,(ERATE:0.0540031,((SORBI:0.0166105,MAIZE:0.0278315)100:0.0205412,SETIT:0.0280761)100:0.0180177)100:0.019812)100:0.141871,(MUSAM:8.545e-07,MUSAC:8.545e-07)100:0.120198)100:0.0612534,(AMBTC:0.145518,(SELML:0.241446,((KLEFL:0.266797,CHLVA:0.503694)100:0.127239,PHYPA:0.22126)100:0.0484251)100:0.169455)100:0.045153)100:0.0558416,(SOLLC:0.0121116,SOLTU:0.0105832)100:0.134589)100:0.0215571,VITVI:0.0891984)100:0.0211863,((MANES:0.070782,POPTR:0.086457)100:0.0321822,(THECC:0.0395591,GOSHI:0.0553859)100:0.0576088)100:0.015575)100:0.0213521,(LOTJA:0.066756,MEDTR:0.0796894)100:0.078489)100:0.128829,ARATH:0.063795)91:0.0154469,ARAAL:0.0437635)100:0.0421121,(BRANA:0.00193334,BRAOL:0.00600841)89:0.00267355);</t>
  </si>
  <si>
    <t>(SELML:0.1980308636,(((((((SORBI:0.0138860865,MAIZE:0.0224751524)100:0.0166419345,SETIT:0.0230856775)100:0.0146855487,ERATE:0.0431692429)100:0.0160859042,((((WHEAT:0.0021087950,(TRIUA:0.0124402254,AEGTA:0.0114668041)85:0.0020245522)100:0.0071274312,HORVD:0.0107441956)100:0.0299979501,BRADI:0.0292157117)100:0.0338757888,(((ORYRU:0.0020223561,ORYNI:0.0018356231)100:0.0024909607,ORYLO:0.0135656876)100:0.0057409044,ORYPU:0.0092261861)100:0.0384793119)100:0.0100802070)100:0.1189817576,(MUSAC:0.0000012319,MUSAM:0.0000012319)100:0.0999137154)100:0.0522615015,((((((BRARP:0.0041493651,(BRAOL:0.0050935697,BRANA:0.0015394970)83:0.0019125205)100:0.0483796870,2_ill:0.0385656868)100:0.1017490585,(LOTJA:0.0563492452,MEDTR:0.0653129957)100:0.0645704707)97:0.0194652891,((GOSHI:0.0456726461,THECC:0.0327446756)100:0.0471155736,(MANES:0.0588457274,POPTR:0.0715371543)100:0.0269183670)97:0.0125654729)100:0.0173626400,VITVI:0.0742740162)100:0.0180775099,(SOLLC:0.0101372090,SOLTU:0.0088207071)100:0.1135269515)100:0.0470547512)100:0.0408920033,AMBTC:0.1203718363)100:0.1468114455,((CHLVA:0.3264843006,KLEFL:0.2018428606)100:0.1011215074,PHYPA:0.1726393952)100:0.0411972823);</t>
  </si>
  <si>
    <t>(BRARP:0.00527817,(ARATH:0.0613115,((((((((((((TRIUA:0.019467,AEGTA:0.0157157)100:0.00295523,WHEAT:0.00241414)100:0.00936354,HORVD:0.0130754)100:0.0383525,BRADI:0.0353732)100:0.0411432,((ORYLO:0.0170836,(ORYNI:0.00294826,ORYRU:0.00313178)100:0.00363971)100:0.00853832,ORYPU:0.0128476)100:0.0497154)100:0.0123616,(ERATE:0.0539991,((SORBI:0.0166111,MAIZE:0.0278295)100:0.0205421,SETIT:0.0280719)100:0.0180136)100:0.0197977)100:0.141874,(MUSAM:8.545e-07,MUSAC:8.545e-07)100:0.120162)100:0.0611765,(AMBTC:0.145532,(SELML:0.241447,((KLEFL:0.266763,CHLVA:0.503685)100:0.127226,PHYPA:0.221261)100:0.0484243)100:0.169389)100:0.045181)100:0.0557439,(SOLLC:0.0121213,SOLTU:0.0105722)100:0.13459)100:0.0215567,VITVI:0.0891665)100:0.0209696,((MANES:0.0708477,POPTR:0.0863605)100:0.0321771,(THECC:0.0396056,GOSHI:0.0553083)100:0.0575792)99:0.0156817)99:0.0223091,(LOTJA:0.0667798,MEDTR:0.0795831)100:0.0772511)100:0.128738)100:0.0475407,(BRANA:0.00184014,BRAOL:0.00609296)76:0.00262508);</t>
  </si>
  <si>
    <t>(SORBI:0.0142560721,(((((((SELML:0.2095039734,((CHLVA:0.3252174414,KLEFL:0.2089777776)100:0.0999748095,PHYPA:0.1759785070)100:0.0426969428)100:0.1503193741,AMBTC:0.1212807930)100:0.0414582184,(((((THECC:0.0328889583,GOSHI:0.0459530661)100:0.0478243201,(POPTR:0.0719659516,MANES:0.0588070730)100:0.0261619197)100:0.0142874771,(MEDTR:0.0666994927,LOTJA:0.0560592328)100:0.0751870506)68:0.0152665331,VITVI:0.0738515057)68:0.0186638167,(3_ill:0.0730310029,(SOLTU:0.0087849403,SOLLC:0.0103874100)100:0.0856474894)68:0.0286659830)100:0.0474699122)100:0.0523608080,(MUSAC:0.0000012333,MUSAM:0.0000012333)100:0.1008091366)100:0.1186114344,(((((TRIUA:0.0133949048,AEGTA:0.0112973639)86:0.0020523990,WHEAT:0.0020429274)100:0.0069909895,HORVD:0.0108897295)100:0.0300858570,BRADI:0.0293703913)100:0.0336809233,(ORYPU:0.0091581322,(ORYLO:0.0131606361,(ORYRU:0.0020550553,ORYNI:0.0017688112)100:0.0024393908)100:0.0056774369)100:0.0386234140)100:0.0100750791)100:0.0160722484,ERATE:0.0435674304)100:0.0146715150,SETIT:0.0232207217)100:0.0164181216,MAIZE:0.0228552684);</t>
  </si>
  <si>
    <t>(ARATH:0.111624,(((((((((((TRIUA:0.019461,AEGTA:0.0157117)100:0.00295179,WHEAT:0.00241615)100:0.00936198,HORVD:0.013075)100:0.0383469,BRADI:0.0353686)100:0.0411389,((ORYLO:0.0170729,(ORYNI:0.00294628,ORYRU:0.00313383)100:0.00364255)100:0.00853964,ORYPU:0.0128394)100:0.049686)100:0.0123217,(ERATE:0.0539777,((SORBI:0.0166092,MAIZE:0.0278282)100:0.020547,SETIT:0.0280603)100:0.0180118)100:0.0197858)100:0.14168,(MUSAM:8.545e-07,MUSAC:8.545e-07)100:0.11996)100:0.0609331,(AMBTC:0.145068,(SELML:0.241323,((KLEFL:0.266628,CHLVA:0.503733)100:0.127208,PHYPA:0.221231)100:0.0484798)100:0.169651)100:0.0451774)100:0.0557368,(SOLLC:0.0121585,SOLTU:0.0105293)100:0.134312)87:0.0220007,VITVI:0.0875373)87:0.0189637,((MANES:0.0704578,POPTR:0.0864825)100:0.0314953,(THECC:0.0394456,GOSHI:0.0553421)100:0.0576238)100:0.0177105)87:0.018384,(LOTJA:0.0664021,MEDTR:0.0805171)100:0.0700707);</t>
  </si>
  <si>
    <t>(SORBI:0.0144438823,(((((((SELML:0.2094553519,((CHLVA:0.3424741526,KLEFL:0.2117930540)100:0.0964109982,PHYPA:0.1759691783)100:0.0432292079)100:0.1510909698,AMBTC:0.1208203262)100:0.0414459882,((((POPTR:0.0727693188,MANES:0.0587676581)100:0.0260358918,(GOSHI:0.0462487758,THECC:0.0330931724)100:0.0479364023)75:0.0220311497,VITVI:0.0733045624)73:0.0202357100,(4_ill:0.0759490217,(SOLLC:0.0104105805,SOLTU:0.0088545369)100:0.0846056583)73:0.0296613578)100:0.0478788151)100:0.0524628131,(MUSAM:0.0000012286,MUSAC:0.0000012286)100:0.1010642542)100:0.1198415813,((((ORYNI:0.0017949225,ORYRU:0.0020199265)100:0.0024959124,ORYLO:0.0133485493)100:0.0058761396,ORYPU:0.0090841121)100:0.0388290701,((((TRIUA:0.0132910953,AEGTA:0.0114460951)88:0.0021234647,WHEAT:0.0020768605)100:0.0072601838,HORVD:0.0107965823)100:0.0301828014,BRADI:0.0299010011)100:0.0338024384)100:0.0101921826)100:0.0161997732,ERATE:0.0441966807)100:0.0148427621,SETIT:0.0236409275)100:0.0167360497,MAIZE:0.0231870249);</t>
  </si>
  <si>
    <t>(ARATH:0.1091,(((((((((TRIUA:0.019467,AEGTA:0.0157008)100:0.00295241,WHEAT:0.00241668)100:0.00935652,HORVD:0.0130779)100:0.0383452,BRADI:0.035365)100:0.0411615,((ORYLO:0.0170653,(ORYNI:0.0029481,ORYRU:0.00313325)100:0.00364183)100:0.00853159,ORYPU:0.0128366)100:0.0496004)100:0.0123899,(ERATE:0.0539443,((SORBI:0.0166131,MAIZE:0.0278066)100:0.0205265,SETIT:0.0280674)100:0.0179926)100:0.0197044)100:0.141079,(MUSAM:8.545e-07,MUSAC:8.545e-07)100:0.11998)100:0.0606502,(AMBTC:0.145124,(SELML:0.241326,((KLEFL:0.266597,CHLVA:0.503585)100:0.12711,PHYPA:0.221262)100:0.0483923)100:0.169441)100:0.0451811)100:0.0556061,(((MANES:0.070076,POPTR:0.0866843)100:0.0312492,(THECC:0.0392854,GOSHI:0.0553971)100:0.0573707)68:0.0268961,VITVI:0.0861068)51:0.0231206)51:0.0204842,(SOLLC:0.0120932,SOLTU:0.0105876)100:0.113897);</t>
  </si>
  <si>
    <t>(SORBI:0.0144729734,(((((((((CHLVA:0.3308924717,KLEFL:0.2092022255)100:0.0968390279,PHYPA:0.1705433061)100:0.0418400713,SELML:0.2055924716)100:0.1487961997,AMBTC:0.1208221955)100:0.0403375472,(((SOLLC:0.0102270728,SOLTU:0.0089864502)100:0.0754063923,5_ill:0.0789442633)100:0.0370220204,VITVI:0.0784632764)100:0.0471337336)100:0.0511776116,(MUSAM:0.0000012302,MUSAC:0.0000012302)100:0.1011659027)100:0.1184774294,((((ORYNI:0.0017600500,ORYRU:0.0019999190)100:0.0024748875,ORYLO:0.0133358129)100:0.0058148673,ORYPU:0.0091563229)100:0.0387909994,((((TRIUA:0.0131976009,AEGTA:0.0119200939)94:0.0020611856,WHEAT:0.0020627299)100:0.0071257263,HORVD:0.0109587065)100:0.0303147136,BRADI:0.0299215287)100:0.0340251708)100:0.0104927327)100:0.0160047443,ERATE:0.0435137984)100:0.0147953870,SETIT:0.0234370519)100:0.0166438902,MAIZE:0.0231960803);</t>
  </si>
  <si>
    <t>(TRIUA:0.0194712,(((((((((ARATH:0.101739,(SOLLC:0.0118847,SOLTU:0.0107654)100:0.105887)99:0.0261883,VITVI:0.0917756)100:0.0540554,(AMBTC:0.145397,(SELML:0.241007,((KLEFL:0.266868,CHLVA:0.50336)100:0.127145,PHYPA:0.220693)100:0.0484752)100:0.168298)100:0.0438354)100:0.0595949,(MUSAM:8.545e-07,MUSAC:8.545e-07)100:0.120211)100:0.139346,(ERATE:0.0539647,((SORBI:0.016602,MAIZE:0.0278105)100:0.0205426,SETIT:0.0280289)100:0.0179643)100:0.019623)100:0.0123171,((ORYLO:0.0170676,(ORYNI:0.00294661,ORYRU:0.00313467)100:0.00363708)100:0.00853097,ORYPU:0.0128386)100:0.0495704)100:0.0410926,BRADI:0.0353335)100:0.0383152,HORVD:0.0130777)100:0.00934723,WHEAT:0.00241542)100:0.00295342,AEGTA:0.0156867);</t>
  </si>
  <si>
    <t>(KLEFL:0.2024273705,CHLVA:0.3254142010,(((((((((SORBI:0.0143706562,MAIZE:0.0233249051)100:0.0167465923,SETIT:0.0234761321)100:0.0148853121,ERATE:0.0435123637)100:0.0160903597,((ORYPU:0.0092133420,(ORYLO:0.0131328617,(ORYNI:0.0018115152,ORYRU:0.0019733171)100:0.0025393441)100:0.0059480776)100:0.0390064114,((((TRIUA:0.0132703335,AEGTA:0.0116373136)94:0.0020076349,WHEAT:0.0020014017)100:0.0071871476,HORVD:0.0110253602)100:0.0305407304,BRADI:0.0301909679)100:0.0340712121)100:0.0104539912)100:0.1152530842,(MUSAM:0.0000012293,MUSAC:0.0000012293)100:0.1037847452)100:0.0509722885,((SOLLC:0.0099678207,SOLTU:0.0093033772)100:0.0888391285,6_ill:0.0701925158)100:0.0523522479)100:0.0390269218,AMBTC:0.1247254225)100:0.1437315903,SELML:0.2013806859)100:0.0403555972,PHYPA:0.1690134387)100:0.0997036726);</t>
  </si>
  <si>
    <t>(TRIUA:0.019469,((((((((ARATH:0.0925409,(SOLLC:0.0116667,SOLTU:0.0109455)100:0.106458)100:0.0569086,(AMBTC:0.14914,(SELML:0.241213,((KLEFL:0.266882,CHLVA:0.503204)100:0.126655,PHYPA:0.22121)100:0.0478487)100:0.164063)100:0.0422124)100:0.0589493,(MUSAM:8.545e-07,MUSAC:8.545e-07)100:0.122486)100:0.136047,(ERATE:0.0539212,((SORBI:0.0165876,MAIZE:0.0278145)100:0.0205509,SETIT:0.0280333)100:0.0179927)100:0.0195018)100:0.0123762,((ORYLO:0.0170733,(ORYNI:0.00294599,ORYRU:0.0031344)100:0.00363674)100:0.00851695,ORYPU:0.0128495)100:0.0495685)100:0.0410952,BRADI:0.03537)100:0.0382653,HORVD:0.0130863)100:0.00933493,WHEAT:0.00241997)100:0.0029516,AEGTA:0.0156839);</t>
  </si>
  <si>
    <t>(BRARP:0.0041398907,(((((((((((SORBI:0.0138405344,MAIZE:0.0221226277)100:0.0161111874,SETIT:0.0227402261)100:0.0143563075,ERATE:0.0425038975)100:0.0159068465,(((((AEGTA:0.0110071774,TRIUA:0.0124243341)90:0.0020080197,WHEAT:0.0020359185)100:0.0070432226,HORVD:0.0106335539)100:0.0295452971,BRADI:0.0287963975)100:0.0331180770,(((ORYNI:0.0017996710,ORYRU:0.0020137212)100:0.0023350504,ORYLO:0.0129338398)100:0.0056493343,ORYPU:0.0087540315)100:0.0375947275)100:0.0098536847)100:0.1167967336,(MUSAM:0.0000012439,MUSAC:0.0000012439)100:0.0985372167)100:0.0512960039,((((CHLVA:0.3321357072,KLEFL:0.1984588697)100:0.0993687333,PHYPA:0.1687029068)100:0.0407624455,SELML:0.1975130042)100:0.1460922118,AMBTC:0.1176283097)100:0.0403071549)100:0.0459088865,(SOLTU:0.0086403671,SOLLC:0.0099917840)100:0.1109721957)100:0.0174239755,VITVI:0.0730306747)100:0.0169227120,((GOSHI:0.0447442397,THECC:0.0321434609)100:0.0462400025,(POPTR:0.0701442825,MANES:0.0571557701)100:0.0259102030)91:0.0120530707)91:0.0181588263,(LOTJA:0.0549638699,MEDTR:0.0637249256)100:0.0648117656)100:0.1242482062,((ARALY:0.0129614387,0_ill:0.0406819363)100:0.0178475484,ARAAL:0.0371044848)67:0.0084209374)100:0.0302827877,(BRAOL:0.0048333775,BRANA:0.0014977066)65:0.0018819350);</t>
  </si>
  <si>
    <t>(TRIUA:0.0194658,(((((((((((((ARATH:0.058087,ARALY:0.0164497)100:0.0159136,((BRARP:0.00539558,(BRANA:0.00194666,BRAOL:0.00602174)77:0.00262552)100:0.0425707,ARAAL:0.0435869)57:0.0094627)100:0.148921,(LOTJA:0.0667735,MEDTR:0.0796225)100:0.0791725)100:0.021265,((MANES:0.0707658,POPTR:0.0864552)100:0.0322059,(THECC:0.0395507,GOSHI:0.0554205)100:0.0576149)100:0.0154437)100:0.0212718,VITVI:0.0890713)100:0.0216629,(SOLLC:0.0120888,SOLTU:0.0106057)100:0.134547)100:0.0559198,(AMBTC:0.145544,(SELML:0.241418,((KLEFL:0.266826,CHLVA:0.503683)100:0.127251,PHYPA:0.221205)100:0.0484695)100:0.16949)100:0.0451632)100:0.061228,(MUSAM:8.545e-07,MUSAC:8.545e-07)100:0.120172)100:0.141905,(ERATE:0.0540141,((SORBI:0.0166077,MAIZE:0.0278371)100:0.0205499,SETIT:0.0280691)100:0.0180145)100:0.0198394)100:0.0123185,((ORYLO:0.0170833,(ORYNI:0.00294781,ORYRU:0.00313226)100:0.00364048)100:0.00853713,ORYPU:0.0128472)100:0.0496942)100:0.0411518,BRADI:0.035359)100:0.0383647,HORVD:0.0130742)100:0.00936495,WHEAT:0.00241473)100:0.00295498,AEGTA:0.0157169);</t>
  </si>
  <si>
    <t>(SELML:0.1993408768,(((((((SORBI:0.0138694446,MAIZE:0.0221068451)100:0.0163155029,SETIT:0.0228984231)100:0.0146081851,ERATE:0.0428727572)100:0.0161004411,((((ORYRU:0.0020954535,ORYNI:0.0018375051)100:0.0024188972,ORYLO:0.0131083195)100:0.0057981635,ORYPU:0.0092081869)100:0.0383320270,((((TRIUA:0.0124134363,AEGTA:0.0118517542)86:0.0019861054,WHEAT:0.0020519641)100:0.0070486930,HORVD:0.0107782498)100:0.0298340384,BRADI:0.0295832899)100:0.0335990689)100:0.0098757098)100:0.1185247203,(MUSAM:0.0000012367,MUSAC:0.0000012367)100:0.0997082192)100:0.0521750601,((((((BRARP:0.0041199335,(BRANA:0.0015813744,BRAOL:0.0049967786)86:0.0019771020)100:0.0348906672,(1_ill:0.0523184913,ARAAL:0.0301022007)62:0.0081757100)100:0.1218017481,(MEDTR:0.0650276729,LOTJA:0.0557996521)100:0.0654873839)92:0.0183411591,((MANES:0.0579926345,POPTR:0.0708959223)100:0.0265459385,(GOSHI:0.0455677819,THECC:0.0325200921)100:0.0469771178)92:0.0125292564)100:0.0171586628,VITVI:0.0743330423)100:0.0179426211,(SOLTU:0.0086527629,SOLLC:0.0101199968)100:0.1126037653)100:0.0464722294)100:0.0407190781,AMBTC:0.1192490084)100:0.1481460685,((CHLVA:0.3393225299,KLEFL:0.2039773081)100:0.1007560005,PHYPA:0.1720185638)100:0.0406328744);</t>
  </si>
  <si>
    <t>(BRARP:0.00538337,((((((((((((((TRIUA:0.019467,AEGTA:0.0157162)100:0.00295539,WHEAT:0.00241406)100:0.00936309,HORVD:0.0130765)100:0.0383581,BRADI:0.0353667)100:0.0411426,((ORYLO:0.0170835,(ORYNI:0.00294806,ORYRU:0.003132)100:0.00364044)100:0.00853907,ORYPU:0.0128449)100:0.0497031)100:0.0123406,(ERATE:0.0540028,((SORBI:0.0166101,MAIZE:0.0278314)100:0.020543,SETIT:0.0280748)100:0.0180201)100:0.0198224)100:0.141895,(MUSAM:8.545e-07,MUSAC:8.545e-07)100:0.120189)100:0.0612413,(AMBTC:0.145504,(SELML:0.241439,((KLEFL:0.266808,CHLVA:0.503682)100:0.127237,PHYPA:0.22125)100:0.048428)100:0.169464)100:0.0451641)100:0.0558512,(SOLLC:0.0120998,SOLTU:0.0105957)100:0.134544)100:0.0215728,VITVI:0.0892208)100:0.0211746,((MANES:0.0707806,POPTR:0.0864553)100:0.0321678,(THECC:0.0395425,GOSHI:0.0554076)100:0.0576286)100:0.0155223)100:0.0213377,(LOTJA:0.0667366,MEDTR:0.0796834)100:0.0786325)100:0.13324,ARATH:0.0622462)97:0.01201,ARAAL:0.0436388)100:0.0421813,(BRANA:0.00193862,BRAOL:0.00600169)79:0.00262691);</t>
  </si>
  <si>
    <t>(SELML:0.1991587593,(((((((SORBI:0.0138726599,MAIZE:0.0225001828)100:0.0166901149,SETIT:0.0230682273)100:0.0146714250,ERATE:0.0434621383)100:0.0161863734,((((WHEAT:0.0020844073,(TRIUA:0.0127519566,AEGTA:0.0116175070)87:0.0020389347)100:0.0071117654,HORVD:0.0108386466)100:0.0301518249,BRADI:0.0295393846)100:0.0339534080,(((ORYRU:0.0019747951,ORYNI:0.0018218502)100:0.0024950327,ORYLO:0.0133909111)100:0.0057595955,ORYPU:0.0091574529)100:0.0384788207)100:0.0101173782)100:0.1186949169,(MUSAC:0.0000012341,MUSAM:0.0000012341)100:0.1003678934)100:0.0520021078,((((((BRARP:0.0040737062,(BRAOL:0.0050859738,BRANA:0.0015403268)92:0.0019046684)100:0.0364392130,2_ill:0.0554170123)100:0.1140820399,(LOTJA:0.0562388236,MEDTR:0.0652234642)100:0.0646135325)96:0.0193981469,((GOSHI:0.0455729738,THECC:0.0326987727)100:0.0470865085,(MANES:0.0587693959,POPTR:0.0716793221)100:0.0268630090)96:0.0123853128)100:0.0171091279,VITVI:0.0744631643)100:0.0180049970,(SOLLC:0.0100858351,SOLTU:0.0088332304)100:0.1133380749)100:0.0471407477)100:0.0408329091,AMBTC:0.1209918827)100:0.1473715040,((CHLVA:0.3378132848,KLEFL:0.2045867275)100:0.1019901245,PHYPA:0.1720120504)100:0.0408093022);</t>
  </si>
  <si>
    <t>(TRIUA:0.0194671,(((((((((((((BRARP:0.00528447,(BRANA:0.00184979,BRAOL:0.00608946)77:0.00264124)100:0.0436186,ARATH:0.0660093)100:0.133072,(LOTJA:0.066773,MEDTR:0.079588)100:0.0773833)99:0.0222896,((MANES:0.0708468,POPTR:0.0863675)100:0.0321471,(THECC:0.0395952,GOSHI:0.0553125)100:0.0576206)99:0.0156385)100:0.0209665,VITVI:0.0891879)100:0.0215595,(SOLLC:0.0121138,SOLTU:0.01058)100:0.134581)100:0.0557508,(AMBTC:0.145521,(SELML:0.241447,((KLEFL:0.266765,CHLVA:0.503683)100:0.12723,PHYPA:0.221245)100:0.0484246)100:0.169393)100:0.0451776)100:0.0611743,(MUSAM:8.545e-07,MUSAC:8.545e-07)100:0.12018)100:0.141871,(ERATE:0.0539981,((SORBI:0.0166116,MAIZE:0.0278293)100:0.0205421,SETIT:0.028072)100:0.0180149)100:0.0198013)100:0.0123575,((ORYLO:0.0170835,(ORYNI:0.00294819,ORYRU:0.00313146)100:0.0036398)100:0.00853812,ORYPU:0.0128477)100:0.0497133)100:0.0411449,BRADI:0.0353729)100:0.0383528,HORVD:0.0130755)100:0.0093636,WHEAT:0.00241416)100:0.00295513,AEGTA:0.0157157);</t>
  </si>
  <si>
    <t>(CHLVA:0.3280114768,((SELML:0.2095048760,(((((((SORBI:0.0142521697,MAIZE:0.0228704554)100:0.0164310733,SETIT:0.0233751318)100:0.0146570572,ERATE:0.0435800639)100:0.0160872017,((ORYPU:0.0091818974,(ORYLO:0.0131800006,(ORYNI:0.0017539211,ORYRU:0.0020423900)100:0.0024632579)100:0.0056805424)100:0.0386315166,(BRADI:0.0295586397,(((AEGTA:0.0113083470,TRIUA:0.0133921285)88:0.0020553079,WHEAT:0.0020305690)100:0.0070058027,HORVD:0.0108911847)100:0.0301362424)100:0.0337416670)100:0.0101073536)100:0.1188626297,(MUSAC:0.0000012325,MUSAM:0.0000012325)100:0.1009552254)100:0.0523436094,((SOLLC:0.0104373549,SOLTU:0.0087181700)100:0.1143155238,(((((THECC:0.0328637610,GOSHI:0.0461488929)100:0.0479402200,(POPTR:0.0720982736,MANES:0.0588812111)99:0.0261714013)47:0.0068324283,3_ill:0.1039194230)54:0.0075407951,(MEDTR:0.0666982004,LOTJA:0.0561039240)100:0.0753677500)72:0.0152944845,VITVI:0.0739916106)77:0.0187202364)100:0.0474234297)100:0.0416227785,AMBTC:0.1211838840)100:0.1503945091)100:0.0426067386,PHYPA:0.1757982610)100:0.0992031745,KLEFL:0.2092452832);</t>
  </si>
  <si>
    <t>(TRIUA:0.0194614,(((((((((((ARATH:0.123093,(LOTJA:0.0663902,MEDTR:0.0804251)100:0.0676575)95:0.0212951,((MANES:0.0705066,POPTR:0.0864325)100:0.0314991,(THECC:0.0394332,GOSHI:0.0553471)100:0.0576593)95:0.0175691)100:0.0190754,VITVI:0.0875569)100:0.0220203,(SOLLC:0.0121496,SOLTU:0.0105379)100:0.134365)100:0.0557107,(AMBTC:0.145086,(SELML:0.241305,((KLEFL:0.266641,CHLVA:0.503728)100:0.127208,PHYPA:0.221228)100:0.0484802)100:0.16964)100:0.045172)100:0.0609273,(MUSAM:8.545e-07,MUSAC:8.545e-07)100:0.119993)100:0.141649,(ERATE:0.0539766,((SORBI:0.01661,MAIZE:0.0278278)100:0.0205483,SETIT:0.0280594)100:0.0180124)100:0.0197893)100:0.0123193,((ORYLO:0.0170728,(ORYNI:0.00294628,ORYRU:0.00313381)100:0.00364261)100:0.0085391,ORYPU:0.0128397)100:0.0496843)100:0.0411416,BRADI:0.0353676)100:0.0383481,HORVD:0.0130753)100:0.00936176,WHEAT:0.00241598)100:0.00295178,AEGTA:0.0157117);</t>
  </si>
  <si>
    <t>(SELML:0.2105401498,(((((((SORBI:0.0142945719,MAIZE:0.0231897965)100:0.0167436717,SETIT:0.0235653208)100:0.0147808277,ERATE:0.0441821665)100:0.0161195336,(((ORYLO:0.0130731690,(ORYRU:0.0020096452,ORYNI:0.0017931410)100:0.0024959290)100:0.0058529193,ORYPU:0.0090636040)100:0.0386980097,((((TRIUA:0.0130749646,AEGTA:0.0113362043)86:0.0020920656,WHEAT:0.0020788371)100:0.0070790468,HORVD:0.0107806049)100:0.0302546069,BRADI:0.0299576473)100:0.0338135910)100:0.0102246004)100:0.1192973297,(MUSAC:0.0000012303,MUSAM:0.0000012303)100:0.1010315334)100:0.0524529174,((((MANES:0.0586725113,POPTR:0.0726661406)99:0.0259833944,((THECC:0.0329983851,GOSHI:0.0462807545)100:0.0362640865,4_ill:0.0928483557)56:0.0117606407)98:0.0219833918,VITVI:0.0732669292)99:0.0201359129,(SOLLC:0.0103498691,SOLTU:0.0088149986)100:0.1139011178)100:0.0475792887)100:0.0414591373,AMBTC:0.1207293050)100:0.1503533480,((CHLVA:0.3433580576,KLEFL:0.2121355858)100:0.0954490484,PHYPA:0.1757505258)100:0.0429826140);</t>
  </si>
  <si>
    <t>(TRIUA:0.0194676,(((((((((((ARATH:0.1295,(THECC:0.0392456,GOSHI:0.0554148)100:0.0420007)97:0.0158343,(MANES:0.0701569,POPTR:0.0866295)100:0.0312041)99:0.0270354,VITVI:0.0860558)99:0.0232326,(SOLLC:0.0121021,SOLTU:0.0105751)100:0.133979)100:0.0554944,(AMBTC:0.145098,(SELML:0.241299,((KLEFL:0.266589,CHLVA:0.503583)100:0.127127,PHYPA:0.221251)100:0.0484191)100:0.169437)100:0.0451421)100:0.0606654,(MUSAM:8.545e-07,MUSAC:8.545e-07)100:0.119962)100:0.141094,(ERATE:0.0539406,((SORBI:0.0166118,MAIZE:0.0278078)100:0.020528,SETIT:0.0280674)100:0.0179941)100:0.019715)100:0.0123751,((ORYLO:0.0170653,(ORYNI:0.00294812,ORYRU:0.00313317)100:0.00364188)100:0.00852914,ORYPU:0.0128384)100:0.0496038)100:0.0411618,BRADI:0.0353624)100:0.0383476,HORVD:0.0130782)100:0.00935632,WHEAT:0.00241645)100:0.00295245,AEGTA:0.0157007);</t>
  </si>
  <si>
    <t>(CHLVA:0.3349232641,(((((((((SORBI:0.0142829163,MAIZE:0.0232306323)100:0.0166754175,SETIT:0.0234403933)100:0.0148652741,ERATE:0.0435128689)100:0.0159568817,((((ORYNI:0.0017733114,ORYRU:0.0019991968)100:0.0024975385,ORYLO:0.0132941018)100:0.0057960120,ORYPU:0.0091998373)100:0.0387240065,((((TRIUA:0.0131370285,AEGTA:0.0119687600)91:0.0021461499,WHEAT:0.0020960449)100:0.0071502771,HORVD:0.0109941361)100:0.0303956646,BRADI:0.0299963507)100:0.0340768804)100:0.0104684179)100:0.1180821736,(MUSAM:0.0000012315,MUSAC:0.0000012315)100:0.1013153666)100:0.0509953781,(((SOLLC:0.0102091486,SOLTU:0.0089360583)100:0.1121898118,VITVI:0.0789808312)98:0.0242037222,5_ill:0.0806697687)99:0.0227676510)99:0.0405296951,AMBTC:0.1204604273)100:0.1485307498,SELML:0.2058338954)100:0.0418846740,PHYPA:0.1704951599)100:0.0968498319,KLEFL:0.2082668827);</t>
  </si>
  <si>
    <t>(ARATH:0.104119,(((((((((TRIUA:0.0194708,AEGTA:0.0156872)100:0.00295323,WHEAT:0.00241547)100:0.00934715,HORVD:0.0130774)100:0.0383146,BRADI:0.0353349)100:0.0411001,((ORYLO:0.0170675,(ORYNI:0.00294658,ORYRU:0.00313452)100:0.00363809)100:0.00852799,ORYPU:0.0128409)100:0.0495647)100:0.0123029,(ERATE:0.0539582,((SORBI:0.0166024,MAIZE:0.0278101)100:0.0205433,SETIT:0.0280284)100:0.0179646)100:0.0196332)100:0.139406,(MUSAM:8.545e-07,MUSAC:8.545e-07)100:0.120148)100:0.0596109,(AMBTC:0.145365,(SELML:0.240963,((KLEFL:0.26688,CHLVA:0.503359)100:0.127136,PHYPA:0.2207)100:0.0485097)100:0.168305)100:0.0438694)100:0.0538837,VITVI:0.0918204)82:0.0208465,(SOLLC:0.0118634,SOLTU:0.0107787)100:0.111851);</t>
  </si>
  <si>
    <t>(SORBI:0.0143964729,(((((((((CHLVA:0.3209985698,KLEFL:0.2026989441)100:0.0989486817,PHYPA:0.1679707311)100:0.0404341965,SELML:0.2022443825)100:0.1441973193,AMBTC:0.1245613304)100:0.0392212021,((SOLLC:0.0099628126,SOLTU:0.0093606609)100:0.1099559244,6_ill:0.0628463901)98:0.0314659063)100:0.0511773574,(MUSAM:0.0000012286,MUSAC:0.0000012286)100:0.1040811348)100:0.1152513317,(((((TRIUA:0.0133246253,AEGTA:0.0115412925)96:0.0020559228,WHEAT:0.0020178308)100:0.0072992629,HORVD:0.0110945357)100:0.0307921497,BRADI:0.0302396691)100:0.0340708362,(((ORYNI:0.0018080488,ORYRU:0.0019578905)100:0.0026061001,ORYLO:0.0129039175)100:0.0059285348,ORYPU:0.0092297999)100:0.0390620017)100:0.0105109068)100:0.0160491034,ERATE:0.0434425084)100:0.0149021401,SETIT:0.0234924892)100:0.0167937840,MAIZE:0.0233191255);</t>
  </si>
  <si>
    <t>(ARATH:0.0906016,((((((((TRIUA:0.0194686,AEGTA:0.015684)100:0.00295149,WHEAT:0.00242002)100:0.00933511,HORVD:0.0130862)100:0.0382627,BRADI:0.0353725)100:0.0411128,((ORYLO:0.0170728,(ORYNI:0.00294612,ORYRU:0.00313439)100:0.00363749)100:0.00851178,ORYPU:0.0128544)100:0.0495527)100:0.0123628,(ERATE:0.0539176,((SORBI:0.0165868,MAIZE:0.0278147)100:0.0205531,SETIT:0.0280301)100:0.0179907)100:0.0195171)100:0.13598,(MUSAM:8.545e-07,MUSAC:8.545e-07)100:0.122524)100:0.0589123,(AMBTC:0.149055,(SELML:0.241233,((KLEFL:0.26687,CHLVA:0.503217)100:0.126649,PHYPA:0.22123)100:0.0478595)100:0.164133)100:0.0422634)100:0.0474365,(SOLLC:0.0116672,SOLTU:0.0109449)100:0.116452);</t>
  </si>
  <si>
    <t>(KLEFL:0.1987601737,CHLVA:0.3127645175,((((((((((ARATH:0.0361332849,ARALY:0.0074220845)100:0.0162654502,(ARAAL:0.0327394588,(BRARP:0.0040480306,(BRAOL:0.0043934986,BRANA:0.0011551626)59:0.0017942907)100:0.0321752393)79:0.0075562817)100:0.1170708252,(MEDTR:0.0651195499,LOTJA:0.0535263238)100:0.0603430555)53:0.0174553624,((POPTR:0.0637541810,MANES:0.0498239481)100:0.0241607508,(GOSHI:0.0397810739,THECC:0.0287451050)100:0.0432726320)52:0.0111797883)100:0.0160761776,VITVI:0.0688236317)100:0.0160157867,(SOLLC:0.0096419162,SOLTU:0.0074917568)100:0.1046904143)100:0.0410322361,((((ORYPU:0.0080662420,(ORYLO:0.0128347105,(ORYNI:0.0013663966,ORYRU:0.0015895940)100:0.0024849960)100:0.0048516830)100:0.0348811123,((((AEGTA:0.0084181453,TRIUA:0.0158520038)100:0.0041806260,WHEAT:0.0010279901)100:0.0068264175,HORVD:0.0118828104)100:0.0268646597,BRADI:0.0266768481)100:0.0320268734)100:0.0095821290,(((MAIZE:0.0205645947,SORBI:0.0131618835)100:0.0153354893,SETIT:0.0216742438)100:0.0134294619,ERATE:0.0394501886)100:0.0150582822)100:0.1100801617,MUSAM:0.0903329901)100:0.0470571828)100:0.0357305063,AMBTC:0.1081946107)100:0.1387062091,SELML:0.1792478109)99:0.0370453590,PHYPA:0.1544440993)100:0.1004346315);</t>
  </si>
  <si>
    <t>(LOTJA:0.0543836062,(((BRARP:0.0041778261,(BRAOL:0.0049243811,BRANA:0.0014942015)57:0.0019102010)100:0.0301241796,((0_ill:0.0389889827,ARALY:0.0130432245)100:0.0176825042,ARAAL:0.0367854056)74:0.0084339450)100:0.1231871662,((((((((CHLVA:0.3208784561,KLEFL:0.1991430134)100:0.0942545095,PHYPA:0.1658035315)100:0.0406343157,SELML:0.1938598725)100:0.1452684401,AMBTC:0.1162264314)100:0.0401298833,((((((WHEAT:0.0020495467,(TRIUA:0.0117215550,AEGTA:0.0106952074)90:0.0019823891)100:0.0067966477,HORVD:0.0105568238)100:0.0290723136,BRADI:0.0282691047)100:0.0323189614,((ORYLO:0.0125042331,(ORYNI:0.0017653688,ORYRU:0.0019514516)100:0.0023672874)100:0.0054916629,ORYPU:0.0087906607)100:0.0370240669)100:0.0098044718,(((MAIZE:0.0220236763,SORBI:0.0136597907)100:0.0161384347,SETIT:0.0224476450)100:0.0142690410,ERATE:0.0416538915)100:0.0156006993)100:0.1158882944,(MUSAM:0.0000012485,MUSAC:0.0000012485)100:0.0975752888)100:0.0514015308)100:0.0458079620,(SOLTU:0.0085054460,SOLLC:0.0099030981)100:0.1097687874)100:0.0173589275,VITVI:0.0723532832)100:0.0166794981,((POPTR:0.0694107742,MANES:0.0562300197)100:0.0257272291,(THECC:0.0317351631,GOSHI:0.0445650347)100:0.0454397852)100:0.0118757258)100:0.0181797129)100:0.0640736954,MEDTR:0.0635307176);</t>
  </si>
  <si>
    <t>(ARATH:0.0452499,(((BRARP:0.00539808,(BRANA:0.00195597,BRAOL:0.00601341)75:0.00262689)100:0.0425759,ARAAL:0.0435459)50:0.00913285,((((((((((((TRIUA:0.0194655,AEGTA:0.0157169)100:0.00295499,WHEAT:0.00241475)100:0.00936504,HORVD:0.0130737)100:0.0383638,BRADI:0.0353604)100:0.0411514,((ORYLO:0.0170833,(ORYNI:0.00294775,ORYRU:0.00313208)100:0.00364036)100:0.00853597,ORYPU:0.0128486)100:0.0496945)100:0.0123132,(ERATE:0.0540158,((SORBI:0.0166082,MAIZE:0.0278363)100:0.0205488,SETIT:0.0280699)100:0.0180126)100:0.0198464)100:0.141904,(MUSAM:8.545e-07,MUSAC:8.545e-07)100:0.120183)100:0.0612289,(AMBTC:0.145532,(SELML:0.241417,((KLEFL:0.266814,CHLVA:0.503699)100:0.12726,PHYPA:0.221201)100:0.0484742)100:0.169504)100:0.0451654)100:0.055956,(SOLLC:0.0120941,SOLTU:0.0106008)100:0.134526)100:0.0216533,VITVI:0.089085)100:0.021287,((MANES:0.0707649,POPTR:0.0864549)100:0.0321888,(THECC:0.0395395,GOSHI:0.0554328)100:0.057634)93:0.0154497)93:0.0212316,(LOTJA:0.0668109,MEDTR:0.0796007)100:0.0791645)100:0.149147)100:0.0192126,ARALY:0.0142274);</t>
  </si>
  <si>
    <t>(KLEFL:0.2031197160,CHLVA:0.3302112639,((((((((((ARAAL:0.0250368603,ARATH:0.0433869433)93:0.0084949355,((BRARP:0.0055829860,BRANA:0.0011921293)53:0.0017777121,BRAOL:0.0029326771)100:0.0325272556)100:0.1128030461,(LOTJA:0.0540228455,MEDTR:0.0654917424)100:0.0593799543)53:0.0173993126,((THECC:0.0288565072,GOSHI:0.0394806212)100:0.0435357132,(POPTR:0.0648804783,MANES:0.0497058638)100:0.0240025509)52:0.0113935018)100:0.0161230122,VITVI:0.0686696488)100:0.0162772006,(SOLTU:0.0073683874,SOLLC:0.0096766568)100:0.1045361874)100:0.0409648316,(MUSAM:0.0903274616,(((ORYPU:0.0080953944,((ORYRU:0.0017582389,ORYNI:0.0013477077)100:0.0025495250,ORYLO:0.0128023539)100:0.0050159028)100:0.0351449460,(BRADI:0.0270670614,(((AEGTA:0.0092505246,TRIUA:0.0159068253)100:0.0039090725,WHEAT:0.0009271744)100:0.0069331535,HORVD:0.0115593290)100:0.0276353446)100:0.0328396003)100:0.0095756284,(((SORBI:0.0134535923,MAIZE:0.0208497801)100:0.0154911343,SETIT:0.0216564830)100:0.0135377012,ERATE:0.0393355140)100:0.0150506390)100:0.1109742039)100:0.0457851293)100:0.0359093044,AMBTC:0.1072543883)100:0.1386554207,SELML:0.1829718213)100:0.0376260320,PHYPA:0.1549361554)100:0.1001234106);</t>
  </si>
  <si>
    <t>(BRARP:0.0042874961,((((((((AMBTC:0.1179213347,(((CHLVA:0.3152755841,KLEFL:0.2007026824)100:0.0967331318,PHYPA:0.1686737987)100:0.0422510594,SELML:0.1972440078)100:0.1470835172)100:0.0405217027,(((((ORYLO:0.0126448838,(ORYRU:0.0020522483,ORYNI:0.0018457295)100:0.0024569221)100:0.0057142209,ORYPU:0.0091159034)100:0.0380844385,((HORVD:0.0107134045,((TRIUA:0.0118011319,AEGTA:0.0115691070)87:0.0019590620,WHEAT:0.0020936416)100:0.0068957118)100:0.0294936917,BRADI:0.0290693877)100:0.0327995367)100:0.0099183344,(ERATE:0.0420131444,(SETIT:0.0227448869,(SORBI:0.0138985302,MAIZE:0.0219915891)100:0.0163119077)100:0.0145312856)100:0.0159003433)100:0.1183788270,(MUSAC:0.0000012357,MUSAM:0.0000012357)100:0.0987803763)100:0.0519582857)100:0.0467407145,(SOLLC:0.0101802864,SOLTU:0.0085550656)100:0.1117019737)100:0.0180074489,VITVI:0.0736145739)100:0.0171738269,((THECC:0.0319221179,GOSHI:0.0450754223)100:0.0465055039,(POPTR:0.0700687774,MANES:0.0574005598)100:0.0264716301)100:0.0124530420)100:0.0183085928,(LOTJA:0.0554140607,MEDTR:0.0645820671)100:0.0648523050)100:0.1145259510,1_ill:0.0498023904)49:0.0093932244,ARAAL:0.0379886830)100:0.0348242572,(BRAOL:0.0051023176,BRANA:0.0015839411)56:0.0019323002);</t>
  </si>
  <si>
    <t>(ARATH:0.0569364,((((((((((((TRIUA:0.0194669,AEGTA:0.0157162)100:0.0029553,WHEAT:0.00241418)100:0.00936373,HORVD:0.0130758)100:0.0383574,BRADI:0.0353672)100:0.0411409,((ORYLO:0.0170834,(ORYNI:0.00294793,ORYRU:0.00313182)100:0.0036411)100:0.0085401,ORYPU:0.0128435)100:0.0497015)100:0.0123362,(ERATE:0.0540035,((SORBI:0.0166106,MAIZE:0.0278311)100:0.0205431,SETIT:0.0280747)100:0.0180197)100:0.0198311)100:0.141872,(MUSAM:8.545e-07,MUSAC:8.545e-07)100:0.120205)100:0.0612272,(AMBTC:0.145498,(SELML:0.241456,((KLEFL:0.266802,CHLVA:0.503693)100:0.127218,PHYPA:0.221272)100:0.048408)100:0.169475)100:0.0451763)100:0.0558629,(SOLLC:0.0120932,SOLTU:0.0106027)100:0.134551)100:0.0215763,VITVI:0.0891756)100:0.0212849,((MANES:0.0708151,POPTR:0.0864168)100:0.0321934,(THECC:0.0395485,GOSHI:0.0553959)100:0.0575666)96:0.0154674)96:0.02114,(LOTJA:0.066766,MEDTR:0.079644)100:0.0788323)100:0.138613,((BRARP:0.00543128,(BRANA:0.00195706,BRAOL:0.00600054)63:0.00257806)100:0.0419583,ARAAL:0.0435283)88:0.0109239);</t>
  </si>
  <si>
    <t>(KLEFL:0.2027736855,(((((((((ARATH:0.0453895670,(BRAOL:0.0038920810,(BRARP:0.0057889772,BRANA:0.0018087186)66:0.0018086993)100:0.0348440408)100:0.1060877613,(LOTJA:0.0535692244,MEDTR:0.0644657142)100:0.0597375139)98:0.0192353902,((THECC:0.0293684819,GOSHI:0.0404604390)100:0.0444204683,(MANES:0.0520702516,POPTR:0.0667926230)100:0.0252837209)97:0.0114794287)100:0.0158625807,VITVI:0.0695979939)100:0.0170487739,(SOLTU:0.0071769072,SOLLC:0.0095510170)100:0.1068876197)100:0.0422145565,(((((((AEGTA:0.0093804357,TRIUA:0.0157879667)100:0.0027585167,WHEAT:0.0009573378)100:0.0072722879,HORVD:0.0116863223)100:0.0281850875,BRADI:0.0277535879)100:0.0329376931,(((ORYRU:0.0018272050,ORYNI:0.0015302684)100:0.0024630685,ORYLO:0.0118243009)100:0.0053338223,ORYPU:0.0084117830)100:0.0351913677)100:0.0095700897,(((MAIZE:0.0207311650,SORBI:0.0128393189)100:0.0157860370,SETIT:0.0215914840)100:0.0130496769,ERATE:0.0414966243)100:0.0154942714)100:0.1113312461,MUSAM:0.0913281958)100:0.0462738099)100:0.0361783609,AMBTC:0.1108683090)100:0.1399251804,SELML:0.1857052755)100:0.0386799995,PHYPA:0.1604154480)100:0.1009544509,CHLVA:0.3159795405);</t>
  </si>
  <si>
    <t>(LOTJA:0.0555186546,((((((AMBTC:0.1185441968,(((CHLVA:0.3039947371,KLEFL:0.2008210789)100:0.0985757538,PHYPA:0.1703978987)100:0.0412319849,SELML:0.1985161132)100:0.1472928984)100:0.0406212400,((((((ORYRU:0.0019435986,ORYNI:0.0018002800)100:0.0025060513,ORYLO:0.0128747161)100:0.0056142629,ORYPU:0.0089610642)100:0.0378862201,(BRADI:0.0289917864,(((AEGTA:0.0111588693,TRIUA:0.0122097073)81:0.0019229224,WHEAT:0.0021055433)100:0.0068722890,HORVD:0.0105145124)100:0.0292471017)100:0.0330228836)100:0.0099455492,(ERATE:0.0425271513,(SETIT:0.0227717427,(MAIZE:0.0222240739,SORBI:0.0138623013)100:0.0163667669)100:0.0144449148)100:0.0158840388)100:0.1178004101,(MUSAM:0.0000012393,MUSAC:0.0000012393)100:0.0988660434)100:0.0519204958)100:0.0465028199,(SOLTU:0.0087018991,SOLLC:0.0101382051)100:0.1118812643)100:0.0179268050,VITVI:0.0729845210)100:0.0169206471,((GOSHI:0.0449618797,THECC:0.0320061280)100:0.0463893591,(POPTR:0.0709783055,MANES:0.0579436994)100:0.0263567318)94:0.0121522645)94:0.0190367343,((BRARP:0.0042066118,(BRAOL:0.0051217004,BRANA:0.0014968106)66:0.0018549324)100:0.0355483963,2_ill:0.0539625686)100:0.1150117202)100:0.0641889663,MEDTR:0.0645726068);</t>
  </si>
  <si>
    <t>(BRARP:0.00729815,((ARATH:0.0598976,((((((((((((TRIUA:0.0194672,AEGTA:0.0157156)100:0.00295527,WHEAT:0.00241411)100:0.00936405,HORVD:0.0130748)100:0.0383529,BRADI:0.0353719)100:0.0411436,((ORYLO:0.0170832,(ORYNI:0.00294828,ORYRU:0.00313178)100:0.00363993)100:0.00853711,ORYPU:0.0128488)100:0.0497128)100:0.0123544,(ERATE:0.0540037,((SORBI:0.0166117,MAIZE:0.027828)100:0.0205448,SETIT:0.0280675)100:0.0180126)100:0.0198068)100:0.141884,(MUSAM:8.545e-07,MUSAC:8.545e-07)100:0.120163)100:0.0611846,(AMBTC:0.14553,(SELML:0.241452,((KLEFL:0.266772,CHLVA:0.503676)100:0.127216,PHYPA:0.221247)100:0.0484085)100:0.1694)100:0.045186)100:0.0557842,(SOLLC:0.0121006,SOLTU:0.0105913)100:0.134539)100:0.0215429,VITVI:0.0892049)100:0.0210249,((MANES:0.0708385,POPTR:0.0863691)100:0.0321758,(THECC:0.0396129,GOSHI:0.0553066)100:0.0575802)97:0.015613)97:0.0216807,(LOTJA:0.0667685,MEDTR:0.0796441)100:0.0779769)100:0.13738)100:0.0416132,BRAOL:0.00424035)50:0.00223279,BRANA:0.00200234);</t>
  </si>
  <si>
    <t>(AEGTA:0.0117404051,(((((((((((ARATH:0.1306186631,(MEDTR:0.0704403611,LOTJA:0.0576228891)100:0.0577302329)97:0.0197908707,((GOSHI:0.0459665603,THECC:0.0326517870)100:0.0489693040,(MANES:0.0597208081,POPTR:0.0733048342)100:0.0261164995)100:0.0144619872)97:0.0154396643,VITVI:0.0760816636)97:0.0191406897,(SOLLC:0.0106401054,SOLTU:0.0081550438)100:0.1164305118)100:0.0490170676,((((CHLVA:0.3837702898,KLEFL:0.2198328133)100:0.1078795041,PHYPA:0.1779495560)100:0.0417625389,SELML:0.2088641647)100:0.1533089122,AMBTC:0.1228824549)100:0.0398567449)100:0.0513190742,MUSAM:0.1014913956)100:0.1246117338,(ERATE:0.0458651658,((SORBI:0.0137464176,MAIZE:0.0227008017)100:0.0182307269,SETIT:0.0244930463)100:0.0144332025)100:0.0172483152)100:0.0102612173,(((ORYNI:0.0023757795,ORYRU:0.0021234553)100:0.0025528275,ORYLO:0.0121599501)100:0.0062416326,ORYPU:0.0092444503)100:0.0396596337)100:0.0342069832,BRADI:0.0308967042)100:0.0310899081,HORVD:0.0132951292)100:0.0078968950,WHEAT:0.0008118865)100:0.0029687857,TRIUA:0.0148645249);</t>
  </si>
  <si>
    <t>(AMBTC:0.1201384136,(((((3_ill:0.0987283809,(LOTJA:0.0556561716,MEDTR:0.0661681662)100:0.0545639176)91:0.0202906489,((MANES:0.0582743691,POPTR:0.0713755206)100:0.0259716770,(THECC:0.0325969124,GOSHI:0.0458781294)100:0.0473712792)92:0.0140443656)99:0.0153045271,VITVI:0.0737801070)99:0.0187612822,(SOLLC:0.0104086525,SOLTU:0.0086640079)100:0.1133848369)100:0.0470449832,((((((ORYNI:0.0018172515,ORYRU:0.0020115161)100:0.0024470142,ORYLO:0.0130592178)100:0.0056371621,ORYPU:0.0090912122)100:0.0383662500,((((TRIUA:0.0126772435,AEGTA:0.0109886259)87:0.0021001367,WHEAT:0.0020168612)100:0.0068673112,HORVD:0.0107848290)100:0.0299232409,BRADI:0.0294626086)100:0.0334671897)100:0.0099703188,(((SORBI:0.0139460724,MAIZE:0.0227908555)100:0.0164295384,SETIT:0.0231376850)100:0.0145790111,ERATE:0.0433463459)100:0.0160222839)100:0.1183386251,(MUSAC:0.0000012379,MUSAM:0.0000012379)100:0.1002696923)100:0.0522642618)100:0.0410135404,(((CHLVA:0.3280346481,KLEFL:0.2067108662)100:0.1004252821,PHYPA:0.1752938758)100:0.0431498493,SELML:0.2086239474)100:0.1501042232);</t>
  </si>
  <si>
    <t>(TRIUA:0.0194615,((((((((((((ARATH:0.140452,(THECC:0.0394755,GOSHI:0.0552779)100:0.0445217)66:0.0150198,(MANES:0.0705264,POPTR:0.0864778)100:0.0313986)66:0.0174266,(LOTJA:0.0664138,MEDTR:0.0804846)100:0.0882943)100:0.0188925,VITVI:0.0877344)100:0.0218812,(SOLLC:0.0121506,SOLTU:0.010536)100:0.134225)100:0.0557837,(AMBTC:0.145144,(SELML:0.241345,((KLEFL:0.266639,CHLVA:0.503738)100:0.127211,PHYPA:0.221249)100:0.0484527)100:0.169603)100:0.045184)100:0.0609155,(MUSAM:8.545e-07,MUSAC:8.545e-07)100:0.119989)100:0.141615,(ERATE:0.0539796,((SORBI:0.016609,MAIZE:0.0278291)100:0.0205408,SETIT:0.0280668)100:0.0180116)100:0.0198059)100:0.0122913,((ORYLO:0.0170732,(ORYNI:0.00294455,ORYRU:0.00313472)100:0.0036413)100:0.00853278,ORYPU:0.0128438)100:0.0496848)100:0.0411345,BRADI:0.035367)100:0.0383512,HORVD:0.0130743)100:0.0093622,WHEAT:0.00241619)100:0.00295176,AEGTA:0.0157116);</t>
  </si>
  <si>
    <t>(ARATH:0.1579795838,(((((((((TRIUA:0.0166575666,AEGTA:0.0134248686)100:0.0031832312,WHEAT:0.0009301051)100:0.0081881601,HORVD:0.0144070149)100:0.0320481539,BRADI:0.0324419389)100:0.0347781914,(((ORYRU:0.0022789285,ORYNI:0.0021881740)100:0.0027529021,ORYLO:0.0121463921)100:0.0062697950,ORYPU:0.0096712057)100:0.0413814586)100:0.0105254820,((SETIT:0.0252443746,(MAIZE:0.0236704495,SORBI:0.0144499120)100:0.0189754816)100:0.0153563782,ERATE:0.0466658923)100:0.0171542367)100:0.1287401921,MUSAM:0.1041388679)100:0.0527270424,((((CHLVA:0.3876528900,KLEFL:0.2170659208)100:0.1049456487,PHYPA:0.1836687357)100:0.0428832733,SELML:0.2090047456)100:0.1545087542,AMBTC:0.1268547240)100:0.0405024049)100:0.0509832809,(((GOSHI:0.0480627997,THECC:0.0339365800)100:0.0507837803,(MANES:0.0630683342,POPTR:0.0749198194)100:0.0268081059)89:0.0223575278,VITVI:0.0775516323)76:0.0210086589)59:0.0173453119,(SOLTU:0.0087456447,SOLLC:0.0106245691)100:0.1021856412);</t>
  </si>
  <si>
    <t>(4_ill:0.0985592964,(((((((((((TRIUA:0.0132114697,AEGTA:0.0113080258)94:0.0020705844,WHEAT:0.0021069763)100:0.0070920862,HORVD:0.0106864005)100:0.0296226505,BRADI:0.0296188802)100:0.0336455316,((ORYLO:0.0130667322,(ORYRU:0.0020712899,ORYNI:0.0017778233)100:0.0024498805)100:0.0057613891,ORYPU:0.0090352859)100:0.0383748955)100:0.0100342839,((SETIT:0.0233931050,(MAIZE:0.0230238522,SORBI:0.0142894530)100:0.0167081642)100:0.0147038016,ERATE:0.0436191212)100:0.0161527494)100:0.1191034846,(MUSAM:0.0000012333,MUSAC:0.0000012333)100:0.1002617071)100:0.0523231600,((((KLEFL:0.2097922676,CHLVA:0.3440061680)100:0.0958367238,PHYPA:0.1754807777)100:0.0434724955,SELML:0.2105831008)100:0.1509021689,AMBTC:0.1201154449)100:0.0411039107)100:0.0476895237,(SOLTU:0.0087534427,SOLLC:0.0103589769)100:0.1133554894)90:0.0201025761,VITVI:0.0726328800)90:0.0216590295,(MANES:0.0583176562,POPTR:0.0725503433)100:0.0258499200)89:0.0134010811,(GOSHI:0.0458071650,THECC:0.0327339562)100:0.0346104681);</t>
  </si>
  <si>
    <t>(TRIUA:0.0194676,(((((((((((ARATH:0.139749,(THECC:0.0393485,GOSHI:0.0552713)100:0.0437506)100:0.0155043,(MANES:0.0701174,POPTR:0.0866783)100:0.031021)100:0.0268197,VITVI:0.0864368)100:0.023034,(SOLLC:0.0120962,SOLTU:0.0105822)100:0.133916)100:0.0555468,(AMBTC:0.14519,(SELML:0.241327,((KLEFL:0.266588,CHLVA:0.50359)100:0.127136,PHYPA:0.221252)100:0.0483915)100:0.16941)100:0.0451051)100:0.0606293,(MUSAM:8.545e-07,MUSAC:8.545e-07)100:0.120022)100:0.141003,(ERATE:0.0539455,((SORBI:0.0166108,MAIZE:0.0278089)100:0.020524,SETIT:0.0280706)100:0.0179912)100:0.0197183)100:0.0123578,((ORYLO:0.0170655,(ORYNI:0.00294628,ORYRU:0.00313408)100:0.00364049)100:0.00852474,ORYPU:0.0128407)100:0.049604)100:0.04116,BRADI:0.0353632)100:0.038348,HORVD:0.0130766)100:0.00935738,WHEAT:0.00241665)100:0.00295241,AEGTA:0.0157007);</t>
  </si>
  <si>
    <t>(ERATE:0.0477651033,(((((((CHLVA:0.3628482732,KLEFL:0.2244904483)100:0.1006470975,PHYPA:0.1845263568)100:0.0434428373,SELML:0.2068162524)100:0.1542693430,AMBTC:0.1282708623)100:0.0397198586,(ARATH:0.1651581827,((SOLLC:0.0109365578,SOLTU:0.0087706007)100:0.1204809326,VITVI:0.0867340801)66:0.0187977745)100:0.0338553593)100:0.0527503281,MUSAM:0.1070001224)100:0.1283538518,(((ORYLO:0.0136117519,(ORYRU:0.0022000924,ORYNI:0.0021675967)100:0.0028697945)100:0.0064674572,ORYPU:0.0104666021)100:0.0418936220,(BRADI:0.0331533693,(((TRIUA:0.0171072409,AEGTA:0.0132576466)100:0.0034798209,WHEAT:0.0010110214)100:0.0085048086,HORVD:0.0157069051)100:0.0330854082)100:0.0350737153)100:0.0106187568)100:0.0174955227,(SETIT:0.0257722931,(SORBI:0.0150510122,MAIZE:0.0246883151)100:0.0192720077)100:0.0155212227);</t>
  </si>
  <si>
    <t>(CHLVA:0.3214606360,(((AMBTC:0.1194960928,((5_ill:0.0979802256,((SOLLC:0.0101939561,SOLTU:0.0088707781)100:0.1119308566,VITVI:0.0781324869)94:0.0168363325)100:0.0306677860,((((ORYPU:0.0091274727,((ORYNI:0.0017547184,ORYRU:0.0020251995)100:0.0025149777,ORYLO:0.0131668091)100:0.0056545311)100:0.0385110944,(BRADI:0.0297545861,(((AEGTA:0.0113456076,TRIUA:0.0130868579)95:0.0021178079,WHEAT:0.0020475393)100:0.0071179470,HORVD:0.0109288967)100:0.0299930792)100:0.0339251866)100:0.0103459134,(((MAIZE:0.0230917822,SORBI:0.0143252900)100:0.0165958026,SETIT:0.0232264712)100:0.0148154546,ERATE:0.0432026218)100:0.0158960888)100:0.1176925078,(MUSAC:0.0000012336,MUSAM:0.0000012336)100:0.1007109299)100:0.0510923237)100:0.0403858671)100:0.1481775313,SELML:0.2031404126)100:0.0419285653,PHYPA:0.1708099433)100:0.0990600758,KLEFL:0.2045266135);</t>
  </si>
  <si>
    <t>(TRIUA:0.0194712,((((((((ARATH:0.131059,((SOLLC:0.0119109,SOLTU:0.0107362)100:0.131429,VITVI:0.0917529)52:0.0187385)100:0.0387334,(AMBTC:0.145842,(SELML:0.241025,((KLEFL:0.266855,CHLVA:0.503435)100:0.127132,PHYPA:0.220739)100:0.048438)100:0.167947)100:0.0436885)100:0.0593848,(MUSAM:8.545e-07,MUSAC:8.545e-07)100:0.120461)100:0.13905,(ERATE:0.0539594,((SORBI:0.0166006,MAIZE:0.0278116)100:0.0205362,SETIT:0.0280376)100:0.0179639)100:0.0196587)100:0.0122885,((ORYLO:0.0170679,(ORYNI:0.00294449,ORYRU:0.00313574)100:0.00363606)100:0.00851823,ORYPU:0.0128483)100:0.0495603)100:0.0410773,BRADI:0.0353337)100:0.0383171,HORVD:0.0130767)100:0.00934891,WHEAT:0.00241537)100:0.00295337,AEGTA:0.0156867);</t>
  </si>
  <si>
    <t>(PHYPA:0.1848875471,(CHLVA:0.3543642891,KLEFL:0.2248248736)100:0.1031291657,((((ARATH:0.1674440408,(SOLLC:0.0110451734,SOLTU:0.0090900625)100:0.1114800418)100:0.0440904541,((((ORYPU:0.0104975297,(ORYLO:0.0131051580,(ORYNI:0.0022318455,ORYRU:0.0022122843)100:0.0027368282)100:0.0065640583)100:0.0431029692,((HORVD:0.0157897462,((AEGTA:0.0138541102,TRIUA:0.0177279206)100:0.0036254883,WHEAT:0.0010137317)100:0.0087699714)100:0.0336209021,BRADI:0.0340024825)100:0.0355821665)100:0.0108810301,(((MAIZE:0.0245790529,SORBI:0.0150038763)100:0.0198189424,SETIT:0.0262990686)100:0.0156581565,ERATE:0.0506737063)100:0.0174720265)100:0.1248633725,MUSAM:0.1124496495)100:0.0539473131)100:0.0390402075,AMBTC:0.1350032311)100:0.1498717646,SELML:0.2073228097)100:0.0429276419);</t>
  </si>
  <si>
    <t>(PHYPA:0.1681773237,(SELML:0.2006585411,(((6_ill:0.0916887042,(SOLTU:0.0091593509,SOLLC:0.0099255676)100:0.1018750524)100:0.0394089179,(((((((TRIUA:0.0131354621,AEGTA:0.0113914236)94:0.0020618202,WHEAT:0.0020026737)100:0.0072117451,HORVD:0.0109531381)100:0.0301977113,BRADI:0.0299730983)100:0.0338264338,(ORYPU:0.0091695697,((ORYNI:0.0018058971,ORYRU:0.0019555560)100:0.0026026011,ORYLO:0.0129364024)100:0.0058091452)100:0.0387780536)100:0.0104473960,(((MAIZE:0.0231896513,SORBI:0.0143757932)100:0.0167756588,SETIT:0.0232710766)100:0.0148144939,ERATE:0.0432111320)100:0.0160354520)100:0.1147332596,(MUSAC:0.0000012331,MUSAM:0.0000012331)100:0.1030915942)100:0.0506638075)100:0.0389537937,AMBTC:0.1242444408)100:0.1442748880)100:0.0411506169,(KLEFL:0.2020944339,CHLVA:0.3221974413)100:0.0961977337);</t>
  </si>
  <si>
    <t>(ARATH:0.115207,((((((((TRIUA:0.0194687,AEGTA:0.0156841)100:0.00295148,WHEAT:0.00241992)100:0.00933579,HORVD:0.0130859)100:0.0382655,BRADI:0.0353734)100:0.0410912,((ORYLO:0.0170742,(ORYNI:0.00294394,ORYRU:0.00313544)100:0.0036344)100:0.0085089,ORYPU:0.0128554)100:0.0495634)100:0.0123575,(ERATE:0.0539131,((SORBI:0.0165862,MAIZE:0.0278162)100:0.020552,SETIT:0.0280349)100:0.0179864)100:0.0195212)100:0.13578,(MUSAM:8.545e-07,MUSAC:8.545e-07)100:0.122662)100:0.0583374,(AMBTC:0.149411,(SELML:0.241253,((KLEFL:0.266875,CHLVA:0.503236)100:0.126645,PHYPA:0.221249)100:0.047814)100:0.163982)100:0.0424382)100:0.0469645,(SOLLC:0.0116888,SOLTU:0.0109214)100:0.119153);</t>
  </si>
  <si>
    <t>(KLEFL:0.2016280354,(((((((((((AEGTA:0.0118318879,TRIUA:0.0140285905)100:0.0039295733,WHEAT:0.0011940659)100:0.0080838834,HORVD:0.0137467107)100:0.0292695839,BRADI:0.0304907866)100:0.0337337634,(ORYPU:0.0097812616,(ORYLO:0.0132833120,(ORYNI:0.0017131156,ORYRU:0.0023059492)100:0.0027717082)100:0.0061104487)100:0.0401397554)100:0.0100215343,(ERATE:0.0451003339,(SETIT:0.0240902347,(SORBI:0.0139842457,MAIZE:0.0219625769)100:0.0179290523)100:0.0147667613)100:0.0165541150)100:0.1228091541,MUSAM:0.1001378192)100:0.0515216577,(((((((BRARP:0.0048083800,(BRAOL:0.0042588743,BRANA:0.0011988298)84:0.0019314114)100:0.0345924853,ARAAL:0.0361837309)79:0.0075724710,(ARALY:0.0100341829,ARATH:0.0153589546)100:0.0184638083)100:0.1252328529,(LOTJA:0.0553922861,MEDTR:0.0667718244)100:0.0657158777)92:0.0190372648,((MANES:0.0580515801,POPTR:0.0715793981)100:0.0271797124,(GOSHI:0.0442689067,THECC:0.0333812372)100:0.0472124066)91:0.0118242588)100:0.0174093751,VITVI:0.0782839552)100:0.0183356031,(SOLLC:0.0099186070,SOLTU:0.0074812107)100:0.1138310137)100:0.0466055452)100:0.0400081196,AMBTC:0.1224496524)100:0.1475986413,SELML:0.1966260211)100:0.0432677911,PHYPA:0.1677086925)100:0.0988395874,CHLVA:0.2947316467);</t>
  </si>
  <si>
    <t>(AMBTC:0.1173091708,(((CHLVA:0.3261329401,KLEFL:0.1964728514)100:0.0963128270,PHYPA:0.1686394925)100:0.0407360592,SELML:0.1958449213)100:0.1454236931,(((((((BRARP:0.0041310313,(BRAOL:0.0049444849,BRANA:0.0015273821)51:0.0019192093)100:0.0305643578,(ARAAL:0.0370602441,(ARALY:0.0125009750,0_ill:0.0353763504)100:0.0189472670)74:0.0083352947)100:0.1243318032,(LOTJA:0.0547554711,MEDTR:0.0635697210)100:0.0652741010)88:0.0183214626,((POPTR:0.0698098972,MANES:0.0570221399)100:0.0258671631,(THECC:0.0319257300,GOSHI:0.0447545455)100:0.0458051135)88:0.0120408352)100:0.0169607423,VITVI:0.0728477284)100:0.0174923243,(SOLLC:0.0099175095,SOLTU:0.0084409162)100:0.1108989847)100:0.0460902898,((((((WHEAT:0.0020402009,(AEGTA:0.0108168638,TRIUA:0.0121242667)94:0.0020986709)100:0.0069279668,HORVD:0.0106292054)100:0.0290217256,BRADI:0.0285649755)100:0.0328349717,((ORYLO:0.0123170147,(ORYNI:0.0017575278,ORYRU:0.0020681182)100:0.0023362558)100:0.0054789383,ORYPU:0.0086127931)100:0.0374499331)100:0.0098757492,(((MAIZE:0.0221064397,SORBI:0.0136468412)100:0.0161092558,SETIT:0.0224190337)100:0.0143457367,ERATE:0.0418823802)100:0.0158350976)100:0.1164098437,(MUSAM:0.0000012422,MUSAC:0.0000012422)100:0.0974392766)100:0.0513876331)100:0.0400629614);</t>
  </si>
  <si>
    <t>(TRIUA:0.0194661,(((((((((((((BRARP:0.00542737,(BRANA:0.00194378,BRAOL:0.00602373)75:0.00260603)100:0.0374869,(ARAAL:0.044038,(ARALY:0.0146526,ARATH:0.0433423)100:0.0234445)50:0.009765)100:0.148257,(LOTJA:0.06683,MEDTR:0.079597)100:0.0790612)94:0.0212844,((MANES:0.0708157,POPTR:0.086419)100:0.0321779,(THECC:0.0395799,GOSHI:0.055398)100:0.0576622)94:0.0154146)100:0.0213039,VITVI:0.089171)100:0.0216076,(SOLLC:0.0120991,SOLTU:0.0105952)100:0.134606)100:0.0558914,(AMBTC:0.145543,(SELML:0.241423,((KLEFL:0.266809,CHLVA:0.503705)100:0.127264,PHYPA:0.2212)100:0.0484704)100:0.169486)100:0.0451943)100:0.0612113,(MUSAM:8.545e-07,MUSAC:8.545e-07)100:0.120155)100:0.141917,(ERATE:0.0540123,((SORBI:0.0166083,MAIZE:0.0278346)100:0.0205416,SETIT:0.0280775)100:0.0180162)100:0.019833)100:0.0123303,((ORYLO:0.0170837,(ORYNI:0.00294785,ORYRU:0.00313223)100:0.00363947)100:0.00853677,ORYPU:0.0128483)100:0.0496962)100:0.0411513,BRADI:0.0353649)100:0.0383606,HORVD:0.0130746)100:0.00936462,WHEAT:0.00241468)100:0.00295509,AEGTA:0.015717);</t>
  </si>
  <si>
    <t>(ARATH:0.0332826848,((((((((((((TRIUA:0.0145827169,AEGTA:0.0112059017)100:0.0038027984,WHEAT:0.0011382542)100:0.0078078842,HORVD:0.0138412328)100:0.0290814806,BRADI:0.0299008759)100:0.0325405197,(ORYPU:0.0095295372,((ORYRU:0.0023703115,ORYNI:0.0016739496)100:0.0027449171,ORYLO:0.0128033543)100:0.0057772667)100:0.0389519241)100:0.0098404718,(((SORBI:0.0132896071,MAIZE:0.0215323087)100:0.0174707795,SETIT:0.0233127931)100:0.0147904518,ERATE:0.0441346381)100:0.0162326280)100:0.1197222290,MUSAM:0.0986096033)100:0.0509080323,((SELML:0.1943418616,(PHYPA:0.1678781670,(CHLVA:0.3039529772,KLEFL:0.2049974424)100:0.0983390190)100:0.0426742987)100:0.1446259864,AMBTC:0.1188474728)100:0.0392317613)100:0.0455584841,(SOLTU:0.0073363542,SOLLC:0.0098239281)100:0.1113560090)100:0.0176938191,VITVI:0.0765634922)100:0.0167156657,((THECC:0.0329281367,GOSHI:0.0432422769)100:0.0467829518,(POPTR:0.0698443729,MANES:0.0568517229)100:0.0262233528)86:0.0117158811)86:0.0185511356,(LOTJA:0.0541933943,MEDTR:0.0656367053)100:0.0635378567)100:0.1209209071,(ARAAL:0.0349971429,((BRARP:0.0055961039,BRANA:0.0011849284)58:0.0016538672,BRAOL:0.0033486565)100:0.0341794437)86:0.0086302204);</t>
  </si>
  <si>
    <t>(AMBTC:0.1169665380,(((CHLVA:0.3184763550,KLEFL:0.1978435174)100:0.0989915359,PHYPA:0.1684050400)100:0.0409936012,SELML:0.1966420958)100:0.1468483122,((((((((BRARP:0.0041197386,(BRAOL:0.0050461927,BRANA:0.0015562655)55:0.0019368100)100:0.0348795284,ARAAL:0.0372523314)93:0.0102239452,1_ill:0.0466982109)100:0.1144994046,(LOTJA:0.0549715328,MEDTR:0.0634450161)100:0.0645284018)96:0.0181423954,((GOSHI:0.0445126544,THECC:0.0318698100)100:0.0459800025,(POPTR:0.0692190739,MANES:0.0569610398)100:0.0260203278)96:0.0122275307)100:0.0169691607,VITVI:0.0733790768)100:0.0175789416,(SOLLC:0.0100117553,SOLTU:0.0086354024)100:0.1105863608)100:0.0458168301,(((((((AEGTA:0.0110216729,TRIUA:0.0121218206)85:0.0019165205,WHEAT:0.0020556452)100:0.0067300921,HORVD:0.0105908750)100:0.0288694823,BRADI:0.0286747047)100:0.0325642270,(((ORYNI:0.0017998903,ORYRU:0.0020977061)100:0.0024163852,ORYLO:0.0122769115)100:0.0055650332,ORYPU:0.0088751156)100:0.0373986008)100:0.0098025938,((SETIT:0.0223971649,(MAIZE:0.0216721633,SORBI:0.0135692190)100:0.0160864522)100:0.0142257148,ERATE:0.0417329243)100:0.0156619511)100:0.1165257242,(MUSAC:0.0000012423,MUSAM:0.0000012423)100:0.0980678068)100:0.0515263063)100:0.0403218025);</t>
  </si>
  <si>
    <t>(TRIUA:0.019467,((((((((((((((BRARP:0.00540181,(BRANA:0.00194558,BRAOL:0.00601493)77:0.00262985)100:0.04207,ARAAL:0.0433845)91:0.0110484,ARATH:0.0558341)100:0.140393,(LOTJA:0.0667754,MEDTR:0.079607)100:0.0789732)93:0.021071,((MANES:0.070751,POPTR:0.0864669)100:0.0322376,(THECC:0.0395303,GOSHI:0.0554156)100:0.0575364)93:0.0154082)100:0.0213205,VITVI:0.0891904)100:0.0215847,(SOLLC:0.0120972,SOLTU:0.0105977)100:0.134519)100:0.0558865,(AMBTC:0.145508,(SELML:0.241449,((KLEFL:0.266797,CHLVA:0.503705)100:0.127235,PHYPA:0.221238)100:0.048435)100:0.169469)100:0.0451824)100:0.0612206,(MUSAM:8.545e-07,MUSAC:8.545e-07)100:0.120206)100:0.141868,(ERATE:0.0540085,((SORBI:0.0166109,MAIZE:0.0278314)100:0.0205415,SETIT:0.0280773)100:0.0180125)100:0.0198299)100:0.0123378,((ORYLO:0.0170832,(ORYNI:0.00294795,ORYRU:0.00313205)100:0.00364126)100:0.00854077,ORYPU:0.0128422)100:0.0497037)100:0.0411432,BRADI:0.0353675)100:0.0383568,HORVD:0.0130768)100:0.00936261,WHEAT:0.00241423)100:0.00295525,AEGTA:0.0157162);</t>
  </si>
  <si>
    <t>(MEDTR:0.0688510216,((((((MUSAM:0.0995070136,((((MAIZE:0.0218503246,SORBI:0.0136870614)100:0.0175134443,SETIT:0.0235090836)100:0.0147479577,ERATE:0.0449290405)100:0.0166977115,((ORYPU:0.0095727440,((ORYRU:0.0021893856,ORYNI:0.0021727853)100:0.0025498528,ORYLO:0.0123439200)100:0.0058322621)100:0.0388616760,((((AEGTA:0.0120257398,TRIUA:0.0158327060)100:0.0032702835,WHEAT:0.0011273506)100:0.0082119731,HORVD:0.0135570620)100:0.0302328727,BRADI:0.0301415301)100:0.0330127415)100:0.0098151886)100:0.1223605666)100:0.0517888342,((((CHLVA:0.3649628319,KLEFL:0.2046553496)100:0.1031204671,PHYPA:0.1705676509)100:0.0423303209,SELML:0.1981780099)100:0.1469087984,AMBTC:0.1207515317)100:0.0402926593)100:0.0471566315,(SOLTU:0.0073499873,SOLLC:0.0099306456)100:0.1137128902)100:0.0182074399,VITVI:0.0764395071)100:0.0162600247,((THECC:0.0322635060,GOSHI:0.0436708530)100:0.0476992656,(POPTR:0.0720318899,MANES:0.0580838749)100:0.0264295990)100:0.0124175808)100:0.0191738657,(ARATH:0.0400928715,(BRAOL:0.0034607775,(BRARP:0.0059298146,BRANA:0.0015739835)93:0.0017413805)100:0.0367753519)100:0.1203476973)100:0.0652281432,LOTJA:0.0547992130);</t>
  </si>
  <si>
    <t>(CHLVA:0.3178647893,KLEFL:0.1954233925,(((((((((((TRIUA:0.0128845651,AEGTA:0.0109643279)87:0.0019310851,WHEAT:0.0020807588)100:0.0068932358,HORVD:0.0105834147)100:0.0292499517,BRADI:0.0288338340)100:0.0331884393,(((ORYRU:0.0019411266,ORYNI:0.0017968293)100:0.0025151448,ORYLO:0.0132001944)100:0.0055502280,ORYPU:0.0089782226)100:0.0375392527)100:0.0099704762,(ERATE:0.0422044339,(SETIT:0.0227087654,(SORBI:0.0136458887,MAIZE:0.0220872668)100:0.0163180426)100:0.0143007360)100:0.0157923379)100:0.1174708080,(MUSAC:0.0000012389,MUSAM:0.0000012389)100:0.0994920081)100:0.0519574099,((VITVI:0.0737332076,(((MANES:0.0583529974,POPTR:0.0707309846)100:0.0263924995,(THECC:0.0323482487,GOSHI:0.0449253524)100:0.0462687262)95:0.0118663806,((((BRAOL:0.0050366441,BRANA:0.0015004347)84:0.0018934572,BRARP:0.0041260530)100:0.0360855659,2_ill:0.0513454456)100:0.1154397326,(LOTJA:0.0554905625,MEDTR:0.0639872673)100:0.0644328856)95:0.0190427720)100:0.0171454392)100:0.0178288895,(SOLLC:0.0101243444,SOLTU:0.0087798696)100:0.1116112040)100:0.0462448840)100:0.0405661055,AMBTC:0.1185060104)100:0.1470091044,SELML:0.1976861592)100:0.0413543007,PHYPA:0.1694234943)100:0.0984588392);</t>
  </si>
  <si>
    <t>(BRARP:0.00548545,(((((((((((((TRIUA:0.0194668,AEGTA:0.0157156)100:0.00295514,WHEAT:0.00241418)100:0.0093635,HORVD:0.013075)100:0.0383516,BRADI:0.0353754)100:0.041144,((ORYLO:0.0170833,(ORYNI:0.00294817,ORYRU:0.00313157)100:0.00364063)100:0.00853844,ORYPU:0.0128468)100:0.0497146)100:0.0123532,(ERATE:0.0540014,((SORBI:0.0166113,MAIZE:0.0278302)100:0.0205425,SETIT:0.0280707)100:0.01801)100:0.019808)100:0.141865,(MUSAM:8.545e-07,MUSAC:8.545e-07)100:0.120174)100:0.0611635,(AMBTC:0.14554,(SELML:0.241465,((KLEFL:0.266788,CHLVA:0.503673)100:0.127214,PHYPA:0.221218)100:0.0484174)100:0.169373)100:0.0451938)100:0.055816,(SOLLC:0.0121153,SOLTU:0.0105778)100:0.134536)100:0.0215423,VITVI:0.0892154)100:0.0211178,((MANES:0.0708064,POPTR:0.0864114)100:0.0322082,(THECC:0.0395986,GOSHI:0.0553144)100:0.0575572)98:0.0155573)98:0.0215525,(LOTJA:0.0668242,MEDTR:0.0796002)100:0.0780819)100:0.139156,ARATH:0.060281)100:0.0408981,(BRANA:0.00187567,BRAOL:0.00606225)68:0.00251212);</t>
  </si>
  <si>
    <t>(MEDTR:0.0741849805,((((((((((MAIZE:0.0244231048,SORBI:0.0150334129)100:0.0194225847,SETIT:0.0260522112)100:0.0154821170,ERATE:0.0468878897)100:0.0177404706,(((ORYLO:0.0129163348,(ORYNI:0.0022685560,ORYRU:0.0023457288)100:0.0026990149)100:0.0065501473,ORYPU:0.0103067594)100:0.0421863123,(((WHEAT:0.0009832845,(TRIUA:0.0164807976,AEGTA:0.0131015824)100:0.0032184496)100:0.0087146211,HORVD:0.0148789249)100:0.0329929901,BRADI:0.0332316802)100:0.0352570196)100:0.0107368813)100:0.1331042469,MUSAM:0.1092256184)100:0.0560372949,((SELML:0.2183321183,(PHYPA:0.1894606117,(KLEFL:0.2287171132,CHLVA:0.3739849022)100:0.1075698361)100:0.0450188246)100:0.1603735260,AMBTC:0.1307406518)100:0.0427991738)100:0.0527984263,(SOLLC:0.0113304986,SOLTU:0.0086435713)100:0.1242864880)100:0.0200214297,VITVI:0.0832037902)100:0.0178023085,((MANES:0.0656326081,POPTR:0.0766080322)100:0.0278398203,(THECC:0.0351273322,GOSHI:0.0489573964)100:0.0520105468)100:0.0136683802)100:0.0211702209,ARATH:0.1669982157)100:0.0692226796,LOTJA:0.0587363807);</t>
  </si>
  <si>
    <t>(KLEFL:0.2094279044,((((((((3_ill:0.1085825764,(LOTJA:0.0561006114,MEDTR:0.0663397888)100:0.0591029476)72:0.0166694941,((MANES:0.0588148729,POPTR:0.0717760631)100:0.0260571259,(THECC:0.0327052861,GOSHI:0.0457452584)100:0.0476345746)72:0.0139591986)100:0.0154433603,VITVI:0.0736525031)100:0.0186604750,(SOLLC:0.0103965063,SOLTU:0.0087889005)100:0.1138442072)100:0.0474154072,(((((((TRIUA:0.0132833880,AEGTA:0.0113328399)85:0.0019830206,WHEAT:0.0020198132)100:0.0069825345,HORVD:0.0107269986)100:0.0297181607,BRADI:0.0293269375)100:0.0335362937,(((ORYNI:0.0017672501,ORYRU:0.0020245682)100:0.0024605740,ORYLO:0.0129957953)100:0.0057028685,ORYPU:0.0090107130)100:0.0383555720)100:0.0099473027,((SETIT:0.0231359823,(SORBI:0.0141931418,MAIZE:0.0227589076)100:0.0164021766)100:0.0145611638,ERATE:0.0430622648)100:0.0160645364)100:0.1179207936,(MUSAC:0.0000012374,MUSAM:0.0000012374)100:0.1006454587)100:0.0521421371)100:0.0412716079,AMBTC:0.1210228846)100:0.1506208259,SELML:0.2089559218)100:0.0435308490,PHYPA:0.1761992295)100:0.1009572492,CHLVA:0.3185257439);</t>
  </si>
  <si>
    <t>(ARATH:0.142423,((((((((((((TRIUA:0.019461,AEGTA:0.0157117)100:0.00295183,WHEAT:0.00241607)100:0.00936195,HORVD:0.0130744)100:0.0383463,BRADI:0.0353725)100:0.0411308,((ORYLO:0.0170732,(ORYNI:0.00294467,ORYRU:0.0031347)100:0.0036417)100:0.00853194,ORYPU:0.0128449)100:0.0496846)100:0.0122795,(ERATE:0.05398,((SORBI:0.0166105,MAIZE:0.0278271)100:0.0205378,SETIT:0.0280683)100:0.0180137)100:0.0198207)100:0.14158,(MUSAM:8.545e-07,MUSAC:8.545e-07)100:0.120002)100:0.0610057,(AMBTC:0.145164,(SELML:0.241348,((KLEFL:0.266637,CHLVA:0.503727)100:0.127224,PHYPA:0.221223)100:0.0484606)100:0.169558)100:0.0451211)100:0.0557059,(SOLLC:0.0121481,SOLTU:0.0105397)100:0.134226)100:0.0219065,VITVI:0.0877298)100:0.0188457,(LOTJA:0.0664412,MEDTR:0.0804752)100:0.0883067)95:0.0174707,(MANES:0.0704627,POPTR:0.0865594)100:0.0313239)95:0.0152158,(THECC:0.039491,GOSHI:0.0552187)100:0.0451209);</t>
  </si>
  <si>
    <t>(CHLVA:0.3752384021,(PHYPA:0.1957016940,(((((((ORYPU:0.0108584443,((ORYNI:0.0022973902,ORYRU:0.0024670345)100:0.0028713374,ORYLO:0.0126108297)100:0.0068991639)100:0.0444052843,(((WHEAT:0.0011815577,(TRIUA:0.0168901455,AEGTA:0.0138051929)100:0.0035349339)100:0.0091022003,HORVD:0.0160864994)100:0.0340332631,BRADI:0.0345468762)100:0.0359464896)100:0.0109586729,(ERATE:0.0492138723,((MAIZE:0.0255534721,SORBI:0.0159528037)100:0.0205769703,SETIT:0.0274812082)100:0.0165341648)100:0.0182944059)100:0.1372329586,MUSAM:0.1118009239)100:0.0573286545,((((MANES:0.0684663927,POPTR:0.0800259583)100:0.0282449796,(ARATH:0.1809954615,(THECC:0.0374505246,GOSHI:0.0508864812)100:0.0458401346)100:0.0154026689)100:0.0232715702,VITVI:0.0841294217)100:0.0220444891,(SOLLC:0.0113114805,SOLTU:0.0093461679)100:0.1281527112)100:0.0548097256)100:0.0432315385,AMBTC:0.1355847513)100:0.1633971398,SELML:0.2194870528)100:0.0455704450)100:0.1083646739,KLEFL:0.2230796217);</t>
  </si>
  <si>
    <t>(CHLVA:0.3473566375,((((((((4_ill:0.1121370280,(THECC:0.0326990372,GOSHI:0.0455874613)100:0.0353957520)100:0.0131788207,(MANES:0.0581772567,POPTR:0.0722599416)100:0.0258807555)100:0.0214012680,VITVI:0.0722568676)100:0.0200216253,(SOLLC:0.0103579547,SOLTU:0.0087682648)100:0.1128946692)100:0.0478227498,((MUSAC:0.0000012366,MUSAM:0.0000012366)100:0.0997796182,(((((ORYRU:0.0019718826,ORYNI:0.0017205792)100:0.0024571238,ORYLO:0.0125799401)100:0.0057442827,ORYPU:0.0088703726)100:0.0381698644,(((WHEAT:0.0020556266,(TRIUA:0.0130077293,AEGTA:0.0111065083)84:0.0019499800)100:0.0071017708,HORVD:0.0106229286)100:0.0294531133,BRADI:0.0295424718)100:0.0334623753)100:0.0100309543,(((MAIZE:0.0228896754,SORBI:0.0141208902)100:0.0165530670,SETIT:0.0231816531)100:0.0145964241,ERATE:0.0432901616)100:0.0159861956)100:0.1187318033)100:0.0520386740)100:0.0412045889,AMBTC:0.1198069238)100:0.1512374647,SELML:0.2102396999)100:0.0434973715,PHYPA:0.1749009940)100:0.0951730877,KLEFL:0.2140179686);</t>
  </si>
  <si>
    <t>(ARATH:0.140714,(((((((((((TRIUA:0.0194671,AEGTA:0.0157007)100:0.00295242,WHEAT:0.00241659)100:0.00935695,HORVD:0.0130767)100:0.038349,BRADI:0.0353634)100:0.0411545,((ORYLO:0.0170654,(ORYNI:0.00294643,ORYRU:0.00313404)100:0.00364096)100:0.00852369,ORYPU:0.0128418)100:0.0496003)100:0.0123508,(ERATE:0.0539421,((SORBI:0.0166126,MAIZE:0.0278064)100:0.0205192,SETIT:0.0280751)100:0.0179946)100:0.019733)100:0.140976,(MUSAM:8.545e-07,MUSAC:8.545e-07)100:0.12001)100:0.0606869,(AMBTC:0.145192,(SELML:0.241356,((KLEFL:0.266598,CHLVA:0.503597)100:0.127137,PHYPA:0.221231)100:0.0483915)100:0.16937)100:0.0451086)100:0.0555058,(SOLLC:0.0120901,SOLTU:0.0105897)100:0.133863)100:0.0230974,VITVI:0.0864549)100:0.0267624,(MANES:0.0699875,POPTR:0.086834)100:0.0310736)100:0.0150138,(THECC:0.0393675,GOSHI:0.0552178)100:0.0449707);</t>
  </si>
  <si>
    <t>(PHYPA:0.2002531333,((((((((((AEGTA:0.0135750082,TRIUA:0.0174803128)100:0.0041901958,WHEAT:0.0011595371)100:0.0092794136,HORVD:0.0164130411)100:0.0347220566,BRADI:0.0355805869)100:0.0362750612,(((ORYRU:0.0024398080,ORYNI:0.0023396125)100:0.0029841768,ORYLO:0.0146538933)100:0.0072514574,ORYPU:0.0114681392)100:0.0454098543)100:0.0110316934,((SETIT:0.0279913184,(SORBI:0.0162252136,MAIZE:0.0260287886)100:0.0209007669)100:0.0168436082,ERATE:0.0512489006)100:0.0187991807)100:0.1370166530,MUSAM:0.1150065702)100:0.0573312696,(((SOLTU:0.0094167707,SOLLC:0.0117144408)100:0.1211119921,ARATH:0.1799568268)97:0.0232591011,VITVI:0.0929270332)100:0.0538565275)100:0.0439904867,AMBTC:0.1379687252)100:0.1638499090,SELML:0.2234127119)100:0.0454701689,(CHLVA:0.3560080129,KLEFL:0.2342006194)100:0.1020672992);</t>
  </si>
  <si>
    <t>(5_ill:0.1033124382,((((((CHLVA:0.3256800786,KLEFL:0.2081927269)100:0.0983010037,PHYPA:0.1717255719)100:0.0420790131,SELML:0.2068914428)100:0.1481135704,AMBTC:0.1199174950)100:0.0403231648,(((((((TRIUA:0.0132478776,AEGTA:0.0117779089)89:0.0020058504,WHEAT:0.0020308199)100:0.0069918403,HORVD:0.0109888689)100:0.0300345188,BRADI:0.0299176421)100:0.0338526560,(ORYPU:0.0090241601,((ORYRU:0.0020168390,ORYNI:0.0017907651)100:0.0024383852,ORYLO:0.0133604420)100:0.0057303563)100:0.0386117625)100:0.0102931776,((SETIT:0.0232411782,(SORBI:0.0142621292,MAIZE:0.0230752487)100:0.0166873383)100:0.0146836950,ERATE:0.0434314190)100:0.0160703283)100:0.1180165766,(MUSAM:0.0000012358,MUSAC:0.0000012358)100:0.1007667980)100:0.0511972318)100:0.0465585443,VITVI:0.0779696127)86:0.0202930840,(SOLTU:0.0090547799,SOLLC:0.0102335606)100:0.0925163553);</t>
  </si>
  <si>
    <t>(ARATH:0.130562,(((((((((TRIUA:0.0194709,AEGTA:0.0156871)100:0.00295321,WHEAT:0.00241532)100:0.00934893,HORVD:0.0130753)100:0.0383167,BRADI:0.0353365)100:0.041089,((ORYLO:0.0170678,(ORYNI:0.00294463,ORYRU:0.00313551)100:0.00363676)100:0.00852476,ORYPU:0.0128423)100:0.0495544)100:0.0123033,(ERATE:0.0539616,((SORBI:0.0166016,MAIZE:0.0278114)100:0.020535,SETIT:0.0280351)100:0.0179649)100:0.01964)100:0.13916,(MUSAM:8.545e-07,MUSAC:8.545e-07)100:0.120358)100:0.0595599,(AMBTC:0.145579,(SELML:0.241133,((KLEFL:0.266867,CHLVA:0.503393)100:0.127154,PHYPA:0.220664)100:0.0484171)100:0.168154)100:0.0439404)100:0.0538593,VITVI:0.0913129)95:0.0216812,(SOLLC:0.0118064,SOLTU:0.0108329)100:0.114771);</t>
  </si>
  <si>
    <t>(CHLVA:0.3596723689,(((((((((((AEGTA:0.0142240090,TRIUA:0.0173439091)100:0.0040192426,WHEAT:0.0011718410)100:0.0095908696,HORVD:0.0167155371)100:0.0355243465,BRADI:0.0362520295)100:0.0370206070,(((ORYRU:0.0025306690,ORYNI:0.0023021248)100:0.0030306001,ORYLO:0.0147328961)100:0.0073239230,ORYPU:0.0114981583)100:0.0464103102)100:0.0114040991,((SETIT:0.0285821686,(MAIZE:0.0261834979,SORBI:0.0166205165)100:0.0211607513)100:0.0168536086,ERATE:0.0527478613)100:0.0189582686)100:0.1334701643,MUSAM:0.1197236528)100:0.0566272614,((SOLTU:0.0099052708,SOLLC:0.0117229675)100:0.1273031608,ARATH:0.1758173361)100:0.0537522513)100:0.0417720574,AMBTC:0.1442578105)100:0.1572465046,SELML:0.2229373880)100:0.0455308065,PHYPA:0.1993190687)100:0.1033205779,KLEFL:0.2311024632);</t>
  </si>
  <si>
    <t>(KLEFL:0.1971802925,(((((((((((TRIUA:0.0133633578,AEGTA:0.0112754258)93:0.0019735474,WHEAT:0.0020036151)100:0.0070853127,HORVD:0.0109710261)100:0.0302019264,BRADI:0.0301186380)100:0.0340977738,(ORYPU:0.0091875508,((ORYNI:0.0018005197,ORYRU:0.0020023572)100:0.0025509978,ORYLO:0.0128066688)100:0.0058090052)100:0.0389794111)100:0.0103706546,(((MAIZE:0.0234375104,SORBI:0.0144320532)100:0.0166698549,SETIT:0.0233713739)100:0.0148347381,ERATE:0.0433511742)100:0.0161551947)100:0.1151125287,(MUSAC:0.0000012324,MUSAM:0.0000012324)100:0.1036923000)100:0.0511074905,(6_ill:0.0911700145,(SOLTU:0.0093677175,SOLLC:0.0099570922)100:0.0970998109)100:0.0453183857)100:0.0390582262,AMBTC:0.1246086903)100:0.1448483969,SELML:0.2026442998)100:0.0408243149,PHYPA:0.1683985401)100:0.0975607936,CHLVA:0.3158682350);</t>
  </si>
  <si>
    <t>(TRIUA:0.0194689,((((((((ARATH:0.115947,(SOLLC:0.0116286,SOLTU:0.0109891)100:0.115299)100:0.0520365,(AMBTC:0.149297,(SELML:0.24122,((KLEFL:0.266894,CHLVA:0.503254)100:0.126618,PHYPA:0.221272)100:0.0478667)100:0.164088)100:0.0423464)100:0.0584396,(MUSAM:8.545e-07,MUSAC:8.545e-07)100:0.122836)100:0.135594,(ERATE:0.0538902,((SORBI:0.0165875,MAIZE:0.0278129)100:0.020554,SETIT:0.0280314)100:0.0180087)100:0.019563)100:0.0123393,((ORYLO:0.017074,(ORYNI:0.00294394,ORYRU:0.00313545)100:0.00363517)100:0.00850699,ORYPU:0.0128564)100:0.0495497)100:0.0410884,BRADI:0.0353756)100:0.038263,HORVD:0.0130829)100:0.00933904,WHEAT:0.00241961)100:0.00295201,AEGTA:0.0156838);</t>
  </si>
  <si>
    <t>(KLEFL:0.2013104864,CHLVA:0.2896782882,((((((SOLLC:0.0098435285,SOLTU:0.0085181612)100:0.1150891103,(((((THECC:0.0336889012,GOSHI:0.0458831503)100:0.0411022673,(((ARATH:0.0145183628,ARALY:0.0103727899)100:0.0223013173,ARAAL:0.0370302280)53:0.0082007834,((BRAOL:0.0045250409,BRANA:0.0017264016)55:0.0018764072,BRARP:0.0043467153)100:0.0310915009)100:0.1338160620)56:0.0144127241,(POPTR:0.0714037891,MANES:0.0588440810)100:0.0268431024)56:0.0134068132,(MEDTR:0.0660625844,LOTJA:0.0560433191)100:0.0749632720)100:0.0154688806,VITVI:0.0777368050)100:0.0189382934)100:0.0478769959,((((((ORYRU:0.0021937280,ORYNI:0.0016811287)100:0.0026489250,ORYLO:0.0129353631)100:0.0061565120,ORYPU:0.0095444542)100:0.0399931092,((((AEGTA:0.0117060096,TRIUA:0.0159385122)100:0.0035693322,WHEAT:0.0011354761)100:0.0079609411,HORVD:0.0128291004)100:0.0296631071,BRADI:0.0307453917)100:0.0329763079)100:0.0103937172,(ERATE:0.0464308705,(SETIT:0.0237551131,(MAIZE:0.0222780735,SORBI:0.0141100484)100:0.0181703890)100:0.0146603138)100:0.0167883554)100:0.1228910491,MUSAM:0.1025804587)100:0.0520457927)100:0.0408714378,AMBTC:0.1230573454)100:0.1501857653,SELML:0.1963939999)100:0.0419564006,PHYPA:0.1710877118)100:0.1028565901);</t>
  </si>
  <si>
    <t>(LOTJA:0.0546277223,(((BRARP:0.0040527623,(BRANA:0.0015017403,BRAOL:0.0049113995)56:0.0018935797)100:0.0304983166,(ARAAL:0.0370784915,(0_ill:0.0324978469,ARALY:0.0121221449)100:0.0192545005)69:0.0083361568)100:0.1241317247,((((((((CHLVA:0.3160984540,KLEFL:0.1967874699)100:0.0981052443,PHYPA:0.1662340326)100:0.0401290043,SELML:0.1945070758)100:0.1463180094,AMBTC:0.1172757741)100:0.0399285876,((((ORYPU:0.0086157247,((ORYRU:0.0019949240,ORYNI:0.0017567394)100:0.0023478550,ORYLO:0.0129654705)100:0.0054801379)100:0.0374143867,((HORVD:0.0105819299,((TRIUA:0.0121994616,AEGTA:0.0105666369)91:0.0019605774,WHEAT:0.0020931005)100:0.0067791658)100:0.0291834303,BRADI:0.0285730981)100:0.0327492488)100:0.0099837014,((SETIT:0.0225821486,(MAIZE:0.0222627730,SORBI:0.0138606509)100:0.0160898724)100:0.0142174274,ERATE:0.0419346503)100:0.0155621975)100:0.1163186560,(MUSAM:0.0000012424,MUSAC:0.0000012424)100:0.0973642145)100:0.0517916775)100:0.0460295492,(SOLTU:0.0085587063,SOLLC:0.0098578656)100:0.1105872389)100:0.0174239025,VITVI:0.0725223644)100:0.0168620015,((MANES:0.0567935268,POPTR:0.0695658890)100:0.0258229405,(GOSHI:0.0446661823,THECC:0.0321508353)100:0.0457165675)97:0.0121365687)97:0.0181511776)100:0.0646208360,MEDTR:0.0634855990);</t>
  </si>
  <si>
    <t>(TRIUA:0.0194662,(((((((((((((BRARP:0.00540949,(BRANA:0.001941,BRAOL:0.00601871)75:0.00263268)100:0.0376016,(ARAAL:0.0439613,(ARALY:0.0138644,ARATH:0.0412834)100:0.0243589)59:0.0097825)100:0.148168,(LOTJA:0.0668237,MEDTR:0.0795948)100:0.0790002)100:0.0213454,((MANES:0.0708053,POPTR:0.086431)100:0.032172,(THECC:0.039573,GOSHI:0.0554036)100:0.0576707)100:0.0154109)100:0.0213117,VITVI:0.089153)100:0.0216206,(SOLLC:0.0120993,SOLTU:0.0105952)100:0.134604)100:0.0558949,(AMBTC:0.145537,(SELML:0.241426,((KLEFL:0.2668,CHLVA:0.503717)100:0.127272,PHYPA:0.221204)100:0.0484658)100:0.169488)100:0.0452007)100:0.0612125,(MUSAM:8.545e-07,MUSAC:8.545e-07)100:0.120159)100:0.14192,(ERATE:0.0540125,((SORBI:0.0166093,MAIZE:0.0278353)100:0.020545,SETIT:0.0280737)100:0.0180155)100:0.019833)100:0.0123295,((ORYLO:0.0170837,(ORYNI:0.00294784,ORYRU:0.00313224)100:0.00363937)100:0.00853647,ORYPU:0.0128486)100:0.0496955)100:0.041151,BRADI:0.0353649)100:0.0383609,HORVD:0.0130744)100:0.00936471,WHEAT:0.00241473)100:0.0029551,AEGTA:0.0157169);</t>
  </si>
  <si>
    <t>(LOTJA:0.0529459592,((((((((CHLVA:0.3587244590,KLEFL:0.1961771739)100:0.1005652892,PHYPA:0.1611463784)100:0.0406492215,SELML:0.1851106709)100:0.1411206141,AMBTC:0.1171013572)100:0.0372743710,(((((((AEGTA:0.0101275779,TRIUA:0.0141218891)100:0.0060560327,WHEAT:0.0011411671)100:0.0085636508,HORVD:0.0121073546)100:0.0278467604,BRADI:0.0289226219)100:0.0334651148,((ORYLO:0.0134291538,(ORYRU:0.0024453982,ORYNI:0.0013972099)100:0.0026312116)100:0.0059754805,ORYPU:0.0096128527)100:0.0369356707)98:0.0090816143,(((SORBI:0.0136218328,MAIZE:0.0218516270)100:0.0159223552,SETIT:0.0220577177)100:0.0143141879,ERATE:0.0435500985)100:0.0156749978)100:0.1141965374,MUSAM:0.0973097778)100:0.0466406950)100:0.0414396042,(SOLTU:0.0074439897,SOLLC:0.0088961039)100:0.1098886656)100:0.0172815548,VITVI:0.0742621962)100:0.0143716960,((MANES:0.0569320186,POPTR:0.0688587083)100:0.0248948811,(((((BRAOL:0.0046372507,BRANA:0.0015068244)83:0.0018863191,BRARP:0.0042218977)100:0.0349632759,ARAAL:0.0358469982)80:0.0086012393,ARATH:0.0309883798)100:0.1258073692,(GOSHI:0.0437504549,THECC:0.0330822883)100:0.0391606109)78:0.0152930068)78:0.0122195739)100:0.0708452543,MEDTR:0.0618316648);</t>
  </si>
  <si>
    <t>(CHLVA:0.3312565658,(((((((((((TRIUA:0.0122291351,AEGTA:0.0108479509)89:0.0019493640,WHEAT:0.0021423585)100:0.0067567952,HORVD:0.0107252307)100:0.0296658017,BRADI:0.0290397867)100:0.0333129007,(ORYPU:0.0088203911,(ORYLO:0.0126141039,(ORYRU:0.0020366767,ORYNI:0.0017858320)100:0.0024461218)100:0.0055575192)100:0.0379945528)100:0.0099596467,(((MAIZE:0.0222392816,SORBI:0.0138849385)100:0.0163057542,SETIT:0.0228856814)100:0.0144240891,ERATE:0.0424650213)100:0.0158457940)100:0.1183508323,(MUSAC:0.0000012423,MUSAM:0.0000012423)100:0.0991017963)100:0.0518586997,((((((((BRARP:0.0052632217,BRANA:0.0016422813)55:0.0017160003,BRAOL:0.0037478377)100:0.0352599811,ARAAL:0.0371361974)91:0.0097556115,1_ill:0.0445182903)100:0.1178920227,(MEDTR:0.0641125449,LOTJA:0.0556921478)100:0.0654541243)88:0.0180478188,((POPTR:0.0701552559,MANES:0.0575580428)100:0.0261654815,(GOSHI:0.0449787026,THECC:0.0320321314)100:0.0467136934)88:0.0124008211)100:0.0168824301,VITVI:0.0736928555)100:0.0178291722,(SOLLC:0.0101167357,SOLTU:0.0086434892)100:0.1117264564)100:0.0465888861)100:0.0406327027,AMBTC:0.1185167846)100:0.1474273823,SELML:0.1980443875)100:0.0409191901,PHYPA:0.1699764768)100:0.0974479751,KLEFL:0.1995427593);</t>
  </si>
  <si>
    <t>(BRARP:0.00542803,((((((((((((((TRIUA:0.019467,AEGTA:0.0157162)100:0.00295534,WHEAT:0.00241417)100:0.00936281,HORVD:0.0130764)100:0.0383589,BRADI:0.0353668)100:0.0411436,((ORYLO:0.0170831,(ORYNI:0.00294788,ORYRU:0.00313189)100:0.00364109)100:0.00853971,ORYPU:0.0128438)100:0.0496986)100:0.0123328,(ERATE:0.0540088,((SORBI:0.0166092,MAIZE:0.027834)100:0.0205451,SETIT:0.0280733)100:0.0180164)100:0.0198337)100:0.141864,(MUSAM:8.545e-07,MUSAC:8.545e-07)100:0.120208)100:0.0612262,(AMBTC:0.145512,(SELML:0.241435,((KLEFL:0.266788,CHLVA:0.503696)100:0.127229,PHYPA:0.221251)100:0.0484436)100:0.169461)100:0.0451832)100:0.0558986,(SOLLC:0.0121029,SOLTU:0.0105928)100:0.134507)100:0.0215722,VITVI:0.0891714)100:0.0213141,((MANES:0.0707514,POPTR:0.0864481)100:0.0322112,(THECC:0.0395181,GOSHI:0.0554143)100:0.0576012)97:0.0154616)97:0.0211876,(LOTJA:0.0667579,MEDTR:0.0796157)100:0.0787803)100:0.141219,ARATH:0.0542794)83:0.0114686,ARAAL:0.0425648)100:0.0427661,(BRANA:0.0019299,BRAOL:0.00601746)74:0.0026331);</t>
  </si>
  <si>
    <t>(ORYLO:0.0125126485,(((((((((CHLVA:0.3677421493,KLEFL:0.2108000053)100:0.1066503785,PHYPA:0.1795817035)100:0.0433850249,SELML:0.2058723626)100:0.1537970716,AMBTC:0.1263851703)100:0.0420993551,(((((ARATH:0.0402072898,((BRARP:0.0062785294,BRANA:0.0016614696)78:0.0017390280,BRAOL:0.0034854720)100:0.0378473723)100:0.1281358331,(LOTJA:0.0571278281,MEDTR:0.0700456645)100:0.0704296589)91:0.0195985149,((POPTR:0.0736250769,MANES:0.0612518793)100:0.0273839824,(THECC:0.0335214440,GOSHI:0.0467373565)100:0.0505971552)91:0.0130377150)100:0.0171849477,VITVI:0.0800250413)100:0.0192837951,(SOLTU:0.0085960212,SOLLC:0.0103149316)100:0.1189095956)100:0.0498631512)100:0.0533668621,MUSAM:0.1054928143)100:0.1258517423,(((SORBI:0.0145080059,MAIZE:0.0228208444)100:0.0181316124,SETIT:0.0241687513)100:0.0154396116,ERATE:0.0467485223)100:0.0175917321)100:0.0103994838,((((AEGTA:0.0122214273,TRIUA:0.0167801187)100:0.0035235411,WHEAT:0.0010979078)100:0.0086671470,HORVD:0.0132800756)100:0.0313498482,BRADI:0.0313411102)100:0.0333335836)100:0.0406497001,ORYPU:0.0099061496)100:0.0062487480,(ORYRU:0.0021421045,ORYNI:0.0021823415)100:0.0023895187);</t>
  </si>
  <si>
    <t>(LOTJA:0.0558140583,(((((((((CHLVA:0.3318065541,KLEFL:0.1995478542)100:0.1001867501,PHYPA:0.1706029291)100:0.0416915654,SELML:0.1990647022)100:0.1474194391,AMBTC:0.1192118835)100:0.0405939505,((((((ORYRU:0.0020477202,ORYNI:0.0017376505)100:0.0024504846,ORYLO:0.0126439557)100:0.0055903129,ORYPU:0.0088732572)100:0.0381534204,(BRADI:0.0291771193,(((AEGTA:0.0111966569,TRIUA:0.0123972042)89:0.0020542020,WHEAT:0.0021347262)100:0.0067892026,HORVD:0.0107454446)100:0.0294715035)100:0.0334922724)100:0.0100280111,(ERATE:0.0428708376,(SETIT:0.0229565605,(SORBI:0.0136873324,MAIZE:0.0223689480)100:0.0163993827)100:0.0145055663)100:0.0157885939)100:0.1185366754,(MUSAM:0.0000012394,MUSAC:0.0000012394)100:0.0997153550)100:0.0521596179)100:0.0464544185,(SOLLC:0.0100432647,SOLTU:0.0087219555)100:0.1122360704)100:0.0179203456,VITVI:0.0734930475)100:0.0170009483,((GOSHI:0.0454457065,THECC:0.0322723265)100:0.0463559273,(POPTR:0.0709359188,MANES:0.0580676896)100:0.0263646913)97:0.0121489229)97:0.0188264771,((BRARP:0.0040297169,(BRAOL:0.0050717581,BRANA:0.0015213525)66:0.0018124834)100:0.0352614620,2_ill:0.0475213713)100:0.1181252124)100:0.0645279820,MEDTR:0.0641691344);</t>
  </si>
  <si>
    <t>(TRIUA:0.0194674,(((((((((((((BRARP:0.00554101,(BRANA:0.00187747,BRAOL:0.00606189)58:0.00244697)100:0.0412206,ARATH:0.0578968)100:0.139664,(LOTJA:0.0668344,MEDTR:0.0795862)100:0.0780519)99:0.0215686,((MANES:0.0707881,POPTR:0.0864201)100:0.0322265,(THECC:0.0396022,GOSHI:0.0553038)100:0.0575989)99:0.0155396)100:0.0211292,VITVI:0.0892254)100:0.0215131,(SOLLC:0.0121152,SOLTU:0.0105779)100:0.134526)100:0.0558056,(AMBTC:0.145515,(SELML:0.241452,((KLEFL:0.266775,CHLVA:0.503672)100:0.127213,PHYPA:0.221228)100:0.0484238)100:0.169381)100:0.0451872)100:0.0611943,(MUSAM:8.545e-07,MUSAC:8.545e-07)100:0.120182)100:0.141863,(ERATE:0.0540026,((SORBI:0.0166112,MAIZE:0.0278318)100:0.0205426,SETIT:0.0280703)100:0.0180125)100:0.0198142)100:0.0123462,((ORYLO:0.0170834,(ORYNI:0.00294821,ORYRU:0.00313144)100:0.0036401)100:0.00853735,ORYPU:0.0128484)100:0.049711)100:0.0411448,BRADI:0.0353746)100:0.0383521,HORVD:0.0130749)100:0.00936403,WHEAT:0.00241403)100:0.0029552,AEGTA:0.0157158);</t>
  </si>
  <si>
    <t>(ERATE:0.0485381277,(((((((CHLVA:0.3927530787,KLEFL:0.2307545292)100:0.1104161572,PHYPA:0.1971345325)100:0.0454489899,SELML:0.2253391738)100:0.1626902589,AMBTC:0.1354881481)100:0.0435639160,(((((MEDTR:0.0758931136,LOTJA:0.0595418412)100:0.0740337417,ARATH:0.1716705139)100:0.0210730875,((THECC:0.0360854301,GOSHI:0.0514037659)100:0.0544295155,(MANES:0.0689035800,POPTR:0.0792909425)100:0.0289973030)100:0.0138791399)100:0.0184437675,VITVI:0.0851935453)100:0.0203283866,(SOLLC:0.0116707236,SOLTU:0.0093954084)100:0.1274275546)100:0.0544931877)100:0.0572547727,MUSAM:0.1131489749)100:0.1372256570,((((ORYNI:0.0023154886,ORYRU:0.0023081230)100:0.0026456826,ORYLO:0.0129335389)100:0.0070136187,ORYPU:0.0106633456)100:0.0439962609,((HORVD:0.0148804505,(WHEAT:0.0009430224,(TRIUA:0.0167470506,AEGTA:0.0130447038)100:0.0033620637)100:0.0090475902)100:0.0336766232,BRADI:0.0343723213)100:0.0357512029)100:0.0112426792)100:0.0181724993,(SETIT:0.0270076034,(MAIZE:0.0252239019,SORBI:0.0156235735)100:0.0202560521)100:0.0162199807);</t>
  </si>
  <si>
    <t>(3_ill:0.1102227688,(LOTJA:0.0558470599,MEDTR:0.0661347920)100:0.0596471230,(((((AMBTC:0.1205411087,(((CHLVA:0.3310674718,KLEFL:0.2068943331)100:0.1005516070,PHYPA:0.1756519707)100:0.0432004189,SELML:0.2081355025)100:0.1499296310)100:0.0411051371,((((((ORYNI:0.0017587059,ORYRU:0.0020951065)100:0.0024351673,ORYLO:0.0132413302)100:0.0056665751,ORYPU:0.0089447952)100:0.0388006185,((((TRIUA:0.0137596567,AEGTA:0.0108823194)88:0.0021484979,WHEAT:0.0020287879)100:0.0070768269,HORVD:0.0107894630)100:0.0300179110,BRADI:0.0293279867)100:0.0337025673)100:0.0100922181,(((SORBI:0.0137357177,MAIZE:0.0227185493)100:0.0164491182,SETIT:0.0230350896)100:0.0146387631,ERATE:0.0432824787)100:0.0162451660)100:0.1188078028,(MUSAC:0.0000012353,MUSAM:0.0000012353)100:0.1008925185)100:0.0519272466)100:0.0471821599,(SOLLC:0.0101938664,SOLTU:0.0088176102)100:0.1142554883)100:0.0188369894,VITVI:0.0739031220)100:0.0157137587,((MANES:0.0585149726,POPTR:0.0720346368)100:0.0260627817,(THECC:0.0327256668,GOSHI:0.0461485102)100:0.0477799909)77:0.0138872587)77:0.0170304423);</t>
  </si>
  <si>
    <t>(TRIUA:0.0194615,((((((ORYLO:0.0170734,(ORYNI:0.00294431,ORYRU:0.0031344)100:0.00364121)100:0.00852998,ORYPU:0.0128471)100:0.0496837,((ERATE:0.0539859,((SORBI:0.0166066,MAIZE:0.0278319)100:0.020536,SETIT:0.0280707)100:0.0180082)100:0.0198021,((MUSAM:8.545e-07,MUSAC:8.545e-07)100:0.120046,(((SOLLC:0.0121409,SOLTU:0.0105455)100:0.134254,(((LOTJA:0.0665041,MEDTR:0.0804006)100:0.0881476,((MANES:0.0705638,POPTR:0.086461)100:0.0314264,((THECC:0.0395859,GOSHI:0.0551161)100:0.0460402,ARATH:0.146736)94:0.0146689)94:0.0173913)100:0.0189623,VITVI:0.0877799)100:0.0218383)100:0.0557602,(AMBTC:0.145156,(SELML:0.241342,((KLEFL:0.266642,CHLVA:0.503733)100:0.127203,PHYPA:0.221239)100:0.048468)100:0.16959)100:0.0451658)100:0.0609231)100:0.141541)100:0.0122983)100:0.0411337,BRADI:0.0353745)100:0.0383421,HORVD:0.0130743)100:0.00936197,WHEAT:0.00241593)100:0.00295182,AEGTA:0.0157118);</t>
  </si>
  <si>
    <t>(VITVI:0.0856200223,(((((((((TRIUA:0.0172856328,AEGTA:0.0140993734)100:0.0036645779,WHEAT:0.0012389395)100:0.0093674776,HORVD:0.0159468489)100:0.0344570489,BRADI:0.0353361613)100:0.0362686826,(((ORYNI:0.0024333565,ORYRU:0.0024070000)100:0.0029688507,ORYLO:0.0129476218)100:0.0072777405,ORYPU:0.0111586161)100:0.0455323910)100:0.0113919434,(((MAIZE:0.0260540079,SORBI:0.0165105610)100:0.0208152479,SETIT:0.0280700635)100:0.0169656700,ERATE:0.0500748754)100:0.0186600954)100:0.1397842389,MUSAM:0.1145389177)100:0.0577791892,((((CHLVA:0.3864275424,KLEFL:0.2243447917)100:0.1092512285,PHYPA:0.2006824650)100:0.0458370930,SELML:0.2250790041)100:0.1641981487,AMBTC:0.1387799306)100:0.0439773561)100:0.0560235025,(SOLLC:0.0116661740,SOLTU:0.0096693424)100:0.1307113007)100:0.0223620941,(((THECC:0.0378361426,GOSHI:0.0526078734)100:0.0474616014,ARATH:0.1827382434)100:0.0159385005,(MANES:0.0704934530,POPTR:0.0813282507)100:0.0284950108)100:0.0234320061);</t>
  </si>
  <si>
    <t>(4_ill:0.1177141473,((((((((CHLVA:0.3434199320,KLEFL:0.2143169033)100:0.0995202312,PHYPA:0.1753213694)100:0.0430770050,SELML:0.2105498063)100:0.1508046113,AMBTC:0.1202597414)100:0.0410449898,(((((((TRIUA:0.0133503150,AEGTA:0.0109960477)89:0.0021101793,WHEAT:0.0021431271)100:0.0070931381,HORVD:0.0106548654)100:0.0297480496,BRADI:0.0296408588)100:0.0337166012,(((ORYNI:0.0017553197,ORYRU:0.0020248663)100:0.0025067497,ORYLO:0.0130061713)100:0.0056614570,ORYPU:0.0090315131)100:0.0385555125)100:0.0100127464,((SETIT:0.0233178991,(SORBI:0.0139784253,MAIZE:0.0229326005)100:0.0166665041)100:0.0147012772,ERATE:0.0435235345)100:0.0161420712)100:0.1190962226,(MUSAC:0.0000012362,MUSAM:0.0000012362)100:0.1005145636)100:0.0520732759)100:0.0474094236,(SOLLC:0.0102548432,SOLTU:0.0088618500)100:0.1132661703)100:0.0199021311,VITVI:0.0725075448)100:0.0216739061,(MANES:0.0585340385,POPTR:0.0725551691)100:0.0259402728)100:0.0133409605,(THECC:0.0325798064,GOSHI:0.0457436056)100:0.0358798498);</t>
  </si>
  <si>
    <t>(TRIUA:0.0194676,((((((ORYLO:0.0170655,(ORYNI:0.00294632,ORYRU:0.00313405)100:0.00364057)100:0.00852478,ORYPU:0.0128405)100:0.0496012,((ERATE:0.0539503,((SORBI:0.0166091,MAIZE:0.0278109)100:0.0205182,SETIT:0.0280754)100:0.0179885)100:0.0197138,((MUSAM:8.545e-07,MUSAC:8.545e-07)100:0.120038,(((SOLLC:0.0120886,SOLTU:0.0105914)100:0.133975,(((MANES:0.0701541,POPTR:0.0867266)100:0.0309073,((THECC:0.0393902,GOSHI:0.0551799)100:0.045627,ARATH:0.146301)100:0.0148778)100:0.0268897,VITVI:0.0864979)100:0.0230271)100:0.0555007,(AMBTC:0.145172,(SELML:0.241334,((KLEFL:0.266596,CHLVA:0.50359)100:0.127142,PHYPA:0.221214)100:0.0484136)100:0.169392)100:0.0451792)100:0.0605736)100:0.140972)100:0.0123636)100:0.0411579,BRADI:0.0353718)100:0.0383389,HORVD:0.0130769)100:0.00935704,WHEAT:0.00241639)100:0.00295246,AEGTA:0.0157008);</t>
  </si>
  <si>
    <t>(MAIZE:0.0260293325,(((((((ARATH:0.1799538060,(SOLTU:0.0094166655,SOLLC:0.0117143580)100:0.1211101966)96:0.0232601859,VITVI:0.0929299335)100:0.0538555774,((((CHLVA:0.3560072640,KLEFL:0.2341895931)100:0.1020565079,PHYPA:0.2002543022)100:0.0454706399,SELML:0.2234128886)100:0.1638478525,AMBTC:0.1379698969)100:0.0439894830)100:0.0573314951,MUSAM:0.1150066783)100:0.1370164832,(((((TRIUA:0.0174802113,AEGTA:0.0135750828)100:0.0041902423,WHEAT:0.0011595457)100:0.0092793758,HORVD:0.0164130039)100:0.0347219661,BRADI:0.0355804193)100:0.0362749596,(((ORYRU:0.0024399086,ORYNI:0.0023397054)100:0.0029842090,ORYLO:0.0146540291)100:0.0072509581,ORYPU:0.0114684604)100:0.0454097694)100:0.0110331097)100:0.0187998193,ERATE:0.0512474314)100:0.0168435021,SETIT:0.0279924766)100:0.0209023012,SORBI:0.0162215506);</t>
  </si>
  <si>
    <t>(5_ill:0.1133844126,((((((CHLVA:0.3281481992,KLEFL:0.2048839207)100:0.0959084738,PHYPA:0.1715190039)100:0.0423467557,SELML:0.2066093220)100:0.1489170205,AMBTC:0.1199192485)100:0.0400956430,((((ORYPU:0.0090826215,((ORYNI:0.0017577773,ORYRU:0.0019924641)100:0.0024453215,ORYLO:0.0132493850)100:0.0057256589)100:0.0383239657,(BRADI:0.0298711029,(((AEGTA:0.0112008025,TRIUA:0.0130154726)94:0.0020852261,WHEAT:0.0019883086)100:0.0070141447,HORVD:0.0108085590)100:0.0296726185)100:0.0336514968)100:0.0102308914,(((MAIZE:0.0228506231,SORBI:0.0139760900)100:0.0166672737,SETIT:0.0232342917)100:0.0146421271,ERATE:0.0431844700)100:0.0158614668)100:0.1177672257,(MUSAC:0.0000012381,MUSAM:0.0000012381)100:0.1006093699)100:0.0509014857)100:0.0464260917,VITVI:0.0778623010)99:0.0210583608,(SOLLC:0.0101444898,SOLTU:0.0090404084)100:0.0930802731);</t>
  </si>
  <si>
    <t>(ARATH:0.131735,(((((((((TRIUA:0.0194709,AEGTA:0.0156868)100:0.00295325,WHEAT:0.00241536)100:0.00934986,HORVD:0.0130755)100:0.0383123,BRADI:0.0353393)100:0.0410877,((ORYLO:0.0170676,(ORYNI:0.00294451,ORYRU:0.00313539)100:0.00363609)100:0.00852654,ORYPU:0.0128413)100:0.0495417)100:0.0122878,(ERATE:0.0539585,((SORBI:0.0165981,MAIZE:0.0278155)100:0.0205256,SETIT:0.0280433)100:0.017969)100:0.0196688)100:0.139177,(MUSAM:8.545e-07,MUSAC:8.545e-07)100:0.120326)100:0.0596382,(AMBTC:0.145626,(SELML:0.241181,((KLEFL:0.266877,CHLVA:0.50338)100:0.127126,PHYPA:0.220697)100:0.048363)100:0.168203)100:0.0438801)100:0.0536882,VITVI:0.0914006)100:0.0233302,(SOLLC:0.0117839,SOLTU:0.0108492)100:0.114306);</t>
  </si>
  <si>
    <t>(CHLVA:0.3721609426,((SELML:0.2277721082,((((SOLTU:0.0101018438,SOLLC:0.0119260988)100:0.1314252089,ARATH:0.1777137863)100:0.0563697938,(((((((TRIUA:0.0178322116,AEGTA:0.0142735651)100:0.0044351842,WHEAT:0.0011965534)100:0.0100213413,HORVD:0.0167632775)100:0.0364007730,BRADI:0.0373698089)100:0.0375478258,(ORYPU:0.0116312660,(ORYLO:0.0147377424,(ORYNI:0.0023493057,ORYRU:0.0023136406)100:0.0030135258)100:0.0075079479)100:0.0480188635)100:0.0117630247,(((SORBI:0.0170877067,MAIZE:0.0267130474)100:0.0219365641,SETIT:0.0293864603)100:0.0175661894,ERATE:0.0546850493)100:0.0196098807)100:0.1359973448,MUSAM:0.1228508012)100:0.0573342828)100:0.0424092499,AMBTC:0.1483157310)100:0.1600501512)100:0.0460561826,PHYPA:0.2035424960)100:0.1040903361,KLEFL:0.2345016542);</t>
  </si>
  <si>
    <t>(PHYPA:0.1683014354,((((((((((TRIUA:0.0133536088,AEGTA:0.0114021375)94:0.0020357747,WHEAT:0.0019995445)100:0.0071548376,HORVD:0.0109550613)100:0.0300908728,BRADI:0.0300185128)100:0.0336617367,(ORYPU:0.0091888272,((ORYNI:0.0018130152,ORYRU:0.0019778429)100:0.0025479139,ORYLO:0.0128524379)100:0.0058482360)100:0.0387791874)100:0.0103577632,(((MAIZE:0.0231003171,SORBI:0.0141782166)100:0.0166861889,SETIT:0.0234273141)100:0.0148305091,ERATE:0.0433600728)100:0.0160673570)100:0.1147195713,(MUSAC:0.0000012318,MUSAM:0.0000012318)100:0.1038348096)100:0.0504552228,(6_ill:0.0951798629,(SOLTU:0.0094188014,SOLLC:0.0098322094)100:0.0994161731)100:0.0439612535)100:0.0391296087,AMBTC:0.1248690017)100:0.1440044609,SELML:0.2001190804)100:0.0416239825,(KLEFL:0.1991636236,CHLVA:0.3188286634)100:0.0973347880);</t>
  </si>
  <si>
    <t>(TRIUA:0.0194688,((((((((ARATH:0.121049,(SOLLC:0.0115948,SOLTU:0.0110176)100:0.116637)100:0.0516892,(AMBTC:0.149423,(SELML:0.241255,((KLEFL:0.266911,CHLVA:0.50324)100:0.126534,PHYPA:0.221322)100:0.0478219)100:0.16404)100:0.0424581)100:0.0585015,(MUSAM:8.545e-07,MUSAC:8.545e-07)100:0.122853)100:0.135536,(ERATE:0.0539073,((SORBI:0.0165804,MAIZE:0.0278226)100:0.0205506,SETIT:0.0280354)100:0.0179945)100:0.0195683)100:0.0123379,((ORYLO:0.0170745,(ORYNI:0.00294364,ORYRU:0.00313549)100:0.0036341)100:0.00851416,ORYPU:0.0128511)100:0.0495313)100:0.0411024,BRADI:0.0353814)100:0.0382577,HORVD:0.0130835)100:0.00933923,WHEAT:0.00241982)100:0.00295143,AEGTA:0.015684);</t>
  </si>
  <si>
    <t>(SORBI:0.0142275263,(((((((((((BRARP:0.0041531852,(BRANA:0.0015336729,BRAOL:0.0049090832)68:0.0019276165)100:0.0302838419,((0_nan:0.0943910444,ARALY:0.0097660523)100:0.0208616141,ARAAL:0.0373252350)71:0.0085135616)100:0.1245857423,(MEDTR:0.0643279066,LOTJA:0.0552467459)100:0.0650755033)100:0.0182646930,((MANES:0.0573290397,POPTR:0.0703867438)100:0.0260429921,(GOSHI:0.0448708885,THECC:0.0323008519)100:0.0462818483)100:0.0123020591)100:0.0170413650,VITVI:0.0731796263)100:0.0175409265,(SOLTU:0.0086561743,SOLLC:0.0099483868)100:0.1115544070)100:0.0462936736,((SELML:0.1965207523,((CHLVA:0.3296140931,KLEFL:0.1972665247)100:0.0993603557,PHYPA:0.1692178284)100:0.0411849353)100:0.1464372251,AMBTC:0.1182720373)100:0.0405167700)100:0.0518226595,(MUSAM:0.0000012392,MUSAC:0.0000012392)100:0.0983913041)100:0.1171395432,((((ORYRU:0.0020056710,ORYNI:0.0017981598)100:0.0023338308,ORYLO:0.0127198642)100:0.0057535970,ORYPU:0.0088838772)100:0.0377311239,((((TRIUA:0.0122252565,AEGTA:0.0109064106)93:0.0020169666,WHEAT:0.0020527490)100:0.0070627224,HORVD:0.0106943528)100:0.0296016760,BRADI:0.0289761465)100:0.0331539275)100:0.0100120996)100:0.0160044966,ERATE:0.0426262412)100:0.0143870282,SETIT:0.0229285346)100:0.0162363345,MAIZE:0.0222774286);</t>
  </si>
  <si>
    <t>(BRARP:0.00538758,((((((((((((((TRIUA:0.0194655,AEGTA:0.0157169)100:0.002955,WHEAT:0.00241472)100:0.00936503,HORVD:0.0130739)100:0.0383647,BRADI:0.0353592)100:0.0411508,((ORYLO:0.0170834,(ORYNI:0.00294775,ORYRU:0.00313208)100:0.00364035)100:0.00853634,ORYPU:0.0128483)100:0.049694)100:0.0123181,(ERATE:0.0540155,((SORBI:0.0166078,MAIZE:0.0278366)100:0.0205492,SETIT:0.0280695)100:0.0180123)100:0.0198414)100:0.141901,(MUSAM:8.545e-07,MUSAC:8.545e-07)100:0.120172)100:0.0612345,(AMBTC:0.145545,(SELML:0.241418,((KLEFL:0.266817,CHLVA:0.503697)100:0.127261,PHYPA:0.221199)100:0.0484735)100:0.169489)100:0.0451511)100:0.0559281,(SOLLC:0.0120949,SOLTU:0.0105996)100:0.134548)100:0.0216651,VITVI:0.0890709)100:0.0212696,((MANES:0.0707815,POPTR:0.0864356)100:0.0322174,(THECC:0.0395592,GOSHI:0.0554118)100:0.0576215)93:0.0154586)93:0.0213051,(LOTJA:0.0667914,MEDTR:0.0796107)100:0.079105)100:0.148791,(ARATH:0.126798,ARALY:0.0110008)100:0.0210958)63:0.00959008,ARAAL:0.0437077)100:0.0424238,(BRANA:0.00194827,BRAOL:0.0060176)81:0.00263105);</t>
  </si>
  <si>
    <t>(VITVI:0.0891786,(((((((ORYLO:0.017083,(ORYNI:0.00294788,ORYRU:0.00313224)100:0.00363969)100:0.00853521,ORYPU:0.0128507)100:0.0497024,((((TRIUA:0.0194657,AEGTA:0.0157179)100:0.00295538,WHEAT:0.0024146)100:0.0093652,HORVD:0.0130745)100:0.0383621,BRADI:0.0353621)100:0.0411451)100:0.0123307,(ERATE:0.0540072,((SORBI:0.016609,MAIZE:0.0278379)100:0.0205462,SETIT:0.0280751)100:0.0180213)100:0.0198332)100:0.141934,(MUSAM:8.545e-07,MUSAC:8.545e-07)100:0.120173)100:0.0612213,(AMBTC:0.145541,(SELML:0.241401,((KLEFL:0.266807,CHLVA:0.503713)100:0.12726,PHYPA:0.221224)100:0.0484907)100:0.169497)100:0.0452054)100:0.055932,(SOLLC:0.0120982,SOLTU:0.0105958)100:0.134611)100:0.0216301,(((LOTJA:0.0668104,MEDTR:0.0796151)100:0.0790018,((ARAAL:0.0441382,(ARALY:0.0123033,ARATH:0.0166304)100:0.0267635)87:0.0100966,(BRARP:0.00539793,(BRANA:0.0019589,BRAOL:0.00601349)69:0.0026334)100:0.0374468)100:0.148639)93:0.0213875,((MANES:0.0708263,POPTR:0.0864117)100:0.0321686,(THECC:0.0395627,GOSHI:0.0554196)100:0.0576705)93:0.0153857)100:0.0213674);</t>
  </si>
  <si>
    <t>(SORBI:0.0141126855,(((((((SELML:0.1993331455,((CHLVA:0.3437913743,KLEFL:0.2023310118)100:0.1008323619,PHYPA:0.1713268378)100:0.0414273999)100:0.1476999603,AMBTC:0.1196710499)100:0.0408534445,((((((1_nan:0.1057515953,ARAAL:0.0290146701)71:0.0092014070,(BRARP:0.0041158272,(BRAOL:0.0050631626,BRANA:0.0015891830)83:0.0019900091)100:0.0351310940)100:0.1216401460,(LOTJA:0.0559540380,MEDTR:0.0651015209)100:0.0655077204)95:0.0187091800,((MANES:0.0582149923,POPTR:0.0710322896)100:0.0267860568,(GOSHI:0.0458130539,THECC:0.0326272151)100:0.0471216155)95:0.0126373439)100:0.0173564386,VITVI:0.0745210643)100:0.0181511883,(SOLLC:0.0100994103,SOLTU:0.0086959855)100:0.1130516638)100:0.0468713143)100:0.0524456711,(MUSAC:0.0000012318,MUSAM:0.0000012318)100:0.0997193502)100:0.1190455261,(((ORYLO:0.0127710677,(ORYRU:0.0021109686,ORYNI:0.0018387595)100:0.0024146557)100:0.0058500197,ORYPU:0.0092697343)100:0.0385421064,((HORVD:0.0107771158,((TRIUA:0.0121428055,AEGTA:0.0117039499)83:0.0019692243,WHEAT:0.0020523534)100:0.0069618581)100:0.0299996338,BRADI:0.0297403614)100:0.0335328276)100:0.0101264727)100:0.0161351742,ERATE:0.0430406438)100:0.0146127993,SETIT:0.0229718837)100:0.0164105919,MAIZE:0.0222299713);</t>
  </si>
  <si>
    <t>(TRIUA:0.0194671,(((((((((((((BRARP:0.00537625,(BRANA:0.0019287,BRAOL:0.00601252)80:0.00263339)100:0.0416365,(ARATH:0.138927,ARAAL:0.0332834)99:0.0111642)100:0.143555,(LOTJA:0.0667523,MEDTR:0.0796861)100:0.0784392)99:0.0214392,((MANES:0.0708001,POPTR:0.0864278)100:0.0322078,(THECC:0.0395598,GOSHI:0.0553842)100:0.0576012)99:0.0155677)100:0.0211733,VITVI:0.0891941)100:0.0215636,(SOLLC:0.0121092,SOLTU:0.0105861)100:0.134586)100:0.0558299,(AMBTC:0.145526,(SELML:0.241444,((KLEFL:0.266791,CHLVA:0.503694)100:0.127241,PHYPA:0.221263)100:0.0484279)100:0.169449)100:0.0451575)100:0.0612516,(MUSAM:8.545e-07,MUSAC:8.545e-07)100:0.120179)100:0.141889,(ERATE:0.0540026,((SORBI:0.0166099,MAIZE:0.0278319)100:0.0205412,SETIT:0.0280766)100:0.0180194)100:0.0198138)100:0.0123506,((ORYLO:0.0170837,(ORYNI:0.00294797,ORYRU:0.00313169)100:0.00364028)100:0.00853955,ORYPU:0.0128446)100:0.0497037)100:0.0411419,BRADI:0.0353679)100:0.0383578,HORVD:0.0130771)100:0.0093628,WHEAT:0.00241409)100:0.0029553,AEGTA:0.0157163);</t>
  </si>
  <si>
    <t>(2_nan:0.1115734440,(((((((((CHLVA:0.3303475674,KLEFL:0.2018170923)100:0.1016936360,PHYPA:0.1731761636)100:0.0413018894,SELML:0.1987334413)100:0.1468592174,AMBTC:0.1209363160)100:0.0409869170,(((((SORBI:0.0138565869,MAIZE:0.0226077535)100:0.0167063807,SETIT:0.0232013115)100:0.0146731100,ERATE:0.0432501736)100:0.0161512759,(((((TRIUA:0.0125535905,AEGTA:0.0112536504)86:0.0020012992,WHEAT:0.0020934532)100:0.0071609608,HORVD:0.0108331715)100:0.0300687886,BRADI:0.0295287599)100:0.0338409690,(ORYPU:0.0091795752,((ORYRU:0.0020076155,ORYNI:0.0018279335)100:0.0025097641,ORYLO:0.0134794786)100:0.0057899402)100:0.0386288108)100:0.0101513954)100:0.1192981090,(MUSAC:0.0000012311,MUSAM:0.0000012311)100:0.1001692154)100:0.0523798055)100:0.0471752990,(SOLTU:0.0088194000,SOLLC:0.0101076744)100:0.1137254852)100:0.0181694466,VITVI:0.0745211571)100:0.0173881511,((GOSHI:0.0456843063,THECC:0.0327821980)100:0.0472641522,(POPTR:0.0717127017,MANES:0.0589571898)100:0.0269259564)98:0.0125233315)98:0.0196000535,(LOTJA:0.0564084518,MEDTR:0.0655006059)100:0.0647414997)100:0.1289906206,(BRARP:0.0041328224,(BRANA:0.0015394406,BRAOL:0.0050621076)85:0.0019258171)100:0.0213898583);</t>
  </si>
  <si>
    <t>(BRARP:0.00526661,(ARATH:0.140055,((((((((((((TRIUA:0.019467,AEGTA:0.0157157)100:0.00295524,WHEAT:0.00241415)100:0.00936336,HORVD:0.0130755)100:0.0383517,BRADI:0.0353741)100:0.0411465,((ORYLO:0.0170834,(ORYNI:0.00294826,ORYRU:0.00313177)100:0.00364026)100:0.00853904,ORYPU:0.0128467)100:0.0497116)100:0.012363,(ERATE:0.0539978,((SORBI:0.016611,MAIZE:0.0278297)100:0.0205425,SETIT:0.0280712)100:0.0180144)100:0.019797)100:0.141881,(MUSAM:8.545e-07,MUSAC:8.545e-07)100:0.120157)100:0.0611756,(AMBTC:0.145535,(SELML:0.241452,((KLEFL:0.266761,CHLVA:0.503679)100:0.127225,PHYPA:0.221264)100:0.0484188)100:0.169388)100:0.0451794)100:0.0557549,(SOLLC:0.0121198,SOLTU:0.0105737)100:0.134584)100:0.0215484,VITVI:0.0891764)100:0.0209542,((MANES:0.0708595,POPTR:0.0863489)100:0.0321757,(THECC:0.0395995,GOSHI:0.0553111)100:0.0575893)100:0.0156726)100:0.0224563,(LOTJA:0.0667429,MEDTR:0.0796147)100:0.0771478)100:0.144314)100:0.0315479,(BRANA:0.00185255,BRAOL:0.00607902)67:0.0026317);</t>
  </si>
  <si>
    <t>(SORBI:0.0141406933,(((((((((((3_nan:0.1217719347,GOSHI:0.0000008912)92:0.0459668691,THECC:0.0328977722)96:0.0478425974,(MANES:0.0587805148,POPTR:0.0720013109)100:0.0261103549)97:0.0142456493,(LOTJA:0.0560319873,MEDTR:0.0664488828)100:0.0752155764)98:0.0152869327,VITVI:0.0737654808)99:0.0187451416,(SOLLC:0.0103601633,SOLTU:0.0087392168)100:0.1140847950)99:0.0473712101,((((CHLVA:0.3281915313,KLEFL:0.2089072103)100:0.0991152402,PHYPA:0.1757272865)100:0.0425706554,SELML:0.2094618585)100:0.1503967412,AMBTC:0.1211601714)100:0.0415979865)100:0.0524394194,(MUSAM:0.0000012336,MUSAC:0.0000012336)100:0.1007002354)100:0.1188593462,((((ORYNI:0.0017481375,ORYRU:0.0020478214)100:0.0024468310,ORYLO:0.0129574691)100:0.0057049537,ORYPU:0.0090816612)100:0.0385675102,((((AEGTA:0.0110920929,TRIUA:0.0134261690)90:0.0020340457,WHEAT:0.0020207866)100:0.0070031870,HORVD:0.0108649248)100:0.0301173973,BRADI:0.0294494721)100:0.0336887987)100:0.0100482384)100:0.0161367395,ERATE:0.0435698107)100:0.0146120464,SETIT:0.0233477361)100:0.0164078661,MAIZE:0.0228715448);</t>
  </si>
  <si>
    <t>(TRIUA:0.0194614,((((((((((((ARATH:0.183015,(THECC:0.039475,GOSHI:0.055305)100:0.044664)50:0.0130097,(MANES:0.070481,POPTR:0.0864643)100:0.031465)55:0.017731,(LOTJA:0.0664092,MEDTR:0.0805227)100:0.0881321)85:0.0189899,VITVI:0.0875414)85:0.0219913,(SOLLC:0.0121665,SOLTU:0.0105211)100:0.134318)100:0.0557395,(AMBTC:0.145048,(SELML:0.241327,((KLEFL:0.266631,CHLVA:0.503727)100:0.127204,PHYPA:0.221229)100:0.0484761)100:0.169678)100:0.0451715)100:0.0609435,(MUSAM:8.545e-07,MUSAC:8.545e-07)100:0.119966)100:0.141673,(ERATE:0.0539772,((SORBI:0.0166088,MAIZE:0.0278291)100:0.0205461,SETIT:0.0280617)100:0.0180121)100:0.0197899)100:0.0123168,((ORYLO:0.0170728,(ORYNI:0.00294623,ORYRU:0.00313346)100:0.00364272)100:0.00853887,ORYPU:0.0128398)100:0.0496858)100:0.041141,BRADI:0.0353685)100:0.0383472,HORVD:0.0130753)100:0.00936183,WHEAT:0.00241598)100:0.00295178,AEGTA:0.0157117);</t>
  </si>
  <si>
    <t>(SORBI:0.0143622889,(((((((((CHLVA:0.3458095107,KLEFL:0.2118620161)100:0.0958976529,PHYPA:0.1760558090)100:0.0432470691,SELML:0.2095595358)100:0.1511192131,AMBTC:0.1208793742)100:0.0414710974,(((((4_nan:0.1208600259,GOSHI:0.0000012026)92:0.0462760191,THECC:0.0331047333)97:0.0479949691,(POPTR:0.0728650536,MANES:0.0587940716)100:0.0260366785)99:0.0220635361,VITVI:0.0731936392)99:0.0203355095,(SOLLC:0.0103738284,SOLTU:0.0088159819)100:0.1141246223)100:0.0479254454)100:0.0524948834,(MUSAC:0.0000012281,MUSAM:0.0000012281)100:0.1011385553)100:0.1200127818,((ORYPU:0.0090228123,((ORYRU:0.0020164566,ORYNI:0.0017865071)100:0.0025022945,ORYLO:0.0133558875)100:0.0058635120)100:0.0388273441,((HORVD:0.0108241483,(WHEAT:0.0020758970,(TRIUA:0.0132855554,AEGTA:0.0113044870)88:0.0020947390)100:0.0072634113)100:0.0302792834,BRADI:0.0299606546)100:0.0338376721)100:0.0102230643)100:0.0162334407,ERATE:0.0442132385)100:0.0148471757,SETIT:0.0236358235)100:0.0167608699,MAIZE:0.0232943372);</t>
  </si>
  <si>
    <t>(ARATH:0.184171,(((((((((((TRIUA:0.0194669,AEGTA:0.0157008)100:0.00295238,WHEAT:0.0024167)100:0.00935668,HORVD:0.0130779)100:0.0383481,BRADI:0.0353616)100:0.0411625,((ORYLO:0.0170653,(ORYNI:0.00294811,ORYRU:0.00313326)100:0.00364221)100:0.00852838,ORYPU:0.0128388)100:0.0496031)100:0.0123844,(ERATE:0.05394,((SORBI:0.0166106,MAIZE:0.0278091)100:0.0205259,SETIT:0.0280689)100:0.0179937)100:0.0197065)100:0.141084,(MUSAM:8.545e-07,MUSAC:8.545e-07)100:0.119956)100:0.0606616,(AMBTC:0.145097,(SELML:0.241287,((KLEFL:0.26658,CHLVA:0.503585)100:0.127128,PHYPA:0.22126)100:0.0484259)100:0.169474)100:0.0451567)100:0.0555169,(SOLLC:0.0121077,SOLTU:0.0105703)100:0.133938)79:0.0232702,VITVI:0.0860218)79:0.0270006,(MANES:0.0700702,POPTR:0.086692)100:0.031216)72:0.0141078,(THECC:0.0393163,GOSHI:0.0553637)100:0.0433213);</t>
  </si>
  <si>
    <t>(SORBI:0.0145716606,(((((((5_nan:0.2065054684,(SOLLC:0.0102390625,SOLTU:0.0090047663)65:0.0975498823)85:0.0151199756,VITVI:0.0789472829)94:0.0470624645,((SELML:0.2053099786,((CHLVA:0.3311105808,KLEFL:0.2097510839)100:0.0978852079,PHYPA:0.1709126296)100:0.0418644233)100:0.1492693535,AMBTC:0.1209666193)96:0.0405921707)100:0.0511970964,(MUSAM:0.0000012285,MUSAC:0.0000012285)100:0.1014709989)100:0.1187130249,(((((TRIUA:0.0131992445,AEGTA:0.0118811676)95:0.0020735422,WHEAT:0.0020786181)100:0.0071879544,HORVD:0.0110480118)100:0.0303978569,BRADI:0.0300477417)100:0.0341050262,(ORYPU:0.0092069409,((ORYNI:0.0017716848,ORYRU:0.0019983403)100:0.0025372247,ORYLO:0.0132870228)100:0.0058189004)100:0.0388828021)100:0.0105291724)100:0.0160422774,ERATE:0.0436098584)100:0.0148881864,SETIT:0.0235195624)100:0.0167067527,MAIZE:0.0232696555);</t>
  </si>
  <si>
    <t>(TRIUA:0.0194711,(((((((((ARATH:0.174091,(SOLLC:0.0118926,SOLTU:0.0107566)100:0.0991914)82:0.0325514,VITVI:0.0918855)100:0.0540215,(AMBTC:0.145369,(SELML:0.240998,((KLEFL:0.266863,CHLVA:0.503348)100:0.127159,PHYPA:0.220682)100:0.0484958)100:0.168299)100:0.0438483)100:0.0595939,(MUSAM:8.545e-07,MUSAC:8.545e-07)100:0.120178)100:0.139357,(ERATE:0.0539623,((SORBI:0.0166022,MAIZE:0.0278098)100:0.0205429,SETIT:0.0280289)100:0.0179629)100:0.0196198)100:0.0123222,((ORYLO:0.0170676,(ORYNI:0.00294664,ORYRU:0.00313466)100:0.0036374)100:0.00852793,ORYPU:0.0128412)100:0.0495698)100:0.0410925,BRADI:0.0353312)100:0.0383177,HORVD:0.0130775)100:0.00934743,WHEAT:0.00241538)100:0.00295341,AEGTA:0.0156867);</t>
  </si>
  <si>
    <t>(SELML:0.2020968756,(((6_nan:0.1934457626,(SOLLC:0.0099696748,SOLTU:0.0093814839)55:0.1189385103)90:0.0223197104,(((((SORBI:0.0144125080,MAIZE:0.0233239478)100:0.0167859654,SETIT:0.0235220214)100:0.0149132997,ERATE:0.0436307848)100:0.0161384229,(((HORVD:0.0111072234,((AEGTA:0.0114797379,TRIUA:0.0133056731)95:0.0020045669,WHEAT:0.0019907454)100:0.0072299972)100:0.0307255230,BRADI:0.0303162399)100:0.0341072540,(((ORYNI:0.0018079363,ORYRU:0.0019654767)100:0.0026077351,ORYLO:0.0129901200)100:0.0059434032,ORYPU:0.0092698674)100:0.0391037578)100:0.0105483622)100:0.1155834889,(MUSAM:0.0000012274,MUSAC:0.0000012274)100:0.1041158328)100:0.0511027101)95:0.0391654903,AMBTC:0.1252695467)100:0.1441805905,((CHLVA:0.3264139117,KLEFL:0.2033622126)100:0.1003245139,PHYPA:0.1691397992)100:0.0404224726);</t>
  </si>
  <si>
    <t>(TRIUA:0.0194689,((((((((ARATH:0.164502,(SOLLC:0.0116541,SOLTU:0.0109637)100:0.101891)100:0.0611237,(AMBTC:0.149068,(SELML:0.241235,((KLEFL:0.266884,CHLVA:0.503192)100:0.126666,PHYPA:0.221205)100:0.0478455)100:0.164092)100:0.0422459)100:0.0589755,(MUSAM:8.545e-07,MUSAC:8.545e-07)100:0.122508)100:0.13603,(ERATE:0.0539215,((SORBI:0.0165879,MAIZE:0.0278134)100:0.0205536,SETIT:0.0280312)100:0.0179884)100:0.0194921)100:0.0123844,((ORYLO:0.0170732,(ORYNI:0.00294603,ORYRU:0.0031344)100:0.00363698)100:0.0085125,ORYPU:0.0128536)100:0.0495591)100:0.0411077,BRADI:0.0353684)100:0.0382673,HORVD:0.0130859)100:0.00933544,WHEAT:0.00241991)100:0.00295157,AEGTA:0.0156839);</t>
  </si>
  <si>
    <t>(ORYLO:0.017071,((((((TRIUA:0.0194737,AEGTA:0.0156819)100:0.00295326,WHEAT:0.00241727)100:0.00933084,HORVD:0.0130894)100:0.0382627,BRADI:0.0353691)100:0.0410786,((ERATE:0.0538918,((SORBI:0.0165856,MAIZE:0.0278325)100:0.0205806,SETIT:0.0280198)100:0.018031)100:0.0195572,((MUSAM:8.545e-07,MUSAC:8.545e-07)100:0.123571,(((SOLLC:0.0118815,SOLTU:0.010788)100:0.13029,ARATH:0.173036)100:0.0544225,(AMBTC:0.149973,(SELML:0.241461,((KLEFL:0.266958,CHLVA:0.503444)100:0.126497,PHYPA:0.221493)100:0.0479955)100:0.16399)100:0.0422115)100:0.058869)100:0.135888)100:0.0124004)100:0.0496171,ORYPU:0.0128584)100:0.00851456,(ORYNI:0.0029463,ORYRU:0.00313336)100:0.00363654);</t>
  </si>
  <si>
    <t>(SORBI:0.0139988057,(((((((((CHLVA:0.3384002262,KLEFL:0.1974238201)100:0.0978690902,PHYPA:0.1685000824)100:0.0410353017,SELML:0.1962818782)100:0.1457010206,AMBTC:0.1179235212)100:0.0404793886,((((((BRARP:0.0041435387,(BRAOL:0.0048793190,BRANA:0.0015144382)71:0.0019243961)100:0.0300910726,((ARALY:0.0096587765,0_nan:0.1049811121)100:0.0209521208,ARAAL:0.0374281870)68:0.0084635522)100:0.1244924958,(LOTJA:0.0551060149,MEDTR:0.0637883008)100:0.0649082662)90:0.0181621379,((GOSHI:0.0447400863,THECC:0.0320833964)100:0.0460914908,(POPTR:0.0701816766,MANES:0.0573599466)100:0.0260236182)90:0.0121692677)100:0.0169830481,VITVI:0.0731031509)100:0.0175321317,(SOLLC:0.0099071027,SOLTU:0.0086195480)100:0.1112234796)100:0.0461142161)100:0.0516727300,(MUSAM:0.0000012425,MUSAC:0.0000012425)100:0.0982108382)100:0.1168335220,(((HORVD:0.0107219970,((AEGTA:0.0108811323,TRIUA:0.0120485692)90:0.0019464568,WHEAT:0.0020558158)100:0.0069542303)100:0.0295421935,BRADI:0.0288964680)100:0.0329705573,(((ORYNI:0.0017877377,ORYRU:0.0020026972)100:0.0023345682,ORYLO:0.0127524477)100:0.0056354377,ORYPU:0.0087082948)100:0.0376917647)100:0.0099699195)100:0.0159287643,ERATE:0.0423676433)100:0.0143862130,SETIT:0.0227051833)100:0.0162044910,MAIZE:0.0222901417);</t>
  </si>
  <si>
    <t>(ARATH:0.12835,(((BRARP:0.0053953,(BRANA:0.00194941,BRAOL:0.00601763)81:0.00262406)100:0.0424554,ARAAL:0.0436858)62:0.00950751,((((((((((((TRIUA:0.0194655,AEGTA:0.0157169)100:0.002955,WHEAT:0.00241471)100:0.00936502,HORVD:0.0130739)100:0.0383648,BRADI:0.0353592)100:0.0411509,((ORYLO:0.0170833,(ORYNI:0.00294775,ORYRU:0.00313207)100:0.00364069)100:0.00853718,ORYPU:0.0128471)100:0.0496955)100:0.012318,(ERATE:0.0540143,((SORBI:0.016608,MAIZE:0.0278368)100:0.0205486,SETIT:0.02807)100:0.0180129)100:0.019841)100:0.141907,(MUSAM:8.545e-07,MUSAC:8.545e-07)100:0.12017)100:0.061234,(AMBTC:0.145544,(SELML:0.24142,((KLEFL:0.266818,CHLVA:0.503696)100:0.127259,PHYPA:0.221198)100:0.0484731)100:0.169487)100:0.0451551)100:0.0559233,(SOLLC:0.0120936,SOLTU:0.0106006)100:0.134553)100:0.0216642,VITVI:0.0890611)100:0.0212867,((MANES:0.0707789,POPTR:0.0864399)100:0.0322105,(THECC:0.0395497,GOSHI:0.0554234)100:0.0576201)93:0.0154588)93:0.0212804,(LOTJA:0.0667871,MEDTR:0.0796177)100:0.0791249)100:0.148859)100:0.020542,ARALY:0.0116926);</t>
  </si>
  <si>
    <t>(SORBI:0.0140255799,(((((((((((BRARP:0.0041296600,(BRANA:0.0015276684,BRAOL:0.0050429442)87:0.0020219434)100:0.0350220270,(1_nan:0.1174053498,ARAAL:0.0278797689)65:0.0106343956)100:0.1217382916,(MEDTR:0.0651398374,LOTJA:0.0562513181)100:0.0654147405)100:0.0185969343,((MANES:0.0582120605,POPTR:0.0709595934)100:0.0267769065,(GOSHI:0.0455370722,THECC:0.0325727328)100:0.0473332415)100:0.0127812474)100:0.0173250541,VITVI:0.0743874712)100:0.0180696613,(SOLTU:0.0086982869,SOLLC:0.0100297331)100:0.1130834660)100:0.0469006621,((SELML:0.1998956432,((CHLVA:0.3464874136,KLEFL:0.2025787929)100:0.1005736041,PHYPA:0.1715661469)100:0.0414651690)100:0.1473409679,AMBTC:0.1197604688)100:0.0410212432)100:0.0524702118,(MUSAM:0.0000012320,MUSAC:0.0000012320)100:0.0995622082)100:0.1192857802,((((ORYRU:0.0021018211,ORYNI:0.0018113766)100:0.0024291982,ORYLO:0.0128311896)100:0.0057941559,ORYPU:0.0091119704)100:0.0384721967,((((TRIUA:0.0118750017,AEGTA:0.0116085008)86:0.0019348390,WHEAT:0.0020855729)100:0.0069331654,HORVD:0.0108495470)100:0.0299898532,BRADI:0.0296942747)100:0.0335649393)100:0.0101161859)100:0.0160182386,ERATE:0.0429867798)100:0.0145992879,SETIT:0.0230044398)100:0.0164549594,MAIZE:0.0222755643);</t>
  </si>
  <si>
    <t>(ARATH:0.14591,((BRARP:0.00538513,(BRANA:0.00193503,BRAOL:0.00600328)77:0.00263267)100:0.0411543,((((((((((((TRIUA:0.0194668,AEGTA:0.0157163)100:0.00295533,WHEAT:0.00241411)100:0.00936284,HORVD:0.0130769)100:0.0383579,BRADI:0.0353684)100:0.0411412,((ORYLO:0.0170837,(ORYNI:0.00294795,ORYRU:0.00313183)100:0.00364054)100:0.00853994,ORYPU:0.0128443)100:0.0497034)100:0.0123493,(ERATE:0.0540037,((SORBI:0.0166105,MAIZE:0.0278314)100:0.0205409,SETIT:0.0280766)100:0.0180186)100:0.0198157)100:0.141897,(MUSAM:8.545e-07,MUSAC:8.545e-07)100:0.120173)100:0.0612437,(AMBTC:0.145521,(SELML:0.241439,((KLEFL:0.266796,CHLVA:0.503693)100:0.127241,PHYPA:0.221257)100:0.0484289)100:0.169447)100:0.0451699)100:0.0558248,(SOLLC:0.0121083,SOLTU:0.0105867)100:0.134611)100:0.0215527,VITVI:0.0891973)100:0.0212129,((MANES:0.0707769,POPTR:0.0864468)100:0.0321927,(THECC:0.0395425,GOSHI:0.0554043)100:0.0576161)100:0.0155418)100:0.0214525,(LOTJA:0.0667421,MEDTR:0.0796726)100:0.07848)100:0.143912)100:0.012306,ARAAL:0.0326558);</t>
  </si>
  <si>
    <t>(SORBI:0.0138086413,(((((((((CHLVA:0.3242638861,KLEFL:0.2016890934)100:0.1016629470,PHYPA:0.1729648714)100:0.0411090517,SELML:0.1984870840)100:0.1465291492,AMBTC:0.1201556072)100:0.0409657473,((((((BRARP:0.0041205986,(BRAOL:0.0050842480,BRANA:0.0015028681)90:0.0019163100)100:0.0302880877,2_nan:0.1186512277)100:0.1194278456,(LOTJA:0.0561805641,MEDTR:0.0650677647)100:0.0642789471)97:0.0193902025,((MANES:0.0587376318,POPTR:0.0712794809)100:0.0267445423,(GOSHI:0.0454121626,THECC:0.0325449029)100:0.0470240058)97:0.0125329707)100:0.0172669401,VITVI:0.0739247129)100:0.0179856738,(SOLLC:0.0100299381,SOLTU:0.0087684563)100:0.1133659077)100:0.0468473549)100:0.0519847431,(MUSAC:0.0000012342,MUSAM:0.0000012342)100:0.0997781513)100:0.1188833390,(((ORYLO:0.0133871199,(ORYRU:0.0020119794,ORYNI:0.0018250543)100:0.0024857904)100:0.0056936459,ORYPU:0.0091015422)100:0.0383572280,((HORVD:0.0107976385,((TRIUA:0.0121359831,AEGTA:0.0112936309)86:0.0020359424,WHEAT:0.0020727873)100:0.0070901275)100:0.0299435192,BRADI:0.0292884137)100:0.0337804298)100:0.0100829211)100:0.0160074453,ERATE:0.0431817273)100:0.0145639148,SETIT:0.0230424062)100:0.0165648292,MAIZE:0.0224783413);</t>
  </si>
  <si>
    <t>(BRARP:0.00529299,(ARATH:0.14445,((((((((((((TRIUA:0.019467,AEGTA:0.0157156)100:0.00295524,WHEAT:0.00241413)100:0.00936355,HORVD:0.0130754)100:0.0383523,BRADI:0.0353734)100:0.0411436,((ORYLO:0.0170834,(ORYNI:0.00294829,ORYRU:0.00313175)100:0.00364)100:0.00853809,ORYPU:0.0128476)100:0.0497137)100:0.0123608,(ERATE:0.0540002,((SORBI:0.0166112,MAIZE:0.0278295)100:0.0205423,SETIT:0.0280717)100:0.0180116)100:0.0198009)100:0.141895,(MUSAM:8.545e-07,MUSAC:8.545e-07)100:0.120143)100:0.061167,(AMBTC:0.14555,(SELML:0.24145,((KLEFL:0.266771,CHLVA:0.503677)100:0.127232,PHYPA:0.221241)100:0.0484265)100:0.169376)100:0.0451823)100:0.0557622,(SOLLC:0.0121194,SOLTU:0.0105739)100:0.134596)100:0.0215275,VITVI:0.0891723)100:0.020998,((MANES:0.0708433,POPTR:0.0863665)100:0.0321693,(THECC:0.0396074,GOSHI:0.05531)100:0.0575818)99:0.0156531)99:0.0224,(LOTJA:0.0667689,MEDTR:0.0795995)100:0.0772246)100:0.144778)100:0.0312792,(BRANA:0.00184522,BRAOL:0.00607843)72:0.00262943);</t>
  </si>
  <si>
    <t>(SELML:0.2093170640,((CHLVA:0.3341629625,KLEFL:0.2094648192)100:0.0996834636,PHYPA:0.1755220153)100:0.0426104942,(((((((SORBI:0.0143128381,MAIZE:0.0228377008)100:0.0163933101,SETIT:0.0232835338)100:0.0145994367,ERATE:0.0435925576)100:0.0161185484,((ORYPU:0.0091652050,(ORYLO:0.0130577321,(ORYNI:0.0017468777,ORYRU:0.0020509887)100:0.0024539233)100:0.0056361661)100:0.0386034422,(BRADI:0.0294340294,(((AEGTA:0.0112409627,TRIUA:0.0133992522)88:0.0020523728,WHEAT:0.0019916127)100:0.0069810840,HORVD:0.0108539951)100:0.0300784303)100:0.0336602791)100:0.0099637898)100:0.1188177527,(MUSAC:0.0000012342,MUSAM:0.0000012342)100:0.1005444824)100:0.0523847758,((SOLLC:0.0104186815,SOLTU:0.0087517678)100:0.1140757138,((((THECC:0.0328694719,GOSHI:0.0460965460)100:0.0478221384,(POPTR:0.0719873138,MANES:0.0587817787)99:0.0260915315)74:0.0142749675,(3_nan:0.1135292661,(MEDTR:0.0665182292,LOTJA:0.0559722615)100:0.0540403167)57:0.0209425247)84:0.0153156617,VITVI:0.0736382564)88:0.0187242374)100:0.0473383738)100:0.0415827148,AMBTC:0.1209977067)100:0.1501003563);</t>
  </si>
  <si>
    <t>(TRIUA:0.0194614,(((((((((((ARATH:0.183612,(LOTJA:0.0663871,MEDTR:0.0805213)100:0.0698342)73:0.0186,((MANES:0.0704645,POPTR:0.0864631)100:0.0315088,(THECC:0.0394542,GOSHI:0.0553216)100:0.057638)74:0.0176914)100:0.018994,VITVI:0.0875114)100:0.0220082,(SOLLC:0.0121658,SOLTU:0.0105214)100:0.134268)100:0.0557693,(AMBTC:0.145065,(SELML:0.241332,((KLEFL:0.266636,CHLVA:0.503727)100:0.12721,PHYPA:0.221221)100:0.04847)100:0.169657)100:0.0452119)100:0.0609035,(MUSAM:8.545e-07,MUSAC:8.545e-07)100:0.119968)100:0.141672,(ERATE:0.053979,((SORBI:0.0166095,MAIZE:0.0278281)100:0.0205476,SETIT:0.0280602)100:0.0180114)100:0.0197913)100:0.0123151,((ORYLO:0.0170728,(ORYNI:0.00294627,ORYRU:0.00313381)100:0.00364269)100:0.00853924,ORYPU:0.0128395)100:0.0496883)100:0.0411373,BRADI:0.0353679)100:0.038348,HORVD:0.0130753)100:0.00936181,WHEAT:0.00241598)100:0.00295178,AEGTA:0.0157117);</t>
  </si>
  <si>
    <t>(SORBI:0.0144930240,(((((((SELML:0.2098942485,(PHYPA:0.1760310826,(KLEFL:0.2120668567,CHLVA:0.3427590526)100:0.0964826861)100:0.0431606430)100:0.1512503320,AMBTC:0.1212561222)100:0.0414442109,(((((GOSHI:0.0464550992,THECC:0.0330693907)100:0.0480811334,(MANES:0.0587977403,POPTR:0.0730689204)61:0.0260590294)42:0.0058504897,4_nan:0.1310830922)59:0.0163182495,VITVI:0.0733087779)62:0.0203309696,(SOLLC:0.0104197113,SOLTU:0.0088353441)100:0.1142093952)100:0.0479783833)100:0.0525422026,(MUSAM:0.0000012275,MUSAC:0.0000012275)100:0.1009933943)100:0.1199588001,((((ORYNI:0.0017899488,ORYRU:0.0020175494)100:0.0025069322,ORYLO:0.0132310576)100:0.0058267442,ORYPU:0.0090808542)100:0.0388403150,((((AEGTA:0.0113986932,TRIUA:0.0133299069)87:0.0021276007,WHEAT:0.0020563911)100:0.0072767655,HORVD:0.0108493627)100:0.0302621616,BRADI:0.0299007504)100:0.0338479467)100:0.0101694393)100:0.0162080957,ERATE:0.0442049508)100:0.0148144117,SETIT:0.0236610743)100:0.0167336370,MAIZE:0.0232756563);</t>
  </si>
  <si>
    <t>(ARATH:0.189027,(((((((((((TRIUA:0.0194669,AEGTA:0.0157008)100:0.00295239,WHEAT:0.00241667)100:0.00935653,HORVD:0.0130781)100:0.0383484,BRADI:0.035362)100:0.0411589,((ORYLO:0.0170653,(ORYNI:0.00294811,ORYRU:0.00313326)100:0.00364213)100:0.00852904,ORYPU:0.0128382)100:0.0496057)100:0.0123801,(ERATE:0.0539405,((SORBI:0.0166118,MAIZE:0.0278079)100:0.0205267,SETIT:0.0280677)100:0.0179934)100:0.0197118)100:0.14107,(MUSAM:8.545e-07,MUSAC:8.545e-07)100:0.119972)100:0.0606435,(AMBTC:0.145112,(SELML:0.241293,((KLEFL:0.266586,CHLVA:0.503587)100:0.127126,PHYPA:0.221257)100:0.0484192)100:0.169453)100:0.0451813)100:0.0555283,(SOLLC:0.0121107,SOLTU:0.0105673)100:0.133912)95:0.0232411,VITVI:0.0860433)95:0.0269874,(MANES:0.0700755,POPTR:0.0866735)100:0.0312114)73:0.0114228,(THECC:0.0392964,GOSHI:0.0553759)100:0.0461612);</t>
  </si>
  <si>
    <t>(SELML:0.2051853883,((CHLVA:0.3305699035,KLEFL:0.2098921111)100:0.0975475148,PHYPA:0.1709964250)100:0.0419411057,((((5_nan:0.0954717563,VITVI:0.0671064845)55:0.0115473422,(SOLLC:0.0102344781,SOLTU:0.0090065780)100:0.1127333055)97:0.0470014562,(((((SORBI:0.0145594575,MAIZE:0.0232099976)100:0.0166765737,SETIT:0.0235103596)100:0.0148526945,ERATE:0.0435182988)100:0.0160123120,(((((TRIUA:0.0131793172,AEGTA:0.0116932214)94:0.0020343439,WHEAT:0.0019747041)100:0.0070374883,HORVD:0.0109873013)100:0.0303512652,BRADI:0.0299384241)100:0.0340550620,(((ORYNI:0.0017722088,ORYRU:0.0019929110)100:0.0025405921,ORYLO:0.0132409682)100:0.0057324363,ORYPU:0.0091549772)100:0.0388493449)100:0.0104415630)100:0.1184159353,(MUSAM:0.0000012301,MUSAC:0.0000012301)100:0.1011887968)99:0.0511213408)100:0.0405431092,AMBTC:0.1210066577)100:0.1493846254);</t>
  </si>
  <si>
    <t>(TRIUA:0.0194711,(((((((((ARATH:0.185365,(SOLLC:0.0118881,SOLTU:0.0107592)100:0.102829)100:0.0290898,VITVI:0.0918048)100:0.0540556,(AMBTC:0.145361,(SELML:0.241,((KLEFL:0.266871,CHLVA:0.503364)100:0.127149,PHYPA:0.220683)100:0.0484973)100:0.168304)100:0.0439101)100:0.0595657,(MUSAM:8.545e-07,MUSAC:8.545e-07)100:0.12021)100:0.139324,(ERATE:0.053966,((SORBI:0.0166029,MAIZE:0.0278092)100:0.0205432,SETIT:0.0280282)100:0.0179589)100:0.0196313)100:0.0123162,((ORYLO:0.0170674,(ORYNI:0.00294663,ORYRU:0.00313467)100:0.00363769)100:0.00852736,ORYPU:0.0128416)100:0.0495722)100:0.0410892,BRADI:0.0353302)100:0.0383191,HORVD:0.0130775)100:0.00934737,WHEAT:0.00241538)100:0.00295341,AEGTA:0.0156867);</t>
  </si>
  <si>
    <t>(SELML:0.2017112724,((CHLVA:0.3319658251,KLEFL:0.2025275205)100:0.1001503948,PHYPA:0.1692402352)100:0.0404629820,(((((((SORBI:0.0144119883,MAIZE:0.0233175158)100:0.0167711769,SETIT:0.0234941358)100:0.0148894922,ERATE:0.0436059071)100:0.0161240577,(((((TRIUA:0.0133240262,AEGTA:0.0114795345)96:0.0020026112,WHEAT:0.0019900860)100:0.0072323361,HORVD:0.0111089346)100:0.0307235857,BRADI:0.0302675791)100:0.0340880235,(ORYPU:0.0092538716,(ORYLO:0.0129958718,(ORYNI:0.0018073128,ORYRU:0.0019653642)100:0.0026174009)100:0.0059106855)100:0.0390859952)100:0.0105142377)100:0.1155420735,(MUSAM:0.0000012278,MUSAC:0.0000012278)100:0.1040472257)100:0.0510950961,(SOLLC:0.0099731128,SOLTU:0.0093855109)100:0.1412780972)100:0.0391178268,AMBTC:0.1253000367)100:0.1443034005);</t>
  </si>
  <si>
    <t>(ARATH:0.176571,((((((((TRIUA:0.0194686,AEGTA:0.015684)100:0.00295146,WHEAT:0.00241996)100:0.00933566,HORVD:0.0130859)100:0.0382659,BRADI:0.0353694)100:0.0411038,((ORYLO:0.0170729,(ORYNI:0.00294612,ORYRU:0.00313438)100:0.00363734)100:0.0085117,ORYPU:0.0128544)100:0.049561)100:0.0123792,(ERATE:0.0539264,((SORBI:0.0165889,MAIZE:0.0278123)100:0.020555,SETIT:0.028029)100:0.0179832)100:0.0195031)100:0.136037,(MUSAM:8.545e-07,MUSAC:8.545e-07)100:0.122496)100:0.0589407,(AMBTC:0.149047,(SELML:0.241236,((KLEFL:0.26686,CHLVA:0.503213)100:0.126654,PHYPA:0.221222)100:0.0478415)100:0.164101)100:0.0423035)100:0.0602307,(SOLLC:0.0116569,SOLTU:0.010958)100:0.102891);</t>
  </si>
  <si>
    <t>(SORBI:0.0141451270,((((((((((((0_nan:0.1114043990,ARALY:0.0131875599)100:0.0173570340,ARAAL:0.0369571642)82:0.0084714992,(BRARP:0.0041586047,(BRANA:0.0014650029,BRAOL:0.0049071384)66:0.0019290056)100:0.0299364570)100:0.1241246772,(MEDTR:0.0633478941,LOTJA:0.0548917705)100:0.0645792009)90:0.0180607553,((MANES:0.0569338539,POPTR:0.0697529054)100:0.0259395767,(GOSHI:0.0447124564,THECC:0.0320665030)100:0.0458422853)90:0.0120377448)100:0.0170548249,VITVI:0.0729985804)100:0.0174726187,(SOLTU:0.0086363070,SOLLC:0.0098550097)100:0.1106548711)100:0.0461202322,((((CHLVA:0.3364554054,KLEFL:0.1999745489)100:0.0978179614,PHYPA:0.1679957068)100:0.0410408860,SELML:0.1965396673)100:0.1456907508,AMBTC:0.1178455528)100:0.0404864352)100:0.0516838799,(MUSAM:0.0000012439,MUSAC:0.0000012439)100:0.0975780301)100:0.1161315981,((((ORYRU:0.0020325083,ORYNI:0.0017921742)100:0.0023553197,ORYLO:0.0126523241)100:0.0057356942,ORYPU:0.0088917434)100:0.0374443085,((((TRIUA:0.0123665811,AEGTA:0.0107249344)91:0.0019841292,WHEAT:0.0020680555)100:0.0069345517,HORVD:0.0106964841)100:0.0293478056,BRADI:0.0286805172)100:0.0328848338)100:0.0099506630)100:0.0156829247,ERATE:0.0420363320)100:0.0143073954,SETIT:0.0227096953)100:0.0159749940,MAIZE:0.0221034429);</t>
  </si>
  <si>
    <t>(BRARP:0.00539684,((((((((((((((TRIUA:0.0194655,AEGTA:0.0157169)100:0.002955,WHEAT:0.00241471)100:0.00936502,HORVD:0.0130739)100:0.0383647,BRADI:0.0353593)100:0.0411505,((ORYLO:0.0170834,(ORYNI:0.00294775,ORYRU:0.00313209)100:0.00364039)100:0.00853636,ORYPU:0.0128483)100:0.0496939)100:0.012322,(ERATE:0.0540163,((SORBI:0.0166067,MAIZE:0.0278371)100:0.0205475,SETIT:0.0280722)100:0.018011)100:0.0198381)100:0.1419,(MUSAM:8.545e-07,MUSAC:8.545e-07)100:0.120176)100:0.0612313,(AMBTC:0.145541,(SELML:0.241418,((KLEFL:0.266817,CHLVA:0.503692)100:0.127256,PHYPA:0.221206)100:0.0484689)100:0.169488)100:0.0451554)100:0.0559256,(SOLLC:0.0120907,SOLTU:0.0106038)100:0.134548)100:0.0216684,VITVI:0.089061)100:0.0212759,((MANES:0.070773,POPTR:0.0864414)100:0.0322109,(THECC:0.0395612,GOSHI:0.0554114)100:0.0576187)94:0.0154629)94:0.0213042,(LOTJA:0.0667722,MEDTR:0.0796283)100:0.0791188)100:0.148901,(ARALY:0.0118284,ARATH:0.131253)100:0.0204725)61:0.00946841,ARAAL:0.0436272)100:0.0424496,(BRANA:0.00194588,BRAOL:0.00601786)80:0.00262644);</t>
  </si>
  <si>
    <t>(CHLVA:0.3423661286,(((((((((SORBI:0.0141063741,MAIZE:0.0222014954)100:0.0164189784,SETIT:0.0230115052)100:0.0146031766,ERATE:0.0427556208)100:0.0160586018,(((ORYLO:0.0129351616,(ORYRU:0.0020711974,ORYNI:0.0018092485)100:0.0024722528)100:0.0057879731,ORYPU:0.0092501905)100:0.0384070211,((HORVD:0.0107369672,((TRIUA:0.0121812687,AEGTA:0.0116523951)84:0.0019632763,WHEAT:0.0020520759)100:0.0068698000)100:0.0298332378,BRADI:0.0295448572)100:0.0333232921)100:0.0100396262)100:0.1187755070,(MUSAC:0.0000012335,MUSAM:0.0000012335)100:0.0993194987)100:0.0525017665,((((((BRARP:0.0041431617,(BRAOL:0.0050419616,BRANA:0.0014996313)91:0.0020654307)100:0.0346816189,(1_nan:0.1303331234,ARAAL:0.0281864063)100:0.0104821208)100:0.1218755492,(LOTJA:0.0560812367,MEDTR:0.0648867376)100:0.0653619219)98:0.0187013236,((MANES:0.0580178610,POPTR:0.0709835637)100:0.0266949909,(GOSHI:0.0455559329,THECC:0.0325451853)100:0.0471834170)98:0.0126503747)100:0.0172726826,VITVI:0.0745827991)100:0.0181738846,(SOLLC:0.0101600610,SOLTU:0.0085778703)100:0.1126883746)100:0.0469098158)100:0.0411617302,AMBTC:0.1195619034)100:0.1479661992,SELML:0.1990392549)100:0.0413593120,PHYPA:0.1711087174)100:0.1009595702,KLEFL:0.2020214421);</t>
  </si>
  <si>
    <t>(BRARP:0.00536775,(((((((((((((TRIUA:0.0194669,AEGTA:0.0157162)100:0.00295537,WHEAT:0.00241416)100:0.00936272,HORVD:0.0130768)100:0.0383567,BRADI:0.035369)100:0.0411418,((ORYLO:0.0170835,(ORYNI:0.00294803,ORYRU:0.00313203)100:0.0036404)100:0.00853958,ORYPU:0.0128443)100:0.0497027)100:0.0123498,(ERATE:0.0540049,((SORBI:0.0166095,MAIZE:0.0278323)100:0.0205419,SETIT:0.0280764)100:0.0180154)100:0.0198162)100:0.141886,(MUSAM:8.545e-07,MUSAC:8.545e-07)100:0.120184)100:0.0612405,(AMBTC:0.14552,(SELML:0.241455,((KLEFL:0.266805,CHLVA:0.503682)100:0.127248,PHYPA:0.221251)100:0.0484208)100:0.169454)100:0.0451615)100:0.0558408,(SOLLC:0.0121035,SOLTU:0.0105914)100:0.134571)100:0.0215775,VITVI:0.0891832)100:0.0211827,((MANES:0.0707988,POPTR:0.0864199)100:0.0322006,(THECC:0.0395635,GOSHI:0.0553824)100:0.0576205)100:0.0155571)100:0.0214266,(LOTJA:0.0668094,MEDTR:0.079636)100:0.0784784)100:0.144408,(ARAAL:0.0344666,ARATH:0.147355)99:0.0109552)100:0.0405202,(BRANA:0.00193315,BRAOL:0.00601145)79:0.00264376);</t>
  </si>
  <si>
    <t>(CHLVA:0.3298345353,(((((((((SORBI:0.0138391259,MAIZE:0.0222834576)100:0.0164171700,SETIT:0.0229821161)100:0.0144983275,ERATE:0.0430205523)100:0.0159735915,(((((TRIUA:0.0124700083,AEGTA:0.0112666059)86:0.0020016066,WHEAT:0.0020617306)100:0.0069170286,HORVD:0.0106984995)100:0.0298170861,BRADI:0.0291317755)100:0.0336104134,(ORYPU:0.0091489514,((ORYRU:0.0020223912,ORYNI:0.0018139286)100:0.0025021547,ORYLO:0.0132841419)100:0.0057001038)100:0.0382352286)100:0.0100143212)100:0.1182264622,(MUSAC:0.0000012368,MUSAM:0.0000012368)100:0.0993020915)100:0.0520484676,(((((2_nan:0.1167822827,(BRARP:0.0040917821,(BRANA:0.0014883880,BRAOL:0.0050592902)81:0.0019379086)100:0.0219834216)100:0.1272960096,(LOTJA:0.0562106009,MEDTR:0.0649327696)100:0.0641379817)100:0.0194397756,((GOSHI:0.0454237728,THECC:0.0325132487)100:0.0468143106,(POPTR:0.0710563968,MANES:0.0584302869)100:0.0266333253)100:0.0124012186)100:0.0172035404,VITVI:0.0742044812)100:0.0179843054,(SOLTU:0.0086661704,SOLLC:0.0100074376)100:0.1127742213)100:0.0468038883)100:0.0410210123,AMBTC:0.1195033530)100:0.1466924879,SELML:0.1976150757)100:0.0408670438,PHYPA:0.1716299373)100:0.1008960115,KLEFL:0.1991874878);</t>
  </si>
  <si>
    <t>(BRARP:0.00734301,((((((((((((((TRIUA:0.019467,AEGTA:0.0157157)100:0.00295523,WHEAT:0.00241408)100:0.00936336,HORVD:0.0130754)100:0.0383518,BRADI:0.0353746)100:0.0411427,((ORYLO:0.0170833,(ORYNI:0.0029482,ORYRU:0.00313153)100:0.00364029)100:0.00853762,ORYPU:0.012848)100:0.0497135)100:0.0123616,(ERATE:0.0540014,((SORBI:0.01661,MAIZE:0.0278304)100:0.0205417,SETIT:0.0280716)100:0.0180119)100:0.0197998)100:0.141895,(MUSAM:8.545e-07,MUSAC:8.545e-07)100:0.120156)100:0.0611592,(AMBTC:0.145516,(SELML:0.241455,((KLEFL:0.266782,CHLVA:0.503673)100:0.127218,PHYPA:0.221254)100:0.0484132)100:0.169412)100:0.0451917)100:0.0557721,(SOLLC:0.012118,SOLTU:0.0105742)100:0.134585)100:0.0215515,VITVI:0.0891594)100:0.0209759,((MANES:0.0708193,POPTR:0.0863922)100:0.0321933,(THECC:0.0395965,GOSHI:0.0553101)100:0.0575862)99:0.0156553)99:0.0222865,(LOTJA:0.0667739,MEDTR:0.0796117)100:0.0773127)100:0.147258,ARATH:0.143528)100:0.0290497,BRAOL:0.00420529)65:0.00227738,BRANA:0.00195713);</t>
  </si>
  <si>
    <t>(SELML:0.2090915758,(((((((SORBI:0.0142354715,MAIZE:0.0227718450)100:0.0163431842,SETIT:0.0232583194)100:0.0146177609,ERATE:0.0434427629)100:0.0160655689,((((ORYNI:0.0017416789,ORYRU:0.0020407131)100:0.0024712929,ORYLO:0.0131597254)100:0.0056725349,ORYPU:0.0091529695)100:0.0385107585,((((AEGTA:0.0112777190,TRIUA:0.0133407051)85:0.0020489271,WHEAT:0.0020151024)100:0.0069773786,HORVD:0.0108442933)100:0.0300151428,BRADI:0.0293536632)100:0.0335823946)100:0.0099898103)100:0.1185746962,(MUSAM:0.0000012367,MUSAC:0.0000012367)100:0.1005778541)100:0.0523724375,((((3_nan:0.1230474942,(LOTJA:0.0560517297,MEDTR:0.0663551394)100:0.0499073965)56:0.0251506839,((GOSHI:0.0459410196,THECC:0.0327815562)100:0.0477431022,(MANES:0.0587850187,POPTR:0.0717476057)67:0.0260371948)59:0.0142000400)98:0.0152486494,VITVI:0.0737942074)98:0.0187515209,(SOLLC:0.0103690524,SOLTU:0.0087136277)100:0.1138938063)100:0.0471820139)100:0.0415260675,AMBTC:0.1209886975)100:0.1502699121,((CHLVA:0.3278041798,KLEFL:0.2087468716)100:0.0992127239,PHYPA:0.1753647454)100:0.0425572737);</t>
  </si>
  <si>
    <t>(TRIUA:0.0194614,(((((((((((ARATH:0.200338,(LOTJA:0.0664555,MEDTR:0.0804559)100:0.0712868)64:0.0172889,((MANES:0.070456,POPTR:0.0865026)100:0.0314932,(THECC:0.0394734,GOSHI:0.0553061)100:0.0576286)64:0.017597)100:0.0190641,VITVI:0.0875492)100:0.0220158,(SOLLC:0.012168,SOLTU:0.0105196)100:0.134333)100:0.0557464,(AMBTC:0.145083,(SELML:0.241307,((KLEFL:0.266644,CHLVA:0.503713)100:0.127212,PHYPA:0.221227)100:0.0484874)100:0.169636)100:0.0451927)100:0.0609109,(MUSAM:8.545e-07,MUSAC:8.545e-07)100:0.11998)100:0.141647,(ERATE:0.0539781,((SORBI:0.0166086,MAIZE:0.027829)100:0.0205468,SETIT:0.0280613)100:0.0180147)100:0.0197896)100:0.012315,((ORYLO:0.0170728,(ORYNI:0.00294628,ORYRU:0.00313382)100:0.00364281)100:0.00853793,ORYPU:0.0128405)100:0.0496839)100:0.0411412,BRADI:0.0353688)100:0.0383467,HORVD:0.0130752)100:0.00936183,WHEAT:0.00241592)100:0.00295179,AEGTA:0.0157117);</t>
  </si>
  <si>
    <t>(4_nan:0.1479144510,(((((((CHLVA:0.3448098891,KLEFL:0.2110771919)100:0.0960366812,PHYPA:0.1756134446)100:0.0431632763,SELML:0.2092432885)100:0.1509696113,AMBTC:0.1203288531)100:0.0413590085,(((((SORBI:0.0142581879,MAIZE:0.0231236251)100:0.0166328635,SETIT:0.0235370219)100:0.0148012577,ERATE:0.0440118132)100:0.0161610240,((ORYPU:0.0089659161,((ORYRU:0.0019992297,ORYNI:0.0017814643)100:0.0025046799,ORYLO:0.0133600125)100:0.0057954693)100:0.0385636217,((HORVD:0.0107764982,(WHEAT:0.0020350475,(TRIUA:0.0132163964,AEGTA:0.0111883861)86:0.0020364873)100:0.0072649442)100:0.0301723201,BRADI:0.0297788609)100:0.0337714377)100:0.0101653123)100:0.1195521693,(MUSAC:0.0000012306,MUSAM:0.0000012306)100:0.1009391668)100:0.0523401188)99:0.0477581621,(SOLLC:0.0103291299,SOLTU:0.0088004811)100:0.1137607204)87:0.0203270697,VITVI:0.0730209115)79:0.0142708487,((POPTR:0.0726686168,MANES:0.0585773482)100:0.0259136430,(GOSHI:0.0460671401,THECC:0.0329590774)100:0.0477514315)63:0.0077060474);</t>
  </si>
  <si>
    <t>(TRIUA:0.0194676,(((((((((((ARATH:0.206045,(THECC:0.0393317,GOSHI:0.0553512)100:0.0437651)91:0.0139507,(MANES:0.0700533,POPTR:0.0867206)100:0.0311706)100:0.0269631,VITVI:0.0860618)100:0.0232726,(SOLLC:0.012114,SOLTU:0.0105643)100:0.133966)100:0.0555068,(AMBTC:0.145122,(SELML:0.241265,((KLEFL:0.266596,CHLVA:0.503577)100:0.127122,PHYPA:0.221257)100:0.048443)100:0.169426)100:0.0451549)100:0.0606593,(MUSAM:8.545e-07,MUSAC:8.545e-07)100:0.119961)100:0.141081,(ERATE:0.0539409,((SORBI:0.0166113,MAIZE:0.027808)100:0.0205279,SETIT:0.0280671)100:0.0179961)100:0.0197097)100:0.0123782,((ORYLO:0.0170653,(ORYNI:0.00294812,ORYRU:0.00313317)100:0.00364201)100:0.0085278,ORYPU:0.0128395)100:0.0496028)100:0.0411619,BRADI:0.0353619)100:0.0383484,HORVD:0.0130782)100:0.00935616,WHEAT:0.00241639)100:0.00295246,AEGTA:0.0157007);</t>
  </si>
  <si>
    <t>(SELML:0.2042987948,((CHLVA:0.3313424909,KLEFL:0.2082514794)100:0.0973241629,PHYPA:0.1702215539)100:0.0420946130,((((5_nan:0.1162244950,(SOLLC:0.0102034833,SOLTU:0.0089594280)100:0.0908101534)82:0.0214145623,VITVI:0.0789471041)96:0.0468101529,(((((SORBI:0.0143256493,MAIZE:0.0230656347)100:0.0166366452,SETIT:0.0233648464)100:0.0148565741,ERATE:0.0434399472)100:0.0159773549,(((((TRIUA:0.0131924143,AEGTA:0.0117777248)94:0.0020956625,WHEAT:0.0020888363)100:0.0071320539,HORVD:0.0109755749)100:0.0302393178,BRADI:0.0298364778)100:0.0340133339,(ORYPU:0.0091831264,((ORYNI:0.0017592848,ORYRU:0.0020259018)100:0.0025297252,ORYLO:0.0132992721)100:0.0057797590)100:0.0386946505)100:0.0104487405)100:0.1180698829,(MUSAM:0.0000012324,MUSAC:0.0000012324)100:0.1009740836)99:0.0510966121)100:0.0403940302,AMBTC:0.1203173060)100:0.1487312352);</t>
  </si>
  <si>
    <t>(TRIUA:0.0194712,(((((((((ARATH:0.180408,(SOLLC:0.0118817,SOLTU:0.0107668)100:0.107859)86:0.0243587,VITVI:0.091649)100:0.0540542,(AMBTC:0.145396,(SELML:0.240978,((KLEFL:0.266882,CHLVA:0.503349)100:0.127161,PHYPA:0.220673)100:0.0484913)100:0.168322)100:0.0438226)100:0.0596661,(MUSAM:8.545e-07,MUSAC:8.545e-07)100:0.120153)100:0.139378,(ERATE:0.053957,((SORBI:0.0166012,MAIZE:0.0278112)100:0.0205448,SETIT:0.0280265)100:0.0179692)100:0.0196247)100:0.0123155,((ORYLO:0.0170674,(ORYNI:0.00294663,ORYRU:0.00313467)100:0.00363764)100:0.00852773,ORYPU:0.0128413)100:0.0495706)100:0.0410906,BRADI:0.0353334)100:0.038316,HORVD:0.0130772)100:0.00934779,WHEAT:0.00241538)100:0.0029534,AEGTA:0.0156867);</t>
  </si>
  <si>
    <t>(SELML:0.2011502385,((CHLVA:0.3264884896,KLEFL:0.2021560422)100:0.1000743030,PHYPA:0.1691557743)100:0.0403574866,(((((((SORBI:0.0144262585,MAIZE:0.0232431416)100:0.0167801728,SETIT:0.0235253489)100:0.0149081445,ERATE:0.0435855408)100:0.0161615198,(((HORVD:0.0110754452,((AEGTA:0.0114104555,TRIUA:0.0132847022)96:0.0020139153,WHEAT:0.0019861024)100:0.0072353964)100:0.0306615200,BRADI:0.0302345210)100:0.0341588344,(((ORYNI:0.0017998552,ORYRU:0.0019956078)100:0.0026050738,ORYLO:0.0129942907)100:0.0059369731,ORYPU:0.0092778985)100:0.0391212575)100:0.0104873649)100:0.1154163753,(MUSAM:0.0000012290,MUSAC:0.0000012290)100:0.1039196438)100:0.0510841239,(6_nan:0.1157068224,(SOLLC:0.0099765532,SOLTU:0.0093622753)100:0.0966241883)100:0.0445060760)100:0.0392142051,AMBTC:0.1250677492)100:0.1444791041);</t>
  </si>
  <si>
    <t>(ARATH:0.162593,((((((((TRIUA:0.0194686,AEGTA:0.015684)100:0.00295146,WHEAT:0.00241997)100:0.00933564,HORVD:0.0130859)100:0.0382662,BRADI:0.0353697)100:0.0411029,((ORYLO:0.0170729,(ORYNI:0.00294612,ORYRU:0.00313437)100:0.00363738)100:0.00851294,ORYPU:0.0128532)100:0.049558)100:0.0123738,(ERATE:0.0539208,((SORBI:0.0165875,MAIZE:0.0278145)100:0.0205529,SETIT:0.0280298)100:0.0179912)100:0.0195095)100:0.13599,(MUSAM:8.545e-07,MUSAC:8.545e-07)100:0.122545)100:0.0589809,(AMBTC:0.149144,(SELML:0.241239,((KLEFL:0.2669,CHLVA:0.503175)100:0.126692,PHYPA:0.221179)100:0.0478252)100:0.164055)100:0.0422068)100:0.0482847,(SOLLC:0.0116408,SOLTU:0.0109725)100:0.115004);</t>
  </si>
  <si>
    <t>(CHLVA:0.3080690824,((((((((((((BRAOL:0.0034249526,(BRARP:0.0055266466,BRANA:0.0012145462)83:0.0020051730)100:0.0354336511,ARAAL:0.0361494136)85:0.0082979312,ARALY:0.0263612226)100:0.1301429736,(GOSHI:0.0422991341,THECC:0.0315947164)100:0.0409119006)59:0.0147273843,(POPTR:0.0691879991,MANES:0.0544040188)100:0.0251244074)59:0.0132817644,(MEDTR:0.0700494107,LOTJA:0.0551055445)100:0.0742310811)100:0.0145762535,VITVI:0.0740293579)100:0.0164092509,(SOLTU:0.0073614566,SOLLC:0.0106080026)100:0.1122257978)100:0.0436510772,((((ORYPU:0.0091311505,(ORYLO:0.0148823585,(ORYNI:0.0015282250,ORYRU:0.0016435592)100:0.0028708152)100:0.0054003413)100:0.0381613603,((((AEGTA:0.0095926255,TRIUA:0.0188023698)100:0.0045076745,WHEAT:0.0011040002)100:0.0074285846,HORVD:0.0128234661)100:0.0286701642,BRADI:0.0298111929)100:0.0339966751)100:0.0100452407,(((MAIZE:0.0215534693,SORBI:0.0143268676)100:0.0166791229,SETIT:0.0237732732)100:0.0149226837,ERATE:0.0436071418)100:0.0162619526)100:0.1166097528,MUSAM:0.0965489163)100:0.0500664138)100:0.0377189957,AMBTC:0.1156115139)100:0.1463809794,SELML:0.1911365595)100:0.0406637511,PHYPA:0.1644238988)100:0.0990018373,KLEFL:0.2056926121);</t>
  </si>
  <si>
    <t>(KLEFL:0.1932431691,(((((((((((TRIUA:0.0123911218,AEGTA:0.0111474410)88:0.0019391016,WHEAT:0.0020686156)100:0.0069421249,HORVD:0.0105097783)100:0.0291505765,BRADI:0.0286612549)100:0.0325204029,((ORYLO:0.0130327995,(ORYNI:0.0017921144,ORYRU:0.0020399045)100:0.0023756108)100:0.0055672763,ORYPU:0.0086752869)100:0.0373518739)100:0.0097750674,((SETIT:0.0225251425,(SORBI:0.0138227195,MAIZE:0.0215585475)100:0.0159892266)100:0.0141156789,ERATE:0.0416285833)100:0.0158265285)100:0.1159204726,(MUSAC:0.0000012431,MUSAM:0.0000012431)100:0.0972374937)100:0.0513824806,((((((ARAAL:0.0367194812,(0_nan:0.0608230600,ARALY:0.0095631705)100:0.0211204028)84:0.0084595760,(BRARP:0.0040083885,(BRAOL:0.0049305391,BRANA:0.0014841291)63:0.0018822810)100:0.0301344818)100:0.1243098242,(LOTJA:0.0546950421,MEDTR:0.0636335319)100:0.0644367529)84:0.0178605426,((POPTR:0.0696897770,MANES:0.0567758708)100:0.0258683927,(GOSHI:0.0444011904,THECC:0.0317537205)100:0.0457251063)84:0.0120428374)100:0.0168941477,VITVI:0.0726019774)100:0.0175222742,(SOLLC:0.0099263783,SOLTU:0.0085433173)100:0.1107759328)100:0.0458686506)100:0.0404519285,AMBTC:0.1163005564)100:0.1463134604,SELML:0.1961203514)100:0.0416865364,PHYPA:0.1685730501)100:0.1001000319,CHLVA:0.3189625231);</t>
  </si>
  <si>
    <t>(TRIUA:0.0194661,(((((((((((((BRARP:0.00538889,(BRANA:0.00193594,BRAOL:0.00603115)81:0.00263765)100:0.0374067,(ARAAL:0.0439205,(ARALY:0.012597,ARATH:0.0861435)100:0.0249686)69:0.0098737)100:0.148288,(LOTJA:0.0668269,MEDTR:0.0796067)100:0.0790314)95:0.0213186,((MANES:0.0708128,POPTR:0.0864248)100:0.0321947,(THECC:0.0395773,GOSHI:0.0554009)100:0.0576421)95:0.0154036)100:0.0213236,VITVI:0.0891499)100:0.0216294,(SOLLC:0.0120995,SOLTU:0.0105949)100:0.134609)100:0.0558825,(AMBTC:0.145545,(SELML:0.241423,((KLEFL:0.266808,CHLVA:0.503703)100:0.127269,PHYPA:0.221205)100:0.0484672)100:0.169476)100:0.0451922)100:0.0612124,(MUSAM:8.545e-07,MUSAC:8.545e-07)100:0.120162)100:0.141913,(ERATE:0.0540126,((SORBI:0.0166073,MAIZE:0.0278366)100:0.0205427,SETIT:0.0280765)100:0.0180158)100:0.0198225)100:0.0123392,((ORYLO:0.0170836,(ORYNI:0.00294785,ORYRU:0.00313223)100:0.00363945)100:0.00853654,ORYPU:0.0128485)100:0.0496967)100:0.0411504,BRADI:0.0353642)100:0.0383607,HORVD:0.0130743)100:0.00936496,WHEAT:0.00241474)100:0.00295506,AEGTA:0.015717);</t>
  </si>
  <si>
    <t>(BRARP:0.0057111899,((ARATH:0.1825372512,(((((((((((((TRIUA:0.0183174196,AEGTA:0.0101102178)100:0.0047629980,WHEAT:0.0011214771)100:0.0072926254,HORVD:0.0122610566)100:0.0287422376,BRADI:0.0289851291)100:0.0338367726,((ORYLO:0.0142887446,(ORYNI:0.0015877000,ORYRU:0.0018515698)100:0.0027952982)100:0.0055334647,ORYPU:0.0087911460)100:0.0374981602)100:0.0099422170,(((SORBI:0.0138790931,MAIZE:0.0210125744)100:0.0160955184,SETIT:0.0230955882)100:0.0144357332,ERATE:0.0418911783)100:0.0160322948)100:0.1147183080,MUSAM:0.0953556382)100:0.0477537948,((SELML:0.1920131897,(PHYPA:0.1626660713,(CHLVA:0.3194787005,KLEFL:0.2068682191)100:0.0977121932)100:0.0401624279)100:0.1430914579,AMBTC:0.1114889597)100:0.0370159904)100:0.0423134747,(SOLTU:0.0075416260,SOLLC:0.0103833159)100:0.1095521057)100:0.0162909714,VITVI:0.0730253265)100:0.0164456960,((POPTR:0.0680837316,MANES:0.0521548776)100:0.0241988574,(THECC:0.0308285600,GOSHI:0.0416737846)100:0.0466766571)62:0.0123408881)62:0.0180788625,(LOTJA:0.0546402076,MEDTR:0.0696758652)100:0.0623438134)100:0.1178664167,ARAAL:0.0351709139)42:0.0000370170)95:0.0349298239,BRAOL:0.0031659662)63:0.0019053587,BRANA:0.0012975189);</t>
  </si>
  <si>
    <t>(TRIUA:0.0123842930,(((((((((((KLEFL:0.1954737507,CHLVA:0.3276688334)100:0.0976998121,PHYPA:0.1693989957)100:0.0412033345,SELML:0.2003926252)100:0.1473099552,AMBTC:0.1170890542)100:0.0413676397,(((((POPTR:0.0700719019,MANES:0.0576171078)100:0.0262544073,(GOSHI:0.0451474056,THECC:0.0319892825)100:0.0460962225)98:0.0123590517,((((BRAOL:0.0049949645,BRANA:0.0015279977)53:0.0019257826,BRARP:0.0040663731)100:0.0329557255,(ARAAL:0.0292017268,1_nan:0.0799162387)100:0.0106061028)100:0.1220967899,(MEDTR:0.0639467878,LOTJA:0.0552550792)100:0.0645185769)98:0.0185232711)100:0.0173122214,VITVI:0.0734224532)100:0.0177181990,(SOLLC:0.0100504143,SOLTU:0.0086240556)100:0.1114236904)100:0.0464329568)100:0.0520847983,(MUSAC:0.0000012362,MUSAM:0.0000012362)100:0.0982434011)100:0.1171843250,(((MAIZE:0.0221916940,SORBI:0.0140062454)100:0.0162295028,SETIT:0.0228875075)100:0.0142714026,ERATE:0.0422854448)100:0.0159560361)100:0.0099421027,(ORYPU:0.0088258472,(ORYLO:0.0130550596,(ORYRU:0.0020323985,ORYNI:0.0018376868)100:0.0023948874)100:0.0055807479)100:0.0377796101)100:0.0331046732,BRADI:0.0288906525)100:0.0290770451,HORVD:0.0105417419)100:0.0068532535,WHEAT:0.0020210847)85:0.0019102188,AEGTA:0.0112817153);</t>
  </si>
  <si>
    <t>(TRIUA:0.0194672,(((((((((((((BRARP:0.0053681,(BRANA:0.0019565,BRAOL:0.00598985)77:0.00266661)100:0.0383225,(ARAAL:0.0360815,ARATH:0.109571)100:0.0121484)100:0.146399,(LOTJA:0.0668058,MEDTR:0.0796317)100:0.0786643)98:0.0213044,((MANES:0.0708173,POPTR:0.0864101)100:0.0322051,(THECC:0.0395544,GOSHI:0.055395)100:0.0576161)98:0.015383)100:0.021304,VITVI:0.0892166)100:0.0215819,(SOLLC:0.0121052,SOLTU:0.0105902)100:0.134599)100:0.0558056,(AMBTC:0.145506,(SELML:0.241439,((KLEFL:0.266796,CHLVA:0.503692)100:0.127239,PHYPA:0.221264)100:0.0484265)100:0.169476)100:0.045188)100:0.0612154,(MUSAM:8.545e-07,MUSAC:8.545e-07)100:0.120148)100:0.141914,(ERATE:0.0540075,((SORBI:0.0166104,MAIZE:0.0278321)100:0.0205438,SETIT:0.0280741)100:0.0180141)100:0.019819)100:0.0123482,((ORYLO:0.0170836,(ORYNI:0.00294802,ORYRU:0.00313204)100:0.00363966)100:0.00853803,ORYPU:0.0128471)100:0.0496998)100:0.041143,BRADI:0.0353664)100:0.0383597,HORVD:0.0130773)100:0.00936257,WHEAT:0.00241408)100:0.00295535,AEGTA:0.0157163);</t>
  </si>
  <si>
    <t>(ARATH:0.1936335677,(((((((((CHLVA:0.3058191490,KLEFL:0.2072818269)100:0.0974606053,PHYPA:0.1692429618)100:0.0413556500,SELML:0.1934020691)100:0.1464390447,AMBTC:0.1157343571)100:0.0376443639,(((((MAIZE:0.0216010899,SORBI:0.0134072019)100:0.0167816971,SETIT:0.0230064615)100:0.0138067033,ERATE:0.0440394126)100:0.0164993386,(((HORVD:0.0119727434,((AEGTA:0.0099741355,TRIUA:0.0182523561)100:0.0032567214,WHEAT:0.0009990586)100:0.0074388778)100:0.0294717103,BRADI:0.0291134944)100:0.0342916422,(ORYPU:0.0088843521,((ORYRU:0.0019052695,ORYNI:0.0014669670)100:0.0026732146,ORYLO:0.0126529835)100:0.0056962585)100:0.0377163461)100:0.0101038837)100:0.1160227569,MUSAM:0.0964924347)100:0.0481635652)100:0.0435359345,(SOLTU:0.0073065186,SOLLC:0.0102027888)100:0.1119763906)100:0.0175395823,VITVI:0.0733833493)100:0.0165845147,((POPTR:0.0694721987,MANES:0.0546333875)100:0.0255321904,(GOSHI:0.0422009466,THECC:0.0313926481)100:0.0467323094)94:0.0121006034)95:0.0198200725,(MEDTR:0.0682046652,LOTJA:0.0548359119)100:0.0637867609)100:0.0622345008,(BRAOL:0.0037018262,(BRARP:0.0059308996,BRANA:0.0019539284)69:0.0018857687)89:0.0841694870);</t>
  </si>
  <si>
    <t>(TRIUA:0.0129611552,(((((((((((KLEFL:0.2017310073,CHLVA:0.3199447125)100:0.0970861296,PHYPA:0.1708912440)100:0.0410908259,SELML:0.2007173040)100:0.1458491496,AMBTC:0.1184525118)100:0.0406704053,((VITVI:0.0737856096,(((MANES:0.0579855805,POPTR:0.0705358207)100:0.0265445399,(THECC:0.0323900499,GOSHI:0.0453136560)100:0.0465821140)92:0.0123167508,((((BRAOL:0.0049327966,BRANA:0.0015008272)67:0.0020566317,BRARP:0.0040954362)100:0.0286607965,2_nan:0.0789414252)100:0.1217453532,(LOTJA:0.0554864001,MEDTR:0.0647718040)100:0.0640979978)92:0.0190723229)100:0.0171428554)100:0.0178319009,(SOLTU:0.0086591586,SOLLC:0.0100194188)100:0.1122802112)100:0.0459634152)100:0.0521328035,(MUSAC:0.0000012384,MUSAM:0.0000012384)100:0.0995770350)100:0.1176968810,((SETIT:0.0229522780,(MAIZE:0.0221854453,SORBI:0.0137392409)100:0.0162809683)100:0.0142896887,ERATE:0.0425644806)100:0.0158838194)100:0.0099527973,(((ORYRU:0.0020125323,ORYNI:0.0018007089)100:0.0024795413,ORYLO:0.0130279190)100:0.0055463251,ORYPU:0.0088618843)100:0.0378695412)100:0.0333543703,BRADI:0.0289160586)100:0.0294496366,HORVD:0.0106147255)100:0.0069906648,WHEAT:0.0020331999)86:0.0019950378,AEGTA:0.0113748908);</t>
  </si>
  <si>
    <t>(BRARP:0.00535951,(((((((((((((TRIUA:0.019467,AEGTA:0.0157157)100:0.00295522,WHEAT:0.00241409)100:0.00936385,HORVD:0.0130751)100:0.0383548,BRADI:0.0353723)100:0.041144,((ORYLO:0.0170832,(ORYNI:0.00294817,ORYRU:0.00313156)100:0.00364025)100:0.00853782,ORYPU:0.0128479)100:0.0497093)100:0.0123549,(ERATE:0.0540013,((SORBI:0.0166114,MAIZE:0.0278301)100:0.0205432,SETIT:0.0280712)100:0.0180122)100:0.0198078)100:0.141891,(MUSAM:8.545e-07,MUSAC:8.545e-07)100:0.120148)100:0.0611523,(AMBTC:0.145519,(SELML:0.241449,((KLEFL:0.266773,CHLVA:0.503685)100:0.127216,PHYPA:0.221248)100:0.0484176)100:0.1694)100:0.0451891)100:0.0557725,(SOLLC:0.0121177,SOLTU:0.0105752)100:0.134569)100:0.0215182,VITVI:0.0892276)100:0.0210377,((MANES:0.0708405,POPTR:0.0863867)100:0.0321681,(THECC:0.0396413,GOSHI:0.0552797)100:0.0576031)99:0.0156077)99:0.0220257,(LOTJA:0.0667543,MEDTR:0.0796463)100:0.0776416)100:0.146125,ARATH:0.108911)100:0.0320091,(BRANA:0.00189172,BRAOL:0.00606437)65:0.00259191);</t>
  </si>
  <si>
    <t>(VITVI:0.09179352450169352,(((((((ORYLO:0.017583878303764223,(ORYNI:0.0030342022598388546,ORYRU:0.003223946049111053)100:0.003746570067582715)100:0.008784064897851883,ORYPU:0.013229467290760483)100:0.05117174046541061,((((TRIUA:0.020036837098461935,AEGTA:0.01617804089794905)100:0.003041911823588712,WHEAT:0.0024853719005031904)100:0.00964110282375896,HORVD:0.013456534014821712)100:0.03948408299319644,BRADI:0.03640056628752905)100:0.042346091271765106)100:0.012691650593924615,(ERATE:0.05558729274500201,((SORBI:0.017097630250969456,MAIZE:0.028652197390358985)100:0.021152716679399282,SETIT:0.02889202761114895)100:0.01854834575818567)100:0.02040872833782423)100:0.14605351651833218,(MUSAM:8.795490286052606e-07,MUSAC:8.795490286052606e-07)100:0.12372254381430511)100:0.06299794363598672,(AMBTC:0.14980330833952465,(SELML:0.24845587422438598,((KLEFL:0.2746364822320803,CHLVA:0.5184686768350563)100:0.13094730055132128,PHYPA:0.227694605755143)100:0.04992379986590094)100:0.17440186034140706)100:0.04650441791970237)100:0.05757500149765223,(SOLLC:0.012466436635517558,SOLTU:0.010891688760897092)100:0.1385055551060883)100:0.02217894298895978,(((LOTJA:0.06884053719499102,MEDTR:0.08190325557687607)100:0.08110131684289555,((BRARP:0.0055855840833431624,(BRANA:0.001959999612977841,BRAOL:0.006235379877688646)72:0.0026647093226844594)100:0.04406041415899981,ARATH:0.043288737264037425)100:0.14885016334187867)94:0.021906895232072277,((MANES:0.07292320924538295,POPTR:0.08892359050338201)100:0.033133111124972546,(THECC:0.0407540509177057,GOSHI:0.05699323308224241)100:0.05936724347378738)94:0.016017159080311833)100:0.021838960491419326):0.0;</t>
  </si>
  <si>
    <t>(TRIUA:0.0157587712,AEGTA:0.0112201570,(((((((((((ARATH:0.3045226156,((THECC:0.0337886635,GOSHI:0.0470615175)97:0.0505798050,(MANES:0.0613553852,POPTR:0.0756854946)79:0.0271820751)48:0.0035822038)57:0.0115100759,(LOTJA:0.0591716069,MEDTR:0.0719352564)100:0.0801179892)58:0.0158964761,VITVI:0.0779734929)67:0.0199976434,(SOLLC:0.0110967399,SOLTU:0.0083441764)100:0.1192378578)77:0.0503353673,(((PHYPA:0.1813593801,(KLEFL:0.2223661966,CHLVA:0.3903110920)100:0.1080856407)100:0.0432247300,SELML:0.2114041058)100:0.1563637912,AMBTC:0.1255832117)81:0.0405712041)100:0.0522191354,MUSAM:0.1051378962)100:0.1274794528,((SETIT:0.0254377135,(MAIZE:0.0231418916,SORBI:0.0141644850)100:0.0188265494)100:0.0150604021,ERATE:0.0474066005)100:0.0177847420)100:0.0105477609,(((ORYNI:0.0023888619,ORYRU:0.0021014965)100:0.0026533981,ORYLO:0.0130097852)100:0.0065066752,ORYPU:0.0095836570)100:0.0410997627)100:0.0351285154,BRADI:0.0322008731)100:0.0321638397,HORVD:0.0135999941)100:0.0081935017,WHEAT:0.0008252680)100:0.0031596955);</t>
  </si>
  <si>
    <t>(3_nan:0.1185682305,((((((((CHLVA:0.3229969294,KLEFL:0.2072030845)100:0.0992485362,PHYPA:0.1752760937)100:0.0431238797,SELML:0.2092231410)100:0.1496937422,AMBTC:0.1201144738)100:0.0415891603,(((((((TRIUA:0.0132948605,AEGTA:0.0111096601)86:0.0020073993,WHEAT:0.0020542764)100:0.0069809463,HORVD:0.0107631164)100:0.0297479439,BRADI:0.0292713442)100:0.0335259561,(((ORYNI:0.0017602658,ORYRU:0.0020457038)100:0.0024308807,ORYLO:0.0134211808)100:0.0056538087,ORYPU:0.0090355696)100:0.0384980928)100:0.0098844061,((SETIT:0.0231688397,(SORBI:0.0141722073,MAIZE:0.0228008013)100:0.0163562880)100:0.0146130353,ERATE:0.0432063113)100:0.0160581168)100:0.1182178093,(MUSAC:0.0000012355,MUSAM:0.0000012355)100:0.1000131894)100:0.0522244373)100:0.0470447985,(SOLLC:0.0104032146,SOLTU:0.0086568834)100:0.1134267532)100:0.0185891955,VITVI:0.0730073651)100:0.0154023206,((MANES:0.0585694455,POPTR:0.0713989289)100:0.0260870742,(THECC:0.0325131701,GOSHI:0.0456858134)100:0.0473002728)81:0.0141193434)80:0.0136564102,(LOTJA:0.0558732912,MEDTR:0.0660363815)100:0.0614088303);</t>
  </si>
  <si>
    <t>(TRIUA:0.0194622,((((((ORYLO:0.017073,(ORYNI:0.00294628,ORYRU:0.00313383)100:0.0036426)100:0.00853655,ORYPU:0.0128416)100:0.0496839,((ERATE:0.0539818,((SORBI:0.01661,MAIZE:0.0278282)100:0.0205498,SETIT:0.0280591)100:0.0180134)100:0.0198092,((MUSAM:8.545e-07,MUSAC:8.545e-07)100:0.120031,(((SOLLC:0.0121559,SOLTU:0.0105321)100:0.134334,(((LOTJA:0.0665018,MEDTR:0.0803672)100:0.0881524,((MANES:0.0705836,POPTR:0.0863742)100:0.0314965,((THECC:0.0394735,GOSHI:0.0552521)100:0.0433256,ARATH:0.197724)100:0.0158457)100:0.0175678)100:0.0189577,VITVI:0.0876553)100:0.0219642)100:0.0557038,(AMBTC:0.14511,(SELML:0.241346,((KLEFL:0.266633,CHLVA:0.503731)100:0.127221,PHYPA:0.221216)100:0.0484438)100:0.16961)100:0.0451616)100:0.0609675)100:0.141595)100:0.0123067)100:0.0411322,BRADI:0.0353719)100:0.0383432,HORVD:0.0130762)100:0.00936058,WHEAT:0.00241466)100:0.00295214,AEGTA:0.0157116);</t>
  </si>
  <si>
    <t>(VITVI:0.0787176945,(ARATH:0.2905347123,(((((((((AEGTA:0.0138000981,TRIUA:0.0178531866)100:0.0033585707,WHEAT:0.0009489621)100:0.0083999651,HORVD:0.0145181953)100:0.0326830383,BRADI:0.0331566425)100:0.0350796002,(((ORYRU:0.0022886712,ORYNI:0.0022878796)100:0.0028373487,ORYLO:0.0122524390)100:0.0064294410,ORYPU:0.0099401514)100:0.0421992697)100:0.0107678597,((SETIT:0.0259854423,(MAIZE:0.0239967669,SORBI:0.0147146689)100:0.0195210362)100:0.0156924497,ERATE:0.0471372387)100:0.0173848924)100:0.1303190250,MUSAM:0.1060229138)100:0.0528982835,((((CHLVA:0.3861008824,KLEFL:0.2186296929)100:0.1042921330,PHYPA:0.1854261193)100:0.0436715751,SELML:0.2105122139)100:0.1555789237,AMBTC:0.1283912450)73:0.0408309347)69:0.0515613270,(SOLLC:0.0108835397,SOLTU:0.0089391379)100:0.1201066457)50:0.0008051970)59:0.0209312889,((MANES:0.0638508499,POPTR:0.0760849710)83:0.0274964746,(GOSHI:0.0486356928,THECC:0.0349898710)99:0.0518444941)65:0.0229266714);</t>
  </si>
  <si>
    <t>(AMBTC:0.1204692866,(((((4_nan:0.1219879740,(GOSHI:0.0461468443,THECC:0.0330222928)100:0.0356120304)92:0.0125681087,(POPTR:0.0728589953,MANES:0.0589436009)100:0.0260669136)99:0.0219079709,VITVI:0.0726543098)99:0.0201673237,(SOLTU:0.0087789680,SOLLC:0.0104702352)100:0.1139694432)100:0.0479484554,((((((WHEAT:0.0021130113,(AEGTA:0.0112238309,TRIUA:0.0132162413)81:0.0020110719)100:0.0071308983,HORVD:0.0107358928)100:0.0296984725,BRADI:0.0296906755)100:0.0337442489,((ORYLO:0.0132901068,(ORYRU:0.0019928588,ORYNI:0.0017605469)100:0.0024904986)100:0.0057737567,ORYPU:0.0090670822)100:0.0387393597)100:0.0100793492,(((SORBI:0.0145135003,MAIZE:0.0231380895)100:0.0168200879,SETIT:0.0235659198)100:0.0147759188,ERATE:0.0436298940)100:0.0160662749)100:0.1191840573,(MUSAC:0.0000012311,MUSAM:0.0000012311)100:0.1004378510)100:0.0524958596)100:0.0414022968,(((CHLVA:0.3371734896,KLEFL:0.2109793014)100:0.0958665028,PHYPA:0.1765552425)100:0.0432211878,SELML:0.2113571261)100:0.1521750299);</t>
  </si>
  <si>
    <t>(TRIUA:0.0194684,((((((ORYLO:0.0170653,(ORYNI:0.00294816,ORYRU:0.00313315)100:0.00364162)100:0.00852871,ORYPU:0.0128388)100:0.0495989,((ERATE:0.0539419,((SORBI:0.0166109,MAIZE:0.0278084)100:0.0205302,SETIT:0.0280678)100:0.0179942)100:0.0197139,((MUSAM:8.545e-07,MUSAC:8.545e-07)100:0.120047,(((SOLLC:0.0120883,SOLTU:0.0105894)100:0.13393,(((MANES:0.0701517,POPTR:0.0866491)100:0.0311259,((THECC:0.0393274,GOSHI:0.0552885)100:0.0425319,ARATH:0.196086)100:0.0162937)100:0.0269148,VITVI:0.0862594)100:0.0231811)100:0.0554926,(AMBTC:0.145113,(SELML:0.241291,((KLEFL:0.266595,CHLVA:0.503581)100:0.127146,PHYPA:0.221217)100:0.0484319)100:0.169423)100:0.045154)100:0.0606659)100:0.140994)100:0.0123829)100:0.0411605,BRADI:0.0353628)100:0.0383476,HORVD:0.0130788)100:0.00935486,WHEAT:0.00241503)100:0.00295299,AEGTA:0.0157005);</t>
  </si>
  <si>
    <t>(ARATH:0.2937085301,(((((CHLVA:0.3685693057,KLEFL:0.2262176793)100:0.0996007136,PHYPA:0.1867247702)100:0.0443303328,SELML:0.2095336743)100:0.1563043673,AMBTC:0.1303725143)59:0.0402593371,(((((((TRIUA:0.0183840765,AEGTA:0.0136268218)100:0.0037735523,WHEAT:0.0010598095)100:0.0087058068,HORVD:0.0161247627)100:0.0339273295,BRADI:0.0341536508)100:0.0360201587,((ORYLO:0.0140336797,(ORYRU:0.0022330042,ORYNI:0.0022587691)100:0.0030242125)100:0.0066261187,ORYPU:0.0108890971)100:0.0431011111)100:0.0109798329,((SETIT:0.0264901983,(SORBI:0.0154069540,MAIZE:0.0252629677)100:0.0198980868)100:0.0160567217,ERATE:0.0484170903)100:0.0180362607)100:0.1303746946,MUSAM:0.1091381760)100:0.0528908735)55:0.0062841278,((SOLLC:0.0112950500,SOLTU:0.0090395559)100:0.1215387645,VITVI:0.0883399390)61:0.0463524148);</t>
  </si>
  <si>
    <t>(AMBTC:0.1203091905,((5_nan:0.1116193523,((SOLLC:0.0102604721,SOLTU:0.0089978226)100:0.1122005437,VITVI:0.0784382963)68:0.0164687957)100:0.0310117791,((((ORYPU:0.0091545264,((ORYNI:0.0017427289,ORYRU:0.0019768646)100:0.0025224235,ORYLO:0.0133747048)100:0.0057495342)100:0.0386134060,(BRADI:0.0298187576,(((AEGTA:0.0116128969,TRIUA:0.0130194271)94:0.0020462603,WHEAT:0.0020145062)100:0.0071057074,HORVD:0.0108796662)100:0.0297825446)100:0.0339213687)100:0.0103271536,(((MAIZE:0.0231808331,SORBI:0.0145011708)100:0.0166436430,SETIT:0.0233567002)100:0.0147652192,ERATE:0.0434531923)100:0.0160002514)100:0.1179888649,(MUSAC:0.0000012323,MUSAM:0.0000012323)100:0.1009960624)100:0.0513188832)100:0.0402377859,(((CHLVA:0.3150302419,KLEFL:0.2073956804)100:0.0964354065,PHYPA:0.1719375391)100:0.0420518763,SELML:0.2046201780)100:0.1484404970);</t>
  </si>
  <si>
    <t>(ARATH:0.186392,(((((((((TRIUA:0.0194717,AEGTA:0.015687)100:0.00295325,WHEAT:0.0024141)100:0.00934775,HORVD:0.0130768)100:0.0383096,BRADI:0.0353361)100:0.0410818,((ORYLO:0.0170659,(ORYNI:0.00294675,ORYRU:0.00313465)100:0.00363847)100:0.00852484,ORYPU:0.0128439)100:0.0495649)100:0.0123031,(ERATE:0.0539742,((SORBI:0.0166015,MAIZE:0.02781)100:0.0205391,SETIT:0.0280323)100:0.0179584)100:0.0196606)100:0.139025,(MUSAM:8.545e-07,MUSAC:8.545e-07)100:0.120454)100:0.0595022,(AMBTC:0.145582,(SELML:0.240968,((KLEFL:0.266781,CHLVA:0.503429)100:0.127151,PHYPA:0.220761)100:0.0484863)100:0.16817)100:0.044043)100:0.0535938,(SOLLC:0.0118818,SOLTU:0.0107787)100:0.131653)84:0.0210143,VITVI:0.0731466);</t>
  </si>
  <si>
    <t>(SELML:0.2085547550,((CHLVA:0.3610055246,KLEFL:0.2244306926)100:0.1036527755,PHYPA:0.1865344525)100:0.0437475102,(((((((HORVD:0.0164488655,((AEGTA:0.0142989235,TRIUA:0.0186069792)100:0.0039835688,WHEAT:0.0010608253)100:0.0089976661)100:0.0344291178,BRADI:0.0350783674)100:0.0365097777,(ORYPU:0.0109122859,(ORYLO:0.0138431709,(ORYNI:0.0023513117,ORYRU:0.0023292184)100:0.0028979961)100:0.0066683887)100:0.0440256027)100:0.0110886877,(((MAIZE:0.0253035388,SORBI:0.0154611459)100:0.0205308947,SETIT:0.0271453252)100:0.0162883416,ERATE:0.0513803555)100:0.0181152408)100:0.1269492741,MUSAM:0.1140479846)98:0.0537095003,(ARATH:0.2792923586,(SOLLC:0.0113355488,SOLTU:0.0092139855)97:0.1431971639)47:0.0117838212)64:0.0397140139,AMBTC:0.1370526913)100:0.1506494584);</t>
  </si>
  <si>
    <t>(TRIUA:0.0132110030,((((((((6_nan:0.1041204469,(SOLTU:0.0093603744,SOLLC:0.0099095805)100:0.1062019189)100:0.0342654408,(((PHYPA:0.1691272932,(KLEFL:0.2030866481,CHLVA:0.3198131264)100:0.0962152984)100:0.0413389957,SELML:0.2010985634)100:0.1435385499,AMBTC:0.1244259775)100:0.0390209166)100:0.0506818986,(MUSAC:0.0000012304,MUSAM:0.0000012304)100:0.1035763727)100:0.1146851749,(((MAIZE:0.0232161675,SORBI:0.0144206074)100:0.0167130785,SETIT:0.0232812980)100:0.0147434331,ERATE:0.0433027362)100:0.0159954776)100:0.0105470923,(ORYPU:0.0091784429,((ORYNI:0.0017923671,ORYRU:0.0019598862)100:0.0025737972,ORYLO:0.0128739558)100:0.0058122352)100:0.0386992883)100:0.0338456114,BRADI:0.0299193814)100:0.0300140742,HORVD:0.0109476162)100:0.0072118889,WHEAT:0.0019959218)95:0.0019631316,AEGTA:0.0112340665);</t>
  </si>
  <si>
    <t>(ARATH:0.175024,((((((((TRIUA:0.0194695,AEGTA:0.0156842)100:0.00295143,WHEAT:0.00241869)100:0.00933606,HORVD:0.0130839)100:0.0382566,BRADI:0.0353793)100:0.0411075,((ORYLO:0.0170727,(ORYNI:0.00294607,ORYRU:0.00313448)100:0.00363729)100:0.00850847,ORYPU:0.0128586)100:0.0495485)100:0.0123383,(ERATE:0.053913,((SORBI:0.0165866,MAIZE:0.0278149)100:0.0205481,SETIT:0.0280362)100:0.0180022)100:0.0195546)100:0.135636,(MUSAM:8.545e-07,MUSAC:8.545e-07)100:0.122788)100:0.0584131,(AMBTC:0.149197,(SELML:0.241251,((KLEFL:0.266879,CHLVA:0.50325)100:0.126613,PHYPA:0.2213)100:0.047822)100:0.164139)100:0.0425867)100:0.0481686,(SOLLC:0.0117022,SOLTU:0.0109309)100:0.116905);</t>
  </si>
  <si>
    <t>(PHYPA:0.1646186040,((((((((((((BRARP:0.0054696266,BRANA:0.0012083336)82:0.0019970558,BRAOL:0.0033808304)100:0.0351243854,ARAAL:0.0367563275)78:0.0082657788,(ARATH:0.1836631803,ARALY:0.0108239362)97:0.0154282862)100:0.1294031294,(GOSHI:0.0420006935,THECC:0.0314513026)100:0.0407539348)61:0.0146274465,(POPTR:0.0688263939,MANES:0.0543526842)100:0.0249671810)61:0.0132322364,(LOTJA:0.0550344416,MEDTR:0.0702071320)100:0.0736243819)100:0.0147423993,VITVI:0.0737084731)100:0.0162744771,(SOLTU:0.0073628216,SOLLC:0.0105418191)100:0.1118792731)100:0.0434186651,(((((ORYLO:0.0147162800,(ORYRU:0.0016254251,ORYNI:0.0015121033)100:0.0028441791)100:0.0054082687,ORYPU:0.0093099053)100:0.0378955450,((HORVD:0.0127570858,((AEGTA:0.0094576345,TRIUA:0.0186260867)100:0.0044594035,WHEAT:0.0010930268)100:0.0073647578)100:0.0284089452,BRADI:0.0295799920)100:0.0337958995)100:0.0099796975,(ERATE:0.0433989197,((MAIZE:0.0215683136,SORBI:0.0142022718)100:0.0165486975,SETIT:0.0235928214)100:0.0148454149)100:0.0161581801)100:0.1160175610,MUSAM:0.0959636786)100:0.0497600641)100:0.0374330218,AMBTC:0.1154110341)100:0.1458379049,SELML:0.1913064122)100:0.0404088377,(CHLVA:0.3088600350,KLEFL:0.2063176884)100:0.0969564759);</t>
  </si>
  <si>
    <t>(CHLVA:0.3123550084,((SELML:0.1936732199,(((((((((TRIUA:0.0124013036,AEGTA:0.0107362424)93:0.0019775613,WHEAT:0.0020536096)100:0.0069340960,HORVD:0.0104482940)100:0.0291723788,BRADI:0.0285917384)100:0.0328135674,(((ORYRU:0.0020732759,ORYNI:0.0017870418)100:0.0023974393,ORYLO:0.0120537476)100:0.0056725755,ORYPU:0.0086799279)100:0.0375131486)100:0.0100333828,(((SORBI:0.0138899156,MAIZE:0.0216874648)100:0.0159452305,SETIT:0.0226122559)100:0.0142751341,ERATE:0.0418647762)100:0.0156341400)100:0.1160935019,(MUSAC:0.0000012414,MUSAM:0.0000012414)100:0.0971809527)100:0.0515579078,(((((GOSHI:0.0449475601,THECC:0.0319845019)100:0.0461907767,(MANES:0.0568103300,POPTR:0.0694325550)100:0.0260128764)93:0.0120268727,((LOTJA:0.0546106944,MEDTR:0.0636952021)100:0.0647610946,((ARAAL:0.0367550381,(ARALY:0.0094248203,0_nan:0.0411165666)100:0.0214546839)93:0.0084351644,((BRARP:0.0054398635,BRANA:0.0015224313)54:0.0016735896,BRAOL:0.0036831056)100:0.0301482277)100:0.1240945352)93:0.0185015035)100:0.0169466860,VITVI:0.0725641940)100:0.0174674553,(SOLTU:0.0084162311,SOLLC:0.0099488209)100:0.1107697600)100:0.0461470436)100:0.0401371442,AMBTC:0.1167994876)100:0.1456190774)100:0.0402865536,PHYPA:0.1668724874)100:0.1000644092,KLEFL:0.1945320639);</t>
  </si>
  <si>
    <t>(TRIUA:0.0194662,(((((((((((((BRARP:0.00541874,(BRANA:0.00193437,BRAOL:0.00602269)78:0.00261627)100:0.0372836,(ARAAL:0.0439272,(ARALY:0.0127062,ARATH:0.0582967)100:0.0252946)75:0.0098684)100:0.148375,(LOTJA:0.0668162,MEDTR:0.0796164)100:0.0790345)95:0.0212996,((MANES:0.0708176,POPTR:0.0864165)100:0.032185,(THECC:0.0395757,GOSHI:0.0554007)100:0.0576529)95:0.0154199)100:0.0213156,VITVI:0.0891524)100:0.0216194,(SOLLC:0.0120983,SOLTU:0.010596)100:0.134601)100:0.0558987,(AMBTC:0.145543,(SELML:0.241424,((KLEFL:0.26681,CHLVA:0.503706)100:0.127267,PHYPA:0.221205)100:0.0484663)100:0.169483)100:0.045185)100:0.0612174,(MUSAM:8.545e-07,MUSAC:8.545e-07)100:0.12017)100:0.141915,(ERATE:0.0540126,((SORBI:0.0166077,MAIZE:0.0278362)100:0.020544,SETIT:0.0280758)100:0.0180159)100:0.0198268)100:0.0123347,((ORYLO:0.0170838,(ORYNI:0.00294785,ORYRU:0.00313224)100:0.00363936)100:0.00853652,ORYPU:0.0128487)100:0.0496986)100:0.0411491,BRADI:0.0353645)100:0.0383602,HORVD:0.0130743)100:0.00936508,WHEAT:0.00241473)100:0.00295511,AEGTA:0.0157169);</t>
  </si>
  <si>
    <t>(KLEFL:0.2057678360,(((((((((((AEGTA:0.0099076662,TRIUA:0.0182765941)100:0.0047310366,WHEAT:0.0011008600)100:0.0072840914,HORVD:0.0122602511)100:0.0287358011,BRADI:0.0289713496)100:0.0337422600,(ORYPU:0.0088000479,((ORYRU:0.0018551395,ORYNI:0.0014220856)100:0.0027822419,ORYLO:0.0142974208)100:0.0055120587)100:0.0375322186)100:0.0098953989,(((SORBI:0.0138840085,MAIZE:0.0209275520)100:0.0161650300,SETIT:0.0230142890)100:0.0144449659,ERATE:0.0419291832)100:0.0160160026)100:0.1148094454,MUSAM:0.0953588990)100:0.0477404741,(((((((ARATH:0.0768993650,(BRARP:0.0057019054,BRANA:0.0012806951)34:0.0001487929)42:0.0017543799,BRAOL:0.0031580673)100:0.0349742342,ARAAL:0.0352473415)100:0.1178059925,(LOTJA:0.0547876142,MEDTR:0.0697615595)100:0.0624570357)54:0.0181058097,((POPTR:0.0681280741,MANES:0.0521726226)100:0.0240869445,(THECC:0.0307936083,GOSHI:0.0416262358)100:0.0468274915)54:0.0123837138)100:0.0164912633,VITVI:0.0729927485)100:0.0163029098,(SOLTU:0.0075253547,SOLLC:0.0103685386)100:0.1094869041)100:0.0423030506)100:0.0368227457,AMBTC:0.1115541908)100:0.1432066498,SELML:0.1920051974)100:0.0403674715,PHYPA:0.1622570969)100:0.0987436549,CHLVA:0.3262272333);</t>
  </si>
  <si>
    <t>(CHLVA:0.3376159659,(((((((((((TRIUA:0.0121789572,AEGTA:0.0113064776)90:0.0019310274,WHEAT:0.0020541274)100:0.0069687006,HORVD:0.0107333407)100:0.0294961974,BRADI:0.0291681699)100:0.0329013311,(ORYPU:0.0092684309,(ORYLO:0.0132656139,(ORYRU:0.0020428949,ORYNI:0.0018127329)100:0.0024663029)100:0.0057453872)100:0.0380966961)100:0.0100273516,(((MAIZE:0.0224646951,SORBI:0.0142933391)100:0.0161364574,SETIT:0.0229185050)100:0.0143570312,ERATE:0.0424749844)100:0.0159072417)100:0.1176552771,(MUSAC:0.0000012373,MUSAM:0.0000012373)100:0.0983611341)100:0.0519188708,((((((BRARP:0.0042063631,(BRAOL:0.0050779904,BRANA:0.0015064265)63:0.0019357677)100:0.0321990763,(1_nan:0.0599004663,ARAAL:0.0314813520)100:0.0101055974)100:0.1232688905,(MEDTR:0.0641690087,LOTJA:0.0556782038)100:0.0646061300)91:0.0185446182,((POPTR:0.0701103214,MANES:0.0574904424)100:0.0262792822,(GOSHI:0.0450929720,THECC:0.0323504452)100:0.0461392346)91:0.0121941042)100:0.0170987420,VITVI:0.0733849036)100:0.0178981107,(SOLLC:0.0101908319,SOLTU:0.0085520749)100:0.1119384501)100:0.0461925630)100:0.0407341999,AMBTC:0.1184077984)100:0.1475345092,SELML:0.1964706324)100:0.0410343314,PHYPA:0.1700739301)100:0.0969757925,KLEFL:0.1979952197);</t>
  </si>
  <si>
    <t>(BRARP:0.00544114,(((((((((((((TRIUA:0.0194671,AEGTA:0.0157162)100:0.00295541,WHEAT:0.00241414)100:0.009363,HORVD:0.0130762)100:0.0383576,BRADI:0.0353681)100:0.0411419,((ORYLO:0.0170838,(ORYNI:0.00294794,ORYRU:0.00313186)100:0.00364031)100:0.00853965,ORYPU:0.0128444)100:0.0496996)100:0.0123432,(ERATE:0.0540105,((SORBI:0.0166094,MAIZE:0.0278322)100:0.0205428,SETIT:0.0280758)100:0.0180134)100:0.0198264)100:0.14191,(MUSAM:8.545e-07,MUSAC:8.545e-07)100:0.120157)100:0.0612411,(AMBTC:0.145526,(SELML:0.241411,((KLEFL:0.266796,CHLVA:0.503711)100:0.127253,PHYPA:0.221245)100:0.0484496)100:0.169458)100:0.0451741)100:0.0558415,(SOLLC:0.0121015,SOLTU:0.0105944)100:0.134592)100:0.0215764,VITVI:0.0892025)100:0.0212989,((MANES:0.0708095,POPTR:0.0864042)100:0.0321873,(THECC:0.0395638,GOSHI:0.0553833)100:0.0576425)96:0.0153841)96:0.0213961,(LOTJA:0.0668214,MEDTR:0.0796009)100:0.0786898)100:0.147358,(ARAAL:0.0384767,ARATH:0.0819052)100:0.0117393)100:0.0369591,(BRANA:0.0019116,BRAOL:0.00603269)77:0.00259665);</t>
  </si>
  <si>
    <t>(CHLVA:0.3066158226,(((((((((ARATH:0.1925076773,((BRARP:0.0059206344,BRANA:0.0019699202)64:0.0018805315,BRAOL:0.0036724286)74:0.0171685787)100:0.1288183193,(LOTJA:0.0548199821,MEDTR:0.0683126109)100:0.0635083559)100:0.0196844122,((POPTR:0.0692375621,MANES:0.0545789669)100:0.0254533671,(THECC:0.0312700998,GOSHI:0.0419869875)100:0.0465982728)99:0.0121027813)100:0.0166861379,VITVI:0.0731486894)100:0.0174381419,(SOLTU:0.0072885642,SOLLC:0.0101951139)100:0.1117993043)100:0.0433627251,(MUSAM:0.0961205895,((((((AEGTA:0.0098358031,TRIUA:0.0181168281)100:0.0032784312,WHEAT:0.0009812355)100:0.0074036383,HORVD:0.0119416644)100:0.0293062731,BRADI:0.0289667263)100:0.0341658195,((ORYLO:0.0125742854,(ORYNI:0.0014562232,ORYRU:0.0018927916)100:0.0026568246)100:0.0057001197,ORYPU:0.0090038477)100:0.0375406817)100:0.0100644616,(((SORBI:0.0133154566,MAIZE:0.0215584202)100:0.0167251974,SETIT:0.0228965830)100:0.0137690071,ERATE:0.0439137172)100:0.0164096093)100:0.1156071422)100:0.0479870752)100:0.0374851208,AMBTC:0.1155724892)100:0.1460667679,SELML:0.1935565779)100:0.0411968700,PHYPA:0.1693326287)100:0.0958696969,KLEFL:0.2079996045);</t>
  </si>
  <si>
    <t>(KLEFL:0.2017524575,CHLVA:0.3252921862,(((((((((((TRIUA:0.0132019467,AEGTA:0.0111177437)89:0.0020258476,WHEAT:0.0020698194)100:0.0070363434,HORVD:0.0105938933)100:0.0292435081,BRADI:0.0288242747)100:0.0332102257,(((ORYRU:0.0019976727,ORYNI:0.0017492549)100:0.0025126017,ORYLO:0.0130454627)100:0.0056101101,ORYPU:0.0090924380)100:0.0379362580)100:0.0100984573,(((MAIZE:0.0220547865,SORBI:0.0138418390)100:0.0161643954,SETIT:0.0228104842)100:0.0143614661,ERATE:0.0420710700)100:0.0157744894)100:0.1172849762,(MUSAC:0.0000012390,MUSAM:0.0000012390)100:0.0986270635)100:0.0518655455,((VITVI:0.0732284417,(((MANES:0.0577363929,POPTR:0.0700466220)100:0.0264859715,(GOSHI:0.0452549051,THECC:0.0322942902)100:0.0462117909)91:0.0119163871,((((BRAOL:0.0050878197,BRANA:0.0014652714)69:0.0019581104,BRARP:0.0039825487)100:0.0285181534,2_nan:0.0644475915)100:0.1226329351,(LOTJA:0.0555463472,MEDTR:0.0643207653)100:0.0641696226)92:0.0189791749)100:0.0172259396)100:0.0177683793,(SOLTU:0.0086793621,SOLLC:0.0101097666)100:0.1117651101)100:0.0460541123)100:0.0411420920,AMBTC:0.1180319566)100:0.1464186504,SELML:0.1973898849)100:0.0412944703,PHYPA:0.1699178698)100:0.0976367162);</t>
  </si>
  <si>
    <t>(BRARP:0.00533666,(((((((((((((TRIUA:0.0194671,AEGTA:0.0157157)100:0.00295526,WHEAT:0.00241408)100:0.00936335,HORVD:0.0130752)100:0.0383543,BRADI:0.0353733)100:0.0411451,((ORYLO:0.0170835,(ORYNI:0.00294818,ORYRU:0.00313158)100:0.00363999)100:0.00853799,ORYPU:0.0128479)100:0.0497119)100:0.0123519,(ERATE:0.0540048,((SORBI:0.0166113,MAIZE:0.0278306)100:0.0205445,SETIT:0.028069)100:0.0180112)100:0.0198082)100:0.141881,(MUSAM:8.545e-07,MUSAC:8.545e-07)100:0.120158)100:0.061178,(AMBTC:0.145525,(SELML:0.241414,((KLEFL:0.266792,CHLVA:0.503672)100:0.127223,PHYPA:0.221227)100:0.0484508)100:0.169383)100:0.0451778)100:0.0558001,(SOLLC:0.0121208,SOLTU:0.0105735)100:0.134574)100:0.0215205,VITVI:0.0892274)100:0.021116,((MANES:0.0708249,POPTR:0.0863608)100:0.0322179,(THECC:0.0396127,GOSHI:0.0553093)100:0.0575728)98:0.0155369)98:0.0218136,(LOTJA:0.0668272,MEDTR:0.0795684)100:0.0778892)100:0.146509,ARATH:0.083609)100:0.032767,(BRANA:0.00187975,BRAOL:0.00609519)83:0.0026415);</t>
  </si>
  <si>
    <t>(CHLVA:0.3890683020,(((((((((ARATH:0.3835582306,(THECC:0.0337219943,GOSHI:0.0469355456)98:0.0378138601)48:0.0127869792,(POPTR:0.0756186549,MANES:0.0612967910)99:0.0271283573)55:0.0150004286,(MEDTR:0.0721921719,LOTJA:0.0593119366)100:0.0799558202)88:0.0158957448,VITVI:0.0778313965)91:0.0198760635,(SOLLC:0.0110431230,SOLTU:0.0083164360)100:0.1190760972)100:0.0501653314,((((((ORYNI:0.0023699665,ORYRU:0.0020942100)100:0.0026470909,ORYLO:0.0130844812)100:0.0065349014,ORYPU:0.0097697159)100:0.0410605232,(((WHEAT:0.0008224372,(TRIUA:0.0157107408,AEGTA:0.0111697513)100:0.0031546792)100:0.0081627676,HORVD:0.0137232740)100:0.0319766061,BRADI:0.0322150976)100:0.0349408363)100:0.0105080374,(ERATE:0.0474249619,((SORBI:0.0141696598,MAIZE:0.0232430603)100:0.0188428270,SETIT:0.0254229891)100:0.0150993968)100:0.0178414379)100:0.1272967820,MUSAM:0.1048122849)100:0.0521776136)100:0.0404271983,AMBTC:0.1252580454)100:0.1560902704,SELML:0.2111655295)100:0.0429208353,PHYPA:0.1811664069)100:0.1082848676,KLEFL:0.2213804555);</t>
  </si>
  <si>
    <t>(3_nan:0.1241845711,(((((AMBTC:0.1204292933,(((CHLVA:0.3312346283,KLEFL:0.2082490081)100:0.1005561698,PHYPA:0.1750300259)100:0.0426493649,SELML:0.2086250514)100:0.1505785676)100:0.0413970249,((((((ORYNI:0.0017145207,ORYRU:0.0020568711)100:0.0024515252,ORYLO:0.0128202786)100:0.0057302959,ORYPU:0.0091262220)100:0.0384295104,((((TRIUA:0.0127533641,AEGTA:0.0112111919)83:0.0019913665,WHEAT:0.0019900640)100:0.0070300744,HORVD:0.0107877491)100:0.0296262163,BRADI:0.0294241181)100:0.0334048298)100:0.0100083883,(((SORBI:0.0140583395,MAIZE:0.0227743297)100:0.0164104502,SETIT:0.0232592299)100:0.0145852404,ERATE:0.0431409577)100:0.0160471007)100:0.1184192957,(MUSAC:0.0000012370,MUSAM:0.0000012370)100:0.1002846573)100:0.0521436853)100:0.0471868315,(SOLLC:0.0104531001,SOLTU:0.0086431593)100:0.1132710586)100:0.0186886605,VITVI:0.0736743332)100:0.0153511086,((MANES:0.0585580879,POPTR:0.0715454856)100:0.0262556749,(THECC:0.0325379298,GOSHI:0.0456968916)100:0.0472827803)94:0.0138747995)94:0.0181357604,(LOTJA:0.0558585246,MEDTR:0.0660164190)100:0.0575430408);</t>
  </si>
  <si>
    <t>(TRIUA:0.0194614,((((((ORYLO:0.0170731,(ORYNI:0.0029463,ORYRU:0.00313383)100:0.00364275)100:0.00853486,ORYPU:0.0128435)100:0.0496843,((ERATE:0.053978,((SORBI:0.0166083,MAIZE:0.0278302)100:0.0205393,SETIT:0.0280675)100:0.0180171)100:0.0198156,((MUSAM:8.545e-07,MUSAC:8.545e-07)100:0.120006,(((SOLLC:0.0121675,SOLTU:0.0105205)100:0.134232,(((LOTJA:0.066515,MEDTR:0.0804344)100:0.0881358,((MANES:0.0704926,POPTR:0.086476)100:0.0315066,((THECC:0.0394657,GOSHI:0.0552997)100:0.043485,ARATH:0.190367)100:0.0162656)100:0.0174368)100:0.0188966,VITVI:0.0877588)100:0.0219372)100:0.0557749,(AMBTC:0.14509,(SELML:0.241326,((KLEFL:0.266627,CHLVA:0.503723)100:0.127192,PHYPA:0.221251)100:0.0484669)100:0.169628)100:0.0451983)100:0.0609292)100:0.141649)100:0.0122918)100:0.0411373,BRADI:0.0353709)100:0.038345,HORVD:0.0130738)100:0.00936375,WHEAT:0.0024159)100:0.00295171,AEGTA:0.0157117);</t>
  </si>
  <si>
    <t>(VITVI:0.0887962,(((((((ORYLO:0.0170725,(ORYNI:0.00294604,ORYRU:0.00313422)100:0.00364292)100:0.00852846,ORYPU:0.0128506)100:0.049682,((((TRIUA:0.0194608,AEGTA:0.0157148)100:0.00295351,WHEAT:0.00241508)100:0.0093619,HORVD:0.013076)100:0.0383474,BRADI:0.0353634)100:0.0411371)100:0.0123133,(ERATE:0.0540033,((SORBI:0.0166107,MAIZE:0.0278355)100:0.0205549,SETIT:0.0280629)100:0.0180182)100:0.0198141)100:0.141597,(MUSAM:8.545e-07,MUSAC:8.545e-07)100:0.120217)100:0.061067,(AMBTC:0.145466,(SELML:0.241331,((KLEFL:0.266761,CHLVA:0.503663)100:0.127186,PHYPA:0.221248)100:0.0485015)100:0.169423)100:0.0451864)100:0.0558145,(SOLLC:0.012095,SOLTU:0.0105948)100:0.134435)100:0.0216117,(((LOTJA:0.0668137,MEDTR:0.0794586)100:0.0780396,ARATH:0.17624)93:0.021721,((MANES:0.0707488,POPTR:0.0864561)100:0.0322172,(THECC:0.0395282,GOSHI:0.0553785)100:0.0575019)93:0.0156124)100:0.0208854);</t>
  </si>
  <si>
    <t>(MAIZE:0.0239731751,(((((((((ARATH:0.3640765365,(MANES:0.0638364912,POPTR:0.0761789315)74:0.0092289451)47:0.0182189895,(THECC:0.0349630592,GOSHI:0.0486832045)98:0.0519386481)81:0.0229688632,VITVI:0.0787406408)88:0.0217884123,(SOLTU:0.0089389204,SOLLC:0.0108832789)100:0.1201562930)100:0.0517171261,((((CHLVA:0.3861750548,KLEFL:0.2188930274)100:0.1044411334,PHYPA:0.1855212883)100:0.0435873930,SELML:0.2104242176)100:0.1557758496,AMBTC:0.1285041360)100:0.0408167749)100:0.0529543362,MUSAM:0.1060697341)100:0.1303649336,(((((AEGTA:0.0138300670,TRIUA:0.0178942354)100:0.0033719452,WHEAT:0.0009781976)100:0.0084235922,HORVD:0.0146989780)100:0.0326974498,BRADI:0.0332252108)100:0.0351236991,(((ORYRU:0.0022949628,ORYNI:0.0022912579)100:0.0028389419,ORYLO:0.0122604426)100:0.0064238911,ORYPU:0.0099417390)100:0.0423038789)100:0.0107699037)100:0.0174690747,ERATE:0.0472442555)100:0.0157743745,SETIT:0.0260690546)100:0.0195589391,SORBI:0.0147259283);</t>
  </si>
  <si>
    <t>(4_nan:0.1268444167,((((((((KLEFL:0.2117759026,CHLVA:0.3498748117)100:0.0962324884,PHYPA:0.1752183645)100:0.0428844339,SELML:0.2103830964)100:0.1508219741,AMBTC:0.1205827211)100:0.0411890328,(((((((TRIUA:0.0126288538,AEGTA:0.0109801873)81:0.0019653219,WHEAT:0.0020816273)100:0.0070981171,HORVD:0.0107537651)100:0.0297652882,BRADI:0.0296468138)100:0.0335024817,((ORYLO:0.0131930789,(ORYRU:0.0020093888,ORYNI:0.0017680462)100:0.0024529689)100:0.0058316680,ORYPU:0.0090242389)100:0.0385429136)100:0.0099557154,((SETIT:0.0235120738,(MAIZE:0.0229730382,SORBI:0.0141950542)100:0.0165616747)100:0.0147460581,ERATE:0.0435658734)100:0.0160088190)100:0.1188967387,(MUSAM:0.0000012345,MUSAC:0.0000012345)100:0.1005435961)100:0.0521356498)100:0.0475579543,(SOLTU:0.0087153148,SOLLC:0.0104086684)100:0.1131933223)100:0.0200287661,VITVI:0.0730147418)100:0.0217437738,(MANES:0.0582899821,POPTR:0.0722039131)100:0.0259154127)97:0.0131427468,(GOSHI:0.0458272231,THECC:0.0327541454)100:0.0352932628);</t>
  </si>
  <si>
    <t>(TRIUA:0.0194675,((((((ORYLO:0.0170653,(ORYNI:0.00294816,ORYRU:0.00313315)100:0.00364195)100:0.00852691,ORYPU:0.0128403)100:0.0496106,((ERATE:0.0539428,((SORBI:0.01661,MAIZE:0.0278094)100:0.0205232,SETIT:0.0280717)100:0.0179962)100:0.0197122,((MUSAM:8.545e-07,MUSAC:8.545e-07)100:0.120001,(((SOLLC:0.0121055,SOLTU:0.0105734)100:0.133849,(((MANES:0.070058,POPTR:0.0867294)100:0.0311526,((THECC:0.0393684,GOSHI:0.0552969)100:0.0427013,ARATH:0.188467)100:0.0168082)100:0.0267647,VITVI:0.0864084)100:0.0230888)100:0.0555889,(AMBTC:0.145097,(SELML:0.241311,((KLEFL:0.266589,CHLVA:0.503582)100:0.127122,PHYPA:0.221237)100:0.0484233)100:0.169445)100:0.0451375)100:0.0606809)100:0.141055)100:0.0123725)100:0.0411563,BRADI:0.035359)100:0.038351,HORVD:0.0130766)100:0.00935876,WHEAT:0.0024163)100:0.00295231,AEGTA:0.0157007);</t>
  </si>
  <si>
    <t>(ARATH:0.3369366953,((((((((AEGTA:0.0135837020,TRIUA:0.0182793704)100:0.0037699905,WHEAT:0.0010560396)100:0.0086863119,HORVD:0.0161826691)100:0.0338388848,BRADI:0.0340884013)100:0.0359456764,(((ORYRU:0.0022278578,ORYNI:0.0022499627)100:0.0030165439,ORYLO:0.0141145085)100:0.0066042645,ORYPU:0.0108787195)100:0.0430557163)100:0.0109542399,((SETIT:0.0264131357,(SORBI:0.0153518060,MAIZE:0.0252394320)100:0.0198356698)100:0.0160279011,ERATE:0.0483366583)100:0.0179821857)100:0.1301870296,MUSAM:0.1087762253)100:0.0528529722,((((CHLVA:0.3664148279,KLEFL:0.2260679163)100:0.0994290142,PHYPA:0.1864130865)100:0.0442031712,SELML:0.2093751550)100:0.1561700958,AMBTC:0.1301598347)100:0.0401859007)96:0.0196800592,((SOLTU:0.0090202524,SOLLC:0.0112567521)100:0.1213650311,VITVI:0.0881033861)85:0.0328391053);</t>
  </si>
  <si>
    <t>(KLEFL:0.2073644034,(((((((((((TRIUA:0.0131691351,AEGTA:0.0112053505)80:0.0018706835,WHEAT:0.0019903624)100:0.0071234122,HORVD:0.0109539542)100:0.0298832960,BRADI:0.0298507321)100:0.0338474931,(ORYPU:0.0091291629,((ORYRU:0.0020058746,ORYNI:0.0017636839)100:0.0024878959,ORYLO:0.0131884042)100:0.0057125977)100:0.0387324158)100:0.0102281601,((SETIT:0.0233198217,(SORBI:0.0143217990,MAIZE:0.0230816501)100:0.0165739671)100:0.0147314550,ERATE:0.0432863741)100:0.0159239611)100:0.1172500659,(MUSAM:0.0000012366,MUSAC:0.0000012366)100:0.1008865806)100:0.0509964608,((5_nan:0.1199156432,(SOLTU:0.0089389909,SOLLC:0.0102246616)100:0.0946299040)61:0.0184265655,VITVI:0.0779709075)100:0.0465464189)100:0.0401551664,AMBTC:0.1202445860)100:0.1483120890,SELML:0.2040540770)100:0.0419856643,PHYPA:0.1701988420)100:0.0981574155,CHLVA:0.3185674163);</t>
  </si>
  <si>
    <t>(TRIUA:0.0194712,((((((ORYLO:0.0170676,(ORYNI:0.00294675,ORYRU:0.00313516)100:0.00363843)100:0.00852994,ORYPU:0.0128362)100:0.0495615,((ERATE:0.0539666,((SORBI:0.0165987,MAIZE:0.0278164)100:0.0205319,SETIT:0.028038)100:0.0179687)100:0.0196634,((MUSAM:8.545e-07,MUSAC:8.545e-07)100:0.120266,((((SOLLC:0.0119398,SOLTU:0.0107127)100:0.113284,ARATH:0.182846)87:0.0223909,VITVI:0.0906924)100:0.0542851,(AMBTC:0.145519,(SELML:0.241133,((KLEFL:0.267442,CHLVA:0.502077)100:0.126609,PHYPA:0.220942)100:0.048321)100:0.168121)100:0.043941)100:0.0597036)100:0.139262)100:0.0122931)100:0.0410858,BRADI:0.0353403)100:0.0383092,HORVD:0.0130753)100:0.00934861,WHEAT:0.0024157)100:0.00295339,AEGTA:0.0156867);</t>
  </si>
  <si>
    <t>(ARATH:0.2592623408,(((((CHLVA:0.3605550667,KLEFL:0.2234162216)100:0.1032679812,PHYPA:0.1857684334)100:0.0435458528,SELML:0.2079513390)100:0.1499277480,AMBTC:0.1363773820)100:0.0395985356,(((((((AEGTA:0.0141829856,TRIUA:0.0184297560)100:0.0039338065,WHEAT:0.0010651572)100:0.0089273505,HORVD:0.0164800030)100:0.0342595409,BRADI:0.0348214858)100:0.0363698284,(ORYPU:0.0108354297,((ORYNI:0.0023616964,ORYRU:0.0023189003)100:0.0028729784,ORYLO:0.0138649177)100:0.0066287749)100:0.0437987122)100:0.0110581484,((SETIT:0.0270625594,(MAIZE:0.0252624361,SORBI:0.0153830368)100:0.0204304942)100:0.0161481216,ERATE:0.0512326241)100:0.0180105031)100:0.1262003090,MUSAM:0.1134190171)100:0.0534367442)100:0.0437212738,(SOLTU:0.0091585251,SOLLC:0.0112669041)100:0.1104272919);</t>
  </si>
  <si>
    <t>(TRIUA:0.0132806672,((((((((6_nan:0.1084348632,(SOLTU:0.0093283248,SOLLC:0.0099659379)100:0.1001574063)100:0.0411631058,(((PHYPA:0.1694131147,(CHLVA:0.3254767539,KLEFL:0.2032031792)100:0.0963129657)100:0.0414485243,SELML:0.2009751826)100:0.1434273755,AMBTC:0.1241906398)100:0.0389990818)100:0.0511737643,(MUSAC:0.0000012330,MUSAM:0.0000012330)100:0.1034724881)100:0.1147742930,(((MAIZE:0.0232249515,SORBI:0.0143607821)100:0.0166290302,SETIT:0.0233920476)100:0.0148677359,ERATE:0.0434201989)100:0.0160307598)100:0.0103035485,(ORYPU:0.0092244089,((ORYNI:0.0017923355,ORYRU:0.0019927218)100:0.0025742788,ORYLO:0.0127098140)100:0.0058569979)100:0.0389085224)100:0.0339453257,BRADI:0.0299506522)100:0.0303791396,HORVD:0.0109557855)100:0.0071754757,WHEAT:0.0019917268)95:0.0020185245,AEGTA:0.0113389402);</t>
  </si>
  <si>
    <t>(TRIUA:0.0194689,((((((ORYLO:0.0170701,(ORYNI:0.00294574,ORYRU:0.00313527)100:0.00364131)100:0.008512,ORYPU:0.0128503)100:0.0495574,((ERATE:0.0539288,((SORBI:0.0165813,MAIZE:0.0278242)100:0.0205361,SETIT:0.0280454)100:0.0179865)100:0.019522,((MUSAM:8.545e-07,MUSAC:8.545e-07)100:0.122956,(((SOLLC:0.0117575,SOLTU:0.0108551)100:0.111932,ARATH:0.180451)100:0.0542723,(AMBTC:0.149301,(SELML:0.241304,((KLEFL:0.267442,CHLVA:0.50197)100:0.126029,PHYPA:0.221572)100:0.0477107)100:0.16392)100:0.0424627)100:0.058365)100:0.135567)100:0.0123627)100:0.041102,BRADI:0.0353755)100:0.0382618,HORVD:0.0130824)100:0.00933719,WHEAT:0.00242033)100:0.00295167,AEGTA:0.015684);</t>
  </si>
  <si>
    <t>(CHLVA:0.2821047491,(((((((((MANES:0.0572856447,POPTR:0.0711715454)100:0.0256700536,((THECC:0.0326450978,GOSHI:0.0440423784)100:0.0401822640,((ARAAL:0.0351559728,((BRAOL:0.0047926875,BRANA:0.0014848050)58:0.0018831080,BRARP:0.0040914126)100:0.0347639505)88:0.0080304873,(ARALY:0.0089074293,ARATH:0.0461702611)100:0.0183674198)100:0.1314393154)74:0.0142627810)74:0.0130514113,(MEDTR:0.0666867096,LOTJA:0.0556720742)100:0.0731966271)100:0.0143657628,VITVI:0.0750442419)100:0.0178895018,(SOLTU:0.0081254786,SOLLC:0.0096861544)100:0.1131585065)100:0.0466541236,(((ERATE:0.0454434247,((MAIZE:0.0226206704,SORBI:0.0137789876)100:0.0167483129,SETIT:0.0236511614)100:0.0144369475)100:0.0167721501,(((HORVD:0.0136856308,((AEGTA:0.0127115701,TRIUA:0.0158406793)100:0.0029904122,WHEAT:0.0011107662)100:0.0073508884)100:0.0292130292,BRADI:0.0309445658)100:0.0333785103,((ORYLO:0.0127522426,(ORYRU:0.0021645492,ORYNI:0.0014044756)100:0.0027268552)100:0.0059517058,ORYPU:0.0089721401)100:0.0394451553)100:0.0101522164)100:0.1178308279,MUSAM:0.1001229387)100:0.0500511013)100:0.0380190698,AMBTC:0.1189863454)100:0.1504722405,SELML:0.1942280342)100:0.0410123029,PHYPA:0.1654664611)100:0.1057300383,KLEFL:0.1987739430);</t>
  </si>
  <si>
    <t>(SELML:0.1962890557,(((((((LOTJA:0.0550187311,MEDTR:0.0634311128)100:0.0645779814,((BRARP:0.0042191972,(BRAOL:0.0050337638,BRANA:0.0015016011)54:0.0019354044)100:0.0303014258,(ARAAL:0.0369627575,(0_nan:0.0261849661,ARALY:0.0093397734)100:0.0220391048)90:0.0084457307)100:0.1247730236)83:0.0181968714,((GOSHI:0.0446197841,THECC:0.0321633368)100:0.0460161096,(POPTR:0.0694985919,MANES:0.0568858678)100:0.0259641066)83:0.0120282794)100:0.0169891429,VITVI:0.0724814409)100:0.0175225068,(SOLTU:0.0084590246,SOLLC:0.0099510483)100:0.1107029571)100:0.0459422296,((((ORYPU:0.0088112116,((ORYRU:0.0020025834,ORYNI:0.0018107904)100:0.0024248370,ORYLO:0.0127762609)100:0.0056058674)100:0.0376284424,(((WHEAT:0.0019897042,(TRIUA:0.0122787841,AEGTA:0.0106331915)90:0.0018427291)100:0.0068519057,HORVD:0.0105266386)100:0.0291954837,BRADI:0.0286502634)100:0.0327720530)100:0.0099267645,((SETIT:0.0225322586,(MAIZE:0.0221766885,SORBI:0.0137768484)100:0.0161047444)100:0.0142025219,ERATE:0.0419971093)100:0.0156479512)100:0.1166674071,(MUSAM:0.0000012413,MUSAC:0.0000012413)100:0.0971218712)100:0.0517666985)100:0.0403522503,AMBTC:0.1180165007)100:0.1469728045,((CHLVA:0.3101871400,KLEFL:0.1937770521)100:0.1022007631,PHYPA:0.1662336369)100:0.0401519399);</t>
  </si>
  <si>
    <t>(BRARP:0.00542593,(((((((((((((TRIUA:0.019466,AEGTA:0.0157169)100:0.00295514,WHEAT:0.0024147)100:0.00936516,HORVD:0.0130741)100:0.0383601,BRADI:0.0353649)100:0.0411489,((ORYLO:0.0170838,(ORYNI:0.00294778,ORYRU:0.00313207)100:0.00363951)100:0.00853657,ORYPU:0.0128487)100:0.0496976)100:0.0123354,(ERATE:0.0540137,((SORBI:0.0166092,MAIZE:0.027835)100:0.0205459,SETIT:0.0280731)100:0.0180159)100:0.0198261)100:0.141914,(MUSAM:8.545e-07,MUSAC:8.545e-07)100:0.120167)100:0.0612167,(AMBTC:0.145547,(SELML:0.241417,((KLEFL:0.266807,CHLVA:0.503712)100:0.127265,PHYPA:0.221205)100:0.0484726)100:0.169485)100:0.045186)100:0.0559062,(SOLLC:0.0120984,SOLTU:0.0105959)100:0.13459)100:0.0216308,VITVI:0.0891381)100:0.0213288,((MANES:0.0708108,POPTR:0.0864281)100:0.0321741,(THECC:0.0395662,GOSHI:0.0554116)100:0.0576649)93:0.015386)93:0.0213104,(LOTJA:0.0668368,MEDTR:0.0795949)100:0.0790456)100:0.148392,(ARAAL:0.0438628,(ARALY:0.0138936,ARATH:0.0405078)100:0.0245883)88:0.00996007)100:0.0374033,(BRANA:0.00193194,BRAOL:0.00602635)76:0.00262153);</t>
  </si>
  <si>
    <t>(ARAAL:0.0344024778,(((((MEDTR:0.0653231419,LOTJA:0.0566622086)100:0.0723433635,(((((((CHLVA:0.3269054037,KLEFL:0.2003816372)100:0.0993227564,PHYPA:0.1647373052)100:0.0408071290,SELML:0.1918372562)100:0.1481326601,AMBTC:0.1163107466)100:0.0384567872,(((((ORYLO:0.0121196300,(ORYRU:0.0021616085,ORYNI:0.0014581140)100:0.0027110243)100:0.0058271042,ORYPU:0.0089106913)100:0.0389305615,(BRADI:0.0306673297,(((AEGTA:0.0115796690,TRIUA:0.0165011685)100:0.0031731256,WHEAT:0.0010754068)100:0.0073667301,HORVD:0.0132364341)100:0.0301530767)100:0.0326064456)100:0.0100059678,(((MAIZE:0.0226561853,SORBI:0.0138339531)100:0.0169223849,SETIT:0.0236247384)100:0.0147126116,ERATE:0.0445417278)100:0.0168099416)100:0.1174659555,MUSAM:0.0995305963)100:0.0488028653)100:0.0458495384,(SOLTU:0.0082727812,SOLLC:0.0098311253)100:0.1111661777)100:0.0178557283,VITVI:0.0735026581)100:0.0144339220)56:0.0129196361,(MANES:0.0565806690,POPTR:0.0703320108)100:0.0251716381)56:0.0141694447,(GOSHI:0.0430569764,THECC:0.0318055850)100:0.0400489089)100:0.1237333283,ARATH:0.0656996654)93:0.0089875941,((BRAOL:0.0048167558,BRANA:0.0016653226)79:0.0019450500,BRARP:0.0043690655)100:0.0335173374);</t>
  </si>
  <si>
    <t>(CHLVA:0.3249898735,((((((((((BRARP:0.0041327680,(BRAOL:0.0049556204,BRANA:0.0015069822)69:0.0020247013)100:0.0315629673,(1_nan:0.0470985990,ARAAL:0.0316555423)100:0.0107078240)100:0.1237601101,(LOTJA:0.0551526529,MEDTR:0.0646071196)100:0.0650902923)94:0.0185134261,((POPTR:0.0699754406,MANES:0.0573809236)100:0.0262906635,(GOSHI:0.0450844869,THECC:0.0319665626)100:0.0463485718)94:0.0121542713)100:0.0173464472,VITVI:0.0738385160)100:0.0178890425,(SOLLC:0.0100444009,SOLTU:0.0084481515)100:0.1113540007)100:0.0462341012,((((((ORYNI:0.0018066890,ORYRU:0.0020656269)100:0.0024006951,ORYLO:0.0127823364)100:0.0056624715,ORYPU:0.0089467567)100:0.0378770200,((HORVD:0.0107439485,((TRIUA:0.0123034668,AEGTA:0.0113182447)86:0.0020188915,WHEAT:0.0020387482)100:0.0068588520)100:0.0295627582,BRADI:0.0291223514)100:0.0330316507)100:0.0101033808,(ERATE:0.0421424505,(SETIT:0.0225666687,(SORBI:0.0140925598,MAIZE:0.0217754886)100:0.0161965673)100:0.0143480102)100:0.0158077561)100:0.1172561624,(MUSAC:0.0000012372,MUSAM:0.0000012372)100:0.0985826515)100:0.0518733498)100:0.0406337925,AMBTC:0.1177242559)100:0.1470585025,SELML:0.1969317920)100:0.0413148046,PHYPA:0.1699451448)100:0.0975893031,KLEFL:0.2025479729);</t>
  </si>
  <si>
    <t>(TRIUA:0.0194674,(((((((((((((BRARP:0.00548116,(BRANA:0.00192016,BRAOL:0.00601345)70:0.00256819)100:0.0365066,(ARAAL:0.0398757,ARATH:0.0618284)100:0.0117259)100:0.148076,(LOTJA:0.0668656,MEDTR:0.0795696)100:0.0788902)94:0.0212243,((MANES:0.0708058,POPTR:0.086425)100:0.0321853,(THECC:0.0395512,GOSHI:0.0554004)100:0.0576285)94:0.0153776)100:0.021277,VITVI:0.0892224)100:0.0215896,(SOLLC:0.0121034,SOLTU:0.0105922)100:0.134551)100:0.0558639,(AMBTC:0.145535,(SELML:0.241406,((KLEFL:0.266793,CHLVA:0.503702)100:0.127258,PHYPA:0.22125)100:0.0484569)100:0.169452)100:0.0451855)100:0.0612161,(MUSAM:8.545e-07,MUSAC:8.545e-07)100:0.12016)100:0.141912,(ERATE:0.0540097,((SORBI:0.0166098,MAIZE:0.0278322)100:0.0205427,SETIT:0.028077)100:0.0180154)100:0.0198202)100:0.0123474,((ORYLO:0.0170839,(ORYNI:0.00294799,ORYRU:0.00313207)100:0.00363949)100:0.00853728,ORYPU:0.0128474)100:0.0496967)100:0.041147,BRADI:0.0353674)100:0.0383569,HORVD:0.0130772)100:0.00936238,WHEAT:0.00241415)100:0.0029554,AEGTA:0.0157162);</t>
  </si>
  <si>
    <t>(HORVD:0.0129081027,(((((((((CHLVA:0.3168352307,KLEFL:0.2028462985)100:0.0974334244,PHYPA:0.1669243456)100:0.0401233524,SELML:0.1937443292)100:0.1497517024,AMBTC:0.1181120315)100:0.0397182670,(((((ARATH:0.0724887505,((BRANA:0.0017016667,BRARP:0.0058201356)74:0.0017182203,BRAOL:0.0035117731)100:0.0344105517)100:0.1182573950,(LOTJA:0.0554922823,MEDTR:0.0679408404)100:0.0648486808)97:0.0191909995,((THECC:0.0316937385,GOSHI:0.0436475811)100:0.0465817758,(MANES:0.0572987539,POPTR:0.0694852640)100:0.0253304180)97:0.0124445284)100:0.0161159016,VITVI:0.0745086528)100:0.0176987612,(SOLTU:0.0083301511,SOLLC:0.0099716226)100:0.1132400905)100:0.0462943591)100:0.0495313735,MUSAM:0.1005156698)100:0.1201041173,(((MAIZE:0.0224920845,SORBI:0.0137286526)100:0.0168416340,SETIT:0.0231530537)100:0.0142209033,ERATE:0.0445319775)100:0.0168138089)100:0.0100472513,((ORYLO:0.0121578377,(ORYRU:0.0021666352,ORYNI:0.0020629496)100:0.0026340341)100:0.0056963012,ORYPU:0.0089857161)100:0.0381895343)100:0.0331472184,BRADI:0.0304038508)100:0.0298401217,((AEGTA:0.0122095466,TRIUA:0.0157382764)100:0.0027331891,WHEAT:0.0010670143)100:0.0077204765);</t>
  </si>
  <si>
    <t>(CHLVA:0.3189555877,(((((((((((TRIUA:0.0123543340,AEGTA:0.0113454638)86:0.0020103330,WHEAT:0.0020484211)100:0.0070344664,HORVD:0.0107153277)100:0.0294297216,BRADI:0.0291290428)100:0.0332807610,(((ORYRU:0.0020166583,ORYNI:0.0017845166)100:0.0024849701,ORYLO:0.0127472406)100:0.0056287160,ORYPU:0.0090119340)100:0.0379759383)100:0.0101625083,(((MAIZE:0.0218664101,SORBI:0.0137501139)100:0.0164195024,SETIT:0.0226277717)100:0.0144771989,ERATE:0.0424461608)100:0.0158740927)100:0.1174494438,(MUSAC:0.0000012388,MUSAM:0.0000012388)100:0.0990717494)100:0.0523285105,((VITVI:0.0739267130,(((MANES:0.0577106811,POPTR:0.0707377140)100:0.0266324277,(GOSHI:0.0452207011,THECC:0.0325279713)100:0.0467198187)87:0.0122988128,((2_nan:0.0483482454,((BRAOL:0.0050056573,BRANA:0.0015368156)58:0.0020641961,BRARP:0.0040489582)100:0.0289882900)100:0.1240755145,(LOTJA:0.0557526977,MEDTR:0.0645215210)100:0.0649898489)87:0.0186412417)100:0.0173055332)100:0.0178936786,(SOLTU:0.0086677693,SOLLC:0.0100569805)100:0.1118194016)100:0.0464510345)100:0.0406996061,AMBTC:0.1185140545)100:0.1462300856,SELML:0.1992261940)100:0.0412036849,PHYPA:0.1699721115)100:0.1000369750,KLEFL:0.2012545820);</t>
  </si>
  <si>
    <t>(TRIUA:0.0194676,((((((((((((((BRARP:0.00728341,BRANA:0.00199903)59:0.00228303,BRAOL:0.00425982)100:0.0349204,ARATH:0.0629017)100:0.146214,(LOTJA:0.066777,MEDTR:0.079628)100:0.0781445)98:0.0215514,((MANES:0.0708053,POPTR:0.0863855)100:0.0321933,(THECC:0.0395918,GOSHI:0.0553349)100:0.0576184)98:0.0156253)100:0.021018,VITVI:0.0891879)100:0.0215407,(SOLLC:0.0121119,SOLTU:0.0105801)100:0.134542)100:0.055813,(AMBTC:0.145537,(SELML:0.241424,((KLEFL:0.266772,CHLVA:0.503677)100:0.127209,PHYPA:0.221239)100:0.0484462)100:0.169384)100:0.0452)100:0.0611592,(MUSAM:8.545e-07,MUSAC:8.545e-07)100:0.120167)100:0.141883,(ERATE:0.054007,((SORBI:0.0166116,MAIZE:0.0278299)100:0.0205429,SETIT:0.0280702)100:0.0180123)100:0.0198139)100:0.0123503,((ORYLO:0.0170833,(ORYNI:0.00294822,ORYRU:0.00313142)100:0.00364044)100:0.00853823,ORYPU:0.0128475)100:0.0497109)100:0.0411437,BRADI:0.0353748)100:0.0383509,HORVD:0.0130756)100:0.00936269,WHEAT:0.0024141)100:0.0029553,AEGTA:0.0157157);</t>
  </si>
  <si>
    <t>(MEDTR:0.0742851578,((((((((CHLVA:0.3902776164,KLEFL:0.2292871128)100:0.1070951942,PHYPA:0.1916514344)100:0.0432496783,SELML:0.2189259674)100:0.1612953069,AMBTC:0.1306367317)100:0.0419214544,(MUSAM:0.1100714504,((((HORVD:0.0146484357,((TRIUA:0.0170173513,AEGTA:0.0123543357)100:0.0027456667,WHEAT:0.0008938440)100:0.0087010163)100:0.0327396454,BRADI:0.0328999177)100:0.0352537084,(((ORYRU:0.0021839010,ORYNI:0.0022724359)100:0.0025258835,ORYLO:0.0124326826)100:0.0067906748,ORYPU:0.0097304248)100:0.0425631959)100:0.0108630017,(((SORBI:0.0151691793,MAIZE:0.0242921487)100:0.0196770654,SETIT:0.0266262175)100:0.0156511763,ERATE:0.0485651514)100:0.0176257986)100:0.1316885306)100:0.0554576008)100:0.0524167721,(SOLLC:0.0107712080,SOLTU:0.0090102402)100:0.1232134165)100:0.0199308856,VITVI:0.0812312543)100:0.0161108363,((MANES:0.0660143209,POPTR:0.0769897146)100:0.0274640340,((THECC:0.0355945243,GOSHI:0.0491292403)100:0.0425770437,ARATH:0.2031424321)59:0.0145684376)59:0.0145808140)100:0.0829352524,LOTJA:0.0584882198);</t>
  </si>
  <si>
    <t>(CHLVA:0.3280721610,(((((((((LOTJA:0.0553842423,MEDTR:0.0654079523)100:0.0579863362,3_nan:0.1097511201)82:0.0172592309,((MANES:0.0578352922,POPTR:0.0709801134)100:0.0259126440,(THECC:0.0322369286,GOSHI:0.0452575208)100:0.0470088896)82:0.0136945120)100:0.0156313777,VITVI:0.0728534485)100:0.0185553891,(SOLLC:0.0102927081,SOLTU:0.0086446346)100:0.1125449329)100:0.0470569654,((((((ORYNI:0.0017113918,ORYRU:0.0020366501)100:0.0024305517,ORYLO:0.0127760819)100:0.0056178043,ORYPU:0.0091349169)100:0.0380382142,((((TRIUA:0.0124556415,AEGTA:0.0103078824)90:0.0019444294,WHEAT:0.0019948527)100:0.0069682634,HORVD:0.0106868256)100:0.0296482109,BRADI:0.0291754573)100:0.0332905275)100:0.0099845510,(((SORBI:0.0140884904,MAIZE:0.0225794437)100:0.0162908607,SETIT:0.0230566454)100:0.0144184545,ERATE:0.0428384676)100:0.0159244009)100:0.1174381343,(MUSAC:0.0000012373,MUSAM:0.0000012373)100:0.0993025682)100:0.0518663565)100:0.0412851216,AMBTC:0.1185234812)100:0.1492813908,SELML:0.2080901346)100:0.0427501954,PHYPA:0.1739153707)100:0.0967921637,KLEFL:0.2075438424);</t>
  </si>
  <si>
    <t>(TRIUA:0.0194614,((((((ORYLO:0.0170739,(ORYNI:0.00294626,ORYRU:0.00313345)100:0.00364287)100:0.00853637,ORYPU:0.012842)100:0.0496862,((ERATE:0.0539846,((SORBI:0.0166086,MAIZE:0.0278295)100:0.0205454,SETIT:0.0280629)100:0.0180054)100:0.0198168,((MUSAM:8.545e-07,MUSAC:8.545e-07)100:0.120011,(((SOLLC:0.0121464,SOLTU:0.010542)100:0.134266,(((LOTJA:0.0665048,MEDTR:0.080405)100:0.0881915,((MANES:0.0706101,POPTR:0.0863961)100:0.0315055,((THECC:0.0397674,GOSHI:0.0550398)100:0.0459427,ARATH:0.184431)99:0.0145224)99:0.0173494)100:0.018945,VITVI:0.0876989)100:0.0219326)100:0.0557285,(AMBTC:0.145118,(SELML:0.241312,((KLEFL:0.266636,CHLVA:0.503708)100:0.127226,PHYPA:0.221217)100:0.0484898)100:0.169585)100:0.0451259)100:0.0610157)100:0.141605)100:0.0122932)100:0.0411384,BRADI:0.035371)100:0.0383434,HORVD:0.0130724)100:0.00936423,WHEAT:0.00241587)100:0.00295178,AEGTA:0.0157117);</t>
  </si>
  <si>
    <t>(TRIUA:0.0165077453,(((((((((((CHLVA:0.3806894988,KLEFL:0.2258144254)100:0.1046179685,PHYPA:0.1941109651)100:0.0446571386,SELML:0.2184850304)100:0.1610151638,AMBTC:0.1336113521)100:0.0429710946,((VITVI:0.0825188210,((POPTR:0.0794788219,MANES:0.0676391237)100:0.0276903770,(ARATH:0.2072398531,(THECC:0.0365814798,GOSHI:0.0509731044)100:0.0438596261)100:0.0148651638)100:0.0232665770)100:0.0219319505,(SOLLC:0.0108494496,SOLTU:0.0091158373)100:0.1257969395)100:0.0544601806)100:0.0557730476,MUSAM:0.1109830016)100:0.1342855543,(ERATE:0.0493587381,((MAIZE:0.0250342866,SORBI:0.0160374292)100:0.0203470444,SETIT:0.0278322927)100:0.0167421364)100:0.0178631992)100:0.0110414340,(((ORYNI:0.0023492639,ORYRU:0.0024457599)100:0.0028979863,ORYLO:0.0125617930)100:0.0069712250,ORYPU:0.0104846821)100:0.0437875927)100:0.0357021789,BRADI:0.0341302171)100:0.0338634737,HORVD:0.0156350901)100:0.0089580155,WHEAT:0.0011673929)100:0.0036148997,AEGTA:0.0140568834);</t>
  </si>
  <si>
    <t>(TRIUA:0.0132807016,(((((((((((4_nan:0.1175646995,(GOSHI:0.0453104977,THECC:0.0324010615)100:0.0355584846)99:0.0130788642,(MANES:0.0576808933,POPTR:0.0717063441)100:0.0256850090)100:0.0215497339,VITVI:0.0720363010)100:0.0198730507,(SOLTU:0.0086358713,SOLLC:0.0102488516)100:0.1123959624)100:0.0474583897,((((CHLVA:0.3337627021,KLEFL:0.2096659575)100:0.0939881095,PHYPA:0.1737076757)100:0.0421783033,SELML:0.2097995378)100:0.1504915241,AMBTC:0.1196325271)100:0.0410169940)100:0.0519071961,(MUSAM:0.0000012385,MUSAC:0.0000012385)100:0.0993187344)100:0.1176331018,((SETIT:0.0232295684,(MAIZE:0.0226963901,SORBI:0.0142842871)100:0.0164721814)100:0.0146092585,ERATE:0.0430116338)100:0.0158613685)100:0.0100124265,((ORYLO:0.0130382517,(ORYRU:0.0020248498,ORYNI:0.0017605261)100:0.0024535671)100:0.0055868527,ORYPU:0.0090373738)100:0.0381543067)100:0.0334042524,BRADI:0.0294712916)100:0.0294850562,HORVD:0.0107007032)100:0.0070222935,WHEAT:0.0020427074)86:0.0019107863,AEGTA:0.0102187490);</t>
  </si>
  <si>
    <t>(TRIUA:0.0194676,((((((ORYLO:0.0170662,(ORYNI:0.00294817,ORYRU:0.00313312)100:0.00364202)100:0.00852887,ORYPU:0.0128383)100:0.0496099,((ERATE:0.0539503,((SORBI:0.0166101,MAIZE:0.0278098)100:0.0205222,SETIT:0.0280731)100:0.0179823)100:0.0197116,((MUSAM:8.545e-07,MUSAC:8.545e-07)100:0.120057,(((SOLLC:0.012098,SOLTU:0.0105817)100:0.133882,(((MANES:0.0701259,POPTR:0.0866863)100:0.0309891,((THECC:0.0396124,GOSHI:0.0550593)100:0.0453024,ARATH:0.18123)100:0.0149833)100:0.0267709,VITVI:0.0864107)100:0.0231491)100:0.0555948,(AMBTC:0.145101,(SELML:0.241273,((KLEFL:0.266576,CHLVA:0.503576)100:0.127128,PHYPA:0.221255)100:0.048445)100:0.169429)100:0.0451394)100:0.0606642)100:0.140969)100:0.0123756)100:0.0411603,BRADI:0.035358)100:0.0383516,HORVD:0.0130756)100:0.00935876,WHEAT:0.00241627)100:0.00295237,AEGTA:0.0157007);</t>
  </si>
  <si>
    <t>(VITVI:0.0873332,(((((((ORYLO:0.0170651,(ORYNI:0.0029478,ORYRU:0.00313373)100:0.00364113)100:0.0085188,ORYPU:0.0128512)100:0.0496327,((((TRIUA:0.0194665,AEGTA:0.0157028)100:0.00295376,WHEAT:0.00241656)100:0.00935923,HORVD:0.0130763)100:0.0383347,BRADI:0.0353749)100:0.0411382)100:0.0123833,(ERATE:0.0539774,((SORBI:0.0166068,MAIZE:0.0278233)100:0.0205332,SETIT:0.0280644)100:0.0179973)100:0.0197098)100:0.141133,(MUSAM:8.545e-07,MUSAC:8.545e-07)100:0.120162)100:0.0607879,(AMBTC:0.145367,(SELML:0.241306,((KLEFL:0.266737,CHLVA:0.503538)100:0.127082,PHYPA:0.221228)100:0.0485108)100:0.169376)100:0.0451062)100:0.0556368,(SOLLC:0.0120879,SOLTU:0.0105939)100:0.13398)100:0.0226001,((MANES:0.0703937,POPTR:0.0868387)100:0.0314628,(ARATH:0.183962,(THECC:0.0399061,GOSHI:0.0547674)100:0.050008)100:0.0163427)100:0.025588);</t>
  </si>
  <si>
    <t>(BRADI:0.0356521928,(HORVD:0.0159497578,((AEGTA:0.0132612627,TRIUA:0.0167611122)100:0.0038303314,WHEAT:0.0010823307)100:0.0094577825)100:0.0347043395,(((ORYLO:0.0136959537,(ORYNI:0.0023129689,ORYRU:0.0023067595)100:0.0028087944)100:0.0071546959,ORYPU:0.0110280712)100:0.0453818880,(((((((CHLVA:0.3596118644,KLEFL:0.2301548793)100:0.1076704971,PHYPA:0.1974618136)100:0.0452337521,SELML:0.2215323767)100:0.1630429852,AMBTC:0.1374856492)100:0.0432933728,((ARATH:0.2088288192,(SOLTU:0.0097891880,SOLLC:0.0120760006)100:0.1172196737)52:0.0218085228,VITVI:0.0919994392)100:0.0535437438)100:0.0565674027,MUSAM:0.1152944062)100:0.1351756933,((SETIT:0.0287096838,(MAIZE:0.0258197008,SORBI:0.0163323400)100:0.0209854049)100:0.0170654735,ERATE:0.0528186684)100:0.0184128590)100:0.0111269962)100:0.0361731491);</t>
  </si>
  <si>
    <t>(AMBTC:0.1198570202,(((CHLVA:0.3281457181,KLEFL:0.2067345693)100:0.0956673281,PHYPA:0.1705401761)100:0.0425379428,SELML:0.2037048267)100:0.1480128909,(((5_nan:0.1094712268,(SOLLC:0.0102570478,SOLTU:0.0089305046)100:0.0930596826)99:0.0208601633,VITVI:0.0774972963)100:0.0464497880,(((((HORVD:0.0108821701,(WHEAT:0.0020230058,(TRIUA:0.0130790779,AEGTA:0.0116265215)93:0.0021148248)100:0.0072198722)100:0.0299473936,BRADI:0.0297818126)100:0.0338908651,(ORYPU:0.0090966761,((ORYRU:0.0020657431,ORYNI:0.0017659090)100:0.0024716752,ORYLO:0.0135686626)100:0.0055881408)100:0.0384711844)100:0.0101401844,(((MAIZE:0.0231839117,SORBI:0.0143677603)100:0.0166310906,SETIT:0.0233495712)100:0.0147635624,ERATE:0.0427284064)100:0.0159579133)100:0.1174010726,(MUSAM:0.0000012366,MUSAC:0.0000012366)100:0.1005962752)100:0.0512732572)100:0.0400951445);</t>
  </si>
  <si>
    <t>(TRIUA:0.0194711,((((((ORYLO:0.0170691,(ORYNI:0.00294655,ORYRU:0.00313477)100:0.00363699)100:0.00852649,ORYPU:0.0128435)100:0.0495677,((ERATE:0.0539616,((SORBI:0.0166017,MAIZE:0.0278119)100:0.0205405,SETIT:0.0280245)100:0.0179594)100:0.0196538,((MUSAM:8.545e-07,MUSAC:8.545e-07)100:0.120597,((((SOLLC:0.01191,SOLTU:0.0107501)100:0.113925,ARATH:0.170808)98:0.0235886,VITVI:0.0900513)100:0.0546152,(AMBTC:0.145552,(SELML:0.241118,((KLEFL:0.266918,CHLVA:0.503191)100:0.127132,PHYPA:0.220706)100:0.0483811)100:0.168272)100:0.0440314)100:0.0596719)100:0.138784)100:0.0122952)100:0.041087,BRADI:0.0353366)100:0.0383133,HORVD:0.0130746)100:0.00935132,WHEAT:0.00241521)100:0.00295349,AEGTA:0.0156866);</t>
  </si>
  <si>
    <t>(TRIUA:0.0175556813,(((((ORYPU:0.0110787131,(ORYLO:0.0138713628,(ORYRU:0.0023012870,ORYNI:0.0023403644)100:0.0028392235)100:0.0072190980)100:0.0459256886,(((((((CHLVA:0.3615035917,KLEFL:0.2261243128)100:0.1065002393,PHYPA:0.1960393268)100:0.0450026359,SELML:0.2203797871)100:0.1565222671,AMBTC:0.1431285842)100:0.0413559460,(ARATH:0.2038116147,(SOLTU:0.0101496067,SOLLC:0.0119266402)100:0.1222817413)100:0.0512773148)100:0.0557749999,MUSAM:0.1194534184)100:0.1309509666,(((MAIZE:0.0257719875,SORBI:0.0163391844)100:0.0210356912,SETIT:0.0285923086)100:0.0172315376,ERATE:0.0530345750)100:0.0184607448)100:0.0113948060)100:0.0362045373,BRADI:0.0361399277)100:0.0350225059,HORVD:0.0163720962)100:0.0095121596,WHEAT:0.0010878226)100:0.0040192497,AEGTA:0.0143799022);</t>
  </si>
  <si>
    <t>(KLEFL:0.1997454323,CHLVA:0.3238876457,(PHYPA:0.1695057536,((((6_nan:0.1006043765,(SOLTU:0.0093175234,SOLLC:0.0100724847)100:0.0941607759)100:0.0484497435,(((((((TRIUA:0.0130811963,AEGTA:0.0116352358)78:0.0018560728,WHEAT:0.0020217141)100:0.0071480270,HORVD:0.0109670885)100:0.0303092328,BRADI:0.0300811408)100:0.0339859705,(ORYPU:0.0092124635,((ORYNI:0.0018000572,ORYRU:0.0019764358)100:0.0025745812,ORYLO:0.0127291888)100:0.0057530216)100:0.0390416251)100:0.0103958492,(((MAIZE:0.0233207102,SORBI:0.0144997165)100:0.0167656285,SETIT:0.0234942420)100:0.0149333437,ERATE:0.0430876001)100:0.0160568710)100:0.1148591331,(MUSAC:0.0000012318,MUSAM:0.0000012318)100:0.1043380140)100:0.0513118019)100:0.0384734300,AMBTC:0.1247992705)100:0.1449318360,SELML:0.2022230188)100:0.0419712058)100:0.0976735613);</t>
  </si>
  <si>
    <t>(TRIUA:0.0194694,((((((ORYLO:0.0170706,(ORYNI:0.00294574,ORYRU:0.00313515)100:0.00364161)100:0.00852034,ORYPU:0.0128434)100:0.0495385,((ERATE:0.0539489,((SORBI:0.0165865,MAIZE:0.0278196)100:0.0205577,SETIT:0.0280128)100:0.0179652)100:0.019552,((MUSAM:8.545e-07,MUSAC:8.545e-07)100:0.123405,(((SOLLC:0.011797,SOLTU:0.0108557)100:0.108983,ARATH:0.167057)100:0.0588428,(AMBTC:0.14922,(SELML:0.241337,((KLEFL:0.267146,CHLVA:0.502327)100:0.126113,PHYPA:0.221637)100:0.0477076)100:0.164071)100:0.0426153)100:0.0581236)100:0.134954)100:0.0123425)100:0.041117,BRADI:0.0353976)100:0.038245,HORVD:0.0130818)100:0.00933868,WHEAT:0.00241949)100:0.00295159,AEGTA:0.0156842);</t>
  </si>
  <si>
    <t>(SORBI:0.0139592353,(((((((SELML:0.1974453797,((KLEFL:0.1979007001,CHLVA:0.3148760007)100:0.0990330650,PHYPA:0.1694411755)100:0.0411330557)100:0.1462169488,AMBTC:0.1184198236)100:0.0406526995,((((((BRARP:0.0041410708,(BRAOL:0.0049157392,BRANA:0.0015288556)62:0.0019271878)100:0.0302723459,((ARALY:0.0099120381,0_pac:0.1012982123)100:0.0208700022,ARAAL:0.0373563423)69:0.0085057346)100:0.1249266832,(LOTJA:0.0552615774,MEDTR:0.0637010269)100:0.0650634141)89:0.0182260275,((POPTR:0.0704711223,MANES:0.0573763905)100:0.0261713591,(THECC:0.0323179178,GOSHI:0.0450317394)100:0.0464234237)89:0.0121842303)100:0.0170890545,VITVI:0.0733614880)100:0.0175194429,(SOLTU:0.0086552111,SOLLC:0.0100160535)100:0.1114670039)100:0.0461298110)100:0.0517714940,(MUSAM:0.0000012404,MUSAC:0.0000012404)100:0.0986126145)100:0.1171406576,(((ORYLO:0.0130541251,(ORYNI:0.0017888823,ORYRU:0.0020116815)100:0.0023597062)100:0.0056837895,ORYPU:0.0088975804)100:0.0379168141,(((WHEAT:0.0020354629,(AEGTA:0.0110411266,TRIUA:0.0122813651)93:0.0019905443)100:0.0070671870,HORVD:0.0106594585)100:0.0295092945,BRADI:0.0290366377)100:0.0330712149)100:0.0099637400)100:0.0159813360,ERATE:0.0425268738)100:0.0143933557,SETIT:0.0228373571)100:0.0162271081,MAIZE:0.0223546035);</t>
  </si>
  <si>
    <t>(TRIUA:0.0194658,(((((((((((((ARATH:0.123543,ARALY:0.0094284)100:0.0226608,((BRARP:0.00539615,(BRANA:0.00194586,BRAOL:0.00601621)80:0.0026278)100:0.0424848,ARAAL:0.043673)64:0.009638)100:0.148757,(LOTJA:0.0667797,MEDTR:0.0796269)100:0.0791042)100:0.0212911,((MANES:0.0707828,POPTR:0.0864376)100:0.0322102,(THECC:0.0395619,GOSHI:0.0554118)100:0.0576191)100:0.0154506)100:0.0212791,VITVI:0.0890705)100:0.0216662,(SOLLC:0.0120956,SOLTU:0.0105986)100:0.134551)100:0.0559267,(AMBTC:0.145539,(SELML:0.24142,((KLEFL:0.266816,CHLVA:0.503695)100:0.127259,PHYPA:0.221201)100:0.0484723)100:0.169492)100:0.0451579)100:0.0612301,(MUSAM:8.545e-07,MUSAC:8.545e-07)100:0.120173)100:0.141902,(ERATE:0.0540152,((SORBI:0.0166079,MAIZE:0.027837)100:0.0205494,SETIT:0.0280692)100:0.0180127)100:0.0198414)100:0.0123176,((ORYLO:0.0170834,(ORYNI:0.00294782,ORYRU:0.00313225)100:0.00364047)100:0.00853716,ORYPU:0.0128472)100:0.0496946)100:0.0411512,BRADI:0.035359)100:0.0383647,HORVD:0.0130742)100:0.00936492,WHEAT:0.00241473)100:0.00295498,AEGTA:0.0157169);</t>
  </si>
  <si>
    <t>(CHLVA:0.3442181856,(((((((((((BRARP:0.0041246021,(BRAOL:0.0050791284,BRANA:0.0015669807)88:0.0020640395)100:0.0352001045,ARAAL:0.0384347964)72:0.0089989757,1_pac:0.1205582942)100:0.1134839327,(LOTJA:0.0564359820,MEDTR:0.0653572061)100:0.0658579177)97:0.0187159323,((MANES:0.0584689377,POPTR:0.0713820209)100:0.0269144688,(GOSHI:0.0459441252,THECC:0.0328075327)100:0.0473814651)97:0.0129100717)100:0.0173488165,VITVI:0.0747243533)100:0.0182501575,(SOLLC:0.0102201023,SOLTU:0.0086517324)100:0.1133848183)100:0.0471803231,(((((SORBI:0.0141762196,MAIZE:0.0223536337)100:0.0166668115,SETIT:0.0231012061)100:0.0146875535,ERATE:0.0430637249)100:0.0161207025,(((ORYLO:0.0132026944,(ORYRU:0.0021154042,ORYNI:0.0018035513)100:0.0024564888)100:0.0058277553,ORYPU:0.0092949335)100:0.0388022513,((HORVD:0.0107927937,((TRIUA:0.0122367203,AEGTA:0.0118667534)86:0.0019550379,WHEAT:0.0020726518)100:0.0070680202)100:0.0299382287,BRADI:0.0298106154)100:0.0334590502)100:0.0101959169)100:0.1198459488,(MUSAC:0.0000012298,MUSAM:0.0000012298)100:0.0999789822)100:0.0528129608)100:0.0411865923,AMBTC:0.1202166954)100:0.1482042827,SELML:0.1998141676)100:0.0413268827,PHYPA:0.1720152701)100:0.1014941293,KLEFL:0.2030291144);</t>
  </si>
  <si>
    <t>(BRARP:0.00536335,(((((((((((((TRIUA:0.0194669,AEGTA:0.0157163)100:0.00295537,WHEAT:0.00241412)100:0.00936281,HORVD:0.0130769)100:0.0383577,BRADI:0.0353681)100:0.0411417,((ORYLO:0.0170836,(ORYNI:0.00294803,ORYRU:0.00313203)100:0.0036403)100:0.00853921,ORYPU:0.012845)100:0.0497035)100:0.0123527,(ERATE:0.0540026,((SORBI:0.01661,MAIZE:0.0278318)100:0.0205411,SETIT:0.0280764)100:0.0180188)100:0.0198125)100:0.141888,(MUSAM:8.545e-07,MUSAC:8.545e-07)100:0.120178)100:0.0612405,(AMBTC:0.145523,(SELML:0.24144,((KLEFL:0.266787,CHLVA:0.503697)100:0.12725,PHYPA:0.221257)100:0.0484289)100:0.169449)100:0.045164)100:0.0558245,(SOLLC:0.0121066,SOLTU:0.0105885)100:0.134603)100:0.0215646,VITVI:0.0891867)100:0.0211913,((MANES:0.0708133,POPTR:0.0864208)100:0.0321759,(THECC:0.039558,GOSHI:0.0553888)100:0.0576363)100:0.015541)100:0.0214818,(LOTJA:0.0667655,MEDTR:0.079665)100:0.0784214)100:0.14373,(ARATH:0.148766,ARAAL:0.0350481)91:0.0094349)100:0.0414738,(BRANA:0.0019377,BRAOL:0.00599734)81:0.00264678);</t>
  </si>
  <si>
    <t>(SORBI:0.0139305419,(((((((((CHLVA:0.3236125321,KLEFL:0.2019663186)100:0.1002854715,PHYPA:0.1731305210)100:0.0410525164,SELML:0.1982415778)100:0.1468154555,AMBTC:0.1205545542)100:0.0411145149,(((((2_pac:0.1084029546,(BRARP:0.0041091573,(BRANA:0.0015431572,BRAOL:0.0051165397)75:0.0019178630)100:0.0280098056)100:0.1222747500,(LOTJA:0.0563340031,MEDTR:0.0654563597)100:0.0646938043)96:0.0195588063,((GOSHI:0.0456220707,THECC:0.0328217940)100:0.0471702316,(POPTR:0.0716953042,MANES:0.0588745414)100:0.0268787240)96:0.0126253706)100:0.0173538702,VITVI:0.0743189265)100:0.0181501165,(SOLTU:0.0086815844,SOLLC:0.0101853106)100:0.1136296568)100:0.0471692991)100:0.0522970048,(MUSAC:0.0000012317,MUSAM:0.0000012317)100:0.0999731849)100:0.1192068137,(((((TRIUA:0.0124632058,AEGTA:0.0115354179)87:0.0020205991,WHEAT:0.0020991473)100:0.0071425017,HORVD:0.0108375297)100:0.0299664139,BRADI:0.0294610109)100:0.0338272537,(ORYPU:0.0092619364,((ORYRU:0.0020123376,ORYNI:0.0018177667)100:0.0025038250,ORYLO:0.0136782526)100:0.0058200189)100:0.0386450987)100:0.0101792108)100:0.0161082181,ERATE:0.0433099214)100:0.0146308777,SETIT:0.0231867214)100:0.0167752690,MAIZE:0.0225520006);</t>
  </si>
  <si>
    <t>(ARATH:0.153825,((((((((((((TRIUA:0.019467,AEGTA:0.0157156)100:0.00295524,WHEAT:0.00241413)100:0.00936355,HORVD:0.0130754)100:0.0383523,BRADI:0.0353737)100:0.0411448,((ORYLO:0.0170835,(ORYNI:0.00294827,ORYRU:0.00313178)100:0.00363972)100:0.00853757,ORYPU:0.0128482)100:0.0497145)100:0.0123583,(ERATE:0.0539985,((SORBI:0.0166114,MAIZE:0.0278292)100:0.0205425,SETIT:0.0280713)100:0.0180145)100:0.0198006)100:0.141884,(MUSAM:8.545e-07,MUSAC:8.545e-07)100:0.120158)100:0.0611681,(AMBTC:0.145532,(SELML:0.241449,((KLEFL:0.266762,CHLVA:0.503679)100:0.127229,PHYPA:0.221261)100:0.0484193)100:0.169392)100:0.0451831)100:0.0557584,(SOLLC:0.0121221,SOLTU:0.0105714)100:0.134586)100:0.0215353,VITVI:0.0891866)100:0.0209631,((MANES:0.0708531,POPTR:0.0863649)100:0.0321637,(THECC:0.0395962,GOSHI:0.0553151)100:0.0575824)100:0.0156786)100:0.0224591,(LOTJA:0.066744,MEDTR:0.0796139)100:0.0771736)100:0.142094,(BRARP:0.00526841,(BRANA:0.00183561,BRAOL:0.00608473)67:0.00265641)100:0.0338492);</t>
  </si>
  <si>
    <t>(3_pac:0.1645264849,((((((CHLVA:0.3295308805,KLEFL:0.2092937162)100:0.0996815852,PHYPA:0.1760731961)100:0.0425455515,SELML:0.2094963088)100:0.1503413022,AMBTC:0.1212742552)100:0.0415897764,(((((SORBI:0.0142923444,MAIZE:0.0228540537)100:0.0164282137,SETIT:0.0233499734)100:0.0146435353,ERATE:0.0436020403)100:0.0160993644,((((ORYNI:0.0017532013,ORYRU:0.0020425607)100:0.0024587542,ORYLO:0.0132038873)100:0.0056850218,ORYPU:0.0091903670)100:0.0386525063,((((AEGTA:0.0112924961,TRIUA:0.0134115820)90:0.0020633005,WHEAT:0.0020215624)100:0.0069625034,HORVD:0.0108932109)100:0.0300535876,BRADI:0.0295223882)100:0.0337110464)100:0.0100386292)100:0.1189310276,(MUSAM:0.0000012333,MUSAC:0.0000012333)100:0.1007155856)100:0.0524182356)100:0.0473682823,(SOLLC:0.0104213782,SOLTU:0.0087412006)100:0.1141718570)57:0.0085097369,((((GOSHI:0.0460470365,THECC:0.0329218211)100:0.0478224418,(MANES:0.0588987849,POPTR:0.0720512910)87:0.0261306436)74:0.0142826910,(LOTJA:0.0560350651,MEDTR:0.0665385561)99:0.0754240109)66:0.0153235757,VITVI:0.0737885620)45:0.0102102720);</t>
  </si>
  <si>
    <t>(ARATH:0.219728,((((((((((((TRIUA:0.019461,AEGTA:0.0157117)100:0.0029518,WHEAT:0.00241615)100:0.00936182,HORVD:0.0130751)100:0.0383473,BRADI:0.0353683)100:0.04114,((ORYLO:0.0170727,(ORYNI:0.0029463,ORYRU:0.00313381)100:0.0036428)100:0.00853954,ORYPU:0.0128392)100:0.0496852)100:0.0123158,(ERATE:0.0539774,((SORBI:0.0166089,MAIZE:0.0278286)100:0.0205468,SETIT:0.0280608)100:0.0180119)100:0.0197917)100:0.141671,(MUSAM:8.545e-07,MUSAC:8.545e-07)100:0.119965)100:0.0609368,(AMBTC:0.145049,(SELML:0.241326,((KLEFL:0.266632,CHLVA:0.503728)100:0.127205,PHYPA:0.221226)100:0.0484767)100:0.169668)100:0.0451835)100:0.0557306,(SOLLC:0.0121646,SOLTU:0.0105232)100:0.134325)100:0.0220078,VITVI:0.0875338)100:0.0189511,(LOTJA:0.0663978,MEDTR:0.0805311)100:0.0881719)52:0.0177433,(MANES:0.0704676,POPTR:0.0864781)100:0.0314952)52:0.0158531,(THECC:0.0394779,GOSHI:0.0553046)100:0.0418106);</t>
  </si>
  <si>
    <t>(SELML:0.2095881080,((((4_pac:0.1429220622,(VITVI:0.0731136530,((POPTR:0.0728455778,MANES:0.0587764902)97:0.0260677476,(GOSHI:0.0462750426,THECC:0.0331272307)100:0.0479725449)88:0.0221170784)52:0.0115783862)78:0.0086925853,(SOLLC:0.0104252574,SOLTU:0.0088251561)100:0.1140554580)100:0.0479005606,(((((SORBI:0.0144531481,MAIZE:0.0232529618)100:0.0167643396,SETIT:0.0236241606)100:0.0148597746,ERATE:0.0442308686)100:0.0162257641,((ORYPU:0.0090324386,((ORYRU:0.0020120675,ORYNI:0.0017924918)100:0.0024969989,ORYLO:0.0134521080)100:0.0058506567)100:0.0388708219,((HORVD:0.0108182104,(WHEAT:0.0020741706,(TRIUA:0.0132963425,AEGTA:0.0114389874)86:0.0021270108)100:0.0072584443)100:0.0301940500,BRADI:0.0299865008)100:0.0338663306)100:0.0102097848)100:0.1199818411,(MUSAC:0.0000012283,MUSAM:0.0000012283)100:0.1010628877)100:0.0524991894)100:0.0414769253,AMBTC:0.1209657030)100:0.1510009217,((CHLVA:0.3433328747,KLEFL:0.2117004018)100:0.0958820825,PHYPA:0.1761435528)100:0.0430700428);</t>
  </si>
  <si>
    <t>(TRIUA:0.0194676,(((((((((((ARATH:0.223111,(THECC:0.0393073,GOSHI:0.0553742)100:0.043908)65:0.0134872,(MANES:0.0700922,POPTR:0.0866721)100:0.0312424)88:0.0269785,VITVI:0.0860305)88:0.0232532,(SOLLC:0.012108,SOLTU:0.0105701)100:0.133949)100:0.0555021,(AMBTC:0.145107,(SELML:0.241277,((KLEFL:0.26658,CHLVA:0.503587)100:0.127121,PHYPA:0.221263)100:0.0484304)100:0.169464)100:0.0451647)100:0.0606554,(MUSAM:8.545e-07,MUSAC:8.545e-07)100:0.119956)100:0.141089,(ERATE:0.0539411,((SORBI:0.0166117,MAIZE:0.027808)100:0.0205273,SETIT:0.0280677)100:0.0179934)100:0.0197072)100:0.0123824,((ORYLO:0.0170652,(ORYNI:0.00294812,ORYRU:0.00313316)100:0.00364191)100:0.00852914,ORYPU:0.0128384)100:0.0496038)100:0.0411615,BRADI:0.0353615)100:0.0383486,HORVD:0.0130782)100:0.00935631,WHEAT:0.00241645)100:0.00295244,AEGTA:0.0157007);</t>
  </si>
  <si>
    <t>(SORBI:0.0145331960,(((((((SELML:0.2051620296,((CHLVA:0.3312598682,KLEFL:0.2101518381)100:0.0974682070,PHYPA:0.1706843543)100:0.0417123852)100:0.1490363521,AMBTC:0.1209257964)99:0.0404874048,((5_pac:0.2062605550,(SOLLC:0.0102484820,SOLTU:0.0089964478)84:0.0981911442)86:0.0143990538,VITVI:0.0788157072)99:0.0470064344)100:0.0512134903,(MUSAM:0.0000012293,MUSAC:0.0000012293)100:0.1012851983)100:0.1186225080,(((((TRIUA:0.0132006750,AEGTA:0.0118823839)93:0.0020764610,WHEAT:0.0020788859)100:0.0071828813,HORVD:0.0110294662)100:0.0303646908,BRADI:0.0299877814)100:0.0341093011,(ORYPU:0.0091622000,((ORYNI:0.0017574047,ORYRU:0.0019891682)100:0.0025228804,ORYLO:0.0132498671)100:0.0057994515)100:0.0388663224)100:0.0105118889)100:0.0160373322,ERATE:0.0435697136)100:0.0148805665,SETIT:0.0235129576)100:0.0166925470,MAIZE:0.0232057980);</t>
  </si>
  <si>
    <t>(TRIUA:0.0194711,(((((((((ARATH:0.19546,(SOLLC:0.0118921,SOLTU:0.010755)100:0.102039)93:0.0297135,VITVI:0.0918806)100:0.0540091,(AMBTC:0.145369,(SELML:0.240993,((KLEFL:0.266865,CHLVA:0.503357)100:0.127143,PHYPA:0.220692)100:0.0484892)100:0.16832)100:0.0438392)100:0.0596209,(MUSAM:8.545e-07,MUSAC:8.545e-07)100:0.120177)100:0.139363,(ERATE:0.0539638,((SORBI:0.0166021,MAIZE:0.0278106)100:0.0205425,SETIT:0.0280287)100:0.0179625)100:0.0196211)100:0.0123206,((ORYLO:0.0170676,(ORYNI:0.00294664,ORYRU:0.00313466)100:0.00363749)100:0.0085282,ORYPU:0.0128411)100:0.0495712)100:0.0410908,BRADI:0.0353318)100:0.0383173,HORVD:0.0130774)100:0.00934745,WHEAT:0.00241541)100:0.0029534,AEGTA:0.0156867);</t>
  </si>
  <si>
    <t>(SORBI:0.0143772183,(((((((SELML:0.2020734261,((KLEFL:0.2033598320,CHLVA:0.3259499568)100:0.0999386083,PHYPA:0.1690281462)100:0.0403138859)100:0.1440575002,AMBTC:0.1251203189)100:0.0391876111,(SOLLC:0.0099607513,SOLTU:0.0093864921)100:0.1411980268)100:0.0509184998,(MUSAM:0.0000012283,MUSAC:0.0000012283)100:0.1040063488)100:0.1154963031,(((HORVD:0.0111085732,((AEGTA:0.0114712993,TRIUA:0.0133062576)96:0.0020024884,WHEAT:0.0019911161)100:0.0072465876)100:0.0307022730,BRADI:0.0303027317)100:0.0340948691,(((ORYNI:0.0018018875,ORYRU:0.0019672873)100:0.0026089435,ORYLO:0.0129942544)100:0.0059538449,ORYPU:0.0092451010)100:0.0390753517)100:0.0105481747)100:0.0160855412,ERATE:0.0436255600)100:0.0149167560,SETIT:0.0235029306)100:0.0167929213,MAIZE:0.0233383820);</t>
  </si>
  <si>
    <t>(ARATH:0.184954,((((((((TRIUA:0.0194686,AEGTA:0.015684)100:0.00295145,WHEAT:0.00241999)100:0.00933559,HORVD:0.0130859)100:0.0382664,BRADI:0.0353697)100:0.0411016,((ORYLO:0.0170732,(ORYNI:0.00294611,ORYRU:0.00313437)100:0.00363702)100:0.00851325,ORYPU:0.0128533)100:0.0495633)100:0.0123807,(ERATE:0.0539193,((SORBI:0.0165878,MAIZE:0.0278147)100:0.0205526,SETIT:0.0280297)100:0.0179922)100:0.0194957)100:0.136053,(MUSAM:8.545e-07,MUSAC:8.545e-07)100:0.122493)100:0.0589901,(AMBTC:0.149055,(SELML:0.241242,((KLEFL:0.266856,CHLVA:0.503213)100:0.12667,PHYPA:0.22121)100:0.0478336)100:0.164105)100:0.04224)100:0.0522568,(SOLLC:0.0116614,SOLTU:0.0109541)100:0.110755);</t>
  </si>
  <si>
    <t>(SELML:0.1967622594,((((((((BRARP:0.0041364640,(BRAOL:0.0049153265,BRANA:0.0015455086)58:0.0018601590)100:0.0300362742,((0_pac:0.0993056770,ARALY:0.0116538250)100:0.0188310250,ARAAL:0.0369362789)72:0.0084508524)100:0.1241497592,(LOTJA:0.0548206174,MEDTR:0.0638888702)100:0.0645796421)91:0.0181815369,((GOSHI:0.0447412887,THECC:0.0320816301)100:0.0459018164,(POPTR:0.0702122483,MANES:0.0567006813)100:0.0259722618)91:0.0120070075)100:0.0171489484,VITVI:0.0730761188)100:0.0175002805,(SOLTU:0.0086185058,SOLLC:0.0099333512)100:0.1109487166)100:0.0459696130,(((((SORBI:0.0137757043,MAIZE:0.0222419416)100:0.0162994956,SETIT:0.0227837076)100:0.0143672704,ERATE:0.0424188054)100:0.0158970996,(((((AEGTA:0.0111094963,TRIUA:0.0119960031)91:0.0019250351,WHEAT:0.0020634033)100:0.0068658744,HORVD:0.0105055038)100:0.0291705465,BRADI:0.0287230277)100:0.0328844423,(((ORYNI:0.0017889442,ORYRU:0.0020001368)100:0.0024016689,ORYLO:0.0126621542)100:0.0057345457,ORYPU:0.0088964285)100:0.0376348180)100:0.0098581227)100:0.1166444440,(MUSAM:0.0000012419,MUSAC:0.0000012419)100:0.0979978284)100:0.0517740648)100:0.0401460839,AMBTC:0.1176715299)100:0.1460465333,((CHLVA:0.3315872942,KLEFL:0.1962435121)100:0.0984896992,PHYPA:0.1686893901)100:0.0410518717);</t>
  </si>
  <si>
    <t>(ARATH:0.124879,(((((((((((((TRIUA:0.0194656,AEGTA:0.0157169)100:0.00295503,WHEAT:0.00241476)100:0.00936495,HORVD:0.0130739)100:0.0383643,BRADI:0.0353595)100:0.0411506,((ORYLO:0.0170831,(ORYNI:0.00294783,ORYRU:0.00313225)100:0.00364052)100:0.00853785,ORYPU:0.0128465)100:0.0496943)100:0.0123171,(ERATE:0.0540156,((SORBI:0.0166078,MAIZE:0.0278367)100:0.0205493,SETIT:0.0280692)100:0.0180125)100:0.0198426)100:0.141896,(MUSAM:8.545e-07,MUSAC:8.545e-07)100:0.120171)100:0.061229,(AMBTC:0.145546,(SELML:0.241415,((KLEFL:0.266816,CHLVA:0.503697)100:0.127259,PHYPA:0.221205)100:0.0484746)100:0.169492)100:0.0451525)100:0.0559343,(SOLLC:0.0120964,SOLTU:0.0105978)100:0.134551)100:0.0216724,VITVI:0.0890579)100:0.0212545,((MANES:0.0707776,POPTR:0.0864363)100:0.0322073,(THECC:0.0395574,GOSHI:0.055416)100:0.0576204)93:0.0154745)93:0.0212775,(LOTJA:0.0667808,MEDTR:0.0796206)100:0.0791309)100:0.148906,((BRARP:0.00539948,(BRANA:0.00194575,BRAOL:0.00602119)79:0.00262004)100:0.0424886,ARAAL:0.043623)64:0.00956907)100:0.0205102,ARALY:0.0116385);</t>
  </si>
  <si>
    <t>(SELML:0.1990253323,((((((((BRARP:0.0041438028,(BRAOL:0.0050991253,BRANA:0.0015762777)83:0.0020467326)100:0.0349480847,(1_pac:0.1045205763,ARAAL:0.0282541137)99:0.0100386273)100:0.1223494798,(MEDTR:0.0650142875,LOTJA:0.0563093708)100:0.0657496424)97:0.0186911029,((MANES:0.0582819508,POPTR:0.0713696688)100:0.0270389989,(GOSHI:0.0458509917,THECC:0.0326952927)100:0.0473217258)97:0.0127824637)100:0.0173908636,VITVI:0.0746005901)100:0.0181826585,(SOLTU:0.0088153435,SOLLC:0.0101855674)100:0.1134268045)100:0.0469466903,(((((SORBI:0.0139588666,MAIZE:0.0224474782)100:0.0165684453,SETIT:0.0230343169)100:0.0146478940,ERATE:0.0429974759)100:0.0161598330,((((ORYRU:0.0021089481,ORYNI:0.0018162132)100:0.0024641335,ORYLO:0.0129142952)100:0.0058443062,ORYPU:0.0093253263)100:0.0385138698,((((TRIUA:0.0122099476,AEGTA:0.0117611094)90:0.0020013207,WHEAT:0.0020630815)100:0.0071008449,HORVD:0.0108315893)100:0.0296664343,BRADI:0.0296371003)100:0.0335755865)100:0.0100564472)100:0.1190601040,(MUSAM:0.0000012310,MUSAC:0.0000012310)100:0.0995640198)100:0.0527188336)100:0.0409872838,AMBTC:0.1200186264)100:0.1478291592,(PHYPA:0.1719232963,(CHLVA:0.3369799114,KLEFL:0.2015136155)100:0.1003616627)100:0.0415861694);</t>
  </si>
  <si>
    <t>(TRIUA:0.0194671,(((((((((((((ARATH:0.14771,ARAAL:0.0362548)53:0.00890755,(BRARP:0.00535537,(BRANA:0.00194334,BRAOL:0.00599661)81:0.0026564)100:0.0406649)100:0.144329,(LOTJA:0.0667742,MEDTR:0.0796522)100:0.0785454)99:0.0213865,((MANES:0.0707973,POPTR:0.0864325)100:0.0321746,(THECC:0.0395403,GOSHI:0.0554042)100:0.05763)99:0.0155387)100:0.0211727,VITVI:0.0892152)100:0.0215562,(SOLLC:0.01211,SOLTU:0.0105854)100:0.134613)100:0.0558147,(AMBTC:0.145517,(SELML:0.241445,((KLEFL:0.266794,CHLVA:0.503695)100:0.127243,PHYPA:0.221267)100:0.0484226)100:0.169454)100:0.0451704)100:0.0612319,(MUSAM:8.545e-07,MUSAC:8.545e-07)100:0.120164)100:0.141902,(ERATE:0.0540016,((SORBI:0.0166105,MAIZE:0.0278316)100:0.0205421,SETIT:0.0280764)100:0.0180186)100:0.0198158)100:0.0123499,((ORYLO:0.0170835,(ORYNI:0.00294797,ORYRU:0.00313169)100:0.00364041)100:0.00853933,ORYPU:0.0128448)100:0.0497027)100:0.0411429,BRADI:0.0353675)100:0.0383583,HORVD:0.013077)100:0.00936281,WHEAT:0.00241414)100:0.00295529,AEGTA:0.0157163);</t>
  </si>
  <si>
    <t>(BRARP:0.0040693261,(2_pac:0.1080664337,(((((((SELML:0.1978975136,((CHLVA:0.3254196493,KLEFL:0.2014677176)100:0.1013222372,PHYPA:0.1725267911)100:0.0412474450)100:0.1468228967,AMBTC:0.1203674487)100:0.0409625990,(((((SORBI:0.0138981832,MAIZE:0.0225412519)100:0.0167206563,SETIT:0.0231239403)100:0.0145797677,ERATE:0.0431845123)100:0.0160523633,(((ORYLO:0.0133995344,(ORYRU:0.0020075955,ORYNI:0.0018246247)100:0.0025024917)100:0.0057521692,ORYPU:0.0092530873)100:0.0385045513,((HORVD:0.0106689382,((TRIUA:0.0122709285,AEGTA:0.0113899598)85:0.0020212954,WHEAT:0.0021158306)100:0.0070589292)100:0.0295991550,BRADI:0.0294268249)100:0.0338193364)100:0.0100710900)100:0.1186719998,(MUSAC:0.0000012335,MUSAM:0.0000012335)100:0.0997576375)100:0.0520965665)100:0.0470624053,(SOLTU:0.0088519606,SOLLC:0.0101331287)100:0.1133037831)100:0.0180962492,VITVI:0.0742326832)100:0.0172198750,((MANES:0.0587194889,POPTR:0.0715716798)100:0.0268898076,(GOSHI:0.0455291820,THECC:0.0326482485)100:0.0469815273)95:0.0124946216)95:0.0194090795,(LOTJA:0.0560873153,MEDTR:0.0648245215)100:0.0644632168)100:0.1250445592)100:0.0250108553,(BRAOL:0.0051175451,BRANA:0.0015168353)92:0.0019289786);</t>
  </si>
  <si>
    <t>(ARATH:0.146945,(BRARP:0.00527383,(BRANA:0.00184639,BRAOL:0.00607761)61:0.002651)100:0.0293266,((((((((((((TRIUA:0.0194669,AEGTA:0.0157157)100:0.0029552,WHEAT:0.00241409)100:0.00936354,HORVD:0.0130751)100:0.0383521,BRADI:0.0353739)100:0.0411462,((ORYLO:0.0170835,(ORYNI:0.00294818,ORYRU:0.00313157)100:0.00364007)100:0.00853851,ORYPU:0.0128473)100:0.0497135)100:0.012357,(ERATE:0.0539991,((SORBI:0.0166115,MAIZE:0.027829)100:0.0205414,SETIT:0.028072)100:0.0180127)100:0.0198029)100:0.141885,(MUSAM:8.545e-07,MUSAC:8.545e-07)100:0.120151)100:0.061164,(AMBTC:0.145541,(SELML:0.241451,((KLEFL:0.266759,CHLVA:0.50368)100:0.127227,PHYPA:0.221262)100:0.0484157)100:0.169385)100:0.0451809)100:0.0557504,(SOLLC:0.0121205,SOLTU:0.0105729)100:0.13461)100:0.0215299,VITVI:0.0891814)100:0.0209801,((MANES:0.0708556,POPTR:0.0863635)100:0.0321798,(THECC:0.0396031,GOSHI:0.0553104)100:0.0575795)99:0.0156508)99:0.0223773,(LOTJA:0.0667772,MEDTR:0.0795743)100:0.0772645)100:0.146774);</t>
  </si>
  <si>
    <t>(SORBI:0.0142890659,(((((((((CHLVA:0.3213494694,KLEFL:0.2083700829)100:0.1007374346,PHYPA:0.1762177242)100:0.0422299359,SELML:0.2097351776)100:0.1503442108,AMBTC:0.1210324563)100:0.0415782952,((3_pac:0.1442210136,(SOLLC:0.0104275003,SOLTU:0.0087526389)100:0.0963570324)48:0.0176291902,((((GOSHI:0.0460069167,THECC:0.0328337110)100:0.0476719943,(MANES:0.0588455772,POPTR:0.0718695192)95:0.0260861015)86:0.0142475999,(LOTJA:0.0559589456,MEDTR:0.0663912593)98:0.0751306622)77:0.0153291602,VITVI:0.0737333012)69:0.0187358071)100:0.0473407833)100:0.0523608578,(MUSAM:0.0000012344,MUSAC:0.0000012344)100:0.1005853941)100:0.1186705953,((((ORYNI:0.0017484147,ORYRU:0.0020456376)100:0.0024529775,ORYLO:0.0131731616)100:0.0056650915,ORYPU:0.0091636024)100:0.0385920595,((((AEGTA:0.0112775469,TRIUA:0.0133997664)86:0.0020252289,WHEAT:0.0020222150)100:0.0069834002,HORVD:0.0108533758)100:0.0300744185,BRADI:0.0294400946)100:0.0336573574)100:0.0100178860)100:0.0161061210,ERATE:0.0436291827)100:0.0146344123,SETIT:0.0233858330)100:0.0164326720,MAIZE:0.0228694257);</t>
  </si>
  <si>
    <t>(ARATH:0.20299,((((((((((((TRIUA:0.0194609,AEGTA:0.0157117)100:0.00295175,WHEAT:0.00241616)100:0.00936198,HORVD:0.013075)100:0.038347,BRADI:0.0353686)100:0.0411397,((ORYLO:0.0170728,(ORYNI:0.00294621,ORYRU:0.00313369)100:0.00364289)100:0.00853976,ORYPU:0.0128391)100:0.049686)100:0.0123193,(ERATE:0.0539762,((SORBI:0.0166092,MAIZE:0.0278284)100:0.0205467,SETIT:0.0280608)100:0.0180132)100:0.0197865)100:0.141674,(MUSAM:8.545e-07,MUSAC:8.545e-07)100:0.119965)100:0.0609268,(AMBTC:0.145053,(SELML:0.241332,((KLEFL:0.266631,CHLVA:0.503732)100:0.127203,PHYPA:0.221235)100:0.0484626)100:0.169672)100:0.0451814)100:0.055729,(SOLLC:0.0121615,SOLTU:0.010526)100:0.134327)98:0.0219988,VITVI:0.0875578)98:0.0189599,(LOTJA:0.0663498,MEDTR:0.0805766)100:0.0881478)94:0.0176795,(MANES:0.0704774,POPTR:0.0864602)100:0.0315257)86:0.0154121,(THECC:0.0394737,GOSHI:0.0553053)100:0.0423561);</t>
  </si>
  <si>
    <t>(SORBI:0.0144303563,(((((((SELML:0.2096570053,((CHLVA:0.3429250933,KLEFL:0.2114095784)100:0.0963728611,PHYPA:0.1762042598)100:0.0431141576)100:0.1510144644,AMBTC:0.1208158980)99:0.0414648076,(((4_pac:0.1972333510,((POPTR:0.0726833327,MANES:0.0587389717)100:0.0259840041,(GOSHI:0.0461910930,THECC:0.0329985115)100:0.0478880800)79:0.0062138150)54:0.0158472052,VITVI:0.0729846569)82:0.0203207164,(SOLLC:0.0103893242,SOLTU:0.0088695648)100:0.1140265434)98:0.0477947699)100:0.0524207998,(MUSAC:0.0000012295,MUSAM:0.0000012295)100:0.1007733074)100:0.1198212428,((ORYPU:0.0090657256,((ORYRU:0.0020391561,ORYNI:0.0017817852)100:0.0024927284,ORYLO:0.0136057781)100:0.0058206956)100:0.0388658044,((HORVD:0.0108334435,(WHEAT:0.0019733093,(TRIUA:0.0132929660,AEGTA:0.0114027347)83:0.0020562647)100:0.0070714353)100:0.0303335479,BRADI:0.0298870218)100:0.0338012707)100:0.0101851793)100:0.0162910178,ERATE:0.0443193342)100:0.0148736669,SETIT:0.0236616069)100:0.0167252625,MAIZE:0.0232298270);</t>
  </si>
  <si>
    <t>(ARATH:0.204305,(((((((((((TRIUA:0.0194669,AEGTA:0.0157008)100:0.00295238,WHEAT:0.00241669)100:0.00935669,HORVD:0.0130779)100:0.0383484,BRADI:0.0353615)100:0.0411601,((ORYLO:0.0170653,(ORYNI:0.00294811,ORYRU:0.00313326)100:0.00364215)100:0.00852906,ORYPU:0.0128383)100:0.0496049)100:0.0123807,(ERATE:0.053942,((SORBI:0.0166129,MAIZE:0.0278069)100:0.0205271,SETIT:0.0280668)100:0.017994)100:0.0197082)100:0.141082,(MUSAM:8.545e-07,MUSAC:8.545e-07)100:0.119972)100:0.0606583,(AMBTC:0.145112,(SELML:0.241296,((KLEFL:0.266582,CHLVA:0.503589)100:0.127119,PHYPA:0.221269)100:0.0484091)100:0.169454)100:0.0451572)100:0.055491,(SOLLC:0.0121053,SOLTU:0.0105725)100:0.133932)98:0.0232635,VITVI:0.0860959)98:0.0269509,(MANES:0.0700709,POPTR:0.0866887)100:0.0311874)86:0.0143343,(THECC:0.0393005,GOSHI:0.0553717)100:0.0431986);</t>
  </si>
  <si>
    <t>(SELML:0.2048403136,(((5_pac:0.1357590648,((SOLLC:0.0102090646,SOLTU:0.0090120121)100:0.1125585289,VITVI:0.0789179097)63:0.0315686559)67:0.0153438712,(((((SORBI:0.0145416886,MAIZE:0.0232231325)100:0.0166954045,SETIT:0.0234991524)100:0.0148619926,ERATE:0.0435600890)100:0.0160634874,(((((TRIUA:0.0132325090,AEGTA:0.0116046912)94:0.0020273413,WHEAT:0.0019847096)100:0.0070305732,HORVD:0.0110105878)100:0.0303790848,BRADI:0.0299883655)100:0.0341218438,(ORYPU:0.0091933402,((ORYNI:0.0017684438,ORYRU:0.0019950697)100:0.0025223432,ORYLO:0.0132036747)100:0.0057913439)100:0.0388511088)100:0.0104354408)100:0.1184944207,(MUSAM:0.0000012311,MUSAC:0.0000012311)100:0.1013178554)100:0.0511105572)97:0.0405866327,AMBTC:0.1209042759)100:0.1494369170,((CHLVA:0.3325796083,KLEFL:0.2090242842)100:0.0978950747,PHYPA:0.1708768987)100:0.0417359931);</t>
  </si>
  <si>
    <t>(ARATH:0.191454,(((((((((TRIUA:0.0194708,AEGTA:0.0156868)100:0.00295327,WHEAT:0.00241546)100:0.00934749,HORVD:0.0130773)100:0.0383176,BRADI:0.0353314)100:0.0410906,((ORYLO:0.0170676,(ORYNI:0.00294667,ORYRU:0.00313434)100:0.00363759)100:0.00852812,ORYPU:0.012841)100:0.0495709)100:0.0123226,(ERATE:0.0539644,((SORBI:0.0166021,MAIZE:0.0278105)100:0.0205431,SETIT:0.0280279)100:0.0179633)100:0.019616)100:0.139384,(MUSAM:8.545e-07,MUSAC:8.545e-07)100:0.120157)100:0.0595996,(AMBTC:0.145393,(SELML:0.240976,((KLEFL:0.266849,CHLVA:0.503362)100:0.127162,PHYPA:0.220687)100:0.0484969)100:0.168305)100:0.0438513)100:0.0540057,VITVI:0.0918887)100:0.0352078,(SOLLC:0.0118869,SOLTU:0.0107631)100:0.0965897);</t>
  </si>
  <si>
    <t>(VITVI:0.0919103,((((((ORYLO:0.0170657,(ORYNI:0.00294717,ORYRU:0.00313382)100:0.00363663)100:0.00851994,ORYPU:0.0128558)100:0.0496185,((((TRIUA:0.019475,AEGTA:0.0156835)100:0.00295336,WHEAT:0.00241521)100:0.00934259,HORVD:0.0130805)100:0.0383146,BRADI:0.0353334)100:0.041058)100:0.0122743,(ERATE:0.0539657,((SORBI:0.0165994,MAIZE:0.027826)100:0.0205505,SETIT:0.028036)100:0.0179824)100:0.0197122)100:0.13953,(MUSAM:8.545e-07,MUSAC:8.545e-07)100:0.120613)100:0.0600212,(AMBTC:0.145847,(SELML:0.241243,((KLEFL:0.266885,CHLVA:0.503421)100:0.127081,PHYPA:0.22081)100:0.0485119)100:0.168154)100:0.0442282)100:0.0529543,((SOLLC:0.01186,SOLTU:0.0108133)100:0.126193,ARATH:0.178217)81:0.0241771);</t>
  </si>
  <si>
    <t>(CHLVA:0.3278801405,KLEFL:0.2027096974,(((((((((SORBI:0.0143967989,MAIZE:0.0233009994)100:0.0167845946,SETIT:0.0234962185)100:0.0148792279,ERATE:0.0436039408)100:0.0161416281,(((HORVD:0.0110656571,((AEGTA:0.0112497902,TRIUA:0.0133569188)95:0.0019662907,WHEAT:0.0018876179)100:0.0071016212)100:0.0307262624,BRADI:0.0302825697)100:0.0340868858,(((ORYNI:0.0018101190,ORYRU:0.0019676964)100:0.0026072123,ORYLO:0.0129463542)100:0.0059413447,ORYPU:0.0092654308)100:0.0391125169)100:0.0104832503)100:0.1154022892,(MUSAM:0.0000012288,MUSAC:0.0000012288)100:0.1039202918)100:0.0510528041,(6_pac:0.1246318578,(SOLLC:0.0099336133,SOLTU:0.0093849717)100:0.1098263966)94:0.0313102870)99:0.0391849310,AMBTC:0.1251963911)100:0.1441936773,SELML:0.2017686488)100:0.0404002381,PHYPA:0.1689307209)100:0.1003021382);</t>
  </si>
  <si>
    <t>(TRIUA:0.0194689,((((((((ARATH:0.188253,(SOLLC:0.0116653,SOLTU:0.0109533)100:0.0935981)100:0.0693663,(AMBTC:0.149066,(SELML:0.241228,((KLEFL:0.266853,CHLVA:0.503207)100:0.126687,PHYPA:0.221194)100:0.0478508)100:0.164143)100:0.0422081)100:0.0590554,(MUSAM:8.545e-07,MUSAC:8.545e-07)100:0.122452)100:0.136089,(ERATE:0.0539197,((SORBI:0.0165874,MAIZE:0.0278147)100:0.0205533,SETIT:0.0280299)100:0.0179933)100:0.0194939)100:0.0123823,((ORYLO:0.0170732,(ORYNI:0.00294603,ORYRU:0.0031344)100:0.00363699)100:0.00851229,ORYPU:0.0128537)100:0.0495638)100:0.0411024,BRADI:0.0353694)100:0.0382664,HORVD:0.0130859)100:0.00933544,WHEAT:0.00241995)100:0.00295156,AEGTA:0.0156839);</t>
  </si>
  <si>
    <t>(CHLVA:0.3215106171,(((((((((SORBI:0.0139624512,MAIZE:0.0221918924)100:0.0162194164,SETIT:0.0228214193)100:0.0143785427,ERATE:0.0423229782)100:0.0159094106,(((((AEGTA:0.0108982636,TRIUA:0.0123499012)91:0.0019525477,WHEAT:0.0020361008)100:0.0069404145,HORVD:0.0107423929)100:0.0294638179,BRADI:0.0287820023)100:0.0330698200,(((ORYNI:0.0017821722,ORYRU:0.0020107827)100:0.0023593808,ORYLO:0.0125994205)100:0.0056602517,ORYPU:0.0088852316)100:0.0376213470)100:0.0099444286)100:0.1166596438,(MUSAM:0.0000012423,MUSAC:0.0000012423)100:0.0980320981)100:0.0515728063,((((((BRARP:0.0041180025,(BRAOL:0.0048780901,BRANA:0.0014647555)70:0.0019094558)100:0.0300767973,((0_pac:0.0980700419,ARALY:0.0097991408)100:0.0208709978,ARAAL:0.0370585534)75:0.0084769724)100:0.1245378115,(LOTJA:0.0547524233,MEDTR:0.0638710856)100:0.0647080890)90:0.0181595202,((GOSHI:0.0448774011,THECC:0.0322545612)100:0.0460774085,(POPTR:0.0702203282,MANES:0.0569868355)100:0.0259632330)90:0.0120648223)100:0.0171006209,VITVI:0.0729852195)100:0.0175421753,(SOLTU:0.0085952783,SOLLC:0.0098875755)100:0.1110116072)100:0.0461063258)100:0.0404629793,AMBTC:0.1177366661)100:0.1469964906,SELML:0.1971193762)100:0.0410752236,PHYPA:0.1696675507)100:0.0993024746,KLEFL:0.1992395553);</t>
  </si>
  <si>
    <t>(BRARP:0.00538856,((((((((((((((TRIUA:0.0194655,AEGTA:0.0157168)100:0.00295498,WHEAT:0.00241483)100:0.00936497,HORVD:0.0130739)100:0.0383636,BRADI:0.0353601)100:0.0411487,((ORYLO:0.0170833,(ORYNI:0.00294774,ORYRU:0.0031321)100:0.00364028)100:0.00853677,ORYPU:0.0128479)100:0.0496975)100:0.0123233,(ERATE:0.0540159,((SORBI:0.016608,MAIZE:0.0278368)100:0.0205485,SETIT:0.0280698)100:0.0180137)100:0.019835)100:0.141901,(MUSAM:8.545e-07,MUSAC:8.545e-07)100:0.120173)100:0.0612321,(AMBTC:0.145538,(SELML:0.241413,((KLEFL:0.266811,CHLVA:0.503703)100:0.127255,PHYPA:0.221212)100:0.0484739)100:0.169506)100:0.0451522)100:0.0559368,(SOLLC:0.0120941,SOLTU:0.0106004)100:0.134539)100:0.0216673,VITVI:0.0890757)100:0.0212746,((MANES:0.0707693,POPTR:0.0864485)100:0.0322227,(THECC:0.0395592,GOSHI:0.0554131)100:0.057598)93:0.0154633)93:0.021286,(LOTJA:0.0667847,MEDTR:0.0796166)100:0.0791169)100:0.148916,(ARALY:0.0103685,ARATH:0.121297)100:0.0221409)55:0.00939902,ARAAL:0.0436277)100:0.0425045,(BRANA:0.00194326,BRAOL:0.00602221)81:0.00263617);</t>
  </si>
  <si>
    <t>(SORBI:0.0140259806,(((((((((((BRARP:0.0040934932,(BRANA:0.0015088238,BRAOL:0.0049795438)95:0.0020807362)100:0.0345647914,(1_pac:0.1156106725,ARAAL:0.0287308364)99:0.0094978455)100:0.1221175053,(MEDTR:0.0653982697,LOTJA:0.0557784904)100:0.0652606039)98:0.0186887875,((MANES:0.0578557366,POPTR:0.0709545182)100:0.0266934586,(GOSHI:0.0455746298,THECC:0.0326163312)100:0.0470989198)98:0.0125591766)100:0.0172529751,VITVI:0.0742983798)100:0.0179882537,(SOLTU:0.0086829007,SOLLC:0.0101658030)100:0.1124501319)100:0.0465000065,((((CHLVA:0.3344952072,KLEFL:0.2013121032)100:0.1009649389,PHYPA:0.1708573948)100:0.0416179186,SELML:0.1965546874)100:0.1477242311,AMBTC:0.1188657709)100:0.0412796819)100:0.0522973670,(MUSAM:0.0000012347,MUSAC:0.0000012347)100:0.0992263166)100:0.1184745947,((((ORYRU:0.0020639501,ORYNI:0.0018149873)100:0.0024354297,ORYLO:0.0125648870)100:0.0057860823,ORYPU:0.0091638414)100:0.0382870170,((((TRIUA:0.0123981569,AEGTA:0.0110928512)86:0.0018749910,WHEAT:0.0020494610)100:0.0070413344,HORVD:0.0108340405)100:0.0297887247,BRADI:0.0294611005)100:0.0333518151)100:0.0100085157)100:0.0159683086,ERATE:0.0427872123)100:0.0145453091,SETIT:0.0230238909)100:0.0164478534,MAIZE:0.0223836981);</t>
  </si>
  <si>
    <t>(TRIUA:0.0194671,(((((((((((((BRARP:0.00535913,(BRANA:0.00193333,BRAOL:0.00600154)86:0.00267251)100:0.0405858,(ARAAL:0.0349032,ARATH:0.14491)100:0.0104374)100:0.144403,(LOTJA:0.0667592,MEDTR:0.0796873)100:0.0786284)98:0.0213008,((MANES:0.0707986,POPTR:0.0864384)100:0.0322272,(THECC:0.0395578,GOSHI:0.0553888)100:0.0575819)98:0.0155313)100:0.0211719,VITVI:0.0891962)100:0.0215855,(SOLLC:0.0121061,SOLTU:0.0105893)100:0.134585)100:0.0558462,(AMBTC:0.145517,(SELML:0.241442,((KLEFL:0.266791,CHLVA:0.503696)100:0.127247,PHYPA:0.221257)100:0.0484291)100:0.169457)100:0.0451877)100:0.0612256,(MUSAM:8.545e-07,MUSAC:8.545e-07)100:0.120165)100:0.141899,(ERATE:0.0540034,((SORBI:0.0166105,MAIZE:0.027832)100:0.0205414,SETIT:0.0280758)100:0.0180183)100:0.0198154)100:0.0123511,((ORYLO:0.0170837,(ORYNI:0.00294801,ORYRU:0.00313204)100:0.00363998)100:0.00853808,ORYPU:0.0128465)100:0.049705)100:0.0411409,BRADI:0.0353672)100:0.0383587,HORVD:0.0130771)100:0.00936279,WHEAT:0.00241414)100:0.00295532,AEGTA:0.0157162);</t>
  </si>
  <si>
    <t>(CHLVA:0.3184779719,((((((((((BRARP:0.0041338655,(BRAOL:0.0050654630,BRANA:0.0015323417)75:0.0018924833)100:0.0212438787,2_pac:0.1121771307)100:0.1279442701,(LOTJA:0.0560738724,MEDTR:0.0651499535)100:0.0642533090)98:0.0192451382,((GOSHI:0.0452910424,THECC:0.0325005316)100:0.0466503767,(MANES:0.0583087690,POPTR:0.0708603051)100:0.0266511779)98:0.0123306826)100:0.0169621198,VITVI:0.0741259189)100:0.0178526735,(SOLLC:0.0101588603,SOLTU:0.0088280173)100:0.1123237368)100:0.0465257361,(((((SORBI:0.0138551670,MAIZE:0.0225271920)100:0.0165291879,SETIT:0.0229370838)100:0.0144906371,ERATE:0.0427846277)100:0.0159332439,((((ORYRU:0.0020354158,ORYNI:0.0018113547)100:0.0024975097,ORYLO:0.0135926651)100:0.0056722046,ORYPU:0.0092029667)100:0.0381475371,((HORVD:0.0108092660,((TRIUA:0.0126499713,AEGTA:0.0105380654)88:0.0019052112,WHEAT:0.0020799405)100:0.0071175684)100:0.0297649439,BRADI:0.0291296120)100:0.0336648178)100:0.0100076957)100:0.1179174117,(MUSAC:0.0000012375,MUSAM:0.0000012375)100:0.0997458302)100:0.0519800355)100:0.0408174162,AMBTC:0.1190079145)100:0.1461881260,SELML:0.1968542075)100:0.0408710616,PHYPA:0.1710051089)100:0.1010809374,KLEFL:0.2009832956);</t>
  </si>
  <si>
    <t>(BRARP:0.00535316,(((((((((((((TRIUA:0.0194669,AEGTA:0.0157157)100:0.00295521,WHEAT:0.00241414)100:0.00936351,HORVD:0.0130754)100:0.0383527,BRADI:0.0353728)100:0.0411421,((ORYLO:0.0170835,(ORYNI:0.00294818,ORYRU:0.00313156)100:0.00364026)100:0.00853838,ORYPU:0.0128473)100:0.0497154)100:0.0123617,(ERATE:0.0540009,((SORBI:0.0166115,MAIZE:0.0278297)100:0.0205423,SETIT:0.0280717)100:0.0180116)100:0.0197991)100:0.141887,(MUSAM:8.545e-07,MUSAC:8.545e-07)100:0.120153)100:0.0611596,(AMBTC:0.145532,(SELML:0.241453,((KLEFL:0.266766,CHLVA:0.503679)100:0.127229,PHYPA:0.221261)100:0.0484166)100:0.169397)100:0.0451851)100:0.0557486,(SOLLC:0.0121221,SOLTU:0.010571)100:0.1346)100:0.0215512,VITVI:0.0891876)100:0.0209771,((MANES:0.0708483,POPTR:0.0863579)100:0.0322024,(THECC:0.0396088,GOSHI:0.0553027)100:0.057574)99:0.015645)99:0.0222497,(LOTJA:0.066777,MEDTR:0.0796239)100:0.077337)100:0.14755,ARATH:0.14423)100:0.0288652,(BRANA:0.00184001,BRAOL:0.00606993)72:0.0025903);</t>
  </si>
  <si>
    <t>(SELML:0.2095462307,(((((((SORBI:0.0143011051,MAIZE:0.0228568443)100:0.0164135288,SETIT:0.0233432095)100:0.0146104703,ERATE:0.0435838562)100:0.0160655271,(((((TRIUA:0.0134366847,AEGTA:0.0112763285)87:0.0020529379,WHEAT:0.0020297385)100:0.0069871947,HORVD:0.0108928093)100:0.0300568559,BRADI:0.0294632933)100:0.0336468158,(ORYPU:0.0091523775,(ORYLO:0.0131555384,(ORYNI:0.0017523402,ORYRU:0.0020500622)100:0.0024608387)100:0.0056442145)100:0.0385968878)100:0.0100203529)100:0.1187990786,(MUSAC:0.0000012336,MUSAM:0.0000012336)100:0.1007024602)100:0.0524239504,((((((THECC:0.0328843996,GOSHI:0.0459849480)99:0.0477714882,(POPTR:0.0719647170,MANES:0.0587116963)100:0.0261302317)89:0.0142282323,(MEDTR:0.0666982953,LOTJA:0.0560257572)100:0.0751012962)58:0.0094178774,3_pac:0.1198721190)45:0.0058731521,VITVI:0.0738464403)70:0.0187249313,(SOLTU:0.0087364847,SOLLC:0.0103978150)100:0.1140175442)100:0.0472918890)100:0.0415430345,AMBTC:0.1210432574)100:0.1503008676,((KLEFL:0.2080688549,CHLVA:0.3242546707)100:0.0998185243,PHYPA:0.1757985219)100:0.0425963936);</t>
  </si>
  <si>
    <t>(TRIUA:0.0194614,(((((((((((ARATH:0.205386,(LOTJA:0.0663077,MEDTR:0.080539)100:0.0682541)61:0.0203904,((MANES:0.07044,POPTR:0.0864844)100:0.0315422,(THECC:0.0394917,GOSHI:0.055295)100:0.057608)61:0.0176198)100:0.0190366,VITVI:0.0875658)100:0.0219854,(SOLLC:0.0121634,SOLTU:0.0105248)100:0.134324)100:0.0557351,(AMBTC:0.145071,(SELML:0.241326,((KLEFL:0.266641,CHLVA:0.503714)100:0.127201,PHYPA:0.221225)100:0.0484764)100:0.169647)100:0.0451713)100:0.0609224,(MUSAM:8.545e-07,MUSAC:8.545e-07)100:0.119982)100:0.141656,(ERATE:0.0539749,((SORBI:0.0166092,MAIZE:0.0278286)100:0.0205462,SETIT:0.028061)100:0.0180139)100:0.0197951)100:0.0123104,((ORYLO:0.0170728,(ORYNI:0.00294627,ORYRU:0.00313381)100:0.00364266)100:0.00853935,ORYPU:0.0128394)100:0.0496857)100:0.0411402,BRADI:0.0353689)100:0.038347,HORVD:0.0130753)100:0.00936195,WHEAT:0.002416)100:0.00295177,AEGTA:0.0157117);</t>
  </si>
  <si>
    <t>(SELML:0.2098220455,(((((((SORBI:0.0143981117,MAIZE:0.0231443270)100:0.0166871020,SETIT:0.0235565140)100:0.0147604438,ERATE:0.0439676850)100:0.0161412589,(((ORYLO:0.0133927599,(ORYRU:0.0020229040,ORYNI:0.0017925649)100:0.0024904745)100:0.0057995132,ORYPU:0.0090205626)100:0.0386814290,((((TRIUA:0.0133378199,AEGTA:0.0111768278)86:0.0020924317,WHEAT:0.0020607012)100:0.0072853449,HORVD:0.0108151710)100:0.0302080450,BRADI:0.0298233980)100:0.0337324549)100:0.0101094229)100:0.1195392406,(MUSAC:0.0000012307,MUSAM:0.0000012307)100:0.1005854275)100:0.0523957636,(((((MANES:0.0584693109,POPTR:0.0726697081)100:0.0259700823,(THECC:0.0329057664,GOSHI:0.0462049772)97:0.0477736460)61:0.0158416823,4_pac:0.1148205087)45:0.0061282241,VITVI:0.0731906313)71:0.0202167173,(SOLLC:0.0103898384,SOLTU:0.0087842946)100:0.1137949530)98:0.0477130709)99:0.0412380867,AMBTC:0.1207334185)100:0.1509728038,((CHLVA:0.3390487554,KLEFL:0.2106419277)100:0.0960604327,PHYPA:0.1757554798)100:0.0430715682);</t>
  </si>
  <si>
    <t>(ARATH:0.208709,(((((((((((TRIUA:0.019467,AEGTA:0.0157007)100:0.00295243,WHEAT:0.0024167)100:0.00935635,HORVD:0.013078)100:0.0383484,BRADI:0.0353617)100:0.0411571,((ORYLO:0.0170652,(ORYNI:0.0029482,ORYRU:0.00313313)100:0.00364202)100:0.00852926,ORYPU:0.0128383)100:0.0496074)100:0.0123792,(ERATE:0.0539417,((SORBI:0.0166127,MAIZE:0.0278069)100:0.020528,SETIT:0.0280659)100:0.0179946)100:0.0197086)100:0.141093,(MUSAM:8.545e-07,MUSAC:8.545e-07)100:0.11994)100:0.0606766,(AMBTC:0.145128,(SELML:0.241281,((KLEFL:0.266587,CHLVA:0.503589)100:0.12712,PHYPA:0.221254)100:0.0484366)100:0.169438)100:0.0451354)100:0.0554703,(SOLLC:0.0121086,SOLTU:0.0105694)100:0.13398)100:0.0232033,VITVI:0.0860965)100:0.0269501,(MANES:0.070094,POPTR:0.0866709)100:0.0312717)100:0.0160195,(THECC:0.0393588,GOSHI:0.0553235)100:0.0416089);</t>
  </si>
  <si>
    <t>(CHLVA:0.3307035972,((SELML:0.2055011807,(((((((SORBI:0.0145495734,MAIZE:0.0232823739)100:0.0166777576,SETIT:0.0235450503)100:0.0148432025,ERATE:0.0434368942)100:0.0159856406,(((((TRIUA:0.0132020982,AEGTA:0.0120048333)80:0.0019412418,WHEAT:0.0021096411)100:0.0072282084,HORVD:0.0110255201)100:0.0304742857,BRADI:0.0300272966)100:0.0340934761,(ORYPU:0.0091614809,((ORYNI:0.0017703275,ORYRU:0.0020003049)100:0.0025256044,ORYLO:0.0132522844)100:0.0057696349)100:0.0388826320)100:0.0104808607)100:0.1185943399,(MUSAM:0.0000012299,MUSAC:0.0000012299)100:0.1011352056)100:0.0513103428,((5_pac:0.1090094672,(SOLLC:0.0102396219,SOLTU:0.0089688233)100:0.0921411271)79:0.0204936927,VITVI:0.0789732656)100:0.0468741704)100:0.0404839875,AMBTC:0.1209780808)100:0.1491590482)100:0.0419290559,PHYPA:0.1705497349)100:0.0979108990,KLEFL:0.2099074146);</t>
  </si>
  <si>
    <t>(ARATH:0.204242,(((((((((TRIUA:0.0194708,AEGTA:0.0156872)100:0.00295322,WHEAT:0.00241546)100:0.00934755,HORVD:0.0130771)100:0.0383167,BRADI:0.0353314)100:0.0410885,((ORYLO:0.0170676,(ORYNI:0.00294659,ORYRU:0.00313451)100:0.00363775)100:0.00852872,ORYPU:0.0128403)100:0.0495734)100:0.0123117,(ERATE:0.0539643,((SORBI:0.0166026,MAIZE:0.0278097)100:0.0205417,SETIT:0.0280292)100:0.0179633)100:0.0196276)100:0.139338,(MUSAM:8.545e-07,MUSAC:8.545e-07)100:0.120182)100:0.0596765,(AMBTC:0.145384,(SELML:0.240942,((KLEFL:0.266863,CHLVA:0.503361)100:0.127135,PHYPA:0.220695)100:0.048542)100:0.168291)100:0.043817)100:0.0539609,VITVI:0.0917266)79:0.0223655,(SOLLC:0.0118948,SOLTU:0.0107532)100:0.109857);</t>
  </si>
  <si>
    <t>(SELML:0.2019739137,((KLEFL:0.2025966647,CHLVA:0.3261133266)100:0.0996222100,PHYPA:0.1688693728)100:0.0406873336,(((((((SORBI:0.0143969578,MAIZE:0.0232768232)100:0.0167596666,SETIT:0.0235344048)100:0.0148567273,ERATE:0.0435163985)100:0.0160993140,(((HORVD:0.0110896899,((AEGTA:0.0114142016,TRIUA:0.0132896397)97:0.0019937767,WHEAT:0.0019905950)100:0.0072337550)100:0.0306492283,BRADI:0.0302471774)100:0.0340957183,(((ORYNI:0.0018082952,ORYRU:0.0019674502)100:0.0026183401,ORYLO:0.0129789187)100:0.0058929233,ORYPU:0.0092502143)100:0.0390663363)88:0.0105048766)80:0.1153971983,(MUSAM:0.0000012289,MUSAC:0.0000012289)100:0.1039320223)79:0.0511694815,(6_pac:0.0623325189,(SOLLC:0.0099624662,SOLTU:0.0093780762)85:0.1244960376)72:0.0164900750)99:0.0391349636,AMBTC:0.1249167178)100:0.1441692530);</t>
  </si>
  <si>
    <t>(TRIUA:0.0194689,((((((((ARATH:0.192967,(SOLLC:0.0116632,SOLTU:0.01095)100:0.116496)100:0.0467693,(AMBTC:0.149065,(SELML:0.241199,((KLEFL:0.266858,CHLVA:0.503225)100:0.126656,PHYPA:0.221205)100:0.0478926)100:0.164087)100:0.0422435)100:0.0589585,(MUSAM:8.545e-07,MUSAC:8.545e-07)100:0.122528)100:0.136028,(ERATE:0.053916,((SORBI:0.0165877,MAIZE:0.0278144)100:0.0205506,SETIT:0.0280326)100:0.017996)100:0.0194911)100:0.0123877,((ORYLO:0.0170733,(ORYNI:0.00294603,ORYRU:0.00313441)100:0.00363697)100:0.00851162,ORYPU:0.0128541)100:0.0495542)100:0.0411123,BRADI:0.0353703)100:0.0382645,HORVD:0.0130858)100:0.00933575,WHEAT:0.00241994)100:0.00295156,AEGTA:0.0156839);</t>
  </si>
  <si>
    <t>(CHLVA:0.3150177490,(((((((ERATE:0.0435772404,((MAIZE:0.0216300510,SORBI:0.0143409638)100:0.0166381524,SETIT:0.0237507398)100:0.0149185147)100:0.0162857675,(((ORYLO:0.0148641508,(ORYRU:0.0016428919,ORYNI:0.0015292584)100:0.0028716387)100:0.0054016703,ORYPU:0.0091302771)100:0.0381543564,((HORVD:0.0128293296,((AEGTA:0.0095949548,TRIUA:0.0188071995)100:0.0045085941,WHEAT:0.0011055891)100:0.0073852973)100:0.0286704248,BRADI:0.0298256701)100:0.0339979908)100:0.0100438145)100:0.1166094618,MUSAM:0.0965613423)100:0.0500927685,(((((((ARAAL:0.0361564766,(BRAOL:0.0034255610,(BRANA:0.0012153765,BRARP:0.0054835688)82:0.0020063113)100:0.0354405404)85:0.0082993495,ARALY:0.0263654056)100:0.1301900651,(GOSHI:0.0423140713,THECC:0.0316063096)100:0.0409221456)58:0.0147031687,(POPTR:0.0691986320,MANES:0.0544157911)100:0.0251293144)58:0.0132909898,(LOTJA:0.0551179161,MEDTR:0.0700639858)100:0.0742430661)100:0.0145740177,VITVI:0.0740486163)100:0.0164042626,(SOLTU:0.0073553217,SOLLC:0.0105959389)100:0.1122338910)100:0.0436486456)100:0.0377241772,AMBTC:0.1156269213)100:0.1464310100,SELML:0.1911561082)100:0.0406714745,PHYPA:0.1644129167)100:0.1001575166,KLEFL:0.2044745422);</t>
  </si>
  <si>
    <t>(TRIUA:0.0125086160,(((((((((((KLEFL:0.1950109015,CHLVA:0.3101403210)100:0.1007934611,PHYPA:0.1680201540)100:0.0401839307,SELML:0.1958295432)100:0.1465835770,AMBTC:0.1177929302)100:0.0408242240,((((((ARAAL:0.0372228807,(0_pac:0.0458660997,ARALY:0.0100684666)100:0.0209820931)83:0.0085478049,(BRARP:0.0040921590,(BRAOL:0.0049512972,BRANA:0.0015380012)70:0.0019602501)100:0.0302505612)100:0.1248725731,(LOTJA:0.0554710732,MEDTR:0.0642123598)100:0.0648652636)84:0.0181965441,((POPTR:0.0696793218,MANES:0.0568061779)100:0.0260794601,(GOSHI:0.0447415422,THECC:0.0320969692)100:0.0460929932)84:0.0123591174)100:0.0172547575,VITVI:0.0733039432)100:0.0175966050,(SOLTU:0.0086268962,SOLLC:0.0098962509)100:0.1112026101)100:0.0463059283)100:0.0517615362,(MUSAC:0.0000012375,MUSAM:0.0000012375)100:0.0978326313)100:0.1173386829,((SETIT:0.0228245002,(SORBI:0.0140280821,MAIZE:0.0221848449)100:0.0161871989)100:0.0144367345,ERATE:0.0421895695)100:0.0158113860)100:0.0099648585,((ORYLO:0.0125249243,(ORYNI:0.0017349729,ORYRU:0.0019815548)100:0.0023919661)100:0.0056976371,ORYPU:0.0088879722)100:0.0377454682)100:0.0330393359,BRADI:0.0290097930)100:0.0293180663,HORVD:0.0105427746)100:0.0070122263,WHEAT:0.0021031935)91:0.0019416359,AEGTA:0.0111001011);</t>
  </si>
  <si>
    <t>(TRIUA:0.0194662,(((((((((((((BRARP:0.0054066,(BRANA:0.00193682,BRAOL:0.00602758)82:0.00262319)100:0.0373716,(ARAAL:0.0439723,(ARALY:0.011708,ARATH:0.0669708)100:0.025864)74:0.009963)100:0.148253,(LOTJA:0.0668213,MEDTR:0.0796147)100:0.0790394)95:0.0213029,((MANES:0.0708124,POPTR:0.0864202)100:0.0321915,(THECC:0.0395787,GOSHI:0.0553982)100:0.0576428)95:0.0154094)100:0.021321,VITVI:0.0891453)100:0.0216243,(SOLLC:0.0120996,SOLTU:0.0105947)100:0.134611)100:0.0558852,(AMBTC:0.145542,(SELML:0.241426,((KLEFL:0.266809,CHLVA:0.503702)100:0.127268,PHYPA:0.221205)100:0.0484659)100:0.16948)100:0.0451914)100:0.0612206,(MUSAM:8.545e-07,MUSAC:8.545e-07)100:0.120168)100:0.141909,(ERATE:0.0540115,((SORBI:0.016608,MAIZE:0.0278358)100:0.0205419,SETIT:0.0280763)100:0.0180153)100:0.0198254)100:0.0123384,((ORYLO:0.0170837,(ORYNI:0.00294785,ORYRU:0.00313223)100:0.00363942)100:0.00853671,ORYPU:0.0128486)100:0.0496972)100:0.0411502,BRADI:0.0353648)100:0.0383601,HORVD:0.0130743)100:0.00936492,WHEAT:0.00241468)100:0.00295509,AEGTA:0.0157169);</t>
  </si>
  <si>
    <t>(TRIUA:0.0182702062,((((((((((((((BRARP:0.0057166736,BRANA:0.0012834306)68:0.0019078589,BRAOL:0.0031659951)100:0.0349857974,ARAAL:0.0351761275)100:0.1179037510,(LOTJA:0.0547301854,MEDTR:0.0697283722)100:0.0624710504)58:0.0181289671,((POPTR:0.0681733767,MANES:0.0521640188)100:0.0241298271,(THECC:0.0308585065,GOSHI:0.0417059647)100:0.0467983983)57:0.0123649664)100:0.0164897463,VITVI:0.0730762616)100:0.0163218683,(SOLTU:0.0075232667,SOLLC:0.0103952663)100:0.1095978068)100:0.0423662875,((SELML:0.1920061898,(PHYPA:0.1623797162,(CHLVA:0.3262014939,KLEFL:0.2060062666)100:0.0988120907)100:0.0402074254)100:0.1430627863,AMBTC:0.1115665245)100:0.0368992188)100:0.0478202463,MUSAM:0.0955369497)100:0.1149224335,(((SORBI:0.0138465762,MAIZE:0.0209336593)100:0.0161914966,SETIT:0.0230538586)100:0.0144939920,ERATE:0.0419941397)100:0.0160298758)100:0.0099172075,((ORYLO:0.0143088065,(ORYNI:0.0014253807,ORYRU:0.0018599997)100:0.0027891049)100:0.0055241951,ORYPU:0.0087725030)100:0.0375699322)100:0.0338112068,BRADI:0.0290143060)100:0.0287724221,HORVD:0.0122737727)100:0.0072607446,WHEAT:0.0011047645)100:0.0047467272,AEGTA:0.0099352378);</t>
  </si>
  <si>
    <t>(TRIUA:0.0124527922,(((((((((((KLEFL:0.1990452672,CHLVA:0.3309009403)100:0.0984619801,PHYPA:0.1700937732)100:0.0417953402,SELML:0.1960708061)100:0.1471794118,AMBTC:0.1186705582)100:0.0407717986,((((((BRARP:0.0042197156,(BRANA:0.0015412750,BRAOL:0.0050863844)81:0.0020366810)100:0.0326112412,(1_pac:0.0666440475,ARAAL:0.0317734328)100:0.0093881307)100:0.1240335969,(MEDTR:0.0647392863,LOTJA:0.0556542475)100:0.0646483275)98:0.0188686106,((POPTR:0.0706388028,MANES:0.0578608622)100:0.0264596283,(GOSHI:0.0453341692,THECC:0.0324210623)100:0.0468334936)98:0.0127229570)100:0.0173291612,VITVI:0.0736844395)100:0.0179860585,(SOLLC:0.0100183537,SOLTU:0.0086559356)100:0.1120168996)100:0.0466069339)100:0.0522680481,(MUSAC:0.0000012340,MUSAM:0.0000012340)100:0.0987498344)100:0.1178973202,(((MAIZE:0.0222655907,SORBI:0.0140665481)100:0.0163428642,SETIT:0.0228053734)100:0.0145348521,ERATE:0.0427221568)100:0.0158035023)100:0.0101343255,(ORYPU:0.0091348567,(ORYLO:0.0132647288,(ORYRU:0.0020841392,ORYNI:0.0017914945)100:0.0024401214)100:0.0057332561)100:0.0380688491)100:0.0333073968,BRADI:0.0292968820)100:0.0296460825,HORVD:0.0106896557)100:0.0070943641,WHEAT:0.0020491496)88:0.0019791702,AEGTA:0.0117200543);</t>
  </si>
  <si>
    <t>(TRIUA:0.0194673,(((((((((((((BRARP:0.00537951,(BRANA:0.00192687,BRAOL:0.00601188)85:0.00266682)100:0.0375335,(ARAAL:0.0376783,ARATH:0.0925706)100:0.0117384)100:0.147012,(LOTJA:0.0668237,MEDTR:0.0796072)100:0.0787215)96:0.0213191,((MANES:0.0708083,POPTR:0.0864086)100:0.0321834,(THECC:0.0395489,GOSHI:0.0553978)100:0.0576354)96:0.0154392)100:0.0212694,VITVI:0.0892121)100:0.0215458,(SOLLC:0.0121071,SOLTU:0.0105885)100:0.134609)100:0.0558304,(AMBTC:0.145534,(SELML:0.241425,((KLEFL:0.266802,CHLVA:0.503695)100:0.127266,PHYPA:0.221239)100:0.0484393)100:0.169447)100:0.0451889)100:0.0612146,(MUSAM:8.545e-07,MUSAC:8.545e-07)100:0.120156)100:0.141909,(ERATE:0.0540039,((SORBI:0.0166101,MAIZE:0.0278329)100:0.0205431,SETIT:0.0280748)100:0.0180158)100:0.0198178)100:0.0123503,((ORYLO:0.0170837,(ORYNI:0.00294798,ORYRU:0.00313205)100:0.00364017)100:0.00853997,ORYPU:0.0128446)100:0.0497051)100:0.0411399,BRADI:0.035368)100:0.0383585,HORVD:0.0130772)100:0.00936267,WHEAT:0.00241413)100:0.00295535,AEGTA:0.0157162);</t>
  </si>
  <si>
    <t>(VITVI:0.0891761,(((((((ORYLO:0.017083,(ORYNI:0.00294788,ORYRU:0.0031323)100:0.00363974)100:0.00853543,ORYPU:0.0128507)100:0.0497035,((((TRIUA:0.0194663,AEGTA:0.0157178)100:0.00295555,WHEAT:0.00241456)100:0.00936501,HORVD:0.013075)100:0.0383631,BRADI:0.0353618)100:0.0411442)100:0.0123313,(ERATE:0.0540071,((SORBI:0.0166092,MAIZE:0.0278368)100:0.0205458,SETIT:0.0280754)100:0.018021)100:0.0198309)100:0.14193,(MUSAM:8.545e-07,MUSAC:8.545e-07)100:0.120159)100:0.0612171,(AMBTC:0.145529,(SELML:0.24138,((KLEFL:0.266818,CHLVA:0.503699)100:0.127256,PHYPA:0.221225)100:0.0484933)100:0.169485)100:0.0451964)100:0.0559115,(SOLLC:0.0120914,SOLTU:0.0106032)100:0.134618)100:0.0216129,(((LOTJA:0.0668313,MEDTR:0.0795915)100:0.0789381,((ARAAL:0.0434508,ARATH:0.0408414)78:0.0107411,(BRARP:0.00540555,(BRANA:0.00195096,BRAOL:0.00601995)68:0.0026219)100:0.0373243)100:0.148528)92:0.0213777,((MANES:0.0708534,POPTR:0.0863839)100:0.0321488,(THECC:0.0395612,GOSHI:0.0554242)100:0.0576867)92:0.0153904)100:0.0213645);</t>
  </si>
  <si>
    <t>(MANES:0.0546120393,((((LOTJA:0.0548565479,MEDTR:0.0681374686)100:0.0637383686,(ARATH:0.0998158370,(BRAOL:0.0036911210,(BRARP:0.0059810754,BRANA:0.0019779720)70:0.0019021473)70:0.0922739117)100:0.0539630486)97:0.0198096270,(((((((CHLVA:0.3126902330,KLEFL:0.2059994020)100:0.0986766001,PHYPA:0.1690370030)100:0.0413377752,SELML:0.1932635703)100:0.1463923796,AMBTC:0.1156325212)100:0.0376451815,((((ORYPU:0.0089144394,((ORYRU:0.0019016764,ORYNI:0.0014640848)100:0.0026822728,ORYLO:0.0126108918)100:0.0056857171)100:0.0376831428,((((AEGTA:0.0099363555,TRIUA:0.0182091709)100:0.0032922804,WHEAT:0.0009873328)100:0.0074132386,HORVD:0.0120077940)100:0.0295215833,BRADI:0.0291335279)100:0.0343292852)100:0.0100864261,(((SORBI:0.0134620571,MAIZE:0.0216426818)100:0.0167197822,SETIT:0.0230065875)100:0.0137924037,ERATE:0.0439524085)100:0.0165770519)100:0.1159778909,MUSAM:0.0965753974)100:0.0481577590)100:0.0435278879,(SOLTU:0.0072830531,SOLLC:0.0101858574)100:0.1119468538)100:0.0175216490,VITVI:0.0733690266)100:0.0166196275)96:0.0120981339,(THECC:0.0313796978,GOSHI:0.0421415812)100:0.0466561582)100:0.0255113254,POPTR:0.0694675520);</t>
  </si>
  <si>
    <t>(AMBTC:0.1188034581,((((((2_pac:0.0705322771,(BRARP:0.0041258187,(BRANA:0.0014811354,BRAOL:0.0051389234)82:0.0020244417)100:0.0276270476)100:0.1232299747,(LOTJA:0.0556383548,MEDTR:0.0646124724)100:0.0644090902)93:0.0192331026,((POPTR:0.0706607142,MANES:0.0579974157)100:0.0265634487,(THECC:0.0324152423,GOSHI:0.0449758172)100:0.0463417921)93:0.0122374456)100:0.0170217775,VITVI:0.0737658169)100:0.0177940887,(SOLTU:0.0086125774,SOLLC:0.0101433448)100:0.1119968024)100:0.0462635119,((((ORYPU:0.0090737757,(ORYLO:0.0130444728,(ORYRU:0.0020333906,ORYNI:0.0017355967)100:0.0024707693)100:0.0056774523)100:0.0379449987,((((AEGTA:0.0112604002,TRIUA:0.0129544326)83:0.0019142195,WHEAT:0.0021095172)100:0.0070732252,HORVD:0.0105826174)100:0.0296159372,BRADI:0.0291542715)100:0.0332877126)100:0.0099271143,(((SORBI:0.0138629276,MAIZE:0.0222143399)100:0.0162587441,SETIT:0.0226583816)100:0.0143134002,ERATE:0.0423945579)100:0.0157937616)100:0.1179863051,(MUSAC:0.0000012360,MUSAM:0.0000012360)100:0.0995052774)100:0.0518744764)100:0.0409269128,(((CHLVA:0.3375741637,KLEFL:0.1986050974)100:0.0979600340,PHYPA:0.1703772891)100:0.0406696799,SELML:0.1980819548)100:0.1466278344);</t>
  </si>
  <si>
    <t>(BRARP:0.00533515,(((((((((((((TRIUA:0.0194671,AEGTA:0.0157157)100:0.00295523,WHEAT:0.00241413)100:0.00936369,HORVD:0.0130755)100:0.0383544,BRADI:0.0353731)100:0.0411457,((ORYLO:0.0170831,(ORYNI:0.00294818,ORYRU:0.00313155)100:0.00364057)100:0.00853809,ORYPU:0.0128478)100:0.049713)100:0.0123558,(ERATE:0.0540015,((SORBI:0.0166114,MAIZE:0.0278297)100:0.0205427,SETIT:0.0280708)100:0.0180096)100:0.019806)100:0.141878,(MUSAM:8.545e-07,MUSAC:8.545e-07)100:0.12016)100:0.0611899,(AMBTC:0.145506,(SELML:0.241456,((KLEFL:0.266794,CHLVA:0.503672)100:0.127223,PHYPA:0.221234)100:0.0484284)100:0.169411)100:0.0451599)100:0.0558186,(SOLLC:0.0121181,SOLTU:0.0105748)100:0.134574)100:0.0215383,VITVI:0.0892075)100:0.0211277,((MANES:0.0708433,POPTR:0.0863657)100:0.0321505,(THECC:0.0395875,GOSHI:0.0553267)100:0.0576157)96:0.0154892)96:0.0216996,(LOTJA:0.066799,MEDTR:0.0796157)100:0.077965)100:0.147244,ARATH:0.0967674)100:0.0314268,(BRANA:0.00187783,BRAOL:0.00604407)76:0.00265405);</t>
  </si>
  <si>
    <t>(ARATH:0.2539732157,(((((((((((((AEGTA:0.0112352136,TRIUA:0.0157086599)100:0.0031429431,WHEAT:0.0008282456)100:0.0082067022,HORVD:0.0136565920)100:0.0321442200,BRADI:0.0321781745)100:0.0352178787,(((ORYNI:0.0023809446,ORYRU:0.0020949275)100:0.0026454340,ORYLO:0.0129794072)100:0.0065063454,ORYPU:0.0096138088)100:0.0411075016)100:0.0105722328,(ERATE:0.0474371685,((SORBI:0.0142139718,MAIZE:0.0231540073)100:0.0188240349,SETIT:0.0254345755)100:0.0150897352)100:0.0178415905)100:0.1273673194,MUSAM:0.1050699887)100:0.0523075941,((((CHLVA:0.3916379818,KLEFL:0.2219636051)100:0.1081123405,PHYPA:0.1812096326)100:0.0432958025,SELML:0.2113043028)100:0.1562657486,AMBTC:0.1254885386)100:0.0405842571)100:0.0503070483,(SOLLC:0.0110623348,SOLTU:0.0083527418)100:0.1191835173)96:0.0199939174,VITVI:0.0779132273)95:0.0158766310,(MEDTR:0.0718486638,LOTJA:0.0591107251)100:0.0801517716)80:0.0151126966,(GOSHI:0.0471017232,THECC:0.0337958525)100:0.0505307355)65:0.0271291309,MANES:0.0612439027)60:0.0144799069,POPTR:0.0611423157);</t>
  </si>
  <si>
    <t>(AMBTC:0.1196137815,(((((3_pac:0.1130699523,(LOTJA:0.0557374941,MEDTR:0.0660552381)100:0.0508891412)96:0.0237979875,((MANES:0.0581938153,POPTR:0.0712546063)100:0.0257980238,(THECC:0.0324072887,GOSHI:0.0455015588)100:0.0469990615)96:0.0138633120)100:0.0152703297,VITVI:0.0729388171)100:0.0186119194,(SOLLC:0.0103485005,SOLTU:0.0086479227)100:0.1130313172)100:0.0467778664,((((((ORYNI:0.0016948667,ORYRU:0.0020253631)100:0.0024246608,ORYLO:0.0126322637)100:0.0056111612,ORYPU:0.0090295628)100:0.0379171293,((((TRIUA:0.0127203484,AEGTA:0.0110903167)86:0.0020497603,WHEAT:0.0020587805)100:0.0068203842,HORVD:0.0107021250)100:0.0295567547,BRADI:0.0291831906)100:0.0332321861)100:0.0098569225,(((SORBI:0.0138113005,MAIZE:0.0227851558)100:0.0163449234,SETIT:0.0231034413)100:0.0144462624,ERATE:0.0429629779)100:0.0159711918)100:0.1175024347,(MUSAC:0.0000012413,MUSAM:0.0000012413)100:0.0994894106)100:0.0520397042)100:0.0409454624,(((CHLVA:0.3277474618,KLEFL:0.2078809870)100:0.0994942844,PHYPA:0.1745265600)100:0.0424685726,SELML:0.2089866353)100:0.1495813696);</t>
  </si>
  <si>
    <t>(TRIUA:0.0194615,((((((ORYLO:0.0170761,(ORYNI:0.00294632,ORYRU:0.00313387)100:0.00363918)100:0.00853629,ORYPU:0.0128422)100:0.0496805,((ERATE:0.0539827,((SORBI:0.0166087,MAIZE:0.0278283)100:0.0205485,SETIT:0.0280597)100:0.0180125)100:0.01979,((MUSAM:8.545e-07,MUSAC:8.545e-07)100:0.120021,(((SOLLC:0.0121619,SOLTU:0.010527)100:0.134202,(((LOTJA:0.0664829,MEDTR:0.0804618)100:0.0881926,((MANES:0.0706492,POPTR:0.0863519)100:0.0314154,((THECC:0.0395636,GOSHI:0.0551934)100:0.0425758,ARATH:0.210434)100:0.0165437)100:0.0175705)100:0.0188947,VITVI:0.0877205)100:0.0218852)100:0.0557978,(AMBTC:0.145081,(SELML:0.24132,((KLEFL:0.266641,CHLVA:0.503728)100:0.127187,PHYPA:0.221243)100:0.0484779)100:0.169643)100:0.0452108)100:0.0609375)100:0.141619)100:0.0123205)100:0.0411344,BRADI:0.0353714)100:0.0383446,HORVD:0.0130726)100:0.0093643,WHEAT:0.00241584)100:0.00295174,AEGTA:0.0157116);</t>
  </si>
  <si>
    <t>(AEGTA:0.0138350357,(((((((((ARATH:0.3423422699,(SOLLC:0.0109168794,SOLTU:0.0089212628)100:0.0966003663)100:0.0239752276,(VITVI:0.0786658879,((MANES:0.0637578597,POPTR:0.0759410824)100:0.0273778868,(GOSHI:0.0486426000,THECC:0.0349624523)100:0.0518489758)100:0.0229352465)100:0.0217847536)100:0.0515925060,((((CHLVA:0.3882759722,KLEFL:0.2186581302)100:0.1041181804,PHYPA:0.1855302816)100:0.0438041313,SELML:0.2106544661)100:0.1555151269,AMBTC:0.1282624229)100:0.0406919907)100:0.0529666788,MUSAM:0.1059751808)100:0.1302429394,((SETIT:0.0259616368,(MAIZE:0.0240558552,SORBI:0.0147515106)100:0.0195052850)100:0.0156883121,ERATE:0.0474599507)100:0.0174111180)100:0.0107725746,(((ORYRU:0.0022805603,ORYNI:0.0022846707)100:0.0028632403,ORYLO:0.0123157504)100:0.0063992481,ORYPU:0.0099959708)100:0.0421915776)100:0.0350949069,BRADI:0.0331334848)100:0.0326756977,HORVD:0.0145891428)100:0.0084780165,WHEAT:0.0009665701)100:0.0033832871,TRIUA:0.0179155297);</t>
  </si>
  <si>
    <t>(AMBTC:0.1200209317,(((((4_pac:0.1151671261,(THECC:0.0327392093,GOSHI:0.0455696104)100:0.0331055717)99:0.0147746203,(MANES:0.0583595064,POPTR:0.0719443278)100:0.0257844536)100:0.0217156633,VITVI:0.0720221993)100:0.0200137963,(SOLLC:0.0103714050,SOLTU:0.0087614348)100:0.1129252079)100:0.0471340684,((MUSAC:0.0000012373,MUSAM:0.0000012373)100:0.0998247249,(((((ORYRU:0.0020307840,ORYNI:0.0017716135)100:0.0024473053,ORYLO:0.0127060312)100:0.0057200928,ORYPU:0.0088848953)100:0.0382843106,(((WHEAT:0.0020925572,(TRIUA:0.0133429084,AEGTA:0.0111859414)76:0.0019117326)100:0.0070387267,HORVD:0.0107252159)100:0.0297226100,BRADI:0.0294258836)100:0.0335041050)100:0.0099607257,(((MAIZE:0.0229496113,SORBI:0.0141035750)100:0.0166144452,SETIT:0.0233948157)100:0.0145498272,ERATE:0.0431715934)100:0.0159195380)100:0.1183613629)100:0.0522189898)100:0.0411388909,(((CHLVA:0.3494308645,KLEFL:0.2100347180)100:0.0959484626,PHYPA:0.1750631885)100:0.0431273911,SELML:0.2098770227)100:0.1505641717);</t>
  </si>
  <si>
    <t>(TRIUA:0.0194677,((((((ORYLO:0.0170684,(ORYNI:0.00294821,ORYRU:0.00313318)100:0.003638)100:0.00852786,ORYPU:0.01284)100:0.0496011,((ERATE:0.0539481,((SORBI:0.0166111,MAIZE:0.0278078)100:0.0205293,SETIT:0.0280655)100:0.017989)100:0.0197031,((MUSAM:8.545e-07,MUSAC:8.545e-07)100:0.120004,(((SOLLC:0.0121015,SOLTU:0.0105774)100:0.133877,(((MANES:0.0702217,POPTR:0.0866109)100:0.0310285,((THECC:0.0394096,GOSHI:0.0552266)100:0.0420113,ARATH:0.209297)100:0.0168528)100:0.0269634,VITVI:0.0863785)100:0.0230547)100:0.0555349,(AMBTC:0.145093,(SELML:0.241303,((KLEFL:0.266583,CHLVA:0.503607)100:0.127122,PHYPA:0.221266)100:0.0484176)100:0.169464)100:0.0451841)100:0.0606464)100:0.141048)100:0.0123893)100:0.041157,BRADI:0.0353598)100:0.0383506,HORVD:0.0130748)100:0.00936007,WHEAT:0.0024162)100:0.00295253,AEGTA:0.0157005);</t>
  </si>
  <si>
    <t>(ARATH:0.3285853379,((((((CHLVA:0.3695895745,KLEFL:0.2266753919)100:0.0993332743,PHYPA:0.1869165915)100:0.0443896900,SELML:0.2097884012)100:0.1564092330,AMBTC:0.1305823287)100:0.0402693492,(((((HORVD:0.0161904121,((AEGTA:0.0136415485,TRIUA:0.0184029525)100:0.0037780189,WHEAT:0.0010654358)100:0.0087450035)100:0.0339746235,BRADI:0.0342202830)100:0.0360878346,(ORYPU:0.0109293794,(ORYLO:0.0142263059,(ORYRU:0.0022295735,ORYNI:0.0022595872)100:0.0030505207)100:0.0066237000)100:0.0431775124)100:0.0110087616,((SETIT:0.0264910742,(SORBI:0.0154683042,MAIZE:0.0253533579)100:0.0199587246)100:0.0161172082,ERATE:0.0485617958)100:0.0180728777)100:0.1305676060,MUSAM:0.1090736843)100:0.0530028142)100:0.0527934018,VITVI:0.0883148543)68:0.0187295601,(SOLTU:0.0090494760,SOLLC:0.0113030824)100:0.1029567540);</t>
  </si>
  <si>
    <t>(AMBTC:0.1197229213,(((5_pac:0.1209583896,(SOLTU:0.0089355804,SOLLC:0.0102223269)100:0.0892622478)81:0.0230672730,VITVI:0.0780749006)100:0.0464899953,(((((HORVD:0.0108288091,(WHEAT:0.0020127315,(TRIUA:0.0131782474,AEGTA:0.0115615117)97:0.0021285031)100:0.0072286379)100:0.0301329463,BRADI:0.0296019114)100:0.0336732386,(ORYPU:0.0090670045,(ORYLO:0.0131142250,(ORYRU:0.0019445230,ORYNI:0.0017597757)100:0.0024880446)100:0.0056811915)100:0.0383564353)100:0.0102990385,(((MAIZE:0.0230728467,SORBI:0.0141309265)100:0.0166382016,SETIT:0.0231456847)100:0.0146239014,ERATE:0.0428822415)100:0.0159236607)100:0.1175798526,(MUSAM:0.0000012361,MUSAC:0.0000012361)100:0.1005739141)100:0.0510499041)100:0.0403060592,(((CHLVA:0.3164996892,KLEFL:0.2066804124)100:0.0990426079,PHYPA:0.1710423185)100:0.0416485794,SELML:0.2032823366)100:0.1478071621);</t>
  </si>
  <si>
    <t>(TRIUA:0.0194713,((((((ORYLO:0.0170718,(ORYNI:0.00294672,ORYRU:0.00313463)100:0.0036331)100:0.0085315,ORYPU:0.0128382)100:0.0495879,((ERATE:0.0539593,((SORBI:0.0165982,MAIZE:0.0278128)100:0.0205345,SETIT:0.0280345)100:0.0179747)100:0.0196311,((MUSAM:8.545e-07,MUSAC:8.545e-07)100:0.12047,(((SOLLC:0.0118505,SOLTU:0.0107976)100:0.131359,(VITVI:0.0739402,ARATH:0.202808)92:0.0203297)100:0.0539137,(AMBTC:0.145599,(SELML:0.240989,((KLEFL:0.266859,CHLVA:0.503396)100:0.127178,PHYPA:0.220663)100:0.0485154)100:0.168123)100:0.0441073)100:0.0594195)100:0.139102)100:0.0123099)100:0.0410753,BRADI:0.0353331)100:0.0383153,HORVD:0.0130805)100:0.00934562,WHEAT:0.00241496)100:0.00295352,AEGTA:0.0156866);</t>
  </si>
  <si>
    <t>(AEGTA:0.0142710852,((((((((ARATH:0.3315176285,(SOLTU:0.0091924049,SOLLC:0.0113321292)100:0.1087285711)100:0.0461473958,(((PHYPA:0.1863658120,(CHLVA:0.3610658696,KLEFL:0.2245396393)100:0.1032295620)100:0.0437859875,SELML:0.2084777333)100:0.1505388315,AMBTC:0.1369355578)100:0.0396165183)100:0.0537362967,MUSAM:0.1138609277)100:0.1267943574,(ERATE:0.0513856881,((SORBI:0.0154967074,MAIZE:0.0253231023)100:0.0205324300,SETIT:0.0270891189)100:0.0163120139)100:0.0181391378)100:0.0111184011,(ORYPU:0.0109257432,(ORYLO:0.0139059829,(ORYNI:0.0023458659,ORYRU:0.0023163760)100:0.0029088891)100:0.0066476104)100:0.0440055877)100:0.0365371536,BRADI:0.0350581016)100:0.0343563845,HORVD:0.0164668171)100:0.0090035255,WHEAT:0.0010661504)100:0.0039620009,TRIUA:0.0185245693);</t>
  </si>
  <si>
    <t>(KLEFL:0.2029828018,(((((((((((TRIUA:0.0133300091,AEGTA:0.0114014929)97:0.0020275883,WHEAT:0.0019982691)100:0.0071812290,HORVD:0.0110240999)100:0.0307027888,BRADI:0.0301451423)100:0.0339771490,(ORYPU:0.0092532792,((ORYNI:0.0017843280,ORYRU:0.0019894707)100:0.0025725252,ORYLO:0.0127765079)100:0.0058627950)100:0.0388635939)100:0.0105227803,(((MAIZE:0.0235127734,SORBI:0.0141863148)100:0.0168522531,SETIT:0.0234384694)100:0.0148522762,ERATE:0.0435206248)100:0.0159612391)100:0.1149608117,(MUSAC:0.0000012332,MUSAM:0.0000012332)100:0.1040140097)100:0.0508372614,(6_pac:0.1144452919,(SOLTU:0.0093457226,SOLLC:0.0100439075)100:0.0959343684)100:0.0453191342)100:0.0391729450,AMBTC:0.1254004887)100:0.1445628501,SELML:0.2023366796)100:0.0414435283,PHYPA:0.1686398026)100:0.0968787268,CHLVA:0.3222066228);</t>
  </si>
  <si>
    <t>(TRIUA:0.0194692,((((((ORYLO:0.017078,(ORYNI:0.0029461,ORYRU:0.00313444)100:0.00363235)100:0.00851079,ORYPU:0.0128566)100:0.0495603,((ERATE:0.0539471,((SORBI:0.0165835,MAIZE:0.0278208)100:0.0205486,SETIT:0.0280287)100:0.0179841)100:0.0195253,((MUSAM:8.545e-07,MUSAC:8.545e-07)100:0.123046,(((SOLLC:0.0115539,SOLTU:0.0110706)100:0.113697,ARATH:0.19814)100:0.0517521,(AMBTC:0.149153,(SELML:0.241081,((KLEFL:0.266879,CHLVA:0.503211)100:0.126678,PHYPA:0.22121)100:0.0479528)100:0.164248)100:0.0428482)100:0.0580149)100:0.135436)100:0.0123553)100:0.0411005,BRADI:0.0353804)100:0.0382614,HORVD:0.0130896)100:0.00933159,WHEAT:0.00241924)100:0.00295176,AEGTA:0.0156832);</t>
  </si>
  <si>
    <t>(BRARP:0.0041841734,(((ARATH:0.0946952136,ARALY:0.0086731476)100:0.0179605130,((((((((((CHLVA:0.3142769440,KLEFL:0.2073210078)100:0.1013040148,PHYPA:0.1684984421)100:0.0427312362,SELML:0.1962548234)100:0.1480922655,AMBTC:0.1184289170)100:0.0379839843,((((((ORYRU:0.0016482384,ORYNI:0.0014776206)100:0.0027359374,ORYLO:0.0143825934)100:0.0054774975,ORYPU:0.0092429697)100:0.0389794401,((((AEGTA:0.0104640318,TRIUA:0.0196723616)100:0.0043372167,WHEAT:0.0008670948)100:0.0073623665,HORVD:0.0132771871)100:0.0287325063,BRADI:0.0296851347)100:0.0335843609)100:0.0103249433,(((MAIZE:0.0221565309,SORBI:0.0142105873)100:0.0171922604,SETIT:0.0238883822)100:0.0155747060,ERATE:0.0444707755)100:0.0161720874)100:0.1183294578,MUSAM:0.0988997825)100:0.0492675712)100:0.0438115632,(SOLLC:0.0103972011,SOLTU:0.0075219929)100:0.1139502485)100:0.0165073427,VITVI:0.0745028730)100:0.0143400720,(MEDTR:0.0696360426,LOTJA:0.0554636524)100:0.0745848142)76:0.0133677301,(POPTR:0.0703805116,MANES:0.0557623901)100:0.0260281104)76:0.0150622188,(GOSHI:0.0433979836,THECC:0.0328298749)100:0.0405275498)100:0.1318986463)84:0.0081734989,ARAAL:0.0357947684)100:0.0356103446,(BRAOL:0.0050005098,BRANA:0.0012848649)54:0.0019679722);</t>
  </si>
  <si>
    <t>(BRARP:0.0041484268,(((LOTJA:0.0549753979,MEDTR:0.0631255807)100:0.0646411988,((((((((CHLVA:0.3097082554,KLEFL:0.1969186955)100:0.0977637690,PHYPA:0.1670853888)100:0.0409284799,SELML:0.1961260803)100:0.1461253269,AMBTC:0.1174344097)100:0.0403800875,((((ORYPU:0.0088397150,((ORYRU:0.0019692002,ORYNI:0.0017372787)100:0.0023802759,ORYLO:0.0125742771)100:0.0055837233)100:0.0373817330,((HORVD:0.0104965210,((TRIUA:0.0121687526,AEGTA:0.0107163972)90:0.0019196087,WHEAT:0.0020782750)100:0.0067793112)100:0.0293789933,BRADI:0.0288290631)100:0.0328238855)100:0.0099398896,((SETIT:0.0226645496,(SORBI:0.0136899685,MAIZE:0.0220849860)100:0.0160632795)100:0.0142253573,ERATE:0.0418125663)100:0.0155884128)100:0.1162838119,(MUSAM:0.0000012433,MUSAC:0.0000012433)100:0.0973040548)100:0.0515220916)100:0.0459281579,(SOLTU:0.0085992257,SOLLC:0.0098505648)100:0.1104601865)100:0.0174297744,VITVI:0.0727073150)100:0.0168852978,((MANES:0.0565460575,POPTR:0.0695869952)100:0.0258724044,(GOSHI:0.0445039229,THECC:0.0319044281)100:0.0457509983)92:0.0120565006)92:0.0182657653)100:0.1243731831,((0_pac:0.0284248164,ARALY:0.0092094620)100:0.0219020220,ARAAL:0.0370718767)92:0.0085222420)100:0.0303268731,(BRANA:0.0015041250,BRAOL:0.0049710614)70:0.0019590119);</t>
  </si>
  <si>
    <t>(BRARP:0.00541083,(((((((((((((TRIUA:0.019466,AEGTA:0.0157169)100:0.00295513,WHEAT:0.0024147)100:0.00936518,HORVD:0.013074)100:0.0383612,BRADI:0.0353647)100:0.0411501,((ORYLO:0.0170837,(ORYNI:0.00294778,ORYRU:0.00313206)100:0.00363959)100:0.00853668,ORYPU:0.0128485)100:0.049697)100:0.0123408,(ERATE:0.0540124,((SORBI:0.0166081,MAIZE:0.0278353)100:0.0205426,SETIT:0.0280758)100:0.0180154)100:0.0198234)100:0.141921,(MUSAM:8.545e-07,MUSAC:8.545e-07)100:0.12016)100:0.0612268,(AMBTC:0.145543,(SELML:0.241421,((KLEFL:0.26681,CHLVA:0.503706)100:0.12726,PHYPA:0.221208)100:0.0484669)100:0.169472)100:0.0451866)100:0.0559004,(SOLLC:0.0120988,SOLTU:0.0105957)100:0.134606)100:0.0216103,VITVI:0.0891606)100:0.0213306,((MANES:0.0708201,POPTR:0.0864094)100:0.0321934,(THECC:0.0395735,GOSHI:0.0554067)100:0.0576514)93:0.0153832)93:0.0213152,(LOTJA:0.0668321,MEDTR:0.0796096)100:0.0790266)100:0.148293,(ARAAL:0.0437311,(ARALY:0.0121486,ARATH:0.0413078)100:0.0260786)88:0.0100323)100:0.037498,(BRANA:0.00193405,BRAOL:0.00603662)75:0.00262885);</t>
  </si>
  <si>
    <t>(ARATH:0.1100169265,(((((((((KLEFL:0.2060294292,CHLVA:0.3176067862)100:0.0982039615,PHYPA:0.1634947183)100:0.0416200280,SELML:0.1954571355)100:0.1438852845,AMBTC:0.1132262105)100:0.0370726232,(((((((TRIUA:0.0180954713,AEGTA:0.0104297727)100:0.0049696985,WHEAT:0.0009360483)100:0.0072843578,HORVD:0.0129020709)100:0.0287385738,BRADI:0.0287403316)100:0.0336503229,(ORYPU:0.0088166743,((ORYRU:0.0018852584,ORYNI:0.0013675844)100:0.0026289614,ORYLO:0.0143180668)100:0.0055719743)100:0.0383640523)100:0.0100752499,(((SORBI:0.0136296080,MAIZE:0.0213536117)100:0.0166875681,SETIT:0.0229095410)100:0.0151866108,ERATE:0.0428366504)100:0.0158308094)100:0.1165072957,MUSAM:0.0972430246)100:0.0476267031)100:0.0423360410,(SOLTU:0.0075775508,SOLLC:0.0100552898)100:0.1105271864)100:0.0163680213,VITVI:0.0731439753)100:0.0162348453,((THECC:0.0316808217,GOSHI:0.0422567466)100:0.0464390222,(POPTR:0.0686866572,MANES:0.0527999381)100:0.0247621520)50:0.0122527348)50:0.0183672027,(LOTJA:0.0538131517,MEDTR:0.0687752127)100:0.0625860592)100:0.1118623731,((BRARP:0.0041099907,(BRAOL:0.0046754631,BRANA:0.0013290144)79:0.0020932416)100:0.0349888211,ARAAL:0.0346796016)87:0.0089910810);</t>
  </si>
  <si>
    <t>(TRIUA:0.0120263504,(((((((((((KLEFL:0.2022929130,CHLVA:0.3456297303)100:0.0955020063,PHYPA:0.1691527598)100:0.0418213261,SELML:0.1960114499)100:0.1480233725,AMBTC:0.1179878891)100:0.0406693724,(((((POPTR:0.0701154626,MANES:0.0573813709)100:0.0263807233,(GOSHI:0.0450834948,THECC:0.0322574087)100:0.0466446655)93:0.0124386091,((((BRAOL:0.0050828761,BRANA:0.0015272500)74:0.0019858327,BRARP:0.0040830741)100:0.0319056438,(ARAAL:0.0319884892,1_pac:0.0496957033)100:0.0098800746)100:0.1236195756,(MEDTR:0.0640811036,LOTJA:0.0556120024)100:0.0651807636)93:0.0184737417)100:0.0173401042,VITVI:0.0734937247)100:0.0177899984,(SOLLC:0.0100797581,SOLTU:0.0085011939)100:0.1121502751)100:0.0463974381)100:0.0522962402,(MUSAC:0.0000012369,MUSAM:0.0000012369)100:0.0990547215)100:0.1177474571,(((MAIZE:0.0219378957,SORBI:0.0137269327)100:0.0162548745,SETIT:0.0226916871)100:0.0143847078,ERATE:0.0423491426)100:0.0157454984)100:0.0099894230,(ORYPU:0.0089955657,(ORYLO:0.0125993975,(ORYRU:0.0020810261,ORYNI:0.0018151928)100:0.0024002637)100:0.0056680880)100:0.0380110172)100:0.0331398031,BRADI:0.0291492482)100:0.0296027570,HORVD:0.0105513305)100:0.0069156843,WHEAT:0.0020325977)86:0.0019084427,AEGTA:0.0112897766);</t>
  </si>
  <si>
    <t>(BRARP:0.00542104,(((((((((((((TRIUA:0.0194671,AEGTA:0.0157162)100:0.00295541,WHEAT:0.00241416)100:0.00936288,HORVD:0.0130764)100:0.0383563,BRADI:0.0353691)100:0.041138,((ORYLO:0.0170837,(ORYNI:0.00294796,ORYRU:0.00313183)100:0.00364031)100:0.00853933,ORYPU:0.012845)100:0.0497035)100:0.0123531,(ERATE:0.0540084,((SORBI:0.0166109,MAIZE:0.0278314)100:0.0205404,SETIT:0.0280751)100:0.0180123)100:0.0198205)100:0.141898,(MUSAM:8.545e-07,MUSAC:8.545e-07)100:0.120156)100:0.0611872,(AMBTC:0.145523,(SELML:0.241429,((KLEFL:0.266787,CHLVA:0.503703)100:0.127256,PHYPA:0.221253)100:0.0484303)100:0.169473)100:0.0452043)100:0.0558308,(SOLLC:0.0121056,SOLTU:0.0105905)100:0.134588)100:0.0215766,VITVI:0.0892263)100:0.0212909,((MANES:0.0708533,POPTR:0.0863751)100:0.0321678,(THECC:0.0395475,GOSHI:0.0554028)100:0.0576255)96:0.0154001)96:0.0213274,(LOTJA:0.0668436,MEDTR:0.0796023)100:0.0787638)100:0.147648,(ARAAL:0.0392413,ARATH:0.0694949)100:0.0115658)100:0.0369534,(BRANA:0.00195162,BRAOL:0.00600827)75:0.00260064);</t>
  </si>
  <si>
    <t>(VITVI:0.09177761921655041,(((((((ORYLO:0.017581359457033114,(ORYNI:0.0030338780024702205,ORYRU:0.0032236780558019566)100:0.003745921516720816)100:0.008784432649437695,ORYPU:0.013225591288093159)100:0.05115349176214045,((((TRIUA:0.020034187063071106,AEGTA:0.016176332709345844)100:0.0030417717580772823,WHEAT:0.0024849995487077137)100:0.009638213845853168,HORVD:0.013456434753890297)100:0.03948226019938576,BRADI:0.036393403784330244)100:0.042344492757247665)100:0.012691038920125998,(ERATE:0.055582639953868355,((SORBI:0.017093737370119676,MAIZE:0.02864887823763621)100:0.02114517913319153,SETIT:0.028894438874904144)100:0.018546723571690786)100:0.020409423476934845)100:0.14607049977970554,(MUSAM:8.794281833421997e-07,MUSAC:8.794281833421997e-07)100:0.12366437809504431)100:0.06300297605907287,(AMBTC:0.14977449279532704,(SELML:0.24842173773568185,((KLEFL:0.2746018361884131,CHLVA:0.5183933253613605)100:0.13096841767044465,PHYPA:0.22767875934450335)100:0.04990798680312263)100:0.1744293571138124)100:0.04651490689948202)100:0.05754259669155927,(SOLLC:0.012444140358178903,SOLTU:0.010912525352386203)100:0.13854518804582822)100:0.022243409460218404,(((LOTJA:0.06878095816196318,MEDTR:0.08191340930892999)100:0.08124094778172603,((ARAAL:0.04471838280721503,ARATH:0.04203285922428568)78:0.011054448285660504,(BRARP:0.005563245191884642,(BRANA:0.0020078750246615537,BRAOL:0.0061955689787137206)68:0.0026983882433059252)100:0.03841315546345144)100:0.15286098211287327)92:0.022001348010572897,((MANES:0.07292039420201077,POPTR:0.08890396284027412)100:0.03308667148113716,(THECC:0.04071531216715907,GOSHI:0.05704108077143913)100:0.05936958429959797)92:0.01583938152476277)100:0.021987762929215244):0.0;</t>
  </si>
  <si>
    <t>(ARATH:0.1217006183,(((((((((KLEFL:0.2034729022,CHLVA:0.3011266905)100:0.0960033149,PHYPA:0.1660395875)100:0.0414930870,SELML:0.1921875779)100:0.1442473158,AMBTC:0.1145717372)100:0.0373898479,(((((((TRIUA:0.0179239221,AEGTA:0.0100743771)100:0.0034390680,WHEAT:0.0008829333)100:0.0073668912,HORVD:0.0116836788)100:0.0290291843,BRADI:0.0285346966)100:0.0334747994,(((ORYRU:0.0018709587,ORYNI:0.0014390679)100:0.0026333219,ORYLO:0.0122556676)100:0.0055850048,ORYPU:0.0087169678)100:0.0376858693)100:0.0098134509,(((MAIZE:0.0213320527,SORBI:0.0130984635)100:0.0165880465,SETIT:0.0226402374)100:0.0139263824,ERATE:0.0443000213)100:0.0161342928)100:0.1153228998,MUSAM:0.0955882533)100:0.0475229781)100:0.0425818164,(SOLTU:0.0072043728,SOLLC:0.0098356673)100:0.1109620298)100:0.0169205218,VITVI:0.0723696189)100:0.0159979483,((THECC:0.0307961110,GOSHI:0.0414266694)100:0.0458163830,(POPTR:0.0686040708,MANES:0.0535423971)100:0.0252914858)96:0.0120145897)97:0.0193444898,(LOTJA:0.0539466973,MEDTR:0.0686518740)100:0.0621288851)100:0.1105865169,(BRARP:0.0042978211,(BRAOL:0.0052569570,BRANA:0.0019078073)65:0.0018421826)100:0.0358752867);</t>
  </si>
  <si>
    <t>(LOTJA:0.0561236862,((((((AMBTC:0.1185014878,(((CHLVA:0.3431369627,KLEFL:0.2021077294)100:0.0977600096,PHYPA:0.1714239939)100:0.0410566353,SELML:0.2008359710)100:0.1473008095)100:0.0409300676,((MUSAC:0.0000012370,MUSAM:0.0000012370)100:0.0988252810,((((((AEGTA:0.0115828754,TRIUA:0.0122121988)85:0.0019300342,WHEAT:0.0021250916)100:0.0070234389,HORVD:0.0105930825)100:0.0294930208,BRADI:0.0291922311)100:0.0333972447,(ORYPU:0.0090299123,(ORYLO:0.0130892299,(ORYNI:0.0018029499,ORYRU:0.0020212772)100:0.0024405095)100:0.0056628547)100:0.0381524741)100:0.0100436170,((SETIT:0.0229437481,(MAIZE:0.0223099714,SORBI:0.0137767202)100:0.0165391989)100:0.0144053193,ERATE:0.0426830241)100:0.0158634751)100:0.1182662340)100:0.0520984198)100:0.0469108638,(SOLTU:0.0086439057,SOLLC:0.0099770272)100:0.1122423962)100:0.0175804979,VITVI:0.0736031744)100:0.0172250999,((MANES:0.0581424770,POPTR:0.0709882535)100:0.0265236417,(GOSHI:0.0450714945,THECC:0.0323455173)100:0.0467462254)93:0.0122360465)93:0.0189311319,((BRARP:0.0040809628,(BRAOL:0.0051518405,BRANA:0.0015042130)62:0.0019893850)100:0.0285642816,2_pac:0.0528563186)100:0.1242011268)100:0.0645453230,MEDTR:0.0640255666);</t>
  </si>
  <si>
    <t>(BRARP:0.00724899,((((((((((((((TRIUA:0.0194672,AEGTA:0.0157157)100:0.0029553,WHEAT:0.00241412)100:0.00936348,HORVD:0.0130753)100:0.0383523,BRADI:0.0353741)100:0.041142,((ORYLO:0.0170836,(ORYNI:0.00294816,ORYRU:0.0031316)100:0.00363978)100:0.00853703,ORYPU:0.0128493)100:0.0497169)100:0.0123488,(ERATE:0.0540061,((SORBI:0.0166113,MAIZE:0.0278302)100:0.0205413,SETIT:0.0280708)100:0.0180098)100:0.0198124)100:0.14185,(MUSAM:8.545e-07,MUSAC:8.545e-07)100:0.120185)100:0.0611575,(AMBTC:0.145523,(SELML:0.241431,((KLEFL:0.266787,CHLVA:0.503664)100:0.127215,PHYPA:0.221249)100:0.0484293)100:0.169401)100:0.0452018)100:0.0558022,(SOLLC:0.0121167,SOLTU:0.0105777)100:0.134562)100:0.021567,VITVI:0.0891786)100:0.0210119,((MANES:0.0708338,POPTR:0.0863772)100:0.032161,(THECC:0.0396191,GOSHI:0.0553027)100:0.0576223)99:0.0155992)99:0.0216594,(LOTJA:0.0668226,MEDTR:0.0795755)100:0.0780442)100:0.146628,ARATH:0.0707076)100:0.0337328,BRAOL:0.00438233)53:0.00214307,BRANA:0.00203512);</t>
  </si>
  <si>
    <t>(TRIUA:0.0165012376,((((((((((((ARATH:0.2382076812,(THECC:0.0340031748,GOSHI:0.0469309800)100:0.0372112952)97:0.0138221900,(POPTR:0.0751595195,MANES:0.0618852802)100:0.0272324604)97:0.0148429802,(LOTJA:0.0587266438,MEDTR:0.0727753603)100:0.0790633702)100:0.0155602471,VITVI:0.0782402803)100:0.0197576154,(SOLLC:0.0109147552,SOLTU:0.0082728173)100:0.1196578978)100:0.0498737452,((((CHLVA:0.3853757286,KLEFL:0.2194871302)100:0.1100275703,PHYPA:0.1816757872)100:0.0437545912,SELML:0.2116701540)100:0.1557944540,AMBTC:0.1258059046)100:0.0407721338)100:0.0518835987,MUSAM:0.1058410015)100:0.1265541841,(ERATE:0.0475798989,(SETIT:0.0256166376,(MAIZE:0.0232591057,SORBI:0.0143026014)100:0.0190187629)100:0.0152509322)100:0.0176041900)100:0.0103755011,(((ORYNI:0.0023647542,ORYRU:0.0022495954)100:0.0026038941,ORYLO:0.0129883952)100:0.0064423595,ORYPU:0.0096491096)100:0.0415261826)100:0.0349874301,BRADI:0.0320577351)100:0.0321623745,HORVD:0.0134544800)100:0.0081947182,WHEAT:0.0008036657)100:0.0031676229,AEGTA:0.0121347801);</t>
  </si>
  <si>
    <t>(3_pac:0.1110420732,(((((((((((TRIUA:0.0136010557,AEGTA:0.0109014903)88:0.0020186070,WHEAT:0.0020129517)100:0.0071139790,HORVD:0.0107304339)100:0.0300494268,BRADI:0.0293838919)100:0.0334645109,(((ORYNI:0.0017108221,ORYRU:0.0019892103)100:0.0024774831,ORYLO:0.0127299175)100:0.0056732197,ORYPU:0.0089177809)100:0.0380801589)100:0.0101059989,((SETIT:0.0231461622,(SORBI:0.0139241254,MAIZE:0.0228573752)100:0.0163876287)100:0.0144624119,ERATE:0.0427300413)100:0.0159722696)100:0.1183668249,(MUSAC:0.0000012361,MUSAM:0.0000012361)100:0.0999796490)100:0.0521642599,((((CHLVA:0.3337455545,KLEFL:0.2081200342)100:0.0973362888,PHYPA:0.1746283463)100:0.0422404904,SELML:0.2087169602)100:0.1500994419,AMBTC:0.1200098998)100:0.0414083793)100:0.0471823907,(SOLLC:0.0102839213,SOLTU:0.0086820468)100:0.1127718302)100:0.0188322596,VITVI:0.0731766017)100:0.0152330925,((MANES:0.0587361783,POPTR:0.0712478874)100:0.0260663164,(THECC:0.0326373744,GOSHI:0.0454300620)100:0.0471192236)88:0.0139401019)88:0.0173788058,(LOTJA:0.0557380784,MEDTR:0.0659978512)100:0.0580850707);</t>
  </si>
  <si>
    <t>(TRIUA:0.0194623,((((((ORYLO:0.0170761,(ORYNI:0.00294633,ORYRU:0.00313383)100:0.00363843)100:0.00854047,ORYPU:0.0128389)100:0.0496859,((ERATE:0.053976,((SORBI:0.016607,MAIZE:0.0278306)100:0.0205523,SETIT:0.0280516)100:0.0180124)100:0.019797,((MUSAM:8.545e-07,MUSAC:8.545e-07)100:0.120038,(((SOLLC:0.0121674,SOLTU:0.0105212)100:0.134271,(((LOTJA:0.0664837,MEDTR:0.0804392)100:0.0882046,((MANES:0.0706288,POPTR:0.0863594)100:0.031332,((THECC:0.0394429,GOSHI:0.0552677)100:0.0432415,ARATH:0.19605)100:0.0167162)100:0.0174759)100:0.0189452,VITVI:0.0877155)100:0.0219615)100:0.0557175,(AMBTC:0.145134,(SELML:0.241347,((KLEFL:0.266634,CHLVA:0.503707)100:0.127197,PHYPA:0.221242)100:0.0484398)100:0.169621)100:0.0452052)100:0.0608706)100:0.141605)100:0.0123055)100:0.0411384,BRADI:0.0353635)100:0.0383526,HORVD:0.013069)100:0.00936766,WHEAT:0.0024169)100:0.00295178,AEGTA:0.0157114);</t>
  </si>
  <si>
    <t>(ARATH:0.2488767055,(((((((((((TRIUA:0.0180022970,AEGTA:0.0139312466)100:0.0033551514,WHEAT:0.0009822034)100:0.0084876647,HORVD:0.0144780578)100:0.0325545909,BRADI:0.0329618080)100:0.0354233816,((ORYLO:0.0124143349,(ORYRU:0.0022545358,ORYNI:0.0022856314)100:0.0028311444)100:0.0063822619,ORYPU:0.0099629293)100:0.0424517618)100:0.0107280856,((SETIT:0.0260204959,(MAIZE:0.0239362719,SORBI:0.0149263820)100:0.0194456328)100:0.0158022718,ERATE:0.0476690462)100:0.0173251726)100:0.1296749543,MUSAM:0.1067958538)100:0.0526850009,((((CHLVA:0.3796098388,KLEFL:0.2162782149)100:0.1037690647,PHYPA:0.1860476966)100:0.0442513983,SELML:0.2088322177)100:0.1550276735,AMBTC:0.1287028871)100:0.0412498147)100:0.0517165187,(SOLTU:0.0089749875,SOLLC:0.0107570049)100:0.1212317793)97:0.0219331060,VITVI:0.0787399135)97:0.0226648427,(MANES:0.0646701288,POPTR:0.0757665955)100:0.0270761839)93:0.0131084137,(THECC:0.0350724660,GOSHI:0.0488342322)100:0.0396435924);</t>
  </si>
  <si>
    <t>(CHLVA:0.3355169561,((((((((4_pac:0.1214226493,(THECC:0.0327208612,GOSHI:0.0455519559)100:0.0354483682)87:0.0126172968,(POPTR:0.0719909765,MANES:0.0582052383)100:0.0257759430)100:0.0218325636,VITVI:0.0724890126)100:0.0201484998,(SOLLC:0.0102409284,SOLTU:0.0087909711)100:0.1127666811)100:0.0474096174,((((((WHEAT:0.0020797040,(TRIUA:0.0132871657,AEGTA:0.0112602674)85:0.0020644362)100:0.0071602726,HORVD:0.0106217971)100:0.0297072325,BRADI:0.0294652447)100:0.0334729589,((ORYLO:0.0127552802,(ORYRU:0.0019598014,ORYNI:0.0017620382)100:0.0025207523)100:0.0057721699,ORYPU:0.0089370657)100:0.0381323457)100:0.0099995741,(((SORBI:0.0142828414,MAIZE:0.0229605769)100:0.0164385232,SETIT:0.0233217035)100:0.0146002442,ERATE:0.0432809695)100:0.0160125299)100:0.1189242735,(MUSAC:0.0000012346,MUSAM:0.0000012346)100:0.0995557442)100:0.0521930150)100:0.0411776251,AMBTC:0.1194749803)100:0.1506004435,SELML:0.2086985983)100:0.0428133935,PHYPA:0.1753183042)100:0.0941479618,KLEFL:0.2122038489);</t>
  </si>
  <si>
    <t>(TRIUA:0.0194685,((((((ORYLO:0.0170683,(ORYNI:0.00294821,ORYRU:0.00313315)100:0.00363741)100:0.00853253,ORYPU:0.012836)100:0.0496126,((ERATE:0.053945,((SORBI:0.0166096,MAIZE:0.0278093)100:0.0205317,SETIT:0.0280601)100:0.0179882)100:0.0197073,((MUSAM:8.545e-07,MUSAC:8.545e-07)100:0.120023,(((SOLLC:0.0120879,SOLTU:0.0105913)100:0.133916,(((MANES:0.0701344,POPTR:0.0866284)100:0.0310166,((THECC:0.0392739,GOSHI:0.0553166)100:0.042559,ARATH:0.195476)100:0.0171461)100:0.0268622,VITVI:0.0863989)100:0.0231323)100:0.0555268,(AMBTC:0.145166,(SELML:0.241309,((KLEFL:0.266601,CHLVA:0.50356)100:0.127114,PHYPA:0.221245)100:0.0484233)100:0.169399)100:0.0451739)100:0.0605615)100:0.141037)100:0.012376)100:0.0411559,BRADI:0.0353543)100:0.0383573,HORVD:0.0130719)100:0.00936298,WHEAT:0.00241728)100:0.00295233,AEGTA:0.0157004);</t>
  </si>
  <si>
    <t>(HORVD:0.0161902136,(((((((((CHLVA:0.3643550608,KLEFL:0.2252020270)100:0.0992384744,PHYPA:0.1884520580)100:0.0450502399,SELML:0.2107431416)100:0.1560049855,AMBTC:0.1311395728)100:0.0409875913,(ARATH:0.2522320983,((SOLTU:0.0089663145,SOLLC:0.0111369472)100:0.1227092953,VITVI:0.0888641527)55:0.0184805170)100:0.0356799850)100:0.0527449065,MUSAM:0.1100456095)100:0.1301138742,((SETIT:0.0266051771,(SORBI:0.0156311206,MAIZE:0.0252622702)100:0.0199609293)100:0.0162446871,ERATE:0.0487703926)100:0.0180304050)100:0.0108724119,(ORYPU:0.0108404512,(ORYLO:0.0140094752,(ORYRU:0.0022847417,ORYNI:0.0023158808)100:0.0030197063)100:0.0065928702)100:0.0436325436)100:0.0361986927,BRADI:0.0342908393)100:0.0340734616,((AEGTA:0.0138670405,TRIUA:0.0186564484)100:0.0036569708,WHEAT:0.0010503505)100:0.0087256774);</t>
  </si>
  <si>
    <t>(CHLVA:0.3268284831,((SELML:0.2034995500,((((5_pac:0.1107683237,(SOLTU:0.0088622942,SOLLC:0.0101297850)100:0.0890236804)99:0.0229000127,VITVI:0.0770445773)100:0.0463280790,(((((((TRIUA:0.0131747354,AEGTA:0.0117233137)83:0.0019723590,WHEAT:0.0020298989)100:0.0069841759,HORVD:0.0108785055)100:0.0298939997,BRADI:0.0294327178)100:0.0336741335,(ORYPU:0.0090284575,((ORYRU:0.0020033010,ORYNI:0.0017112957)100:0.0024828143,ORYLO:0.0127099295)100:0.0056256818)100:0.0380293430)100:0.0101793860,((SETIT:0.0232173225,(SORBI:0.0142751514,MAIZE:0.0228821715)100:0.0164264850)100:0.0145922126,ERATE:0.0427150795)100:0.0158492075)100:0.1170529277,(MUSAM:0.0000012408,MUSAC:0.0000012408)100:0.1000243464)100:0.0507689558)100:0.0401886799,AMBTC:0.1187776841)100:0.1467698181)100:0.0420097167,PHYPA:0.1697188906)100:0.0939856837,KLEFL:0.2067901219);</t>
  </si>
  <si>
    <t>(ARATH:0.185433,(((((((((TRIUA:0.0194716,AEGTA:0.0156869)100:0.00295318,WHEAT:0.00241665)100:0.00935221,HORVD:0.0130717)100:0.0383144,BRADI:0.0353379)100:0.0411018,((ORYLO:0.0170704,(ORYNI:0.00294664,ORYRU:0.00313445)100:0.00363472)100:0.0085288,ORYPU:0.0128382)100:0.0495589)100:0.0123014,(ERATE:0.0539732,((SORBI:0.016598,MAIZE:0.027813)100:0.0205302,SETIT:0.0280367)100:0.0179494)100:0.0196492)100:0.139141,(MUSAM:8.545e-07,MUSAC:8.545e-07)100:0.120405)100:0.0595678,(AMBTC:0.145338,(SELML:0.241031,((KLEFL:0.266933,CHLVA:0.503024)100:0.12703,PHYPA:0.220769)100:0.0484589)100:0.168262)100:0.0441857)100:0.0544899,VITVI:0.0904618)97:0.0241617,(SOLLC:0.0118911,SOLTU:0.0107493)100:0.11194);</t>
  </si>
  <si>
    <t>(CHLVA:0.3592811043,(((((MUSAM:0.1146040209,((((((AEGTA:0.0139831420,TRIUA:0.0188562214)100:0.0037733925,WHEAT:0.0010696141)100:0.0090446656,HORVD:0.0162896922)100:0.0345716745,BRADI:0.0353460478)100:0.0364994869,(((ORYRU:0.0023867449,ORYNI:0.0024126476)100:0.0029562889,ORYLO:0.0136566115)100:0.0067219053,ORYPU:0.0109047244)100:0.0443697533)100:0.0109444931,((SETIT:0.0273279073,(SORBI:0.0157004389,MAIZE:0.0253671268)100:0.0206560867)100:0.0164801739,ERATE:0.0512972118)100:0.0182961434)100:0.1275419503)100:0.0535675768,(ARATH:0.2458645373,(SOLTU:0.0091089630,SOLLC:0.0110852098)100:0.1165286265)100:0.0416357509)100:0.0401094107,AMBTC:0.1374564792)100:0.1507571226,SELML:0.2095723555)100:0.0444224499,PHYPA:0.1876217348)100:0.1029754843,KLEFL:0.2243726711);</t>
  </si>
  <si>
    <t>(PHYPA:0.1683516340,(SELML:0.2008823726,(((((((((TRIUA:0.0132226367,AEGTA:0.0116482071)97:0.0020705849,WHEAT:0.0019915997)100:0.0071566526,HORVD:0.0110412696)100:0.0304967911,BRADI:0.0300653343)100:0.0339668645,(ORYPU:0.0091733755,((ORYNI:0.0017754572,ORYRU:0.0019849800)100:0.0025919288,ORYLO:0.0129761575)100:0.0058253012)100:0.0386901299)100:0.0103406977,(((MAIZE:0.0231929352,SORBI:0.0142488539)100:0.0166870853,SETIT:0.0233113738)100:0.0148149269,ERATE:0.0431178348)100:0.0159914273)100:0.1146949392,(MUSAC:0.0000012345,MUSAM:0.0000012345)100:0.1034673802)100:0.0507316709,(6_pac:0.1013482121,(SOLTU:0.0093279039,SOLLC:0.0098850768)100:0.0901740826)100:0.0504172548)100:0.0391120307,AMBTC:0.1235493780)100:0.1441866140)100:0.0422917887,(CHLVA:0.3276640118,KLEFL:0.2051092878)100:0.0943416015);</t>
  </si>
  <si>
    <t>(ARATH:0.178163,((((((((TRIUA:0.0194695,AEGTA:0.015684)100:0.00295182,WHEAT:0.00242019)100:0.00933686,HORVD:0.0130835)100:0.0382541,BRADI:0.0353855)100:0.0411008,((ORYLO:0.0170764,(ORYNI:0.00294659,ORYRU:0.00313402)100:0.00363452)100:0.00851142,ORYPU:0.0128521)100:0.0495555)100:0.0122758,(ERATE:0.053925,((SORBI:0.0165849,MAIZE:0.0278155)100:0.0205509,SETIT:0.0280293)100:0.0179957)100:0.019609)100:0.135278,(MUSAM:8.545e-07,MUSAC:8.545e-07)100:0.123124)100:0.0579297,(AMBTC:0.149239,(SELML:0.24127,((KLEFL:0.266965,CHLVA:0.502827)100:0.12639,PHYPA:0.221431)100:0.0478079)100:0.164082)100:0.0428926)100:0.0570244,(SOLLC:0.0116113,SOLTU:0.0110129)100:0.109519);</t>
  </si>
  <si>
    <t>(MANES:0.0572859716,((((((((ERATE:0.0454437154,((MAIZE:0.0226200239,SORBI:0.0137789677)100:0.0167480544,SETIT:0.0236514095)100:0.0144370984)100:0.0167711083,(((HORVD:0.0136858364,((AEGTA:0.0127119495,TRIUA:0.0158410879)100:0.0029910782,WHEAT:0.0011111848)100:0.0073504182)100:0.0292127733,BRADI:0.0309444200)100:0.0333787439,((ORYLO:0.0127521725,(ORYRU:0.0021635208,ORYNI:0.0014048887)100:0.0027274175)100:0.0059517616,ORYPU:0.0089715070)100:0.0394451251)100:0.0101522062)100:0.1178310374,MUSAM:0.1001228412)100:0.0500513049,((((CHLVA:0.2821047474,KLEFL:0.1987739162)100:0.1057300752,PHYPA:0.1654664599)100:0.0410123052,SELML:0.1942280313)100:0.1504722606,AMBTC:0.1189863301)100:0.0380191075)100:0.0466537341,(SOLTU:0.0081252751,SOLLC:0.0096855291)100:0.1131591738)100:0.0178888820,VITVI:0.0750442999)100:0.0143669997,(MEDTR:0.0666871900,LOTJA:0.0556714640)100:0.0731969437)73:0.0130517029,((THECC:0.0326450399,GOSHI:0.0440430274)100:0.0401813536,((ARAAL:0.0351563340,((BRAOL:0.0047916384,BRANA:0.0014846016)60:0.0018829501,BRARP:0.0040918170)100:0.0347652862)91:0.0080313907,(ARALY:0.0089069690,ARATH:0.0461696214)100:0.0183678851)100:0.1314394380)73:0.0142627687)100:0.0256706380,POPTR:0.0711717083);</t>
  </si>
  <si>
    <t>(LOTJA:0.0545996312,(((BRARP:0.0039538706,(BRANA:0.0014478808,BRAOL:0.0050389067)66:0.0019120815)100:0.0300479146,((0_pac:0.0222245908,ARALY:0.0092790038)100:0.0219697505,ARAAL:0.0368588708)92:0.0083309296)100:0.1240391754,(((((AMBTC:0.1173605200,(((CHLVA:0.3280857937,KLEFL:0.1925059687)100:0.0988244617,PHYPA:0.1657034283)100:0.0410885788,SELML:0.1965635481)100:0.1463915144)100:0.0398224869,((((ORYPU:0.0086837528,((ORYRU:0.0019687649,ORYNI:0.0017704605)100:0.0023332242,ORYLO:0.0121883832)100:0.0056272649)100:0.0372024295,((HORVD:0.0104767257,((TRIUA:0.0128328482,AEGTA:0.0104751513)90:0.0018310969,WHEAT:0.0019872095)100:0.0067069651)100:0.0288806362,BRADI:0.0284311971)100:0.0326061916)100:0.0097504817,((SETIT:0.0222986960,(SORBI:0.0135846047,MAIZE:0.0219990727)100:0.0159394652)100:0.0140233010,ERATE:0.0416447841)100:0.0154192506)100:0.1155715640,(MUSAM:0.0000012475,MUSAC:0.0000012475)100:0.0969244216)100:0.0514682711)100:0.0458706644,(SOLTU:0.0084737727,SOLLC:0.0098156447)100:0.1104453375)100:0.0173649696,VITVI:0.0723077814)100:0.0167960704,((MANES:0.0562664537,POPTR:0.0694720494)100:0.0258411665,(GOSHI:0.0443761617,THECC:0.0318955955)100:0.0457325606)85:0.0116874417)85:0.0180643845)100:0.0643854264,MEDTR:0.0631335557);</t>
  </si>
  <si>
    <t>(BRARP:0.00541278,(((((((((((((TRIUA:0.019466,AEGTA:0.0157169)100:0.00295516,WHEAT:0.00241465)100:0.00936489,HORVD:0.0130742)100:0.0383609,BRADI:0.0353637)100:0.0411484,((ORYLO:0.0170838,(ORYNI:0.00294779,ORYRU:0.00313206)100:0.0036395)100:0.00853667,ORYPU:0.0128486)100:0.0496982)100:0.012342,(ERATE:0.0540126,((SORBI:0.0166059,MAIZE:0.0278374)100:0.0205412,SETIT:0.028077)100:0.0180147)100:0.0198232)100:0.141911,(MUSAM:8.545e-07,MUSAC:8.545e-07)100:0.120167)100:0.0612051,(AMBTC:0.145535,(SELML:0.241422,((KLEFL:0.266809,CHLVA:0.503708)100:0.127269,PHYPA:0.221203)100:0.0484697)100:0.169488)100:0.0451987)100:0.0558995,(SOLLC:0.0120979,SOLTU:0.0105962)100:0.134612)100:0.0216142,VITVI:0.0891545)100:0.0213287,((MANES:0.0708009,POPTR:0.0864272)100:0.0321795,(THECC:0.0395728,GOSHI:0.0554059)100:0.0576676)93:0.0154042)93:0.0213362,(LOTJA:0.0668124,MEDTR:0.0796097)100:0.0790196)100:0.148456,(ARAAL:0.0439618,(ARALY:0.0135028,ARATH:0.0325081)100:0.0252421)84:0.00986553)100:0.0372967,(BRANA:0.0019389,BRAOL:0.00603401)80:0.00261535);</t>
  </si>
  <si>
    <t>(CHLVA:0.3269054020,(((((((((ORYLO:0.0121197174,(ORYRU:0.0021616233,ORYNI:0.0014580508)100:0.0027103823)100:0.0058270074,ORYPU:0.0089114400)100:0.0389306031,((((TRIUA:0.0165015763,AEGTA:0.0115792582)100:0.0031732578,WHEAT:0.0010750408)100:0.0073671336,HORVD:0.0132362767)100:0.0301533233,BRADI:0.0306675291)100:0.0326062370)100:0.0100059046,(ERATE:0.0445414125,(SETIT:0.0236249006,(MAIZE:0.0226563807,SORBI:0.0138344651)100:0.0169217390)100:0.0147126726)100:0.0168102240)100:0.1174657309,MUSAM:0.0995311078)100:0.0488022413,((((LOTJA:0.0566620372,MEDTR:0.0653237278)100:0.0723431187,((MANES:0.0565804181,POPTR:0.0703322147)100:0.0251717075,((ARATH:0.0657001660,(((BRAOL:0.0048176171,BRANA:0.0016653491)79:0.0019449122,BRARP:0.0043689065)100:0.0335173355,ARAAL:0.0344021377)94:0.0089879220)100:0.1237329427,(GOSHI:0.0430568417,THECC:0.0318051769)100:0.0400491219)59:0.0141700577)59:0.0129196954)100:0.0144342507,VITVI:0.0735020205)100:0.0178555876,(SOLTU:0.0082740283,SOLLC:0.0098309437)100:0.1111663210)100:0.0458499397)100:0.0384567398,AMBTC:0.1163107308)100:0.1481326580,SELML:0.1918372300)100:0.0408071334,PHYPA:0.1647373048)100:0.0993227922,KLEFL:0.2003816068);</t>
  </si>
  <si>
    <t>(AMBTC:0.1184659291,(((CHLVA:0.3416984357,KLEFL:0.1970354574)100:0.0979538296,PHYPA:0.1704110892)100:0.0415643433,SELML:0.1951455676)100:0.1477351753,(((((((BRARP:0.0039393347,(BRAOL:0.0050374210,BRANA:0.0015053362)68:0.0019371406)100:0.0313983376,(ARAAL:0.0327890356,1_pac:0.0411011838)100:0.0102742850)100:0.1238171549,(LOTJA:0.0556700559,MEDTR:0.0638514531)100:0.0650389959)92:0.0185051654,((THECC:0.0321714109,GOSHI:0.0450381645)100:0.0464093812,(POPTR:0.0701900081,MANES:0.0572793505)100:0.0263930008)92:0.0122780153)100:0.0169763085,VITVI:0.0735739630)100:0.0177382980,(SOLLC:0.0100672670,SOLTU:0.0085221867)100:0.1116942409)100:0.0462833757,(((((ORYLO:0.0130886357,(ORYRU:0.0020552141,ORYNI:0.0017773085)100:0.0024647172)100:0.0057195911,ORYPU:0.0089532411)100:0.0378282464,((HORVD:0.0106616718,((TRIUA:0.0130623642,AEGTA:0.0110806107)90:0.0020147355,WHEAT:0.0020204332)100:0.0068990086)100:0.0295427535,BRADI:0.0292329170)100:0.0330219262)100:0.0098920614,(((MAIZE:0.0220953627,SORBI:0.0137679826)100:0.0161602320,SETIT:0.0225498813)100:0.0143282576,ERATE:0.0420341519)100:0.0156674517)100:0.1171773506,(MUSAC:0.0000012394,MUSAM:0.0000012394)100:0.0984694095)100:0.0519018829)100:0.0407226176);</t>
  </si>
  <si>
    <t>(BRARP:0.00550122,(((((((((((((TRIUA:0.0194671,AEGTA:0.0157162)100:0.00295541,WHEAT:0.00241406)100:0.00936322,HORVD:0.0130767)100:0.0383596,BRADI:0.0353649)100:0.0411448,((ORYLO:0.0170837,(ORYNI:0.00294789,ORYRU:0.00313191)100:0.00363978)100:0.00853766,ORYPU:0.012847)100:0.0496986)100:0.0123534,(ERATE:0.0540078,((SORBI:0.0166089,MAIZE:0.0278333)100:0.020541,SETIT:0.028076)100:0.0180145)100:0.0198176)100:0.1419,(MUSAM:8.545e-07,MUSAC:8.545e-07)100:0.120154)100:0.0612051,(AMBTC:0.145524,(SELML:0.241436,((KLEFL:0.266798,CHLVA:0.503699)100:0.127255,PHYPA:0.221237)100:0.0484409)100:0.169473)100:0.0451817)100:0.055845,(SOLLC:0.0121038,SOLTU:0.0105921)100:0.134595)100:0.0215641,VITVI:0.0892503)100:0.0213194,((MANES:0.0707927,POPTR:0.0864398)100:0.0322004,(THECC:0.0395639,GOSHI:0.0553892)100:0.057575)92:0.0153536)92:0.0212725,(LOTJA:0.0668211,MEDTR:0.0795915)100:0.0788567)100:0.148267,(ARAAL:0.0410032,ARATH:0.054203)100:0.0112065)100:0.0363569,(BRANA:0.00195338,BRAOL:0.00599809)71:0.00253986);</t>
  </si>
  <si>
    <t>(HORVD:0.0129081027,((((((((((ARATH:0.0724887550,((BRANA:0.0017016666,BRARP:0.0058201353)73:0.0017182213,BRAOL:0.0035117727)100:0.0344105518)100:0.1182573893,(LOTJA:0.0554927919,MEDTR:0.0679407733)100:0.0648486167)96:0.0191910006,((THECC:0.0316937409,GOSHI:0.0436475806)100:0.0465817823,(MANES:0.0572987803,POPTR:0.0694854036)100:0.0253304064)96:0.0124445317)100:0.0161159000,VITVI:0.0745086521)100:0.0176987617,(SOLTU:0.0083301208,SOLLC:0.0099716277)100:0.1132400899)100:0.0462943560,((((CHLVA:0.3168352311,KLEFL:0.2028462995)100:0.0974334233,PHYPA:0.1669243455)100:0.0401233525,SELML:0.1937443288)100:0.1497517023,AMBTC:0.1181120316)100:0.0397182673)100:0.0495313754,MUSAM:0.1005156697)100:0.1201041167,(((MAIZE:0.0224920848,SORBI:0.0137286505)100:0.0168416347,SETIT:0.0231530530)100:0.0142208921,ERATE:0.0445319822)100:0.0168138099)100:0.0100472519,((ORYLO:0.0121578378,(ORYRU:0.0021666352,ORYNI:0.0020629507)100:0.0026340334)100:0.0056963012,ORYPU:0.0089857161)100:0.0381895339)100:0.0331472187,BRADI:0.0304038511)100:0.0298401215,((AEGTA:0.0122095466,TRIUA:0.0157382764)100:0.0027331891,WHEAT:0.0010670143)100:0.0077204764);</t>
  </si>
  <si>
    <t>(LOTJA:0.0560108239,(((BRARP:0.0038711488,(BRAOL:0.0051193865,BRANA:0.0014883827)81:0.0019622525)100:0.0292180869,2_pac:0.0429614673)100:0.1238639308,((((((((CHLVA:0.3424198615,KLEFL:0.1990908081)100:0.0990082497,PHYPA:0.1705248207)100:0.0418362835,SELML:0.1974957011)100:0.1476053738,AMBTC:0.1188354139)100:0.0410182624,((MUSAC:0.0000012370,MUSAM:0.0000012370)100:0.0987714549,((((((AEGTA:0.0109319810,TRIUA:0.0125315483)91:0.0020770571,WHEAT:0.0020405168)100:0.0070990402,HORVD:0.0106959623)100:0.0292667111,BRADI:0.0291140629)100:0.0334028249,(ORYPU:0.0090204521,(ORYLO:0.0132879090,(ORYNI:0.0017988936,ORYRU:0.0020160565)100:0.0024156660)100:0.0057467496)100:0.0380829820)100:0.0100185470,(((MAIZE:0.0224057918,SORBI:0.0138014022)100:0.0163813298,SETIT:0.0227667099)100:0.0142494851,ERATE:0.0424455941)100:0.0156397340)100:0.1176824304)100:0.0518785947)100:0.0464738243,(SOLTU:0.0085963021,SOLLC:0.0099787834)100:0.1121220127)100:0.0177754331,VITVI:0.0736929240)100:0.0172048820,((MANES:0.0579467519,POPTR:0.0707635109)100:0.0264552048,(GOSHI:0.0449708788,THECC:0.0323963781)100:0.0464964473)87:0.0121400779)87:0.0187308279)100:0.0646880849,MEDTR:0.0638907149);</t>
  </si>
  <si>
    <t>(TRIUA:0.0194676,(((((((((((((BRARP:0.00552634,(BRANA:0.00188869,BRAOL:0.00604352)59:0.00249997)100:0.0354642,ARATH:0.0557762)100:0.146243,(LOTJA:0.066787,MEDTR:0.0796012)100:0.0782327)95:0.0215703,((MANES:0.0708056,POPTR:0.0864065)100:0.0321862,(THECC:0.0395967,GOSHI:0.0553284)100:0.0576059)95:0.0155312)100:0.0210787,VITVI:0.0892599)100:0.0215222,(SOLLC:0.0121177,SOLTU:0.0105764)100:0.134565)100:0.0557987,(AMBTC:0.145516,(SELML:0.241444,((KLEFL:0.266791,CHLVA:0.503676)100:0.127226,PHYPA:0.221224)100:0.0484242)100:0.169386)100:0.0451781)100:0.0611797,(MUSAM:8.545e-07,MUSAC:8.545e-07)100:0.120169)100:0.141863,(ERATE:0.0540048,((SORBI:0.0166113,MAIZE:0.027831)100:0.0205408,SETIT:0.0280699)100:0.0180104)100:0.0198122)100:0.0123521,((ORYLO:0.0170834,(ORYNI:0.0029482,ORYRU:0.00313144)100:0.00363996)100:0.00853707,ORYPU:0.0128491)100:0.0497138)100:0.0411423,BRADI:0.0353729)100:0.0383522,HORVD:0.013075)100:0.00936403,WHEAT:0.0024141)100:0.00295521,AEGTA:0.0157156);</t>
  </si>
  <si>
    <t>(VITVI:0.0891793,(((((((ORYLO:0.0170831,(ORYNI:0.00294779,ORYRU:0.00313213)100:0.00363987)100:0.0085339,ORYPU:0.0128527)100:0.0497144,((((TRIUA:0.0194662,AEGTA:0.0157173)100:0.00295528,WHEAT:0.00241459)100:0.00936653,HORVD:0.0130733)100:0.0383596,BRADI:0.0353639)100:0.0411401)100:0.0123302,(ERATE:0.0540042,((SORBI:0.0166107,MAIZE:0.0278362)100:0.0205503,SETIT:0.0280692)100:0.0180201)100:0.0198275)100:0.141894,(MUSAM:8.545e-07,MUSAC:8.545e-07)100:0.120199)100:0.0612038,(AMBTC:0.145537,(SELML:0.24138,((KLEFL:0.266815,CHLVA:0.503703)100:0.127218,PHYPA:0.22121)100:0.048502)100:0.169435)100:0.04518)100:0.0559353,(SOLLC:0.0121114,SOLTU:0.0105815)100:0.134561)100:0.0215473,(((LOTJA:0.06688,MEDTR:0.0795707)100:0.0787916,((BRARP:0.00542651,(BRANA:0.00190418,BRAOL:0.0060578)72:0.00258882)100:0.0428056,ARATH:0.0420559)100:0.144611)94:0.021283,((MANES:0.0708464,POPTR:0.0863911)100:0.0321895,(THECC:0.0395934,GOSHI:0.0553701)100:0.0576765)94:0.015561)100:0.021217);</t>
  </si>
  <si>
    <t>(CHLVA:0.3902776163,(((((((((((AEGTA:0.0123543399,TRIUA:0.0170173483)100:0.0027456637,WHEAT:0.0008938450)100:0.0087010157,HORVD:0.0146484358)100:0.0327396456,BRADI:0.0328999171)100:0.0352537089,(((ORYRU:0.0021838979,ORYNI:0.0022724362)100:0.0025258808,ORYLO:0.0124326856)100:0.0067906742,ORYPU:0.0097304410)100:0.0425631956)100:0.0108630003,((SETIT:0.0266261967,(SORBI:0.0151688885,MAIZE:0.0242924511)100:0.0196770635)100:0.0156511847,ERATE:0.0485651502)100:0.0176257975)100:0.1316885313,MUSAM:0.1100714503)100:0.0554576024,((VITVI:0.0812315133,(((MANES:0.0660143351,POPTR:0.0769897210)100:0.0274640952,(ARATH:0.2031423983,(GOSHI:0.0491294393,THECC:0.0355946068)100:0.0425770660)66:0.0145684074)66:0.0145805524,(MEDTR:0.0742852275,LOTJA:0.0584880855)100:0.0829352500)100:0.0161108312)100:0.0199308195,(SOLTU:0.0090102595,SOLLC:0.0107710789)100:0.1232134582)100:0.0524167856)100:0.0419214560,AMBTC:0.1306367310)100:0.1612953086,SELML:0.2189259679)100:0.0432496781,PHYPA:0.1916514344)100:0.1070951948,KLEFL:0.2292871123);</t>
  </si>
  <si>
    <t>(LOTJA:0.0556224996,(((((((((CHLVA:0.3329279812,KLEFL:0.2082052359)100:0.1009757409,PHYPA:0.1736464327)100:0.0420972972,SELML:0.2086621260)100:0.1496719316,AMBTC:0.1185560239)100:0.0413284828,((((((ORYNI:0.0016941873,ORYRU:0.0020516891)100:0.0023932288,ORYLO:0.0129268540)100:0.0056839737,ORYPU:0.0090221051)100:0.0381879571,((((TRIUA:0.0131333333,AEGTA:0.0111238770)81:0.0019584201,WHEAT:0.0020856783)100:0.0069945668,HORVD:0.0106603853)100:0.0295348690,BRADI:0.0291271988)100:0.0333175427)100:0.0098639196,(((SORBI:0.0140902359,MAIZE:0.0227964116)100:0.0163348884,SETIT:0.0227776245)100:0.0143600780,ERATE:0.0427938527)100:0.0159590805)100:0.1176749448,(MUSAC:0.0000012410,MUSAM:0.0000012410)100:0.0993807266)100:0.0520387115)100:0.0471625890,(SOLLC:0.0104367676,SOLTU:0.0086017828)100:0.1126483876)100:0.0184286530,VITVI:0.0732561783)100:0.0152707762,((MANES:0.0580335088,POPTR:0.0711474727)100:0.0259867176,(THECC:0.0323461077,GOSHI:0.0454285984)100:0.0467749070)96:0.0137527953)96:0.0199825153,3_pac:0.1061775693)100:0.0557388632,MEDTR:0.0657282899);</t>
  </si>
  <si>
    <t>(TRIUA:0.0194611,((((((ORYLO:0.0170735,(ORYNI:0.00294603,ORYRU:0.00313385)100:0.00364221)100:0.00853824,ORYPU:0.01284)100:0.0496926,((ERATE:0.0539781,((SORBI:0.016609,MAIZE:0.0278301)100:0.0205365,SETIT:0.0280696)100:0.0180122)100:0.0198039,((MUSAM:8.545e-07,MUSAC:8.545e-07)100:0.120004,(((SOLLC:0.0121626,SOLTU:0.0105258)100:0.134208,(((LOTJA:0.0664395,MEDTR:0.080482)100:0.0881749,((MANES:0.0704362,POPTR:0.0865562)100:0.0315336,((THECC:0.0394567,GOSHI:0.0551904)100:0.0429225,ARATH:0.17874)100:0.0177886)100:0.0173622)100:0.0189851,VITVI:0.0877875)100:0.0218872)100:0.0558066,(AMBTC:0.145139,(SELML:0.241366,((KLEFL:0.266679,CHLVA:0.503691)100:0.127191,PHYPA:0.221233)100:0.0484308)100:0.169593)100:0.0451797)100:0.0609063)100:0.141609)100:0.0122977)100:0.0411338,BRADI:0.0353677)100:0.0383486,HORVD:0.0130727)100:0.00936469,WHEAT:0.00241508)100:0.00295185,AEGTA:0.0157124);</t>
  </si>
  <si>
    <t>(AMBTC:0.1192461435,(((CHLVA:0.3452839931,KLEFL:0.2111684713)100:0.0952515899,PHYPA:0.1745589263)100:0.0430884818,SELML:0.2088756992)100:0.1503322920,(((((4_pac:0.1134131653,(THECC:0.0324819277,GOSHI:0.0452665508)100:0.0329197143)100:0.0156891108,(MANES:0.0576226167,POPTR:0.0718633023)100:0.0259327673)100:0.0214138187,VITVI:0.0722035705)100:0.0198891705,(SOLLC:0.0102590638,SOLTU:0.0087339725)100:0.1124181400)100:0.0473200398,((MUSAC:0.0000012361,MUSAM:0.0000012361)100:0.0993522182,(((((ORYRU:0.0019779064,ORYNI:0.0017289873)100:0.0024681527,ORYLO:0.0123968581)100:0.0056764572,ORYPU:0.0088800579)100:0.0380774908,(((WHEAT:0.0021212251,(TRIUA:0.0129996996,AEGTA:0.0107924757)85:0.0020066109)100:0.0070543626,HORVD:0.0106102157)100:0.0299017852,BRADI:0.0291956308)100:0.0333260950)100:0.0100107182,(((MAIZE:0.0228555755,SORBI:0.0139314838)100:0.0163443924,SETIT:0.0230700494)100:0.0145527139,ERATE:0.0429657061)100:0.0159578111)100:0.1184203567)100:0.0520406774)100:0.0411434099);</t>
  </si>
  <si>
    <t>(TRIUA:0.0194673,((((((ORYLO:0.0170655,(ORYNI:0.00294789,ORYRU:0.00313315)100:0.00364163)100:0.00853276,ORYPU:0.0128343)100:0.0496125,((ERATE:0.0539431,((SORBI:0.0166129,MAIZE:0.0278077)100:0.0205186,SETIT:0.0280728)100:0.0179898)100:0.0197097,((MUSAM:8.545e-07,MUSAC:8.545e-07)100:0.120044,(((SOLLC:0.0121228,SOLTU:0.0105608)100:0.13389,(((MANES:0.0700622,POPTR:0.086716)100:0.0311249,((THECC:0.0393381,GOSHI:0.0552065)100:0.0425936,ARATH:0.176192)100:0.0179747)100:0.026784,VITVI:0.0864233)100:0.0231218)100:0.055559,(AMBTC:0.145066,(SELML:0.241307,((KLEFL:0.266604,CHLVA:0.503565)100:0.127106,PHYPA:0.221259)100:0.0484256)100:0.169443)100:0.0451341)100:0.0606658)100:0.14099)100:0.0123704)100:0.0411553,BRADI:0.0353585)100:0.038353,HORVD:0.0130752)100:0.00935963,WHEAT:0.00241536)100:0.00295241,AEGTA:0.0157016);</t>
  </si>
  <si>
    <t>(ORYLO:0.0136959537,(((BRADI:0.0356521928,(HORVD:0.0159497578,((AEGTA:0.0132612627,TRIUA:0.0167611122)100:0.0038303314,WHEAT:0.0010823307)100:0.0094577825)100:0.0347043395)100:0.0361731491,(((((((CHLVA:0.3596118644,KLEFL:0.2301548793)100:0.1076704971,PHYPA:0.1974618136)100:0.0452337521,SELML:0.2215323767)100:0.1630429852,AMBTC:0.1374856492)100:0.0432933728,((ARATH:0.2088288192,(SOLTU:0.0097891880,SOLLC:0.0120760006)100:0.1172196737)53:0.0218085228,VITVI:0.0919994392)100:0.0535437438)100:0.0565674027,MUSAM:0.1152944062)100:0.1351756933,((SETIT:0.0287096838,(MAIZE:0.0258197008,SORBI:0.0163323400)100:0.0209854049)100:0.0170654735,ERATE:0.0528186684)100:0.0184128590)100:0.0111269962)100:0.0453818880,ORYPU:0.0110280712)100:0.0071546959,(ORYNI:0.0023129689,ORYRU:0.0023067595)100:0.0028087944);</t>
  </si>
  <si>
    <t>(PHYPA:0.1693613138,(SELML:0.2032438822,((((5_pac:0.1083306037,(SOLTU:0.0089777944,SOLLC:0.0101117983)100:0.0961532150)55:0.0174210401,VITVI:0.0773671709)100:0.0462115605,(((((((TRIUA:0.0131455055,AEGTA:0.0108694320)97:0.0020929037,WHEAT:0.0019854079)100:0.0070368139,HORVD:0.0108266669)100:0.0299455673,BRADI:0.0295675981)100:0.0336223943,(ORYPU:0.0090667307,((ORYRU:0.0020648885,ORYNI:0.0017410422)100:0.0024756505,ORYLO:0.0129942917)100:0.0056484875)100:0.0383096626)100:0.0102317130,((SETIT:0.0231869702,(SORBI:0.0142172980,MAIZE:0.0229785505)100:0.0164874146)100:0.0147398116,ERATE:0.0431070279)100:0.0157468706)100:0.1172414151,(MUSAM:0.0000012391,MUSAC:0.0000012391)100:0.1004829945)100:0.0509069875)100:0.0403211690,AMBTC:0.1193708753)100:0.1482631975)100:0.0417096845,(KLEFL:0.2055728312,CHLVA:0.3320867936)100:0.0977165250);</t>
  </si>
  <si>
    <t>(TRIUA:0.0194713,((((((ORYLO:0.0170674,(ORYNI:0.00294646,ORYRU:0.0031346)100:0.00363943)100:0.00853339,ORYPU:0.0128311)100:0.0495431,((ERATE:0.0539406,((SORBI:0.0165959,MAIZE:0.0278159)100:0.0205275,SETIT:0.0280411)100:0.0179886)100:0.0197096,((MUSAM:8.545e-07,MUSAC:8.545e-07)100:0.120916,(((SOLLC:0.0119158,SOLTU:0.0107358)100:0.131724,(VITVI:0.0750307,ARATH:0.175902)99:0.0218122)100:0.0532948,(AMBTC:0.145709,(SELML:0.241143,((KLEFL:0.266769,CHLVA:0.503444)100:0.127116,PHYPA:0.220812)100:0.0484125)100:0.168012)100:0.0439562)100:0.0595674)100:0.1385)100:0.0122555)100:0.0410881,BRADI:0.0353392)100:0.038309,HORVD:0.0130735)100:0.00935184,WHEAT:0.00241619)100:0.00295319,AEGTA:0.0156862);</t>
  </si>
  <si>
    <t>(ORYPU:0.0110787131,((((((((CHLVA:0.3615035917,KLEFL:0.2261243128)100:0.1065002393,PHYPA:0.1960393268)100:0.0450026359,SELML:0.2203797871)100:0.1565222671,AMBTC:0.1431285842)100:0.0413559460,(ARATH:0.2038116147,(SOLTU:0.0101496067,SOLLC:0.0119266402)100:0.1222817413)100:0.0512773148)100:0.0557749999,MUSAM:0.1194534184)100:0.1309509666,(((MAIZE:0.0257719875,SORBI:0.0163391844)100:0.0210356912,SETIT:0.0285923086)100:0.0172315376,ERATE:0.0530345750)100:0.0184607448)100:0.0113948060,((((TRIUA:0.0175556813,AEGTA:0.0143799022)100:0.0040192497,WHEAT:0.0010878226)100:0.0095121596,HORVD:0.0163720962)100:0.0350225059,BRADI:0.0361399277)100:0.0362045373)100:0.0459256886,(ORYLO:0.0138713628,(ORYRU:0.0023012870,ORYNI:0.0023403644)100:0.0028392235)100:0.0072190980);</t>
  </si>
  <si>
    <t>(SELML:0.2017902751,((CHLVA:0.3166720205,KLEFL:0.2044509882)100:0.1016686264,PHYPA:0.1690470358)100:0.0402142484,(((6_pac:0.1003886284,(SOLTU:0.0093940666,SOLLC:0.0098674233)100:0.0929939858)100:0.0487980812,(((((((AEGTA:0.0108027054,TRIUA:0.0130183932)97:0.0020294307,WHEAT:0.0019923852)100:0.0069925997,HORVD:0.0109177069)100:0.0305745421,BRADI:0.0300721496)100:0.0337478996,((ORYLO:0.0129913899,(ORYNI:0.0017817628,ORYRU:0.0019657576)100:0.0026137943)100:0.0058156828,ORYPU:0.0091529715)100:0.0390139675)100:0.0103302330,((SETIT:0.0233477113,(SORBI:0.0142677969,MAIZE:0.0234302277)100:0.0168355275)100:0.0148626332,ERATE:0.0430992580)100:0.0159928958)100:0.1146628905,(MUSAC:0.0000012360,MUSAM:0.0000012360)100:0.1036186414)100:0.0508869542)100:0.0390416003,AMBTC:0.1243743462)100:0.1444562369);</t>
  </si>
  <si>
    <t>(TRIUA:0.0194545,((((((ORYLO:0.0170765,(ORYNI:0.00294587,ORYRU:0.00313433)100:0.00363699)100:0.0085276,ORYPU:0.0128343)100:0.0495234,((ERATE:0.0538976,((SORBI:0.0165786,MAIZE:0.0278234)100:0.0205463,SETIT:0.0280376)100:0.0180223)100:0.0196175,((MUSAM:8.545e-07,MUSAC:8.545e-07)100:0.123648,(((SOLLC:0.0117222,SOLTU:0.0109297)100:0.118351,ARATH:0.17534)100:0.0499404,(AMBTC:0.148884,(SELML:0.24124,((KLEFL:0.266802,CHLVA:0.503255)100:0.126486,PHYPA:0.221439)100:0.0479197)100:0.16445)100:0.0432481)100:0.0575161)100:0.134651)100:0.0122758)100:0.0411154,BRADI:0.0353914)100:0.0382332,HORVD:0.0130815)100:0.00933607,WHEAT:0.00242081)100:0.0029494,AEGTA:0.0156938);</t>
  </si>
  <si>
    <t>(SCHMA:0.4173038415,(((((((XENTR:0.0936963751,(((0_ill:0.0108703311,RATNO:0.0099544544)100:0.0166318773,(((NOMLE:0.0113555790,(PONAB:0.0071050613,HUMAN:0.0031492571)100:0.0004798506)100:0.0107080158,OTOGA:0.0277577273)100:0.0058606863,CAVPO:0.0295508946)100:0.0056778965)100:0.0508313639,(ANOCA:0.0622110086,CHICK:0.0481267689)100:0.0161200914)100:0.0262452009)100:0.0670238400,PETMA:0.1660959836)100:0.0848800961,(CIOIN:0.0693620499,CIOSA:0.0794932444)100:0.2695746202)100:0.0390104578,BRAFL:0.1986730263)97:0.0335120796,((AMPQE:0.3538593483,TRIAD:0.3113091761)100:0.0778347551,STRPU:0.2441718788)97:0.0358771467)100:0.0386911682,(CAPI1:0.2123646597,(LOTGI:0.1737389732,CRAGI:0.1691009948)100:0.0561213875)100:0.0505819502)100:0.0560337418,((((((DROME:0.0526370352,DROMO:0.0517748838)100:0.1015641115,MEGSC:0.1664060363)100:0.0557328214,AEDAE:0.1415547643)100:0.0951662137,TRICA:0.1788214723)100:0.0335995959,ATTCE:0.1964025899)100:0.0392864183,ACYPI:0.2792758339)100:0.1006926759)100:0.0709210262,((PRIPA:0.2047882289,CAEEL:0.2139268766)100:0.1946107088,TRISP:0.3529985682)100:0.0921672982);</t>
  </si>
  <si>
    <t>(XENTR:0.106376,(((((((((((MEGSC:0.185743,(DROME:0.0642035,DROMO:0.0629541)100:0.114548)100:0.0616238,AEDAE:0.160771)100:0.104073,TRICA:0.199856)100:0.0368928,ATTCE:0.217308)100:0.0439163,ACYPI:0.306098)100:0.111629,(((PRIPA:0.228164,CAEEL:0.240745)100:0.211919,TRISP:0.394454)100:0.101592,SCHMA:0.465092)100:0.0799017)100:0.0623979,(CAPI1:0.232299,(CRAGI:0.188568,LOTGI:0.189984)100:0.0624989)100:0.0563499)100:0.0439143,((AMPQE:0.386369,TRIAD:0.338269)100:0.0853893,STRPU:0.269213)99:0.0392267)99:0.0380694,BRAFL:0.218632)100:0.0433462,(CIOSA:0.0901388,CIOIN:0.0777583)100:0.293362)100:0.0955958,PETMA:0.18725)100:0.0762949,((ANOCA:0.0725189,CHICK:0.0556965)100:0.0191282,((CAVPO:0.0351841,(((HUMAN:0.00407671,PONAB:0.00835778)100:0.00058738,NOMLE:0.0128434)100:0.0131743,OTOGA:0.0317384)100:0.00713074)100:0.0068854,(RATNO:0.012042,MOUSE:0.0165388)100:0.0193991)100:0.0588562)100:0.0307405);</t>
  </si>
  <si>
    <t>(NOMLE:0.0128472,((((((((((((((((MEGSC:0.185733,(DROME:0.0642074,DROMO:0.0629499)100:0.11453)100:0.061627,AEDAE:0.160773)100:0.104068,TRICA:0.19986)100:0.0368895,ATTCE:0.217322)100:0.0439212,ACYPI:0.306102)100:0.111639,(SCHMA:0.465064,((CAEEL:0.240747,PRIPA:0.228169)100:0.21192,TRISP:0.394468)100:0.101602)100:0.0798958)100:0.0623877,(CAPI1:0.232288,(CRAGI:0.188599,LOTGI:0.189978)100:0.0625193)100:0.0563654)100:0.0439283,((AMPQE:0.386371,TRIAD:0.338266)100:0.0853903,STRPU:0.269241)98:0.0392142)98:0.038124,BRAFL:0.21859)100:0.0433748,(CIOIN:0.0777508,CIOSA:0.0901457)100:0.293337)100:0.0956843,PETMA:0.187232)100:0.0763387,XENTR:0.106358)100:0.0307536,(CHICK:0.0557295,ANOCA:0.0725103)100:0.0192401)100:0.0596945,(MOUSE:0.0101071,RATNO:0.012765)100:0.0210229)100:0.0063007,CAVPO:0.0352963)100:0.00712425,OTOGA:0.031799)100:0.0131443,(HUMAN:0.0040738,PONAB:0.00836584)100:0.00058167);</t>
  </si>
  <si>
    <t>(XENTR:0.0934525750,((((((((TRISP:0.3578061365,(PRIPA:0.2056609557,CAEEL:0.2160114900)100:0.1949058247)100:0.0937399499,SCHMA:0.4213758618)100:0.0704644989,((((AEDAE:0.1406372625,((DROMO:0.0516918681,DROME:0.0522893399)100:0.1019034289,MEGSC:0.1670058429)100:0.0557129470)100:0.0948266090,TRICA:0.1774879588)100:0.0334869891,ATTCE:0.1961857900)100:0.0393129206,ACYPI:0.2801198218)100:0.1007292312)100:0.0555134455,((CRAGI:0.1675723046,LOTGI:0.1733920553)100:0.0561733891,CAPI1:0.2118966389)100:0.0503914003)100:0.0385197660,((TRIAD:0.3117596182,AMPQE:0.3534505979)100:0.0775230396,STRPU:0.2447023960)93:0.0356268881)93:0.0333540444,BRAFL:0.1975742073)100:0.0386914557,(CIOIN:0.0694685228,CIOSA:0.0796562000)100:0.2686396147)100:0.0849074599,PETMA:0.1657075883)100:0.0665173957,(((1_ill:0.0238748002,CAVPO:0.0232426700)62:0.0047127619,(OTOGA:0.0275127604,(NOMLE:0.0116482583,(PONAB:0.0070583618,HUMAN:0.0031654781)100:0.0004620028)100:0.0106089367)100:0.0068763128)100:0.0504007984,(CHICK:0.0473317216,ANOCA:0.0616154669)100:0.0161719048)100:0.0262935465);</t>
  </si>
  <si>
    <t>(CIOIN:0.0777714,((((((((((MEGSC:0.185749,(DROME:0.0642068,DROMO:0.0629496)100:0.114535)100:0.0616278,AEDAE:0.160783)100:0.104089,TRICA:0.19984)100:0.0368938,ATTCE:0.217296)100:0.0439205,ACYPI:0.306099)100:0.111627,(((PRIPA:0.228177,CAEEL:0.240728)100:0.211908,TRISP:0.394471)100:0.101584,SCHMA:0.465095)100:0.0798757)100:0.0623951,(CAPI1:0.232258,(CRAGI:0.18856,LOTGI:0.18998)100:0.0625235)100:0.0563642)100:0.0438874,((AMPQE:0.386346,TRIAD:0.338299)100:0.0854148,STRPU:0.269176)98:0.0392219)98:0.0380234,BRAFL:0.218648)100:0.0433021,((XENTR:0.106307,((ANOCA:0.0724872,CHICK:0.055604)100:0.0191598,((CAVPO:0.0332639,(((HUMAN:0.00407532,PONAB:0.00833236)100:0.0005916,NOMLE:0.0128382)100:0.0131411,OTOGA:0.0316346)100:0.00839154)86:0.00742968,MOUSE:0.0258696)100:0.0521211)100:0.0307189)100:0.076238,PETMA:0.18699)100:0.0956314)100:0.293399,CIOSA:0.0901231);</t>
  </si>
  <si>
    <t>(PETMA:0.187141,((((((((((MEGSC:0.185731,(DROME:0.0642156,DROMO:0.0629418)100:0.11453)100:0.0616301,AEDAE:0.160771)100:0.10407,TRICA:0.199862)100:0.0368921,ATTCE:0.217323)100:0.0439313,ACYPI:0.306088)100:0.111634,(SCHMA:0.465068,((CAEEL:0.240732,PRIPA:0.228181)100:0.211912,TRISP:0.394475)100:0.101597)100:0.0798926)100:0.0623906,(CAPI1:0.232282,(CRAGI:0.188587,LOTGI:0.189989)100:0.0625211)100:0.0563636)100:0.0439283,((AMPQE:0.386384,TRIAD:0.338266)100:0.0853964,STRPU:0.269176)98:0.0392013)98:0.0380913,BRAFL:0.218612)100:0.0433601,(CIOIN:0.0777799,CIOSA:0.0901127)100:0.29334)100:0.095656,(((CHICK:0.0557233,ANOCA:0.0724794)100:0.0192421,((((NOMLE:0.012842,(HUMAN:0.00407329,PONAB:0.00835164)100:0.00058135)100:0.0131653,OTOGA:0.0317241)100:0.00715631,CAVPO:0.0351958)100:0.00729519,MOUSE:0.0287738)100:0.0586934)100:0.0307251,XENTR:0.106314)100:0.0762626);</t>
  </si>
  <si>
    <t>(PRIPA:0.2058966087,(TRISP:0.3590036172,(SCHMA:0.4289900794,((((((((2_ill:0.0254528777,(ANOCA:0.0581918256,CHICK:0.0480834388)72:0.0110291301)100:0.0191785298,XENTR:0.0918497487)100:0.0658910415,PETMA:0.1668268952)100:0.0839147104,(CIOIN:0.0693022917,CIOSA:0.0789268523)100:0.2701342313)100:0.0385609748,BRAFL:0.1979302091)98:0.0333442186,((AMPQE:0.3579896306,TRIAD:0.3154455156)100:0.0781893120,STRPU:0.2446796930)98:0.0354338844)100:0.0387076395,((CRAGI:0.1688574818,LOTGI:0.1742983197)100:0.0559641996,CAPI1:0.2127227995)100:0.0500031932)100:0.0545151105,((ATTCE:0.1958924008,((((DROME:0.0523254839,DROMO:0.0510583300)100:0.1016080529,MEGSC:0.1684908394)100:0.0560429809,AEDAE:0.1412467998)100:0.0943826966,TRICA:0.1795763075)100:0.0328382577)100:0.0389233402,ACYPI:0.2814621227)100:0.1004098170)100:0.0720699810)100:0.0949532401)100:0.1972772992,CAEEL:0.2203310390);</t>
  </si>
  <si>
    <t>(PRIPA:0.228118,(((((((((XENTR:0.10588,(MOUSE:0.0361826,(ANOCA:0.0687487,CHICK:0.0567019)96:0.0143571)100:0.0210907)100:0.0755016,PETMA:0.186601)100:0.0950295,(CIOSA:0.0899831,CIOIN:0.0778611)100:0.292777)100:0.043225,BRAFL:0.218416)98:0.0379162,((AMPQE:0.386177,TRIAD:0.338262)100:0.0853261,STRPU:0.269002)98:0.0391652)100:0.0439882,(CAPI1:0.2323,(CRAGI:0.188433,LOTGI:0.190032)100:0.0624193)100:0.0563246)100:0.0623021,(((((MEGSC:0.185725,(DROME:0.0641957,DROMO:0.0629528)100:0.114532)100:0.0616356,AEDAE:0.160773)100:0.104079,TRICA:0.199825)100:0.0368644,ATTCE:0.217264)100:0.0439856,ACYPI:0.305952)100:0.111556)100:0.0797501,SCHMA:0.464907)100:0.101478,TRISP:0.394224)100:0.211972,CAEEL:0.24078);</t>
  </si>
  <si>
    <t>(PETMA:0.187099,((((((((((MEGSC:0.185741,(DROME:0.0642087,DROMO:0.0629415)100:0.114502)100:0.0616203,AEDAE:0.160777)100:0.104038,TRICA:0.199862)100:0.0368601,ATTCE:0.217324)100:0.0439247,ACYPI:0.306067)100:0.111575,(SCHMA:0.464878,((CAEEL:0.240772,PRIPA:0.228122)100:0.211934,TRISP:0.394268)100:0.101533)100:0.0798072)100:0.0622355,(CAPI1:0.232296,(CRAGI:0.188527,LOTGI:0.190002)100:0.0625025)100:0.0563779)100:0.043797,((AMPQE:0.386285,TRIAD:0.338293)100:0.0853433,STRPU:0.269096)98:0.0392519)98:0.0379978,BRAFL:0.218573)100:0.0431632,(CIOIN:0.0777402,CIOSA:0.090132)100:0.293313)100:0.095076,(((CHICK:0.0559489,ANOCA:0.0717709)100:0.0204011,MOUSE:0.079028)100:0.0293308,XENTR:0.106396)100:0.0754193);</t>
  </si>
  <si>
    <t>(CIOIN:0.0698575605,(((((((TRISP:0.3624860274,(PRIPA:0.2112884749,CAEEL:0.2231950696)100:0.1997177869)100:0.0949027447,SCHMA:0.4342307959)100:0.0730405969,(((((MEGSC:0.1706153745,(DROMO:0.0519195299,DROME:0.0526226247)100:0.1029141168)100:0.0560446226,AEDAE:0.1425880960)100:0.0949278738,TRICA:0.1813926797)100:0.0335991066,ATTCE:0.1974013441)100:0.0391764730,ACYPI:0.2836669170)100:0.1009552129)100:0.0548268312,((CRAGI:0.1701988236,LOTGI:0.1756542225)100:0.0571299907,CAPI1:0.2141252617)100:0.0507757011)100:0.0391364718,((TRIAD:0.3184122502,AMPQE:0.3602175110)100:0.0791337386,STRPU:0.2471961183)95:0.0350771540)95:0.0339890861,BRAFL:0.1984830512)100:0.0394386335,((3_ill:0.0142112963,XENTR:0.1044491902)100:0.0422050661,PETMA:0.1634982425)100:0.0843980485)100:0.2659838668,CIOSA:0.0805897958);</t>
  </si>
  <si>
    <t>(MOUSE:0.029197,XENTR:0.0951657,(((((((((((MEGSC:0.185734,(DROME:0.0642114,DROMO:0.0629318)100:0.114507)100:0.0616756,AEDAE:0.160701)100:0.104167,TRICA:0.199664)100:0.0369089,ATTCE:0.21712)100:0.0441014,ACYPI:0.305724)100:0.111414,(((PRIPA:0.228061,CAEEL:0.240824)100:0.211857,TRISP:0.39431)100:0.101458,SCHMA:0.464698)100:0.0795654)100:0.0619331,(CAPI1:0.23189,(CRAGI:0.188243,LOTGI:0.190056)100:0.062806)100:0.0563099)100:0.0440088,((AMPQE:0.385946,TRIAD:0.338202)100:0.0851251,STRPU:0.268818)98:0.0386567)98:0.038536,BRAFL:0.21673)100:0.0437857,(CIOIN:0.0776733,CIOSA:0.0901059)100:0.286279)100:0.0940385,PETMA:0.180154)100:0.0685046);</t>
  </si>
  <si>
    <t>(PETMA:0.185834,((((((((((MEGSC:0.185767,(DROME:0.0642044,DROMO:0.0629424)100:0.114493)100:0.0616276,AEDAE:0.160745)100:0.104059,TRICA:0.199781)100:0.0368955,ATTCE:0.217262)100:0.0440023,ACYPI:0.305921)100:0.11147,(SCHMA:0.464794,((CAEEL:0.240812,PRIPA:0.228076)100:0.211845,TRISP:0.394228)100:0.10154)100:0.0797944)100:0.0620419,(CAPI1:0.232259,(CRAGI:0.18847,LOTGI:0.18996)100:0.0625556)100:0.0564054)100:0.043772,((AMPQE:0.386148,TRIAD:0.338359)100:0.085227,STRPU:0.269039)98:0.0391783)98:0.0379536,BRAFL:0.218443)100:0.0438365,(CIOIN:0.0777192,CIOSA:0.0901338)100:0.291812)100:0.0946528,(MOUSE:0.088085,XENTR:0.111477)100:0.0728977);</t>
  </si>
  <si>
    <t>(4_ill:0.0168477951,(((((((TRISP:0.3627742876,(PRIPA:0.2101867904,CAEEL:0.2228090892)100:0.2004140724)100:0.0958433998,SCHMA:0.4351587381)100:0.0722225973,(((((MEGSC:0.1692791279,(DROMO:0.0515307637,DROME:0.0524631413)100:0.1027230429)100:0.0562135918,AEDAE:0.1420018042)100:0.0951428275,TRICA:0.1811555240)100:0.0334330247,ATTCE:0.1966464402)100:0.0390798716,ACYPI:0.2827513243)100:0.1013793065)100:0.0540676018,((CRAGI:0.1699108972,LOTGI:0.1754613808)100:0.0572281412,CAPI1:0.2136565198)100:0.0511476149)100:0.0394245825,((TRIAD:0.3183682787,AMPQE:0.3596985454)100:0.0782445779,STRPU:0.2473760105)68:0.0337033039)68:0.0357348955,BRAFL:0.1957888298)77:0.0406484453,(CIOIN:0.0694754579,CIOSA:0.0801710116)100:0.2514365815)100:0.0449990312,PETMA:0.1836803389);</t>
  </si>
  <si>
    <t>(MOUSE:0.0402024,((CIOSA:0.0898712,CIOIN:0.0777144)100:0.269918,(((((((((MEGSC:0.185766,(DROME:0.0642229,DROMO:0.0629202)100:0.114452)100:0.061625,AEDAE:0.160764)100:0.104069,TRICA:0.199695)100:0.0370272,ATTCE:0.217072)100:0.0442091,ACYPI:0.305463)100:0.111772,(((PRIPA:0.228054,CAEEL:0.240817)100:0.211858,TRISP:0.393956)100:0.10161,SCHMA:0.464344)100:0.0788079)100:0.0607914,(CAPI1:0.231563,(CRAGI:0.188244,LOTGI:0.189862)100:0.0629362)100:0.0566961)100:0.0443212,((AMPQE:0.385497,TRIAD:0.338162)100:0.0842499,STRPU:0.268813)71:0.037451)71:0.0393304,BRAFL:0.213724)85:0.0449353)100:0.0803897,PETMA:0.170706);</t>
  </si>
  <si>
    <t>(PETMA:0.184943,((((((((((MEGSC:0.185798,(DROME:0.0642007,DROMO:0.0629471)100:0.114461)100:0.0616085,AEDAE:0.160772)100:0.104039,TRICA:0.199784)100:0.0369576,ATTCE:0.217235)100:0.0439825,ACYPI:0.30589)100:0.111568,(SCHMA:0.464716,((CAEEL:0.240735,PRIPA:0.228136)100:0.211831,TRISP:0.394175)100:0.101586)100:0.0796488)100:0.0618238,(CAPI1:0.232286,(CRAGI:0.188452,LOTGI:0.189915)100:0.0625434)100:0.0564618)100:0.043788,((AMPQE:0.386153,TRIAD:0.338337)100:0.0850895,STRPU:0.269084)97:0.0390479)97:0.0383209,BRAFL:0.217937)100:0.0449182,(CIOIN:0.0776475,CIOSA:0.090158)100:0.289593)100:0.0973928,MOUSE:0.142402);</t>
  </si>
  <si>
    <t>(CIOIN:0.0693551161,((((5_ill:0.0188935172,BRAFL:0.1748936856)51:0.0167188601,STRPU:0.2482331306)80:0.0388478733,(((SCHMA:0.4347247771,(TRISP:0.3635886677,(PRIPA:0.2108287547,CAEEL:0.2233413923)100:0.1993410411)100:0.0958098497)100:0.0719469629,(ACYPI:0.2830811944,((((MEGSC:0.1694767484,(DROMO:0.0517069576,DROME:0.0523447402)100:0.1027942040)100:0.0563806837,AEDAE:0.1422948532)100:0.0954445539,TRICA:0.1815509828)100:0.0334284526,ATTCE:0.1970732620)100:0.0398112412)100:0.1012331488)100:0.0534855572,((LOTGI:0.1755909696,CRAGI:0.1700409469)100:0.0572416008,CAPI1:0.2136017297)100:0.0514412345)100:0.0383981873)86:0.0438440424,(AMPQE:0.3587730856,TRIAD:0.3174987022)100:0.0732501715)100:0.2640406882,CIOSA:0.0799999093);</t>
  </si>
  <si>
    <t>(MEGSC:0.185654,(((((((((CIOSA:0.0898682,CIOIN:0.0774488)100:0.282999,(AMPQE:0.383463,TRIAD:0.337176)100:0.0787216)73:0.0478411,((MOUSE:0.0675014,BRAFL:0.18416)64:0.0254527,STRPU:0.270425)72:0.041896)100:0.0428255,(CAPI1:0.231564,(CRAGI:0.188191,LOTGI:0.189641)100:0.0626533)100:0.0570802)100:0.059692,(((PRIPA:0.227935,CAEEL:0.240853)100:0.211662,TRISP:0.394054)100:0.10176,SCHMA:0.464044)100:0.0784299)100:0.111583,ACYPI:0.304942)100:0.0446377,ATTCE:0.216936)100:0.0370498,TRICA:0.199685)100:0.104064,AEDAE:0.160765)100:0.0615466,(DROME:0.0642468,DROMO:0.0628921)100:0.11455);</t>
  </si>
  <si>
    <t>(MEGSC:0.185796,((((((SCHMA:0.464499,((CAEEL:0.240738,PRIPA:0.228102)100:0.211743,TRISP:0.394238)100:0.101725)100:0.0795775,((((AMPQE:0.386207,TRIAD:0.338155)100:0.0847891,STRPU:0.269268)94:0.0387501,(BRAFL:0.21821,((CIOIN:0.0775974,CIOSA:0.0901145)100:0.285998,MOUSE:0.223465)100:0.0484314)94:0.0381346)100:0.0436979,(CAPI1:0.232316,(CRAGI:0.188425,LOTGI:0.189854)100:0.0624574)100:0.0567579)100:0.0614888)100:0.111426,ACYPI:0.30576)100:0.044112,ATTCE:0.217102)100:0.0370219,TRICA:0.199785)100:0.104038,AEDAE:0.160762)100:0.0615865,(DROME:0.0642142,DROMO:0.0629305)100:0.114511);</t>
  </si>
  <si>
    <t>(TRISP:0.3637990232,(((((6_ill:0.0266093031,((CIOIN:0.0699019995,CIOSA:0.0801660215)100:0.2641650949,(TRIAD:0.3186567836,AMPQE:0.3587752595)100:0.0711130526)63:0.0229549869)50:0.0122828590,STRPU:0.2612971164)90:0.0397393129,(CAPI1:0.2129727632,(LOTGI:0.1753518070,CRAGI:0.1708635033)100:0.0579906800)100:0.0556579990)96:0.0486493471,(ACYPI:0.2830589256,(((((DROMO:0.0518328406,DROME:0.0528184751)100:0.1025103280,MEGSC:0.1692603360)100:0.0568142413,AEDAE:0.1423120599)100:0.0955619769,TRICA:0.1815314133)100:0.0335797469,ATTCE:0.1971799699)100:0.0404671930)100:0.1016178976)100:0.0703681702,SCHMA:0.4363082376)100:0.0960656583,(PRIPA:0.2113620085,CAEEL:0.2229542135)100:0.2002893787);</t>
  </si>
  <si>
    <t>(MEGSC:0.18562,((((((((((CIOIN:0.0775412,CIOSA:0.0896988)100:0.244237,MOUSE:0.0644464)85:0.0390398,(AMPQE:0.382356,TRIAD:0.337351)100:0.0767686)72:0.0375064,STRPU:0.283423)87:0.0438815,(CAPI1:0.230301,(CRAGI:0.188429,LOTGI:0.188882)100:0.0632308)100:0.0616735)98:0.0539183,(((PRIPA:0.228233,CAEEL:0.240496)100:0.211393,TRISP:0.394161)100:0.101707,SCHMA:0.463985)100:0.0763285)100:0.11217,ACYPI:0.303889)100:0.0453976,ATTCE:0.216522)100:0.0371381,TRICA:0.199714)100:0.103965,AEDAE:0.160878)100:0.0614059,(DROME:0.0642984,DROMO:0.0628381)100:0.11458);</t>
  </si>
  <si>
    <t>(MEGSC:0.185739,((((((SCHMA:0.464225,((CAEEL:0.240267,PRIPA:0.228538)100:0.211522,TRISP:0.394223)100:0.10184)100:0.0780451,((((AMPQE:0.385165,TRIAD:0.338095)100:0.0811786,STRPU:0.271884)100:0.03624,((CIOIN:0.077624,CIOSA:0.0900199)100:0.280118,MOUSE:0.229932)100:0.0587112)100:0.0441898,(CAPI1:0.231871,(CRAGI:0.1886,LOTGI:0.189335)100:0.0626604)100:0.059973)100:0.0575288)100:0.111879,ACYPI:0.305016)100:0.044689,ATTCE:0.216739)100:0.0371392,TRICA:0.199755)100:0.104024,AEDAE:0.160884)100:0.0614335,(DROME:0.0642664,DROMO:0.0628691)100:0.11456);</t>
  </si>
  <si>
    <t>(0_ill:0.0115051524,((((((((((((PRIPA:0.2047952964,CAEEL:0.2141713111)100:0.1943022843,TRISP:0.3517627041)100:0.0924137789,SCHMA:0.4175350833)100:0.0708545220,(((TRICA:0.1790099479,((MEGSC:0.1664755030,(DROMO:0.0519491307,DROME:0.0526212638)100:0.1016510592)100:0.0556878393,AEDAE:0.1414988851)100:0.0952539862)100:0.0335077647,ATTCE:0.1966137162)100:0.0392848894,ACYPI:0.2794558195)100:0.1006910474)100:0.0560937521,((LOTGI:0.1737255940,CRAGI:0.1692579998)100:0.0561646750,CAPI1:0.2126508139)100:0.0506270261)100:0.0387050740,((AMPQE:0.3541270336,TRIAD:0.3113106552)100:0.0777966304,STRPU:0.2442642470)98:0.0359119310)98:0.0335092079,BRAFL:0.1986115001)100:0.0389709022,(CIOIN:0.0693929592,CIOSA:0.0795655238)100:0.2697377573)100:0.0847527173,PETMA:0.1661203811)100:0.0670674395,XENTR:0.0938742388)100:0.0262166759,(ANOCA:0.0623465418,CHICK:0.0483022166)100:0.0161542141)100:0.0510537861,(CAVPO:0.0295887656,(OTOGA:0.0277202706,(NOMLE:0.0113424540,(HUMAN:0.0031326337,PONAB:0.0070660034)100:0.0004810817)100:0.0107353658)100:0.0058642765)100:0.0056283762)100:0.0170091366,RATNO:0.0098319163);</t>
  </si>
  <si>
    <t>(XENTR:0.106377,(((CIOSA:0.0901481,CIOIN:0.0777488)100:0.293354,(((((((PRIPA:0.228167,CAEEL:0.240742)100:0.211918,TRISP:0.394457)100:0.101593,SCHMA:0.465092)100:0.0799009,(((((MEGSC:0.185742,(DROME:0.064203,DROMO:0.0629545)100:0.114544)100:0.061627,AEDAE:0.160772)100:0.104074,TRICA:0.199855)100:0.0368924,ATTCE:0.217308)100:0.0439166,ACYPI:0.306099)100:0.111631)100:0.062394,(CAPI1:0.2323,(CRAGI:0.188566,LOTGI:0.189985)100:0.062497)100:0.0563515)100:0.0439186,((AMPQE:0.386369,TRIAD:0.33827)100:0.0853875,STRPU:0.269211)98:0.0392247)98:0.0380721,BRAFL:0.218631)100:0.0433499)100:0.0955978,PETMA:0.187245)100:0.0762976,(((MOUSE:0.0153772,RATNO:0.0121272)100:0.0194577,(CAVPO:0.0352474,(((HUMAN:0.0040788,PONAB:0.00835984)100:0.00058816,NOMLE:0.0128376)100:0.0131825,OTOGA:0.0317167)100:0.00708498)100:0.00683611)100:0.0588909,(ANOCA:0.0725076,CHICK:0.0557105)100:0.0191301)100:0.030735);</t>
  </si>
  <si>
    <t>(NOMLE:0.011563428721509457,((((((((((((((((MEGSC:0.16717341574289463,(DROME:0.0577914014955357,DROMO:0.05665955863348809)100:0.1030854576463726)100:0.05546885094187553,AEDAE:0.14470757253278846)100:0.09366888506367504,TRICA:0.17988875897322998)100:0.03320327416262867,ATTCE:0.19560584848183868)100:0.039532323429475776,ACYPI:0.2755144045793237)100:0.10048334415597128,(SCHMA:0.41859194337599426,((CAEEL:0.2166900783374772,PRIPA:0.20536894949546136)100:0.19074364956272838,TRISP:0.3550503301043334)100:0.0914493029580612)100:0.07191212002988785)100:0.056153537116952756,(CAPI1:0.2090763536694368,(CRAGI:0.16975302738713197,LOTGI:0.17099422922153648)100:0.05627198683515989)100:0.05073302239082206)100:0.039538713953786345,((AMPQE:0.3477624321687473,TRIAD:0.3044643797800391)100:0.07685757577980486,STRPU:0.242336782521322)98:0.035295675833723776)98:0.03431441532620544,BRAFL:0.1967471421192752)100:0.039040523079716075,(CIOIN:0.06998146162901935,CIOSA:0.08113778694973028)100:0.2640249619280014)100:0.08612293595628054,PETMA:0.16852262643888619)100:0.06871046735029375,XENTR:0.09573005417229456)100:0.027680511047528895,(CHICK:0.050160665431795357,ANOCA:0.06526462463612827)100:0.01731751081517483)100:0.05372945823340076,(MOUSE:0.009097136374553852,RATNO:0.011489442651322328)100:0.018922162468819757)100:0.0056710952850126594,CAVPO:0.03176927651029129)100:0.0064123511013461105,OTOGA:0.028621448246721404)100:0.011830840661322058,(HUMAN:0.0036667208361109986,PONAB:0.007529873788494977)100:0.0005235459543278228):0.0;</t>
  </si>
  <si>
    <t>(SCHMA:0.4220061128,((((((CIOIN:0.0694918668,CIOSA:0.0796579177)100:0.2688215010,(((((1_ill:0.0238950839,CAVPO:0.0233866465)63:0.0048984526,((NOMLE:0.0116638025,(PONAB:0.0072241472,HUMAN:0.0031723879)100:0.0004635424)100:0.0106902349,OTOGA:0.0275672284)100:0.0067426381)100:0.0506383696,(ANOCA:0.0617834222,CHICK:0.0474755496)100:0.0161373326)100:0.0263195796,XENTR:0.0936760228)100:0.0666241404,PETMA:0.1657514220)100:0.0847645586)100:0.0387735316,BRAFL:0.1975863104)93:0.0334427314,((AMPQE:0.3538121106,TRIAD:0.3119592267)100:0.0774502002,STRPU:0.2448252894)93:0.0357062828)100:0.0385853682,(CAPI1:0.2123098591,(LOTGI:0.1737846274,CRAGI:0.1678385220)100:0.0562688248)100:0.0504221435)100:0.0555645902,((((((DROME:0.0523678902,DROMO:0.0518674839)100:0.1016843694,MEGSC:0.1671871604)100:0.0557970280,AEDAE:0.1408394609)100:0.0948805111,TRICA:0.1781141884)100:0.0332441164,ATTCE:0.1965665547)100:0.0393431863,ACYPI:0.2806729183)100:0.1006906855)100:0.0705711031,(TRISP:0.3578329977,(PRIPA:0.2056500154,CAEEL:0.2159368558)100:0.1948961900)100:0.0941520039);</t>
  </si>
  <si>
    <t>(MEGSC:0.185744,((((((((((CIOSA:0.0901264,CIOIN:0.0777684)100:0.293386,((XENTR:0.106287,((MOUSE:0.023414,(CAVPO:0.033481,(((HUMAN:0.00407027,PONAB:0.00833921)100:0.00059038,NOMLE:0.0128381)100:0.0131614,OTOGA:0.0316089)100:0.00818564)100:0.00659502)100:0.0534459,(ANOCA:0.0724688,CHICK:0.0556373)100:0.0191669)100:0.0306997)100:0.0762379,PETMA:0.18696)100:0.0956636)100:0.0432984,BRAFL:0.218665)98:0.0380255,((AMPQE:0.386352,TRIAD:0.338298)100:0.0854103,STRPU:0.269178)98:0.0392237)100:0.0438776,(CAPI1:0.232256,(CRAGI:0.188556,LOTGI:0.18999)100:0.0625193)100:0.056366)100:0.0623876,(((PRIPA:0.228175,CAEEL:0.240729)100:0.211897,TRISP:0.39448)100:0.101589,SCHMA:0.465094)100:0.0798688)100:0.111644,ACYPI:0.306101)100:0.0439204,ATTCE:0.217294)100:0.0368948,TRICA:0.199838)100:0.104093,AEDAE:0.160786)100:0.0616177,(DROME:0.0642061,DROMO:0.0629499)100:0.114541);</t>
  </si>
  <si>
    <t>(PETMA:0.20395507693830128,((((((((((MEGSC:0.20241839252129484,(DROME:0.0699851857083118,DROMO:0.06859693846690555)100:0.12482018885088594)100:0.06716738602024784,AEDAE:0.1752158087989678)100:0.11342038814032741,TRICA:0.21781902195159145)100:0.04020674835506652,ATTCE:0.23684884223907346)100:0.047878400091372786,ACYPI:0.3335891204487032)100:0.12166399163694927,(SCHMA:0.5068530130839415,((CAEEL:0.2623610731026934,PRIPA:0.24868240209712741)100:0.23095167955792317,TRISP:0.4299174364529227)100:0.1107251962514927)100:0.08707071876179419)100:0.06799621474303749,(CAPI1:0.25315186507169724,(CRAGI:0.2055309958510611,LOTGI:0.20705896149123346)100:0.0681384397901434)100:0.0614277062456631)100:0.04787513055006001,((AMPQE:0.4210994835323558,TRIAD:0.36865822056957814)100:0.09306901925421981,STRPU:0.29336068413626193)98:0.042723423288223476)98:0.041513693002494995,BRAFL:0.2382536551564645)100:0.047255879425419534,(CIOIN:0.08476819878462431,CIOSA:0.09820906515204077)100:0.31969574956359803)100:0.10425041460508466,(((CHICK:0.06072987714480549,ANOCA:0.07899146420849473)100:0.020970946964879354,((((NOMLE:0.013995816512905589,(HUMAN:0.004439263311310794,PONAB:0.009102010669821121)100:0.0006335826140614908)100:0.014348164081712814,OTOGA:0.03457441852025138)100:0.007799283730686139,CAVPO:0.038358040712110464)100:0.007950641696525753,MOUSE:0.031359042608553406)100:0.06396683202916781)100:0.033485661263095746,XENTR:0.11586600504228664)100:0.08311457377333077):0.0;</t>
  </si>
  <si>
    <t>(XENTR:0.0918299286,(((((((SCHMA:0.4286026418,(TRISP:0.3593733578,(PRIPA:0.2059271148,CAEEL:0.2205790956)100:0.1971511465)100:0.0949964077)100:0.0722138230,((ATTCE:0.1958424228,((((DROME:0.0523047185,DROMO:0.0511961242)100:0.1015759250,MEGSC:0.1684738892)100:0.0560946746,AEDAE:0.1410249295)100:0.0943864242,TRICA:0.1794929702)100:0.0328725553)100:0.0388917879,ACYPI:0.2814973217)100:0.1005225316)100:0.0544815496,((CRAGI:0.1690154904,LOTGI:0.1743046711)100:0.0559921492,CAPI1:0.2128031248)100:0.0500032331)100:0.0387124573,((AMPQE:0.3582796960,TRIAD:0.3158563856)100:0.0782621781,STRPU:0.2444309551)99:0.0354696190)99:0.0333659645,BRAFL:0.1981521875)100:0.0385880288,(CIOIN:0.0692715364,CIOSA:0.0790746065)100:0.2703376350)100:0.0840619997,PETMA:0.1669241801)100:0.0660844846,(2_ill:0.0298217989,(ANOCA:0.0583358499,CHICK:0.0481144276)100:0.0141931564)100:0.0161210073);</t>
  </si>
  <si>
    <t>(CIOSA:0.0900136,((((((((((MEGSC:0.185717,(DROME:0.0641963,DROMO:0.0629528)100:0.114534)100:0.0616305,AEDAE:0.160776)100:0.104086,TRICA:0.19982)100:0.0368708,ATTCE:0.217261)100:0.0439856,ACYPI:0.305947)100:0.111578,(((PRIPA:0.228117,CAEEL:0.24078)100:0.211986,TRISP:0.394221)100:0.101493,SCHMA:0.464882)100:0.0797328)100:0.0622714,(CAPI1:0.232296,(CRAGI:0.18844,LOTGI:0.19003)100:0.062418)100:0.0563432)100:0.0439963,((AMPQE:0.386146,TRIAD:0.338297)100:0.085317,STRPU:0.269)98:0.0391577)98:0.0378768,BRAFL:0.218435)100:0.0432661,((XENTR:0.105842,(MOUSE:0.0384385,(ANOCA:0.0687924,CHICK:0.0566163)100:0.0125504)100:0.0235165)100:0.0755902,PETMA:0.186557)100:0.0950517)100:0.292762,CIOIN:0.0778268);</t>
  </si>
  <si>
    <t>(PETMA:0.20418617731858135,((((((((((MEGSC:0.2027041553473328,(DROME:0.07007268346488006,DROMO:0.06868975397889614)100:0.12495911616487637)100:0.06724789283867995,AEDAE:0.17546026986114066)100:0.11353947116697882,TRICA:0.2181147829290713)100:0.0402264197808681,ATTCE:0.23717153378469888)100:0.04793620801215127,ACYPI:0.3340191595538525)100:0.1217648022401013,(SCHMA:0.5073338806701665,((CAEEL:0.2627609676446666,PRIPA:0.24895568197729231)100:0.23128928163077422,TRISP:0.4302752861268229)100:0.11080569720675965)100:0.08709574658602924)100:0.06791927716615573,(CAPI1:0.25351088058406074,(CRAGI:0.20574459217494584,LOTGI:0.20735429939703098)100:0.06821066145652639)100:0.061526720539656805)100:0.04779684556316126,((AMPQE:0.42156322324281903,TRIAD:0.36918826120735465)100:0.09313744160446012,STRPU:0.2936717116164222)98:0.04283665553258555)98:0.0414680224293876,BRAFL:0.23853460112055266)100:0.047105162554783246,(CIOIN:0.0848399738212496,CIOSA:0.09836347887523919)100:0.3201003758857346)100:0.10375899921828252,(((CHICK:0.061058541286589336,ANOCA:0.07832551597664429)100:0.0222642698362584,MOUSE:0.08624538464199621)100:0.032009491925108345,XENTR:0.11611282006845458)100:0.08230711314888525):0.0;</t>
  </si>
  <si>
    <t>(CIOIN:0.0697854912,(((XENTR:0.0957439173,3_ill:0.0212875468)100:0.0504812284,PETMA:0.1633355024)100:0.0845524925,((((((TRISP:0.3623686118,(PRIPA:0.2110578174,CAEEL:0.2232479566)100:0.1994801898)100:0.0947961227,SCHMA:0.4338034665)100:0.0731532978,(((((MEGSC:0.1703411957,(DROMO:0.0517801515,DROME:0.0525929417)100:0.1027911074)100:0.0560753889,AEDAE:0.1424087979)100:0.0949340640,TRICA:0.1812903378)100:0.0335469874,ATTCE:0.1973790614)100:0.0391236245,ACYPI:0.2834810965)100:0.1009596355)100:0.0548241425,((CRAGI:0.1700068114,LOTGI:0.1754182305)100:0.0571227372,CAPI1:0.2138640757)100:0.0507964736)100:0.0391380779,((TRIAD:0.3184869554,AMPQE:0.3600216840)100:0.0789604520,STRPU:0.2469009801)97:0.0351215268)97:0.0340629667,BRAFL:0.1984590060)100:0.0394351786)100:0.2659521062,CIOSA:0.0804979871);</t>
  </si>
  <si>
    <t>(XENTR:0.096044,(((CIOSA:0.0900626,CIOIN:0.0777117)100:0.286358,(((((((PRIPA:0.228038,CAEEL:0.240838)100:0.211839,TRISP:0.394316)100:0.101479,SCHMA:0.464698)100:0.0795514,(((((MEGSC:0.185734,(DROME:0.0642124,DROMO:0.0629308)100:0.11451)100:0.061669,AEDAE:0.160705)100:0.104162,TRICA:0.199666)100:0.0369083,ATTCE:0.217128)100:0.0441035,ACYPI:0.30572)100:0.11143)100:0.0619082,(CAPI1:0.231912,(CRAGI:0.188229,LOTGI:0.190069)100:0.0627824)100:0.0563365)100:0.0439944,((AMPQE:0.385926,TRIAD:0.338223)100:0.0851183,STRPU:0.268803)98:0.0386761)99:0.0385597,BRAFL:0.216708)100:0.0438336)100:0.0940312,PETMA:0.180236)100:0.0675524,MOUSE:0.030966);</t>
  </si>
  <si>
    <t>(PETMA:0.2028205894429042,((((((((((MEGSC:0.2027474651519097,(DROME:0.07007315266758504,DROMO:0.06869579661930031)100:0.12495849923634228)100:0.06726081426408259,AEDAE:0.17543827098377926)100:0.11357075517310701,TRICA:0.2180424474503742)100:0.04026801908041947,ATTCE:0.23712133895597284)100:0.04802443268101372,ACYPI:0.3338844212736243)100:0.12165917488296292,(SCHMA:0.5072795777388702,((CAEEL:0.26282398153688047,PRIPA:0.2489238178039531)100:0.23120918545869992,TRISP:0.43026332821172253)100:0.11082150011317894)100:0.08708819291541309)100:0.06771298432018746,(CAPI1:0.253489174658133,(CRAGI:0.20569753916024064,LOTGI:0.20732373607937235)100:0.06827364026472303)100:0.06156126691435792)100:0.04777308157331168,((AMPQE:0.4214447569992497,TRIAD:0.369287492188252)100:0.09301737236700709,STRPU:0.29363113619213654)98:0.04275948372940869)98:0.04142283717446866,BRAFL:0.23841029101066719)100:0.047843477345985506,(CIOIN:0.08482330442777404,CIOSA:0.09837268984539341)100:0.31848575527897355)100:0.10330475956187415,(MOUSE:0.09613661451122085,XENTR:0.12166681473426087)100:0.07956108399448969):0.0;</t>
  </si>
  <si>
    <t>(PRIPA:0.2099776696,((SCHMA:0.4350118989,((((((CIOIN:0.0694281817,CIOSA:0.0800560540)100:0.2515378262,(4_ill:0.0264552113,PETMA:0.1517205372)100:0.0763532886)78:0.0406263242,BRAFL:0.1956878690)67:0.0357675617,((TRIAD:0.3182295158,AMPQE:0.3594931966)100:0.0781789127,STRPU:0.2472277412)67:0.0336689428)100:0.0394164920,((CRAGI:0.1697096121,LOTGI:0.1752403657)100:0.0571793063,CAPI1:0.2135611015)100:0.0511050781)100:0.0540164232,(((((MEGSC:0.1691121795,(DROMO:0.0515335899,DROME:0.0524181233)100:0.1027285489)100:0.0561268939,AEDAE:0.1418820251)100:0.0951280379,TRICA:0.1810805396)100:0.0334019396,ATTCE:0.1965111119)100:0.0390978715,ACYPI:0.2827168672)100:0.1013171905)100:0.0723079432)100:0.0956442810,TRISP:0.3626811567)100:0.1999834299,CAEEL:0.2229485759);</t>
  </si>
  <si>
    <t>(PRIPA:0.228038,((((((((CIOSA:0.0899104,CIOIN:0.0776607)100:0.270238,(MOUSE:0.0446461,PETMA:0.168415)100:0.0827781)88:0.0448689,BRAFL:0.213824)75:0.0393069,((AMPQE:0.385497,TRIAD:0.338161)100:0.0842457,STRPU:0.268841)75:0.0374809)100:0.0442508,(CAPI1:0.23156,(CRAGI:0.188241,LOTGI:0.189879)100:0.0629126)100:0.0567761)100:0.0607361,(((((MEGSC:0.18577,(DROME:0.0642225,DROMO:0.0629208)100:0.114446)100:0.0616198,AEDAE:0.160776)100:0.104066,TRICA:0.199695)100:0.0370159,ATTCE:0.217095)100:0.0442074,ACYPI:0.305465)100:0.111759)100:0.0788374,SCHMA:0.464325)100:0.101627,TRISP:0.393957)100:0.211852,CAEEL:0.240817);</t>
  </si>
  <si>
    <t>(PETMA:0.20101527697845048,((((((((((MEGSC:0.20194457985456135,(DROME:0.06977999433723042,DROMO:0.0684174515471806)100:0.12440811286845363)100:0.066962521921494,AEDAE:0.1747437216352035)100:0.11308039991543888,TRICA:0.2171460184806278)100:0.0401693613732814,ATTCE:0.23611357928882787)100:0.04780475292227713,ACYPI:0.3324730488579628)100:0.12126369974495799,(SCHMA:0.505101655409059,((CAEEL:0.2616558220825188,PRIPA:0.24796191923325447)100:0.2302399503502276,TRISP:0.42843036396609074)100:0.110414224529357)100:0.08657059522664393)100:0.06719653234164216,(CAPI1:0.25247257062022543,(CRAGI:0.20482922293432546,LOTGI:0.2064193634112263)100:0.06797866842310345)100:0.061368553368885956)100:0.04759335010426126,((AMPQE:0.41971122048987847,TRIAD:0.3677398212803837)100:0.09248411354016028,STRPU:0.29246846212329947)97:0.0424413166971815)97:0.04165113752650007,BRAFL:0.23687658586079258)100:0.04882176894704549,(CIOIN:0.08439537435417525,CIOSA:0.09799308620398252)100:0.3147597752065253)100:0.1058566188918036,MOUSE:0.15477729609817786):0.0;</t>
  </si>
  <si>
    <t>(PRIPA:0.2107151749,(((((((CIOIN:0.0693137225,CIOSA:0.0800493192)100:0.2641640460,(AMPQE:0.3587032609,TRIAD:0.3176455214)100:0.0732316005)86:0.0439200432,(5_ill:0.0477838128,(BRAFL:0.1914161339,STRPU:0.2482726847)42:0.0169348859)74:0.0221315089)99:0.0383666816,((LOTGI:0.1755982159,CRAGI:0.1700333522)100:0.0572225676,CAPI1:0.2137155696)100:0.0514658120)100:0.0535403612,(ACYPI:0.2832513227,((((MEGSC:0.1696213692,(DROMO:0.0517237302,DROME:0.0523472406)100:0.1028895123)100:0.0563665834,AEDAE:0.1422394278)100:0.0954758583,TRICA:0.1816355246)100:0.0334666750,ATTCE:0.1970789792)100:0.0398209846)100:0.1012440781)100:0.0720494965,SCHMA:0.4350193041)100:0.0957385330,TRISP:0.3635892149)100:0.1994003020,CAEEL:0.2233566984);</t>
  </si>
  <si>
    <t>(CIOIN:0.0773661,(MOUSE:0.0742926,(((((((PRIPA:0.227951,CAEEL:0.240827)100:0.211675,TRISP:0.394044)100:0.101779,SCHMA:0.464028)100:0.0784582,(((((MEGSC:0.185662,(DROME:0.0642449,DROMO:0.0628941)100:0.114547)100:0.0615362,AEDAE:0.160781)100:0.104063,TRICA:0.199684)100:0.037056,ATTCE:0.216938)100:0.0446268,ACYPI:0.304962)100:0.111547)100:0.0596308,(CAPI1:0.231555,(CRAGI:0.188175,LOTGI:0.18967)100:0.0626694)100:0.0571637)100:0.0427925,(BRAFL:0.208832,STRPU:0.270111)83:0.0424865)81:0.0470155,(AMPQE:0.383495,TRIAD:0.337245)100:0.0793744)80:0.0368411)100:0.247655,CIOSA:0.0899232);</t>
  </si>
  <si>
    <t>(MEGSC:0.18730041566869252,((((((SCHMA:0.4682601120459644,((CAEEL:0.24268728857052738,PRIPA:0.22994897314721577)100:0.21345751208280025,TRISP:0.3974301991022089)100:0.10254868126277071)100:0.08022184992074845,((((AMPQE:0.3893341709948478,TRIAD:0.3408930873670408)100:0.08547564896001172,STRPU:0.27144829988954283)94:0.03906386486901442,(BRAFL:0.21997687626787119,((CIOIN:0.0782257167797466,CIOSA:0.0908441694534672)100:0.28831376499179057,MOUSE:0.22527442672288087)100:0.0488235556815901)94:0.038443381081182164)100:0.04405172788353333,(CAPI1:0.23419709448259365,(CRAGI:0.1899507030419029,LOTGI:0.19139127385069618)100:0.06296312612535145)100:0.05721747649293894)100:0.06198668323843948)100:0.11232823158894557,ACYPI:0.3082357806134654)100:0.04446918090797092,ATTCE:0.21885990464005944)100:0.037321671396826454,TRICA:0.20140268651838433)100:0.1048804099406846,AEDAE:0.16206371194067873)100:0.06208517432872577,(DROME:0.064734151175658,DROMO:0.06344005688087287)100:0.11543821125663442):0.0;</t>
  </si>
  <si>
    <t>(SCHMA:0.4364591749,(((((6_ill:0.0400029038,(CIOIN:0.0698779709,CIOSA:0.0802076419)100:0.2307031445)67:0.0339230266,(TRIAD:0.3187385412,AMPQE:0.3589423361)100:0.0712107568)61:0.0350931933,STRPU:0.2614616467)99:0.0397052539,(CAPI1:0.2131207844,(LOTGI:0.1754448054,CRAGI:0.1709155595)100:0.0579799348)100:0.0556889884)100:0.0487209283,(ACYPI:0.2831972980,(((((DROMO:0.0518733037,DROME:0.0528386766)100:0.1025369023,MEGSC:0.1695767631)100:0.0568530232,AEDAE:0.1423471297)100:0.0956144063,TRICA:0.1816064969)100:0.0336117845,ATTCE:0.1972517411)100:0.0404488838)100:0.1016910852)100:0.0704933795,(TRISP:0.3639463592,(PRIPA:0.2112909196,CAEEL:0.2230095847)100:0.2003162322)100:0.0959986230);</t>
  </si>
  <si>
    <t>(CIOSA:0.0897248,((((((((PRIPA:0.228264,CAEEL:0.240457)100:0.21141,TRISP:0.394149)100:0.101731,SCHMA:0.463953)100:0.0763509,(((((MEGSC:0.185628,(DROME:0.0642985,DROMO:0.0628383)100:0.114578)100:0.0614022,AEDAE:0.160886)100:0.103966,TRICA:0.199707)100:0.0371224,ATTCE:0.21655)100:0.0454033,ACYPI:0.303898)100:0.112149)99:0.0539002,(CAPI1:0.230281,(CRAGI:0.188428,LOTGI:0.188891)100:0.0632572)100:0.0617097)95:0.0437996,STRPU:0.283579)76:0.0372547,(AMPQE:0.382338,TRIAD:0.337431)100:0.0769162)88:0.0391841,MOUSE:0.0743719)100:0.244713,CIOIN:0.0774951);</t>
  </si>
  <si>
    <t>(MEGSC:0.1874563248835229,((((((SCHMA:0.4685171795856198,((CAEEL:0.24248848551348615,PRIPA:0.23065104031049247)100:0.21347771201531468,TRISP:0.3978679478437865)100:0.10278160281975231)100:0.07876669746885165,((((AMPQE:0.38872619844923306,TRIAD:0.3412209937681084)100:0.08192916950769388,STRPU:0.2743978132467158)100:0.0365750715454421,((CIOIN:0.07834170401885755,CIOSA:0.09085221531494325)100:0.282707944016726,MOUSE:0.23205792910007156)100:0.05925403809378478)100:0.04459837462965722,(CAPI1:0.23401485690709728,(CRAGI:0.19034377741364183,LOTGI:0.19108557315276714)100:0.06323975201617055)100:0.06052750457491168)100:0.05806070573740148)100:0.11291342244570964,ACYPI:0.30783614852385677)100:0.04510219018472026,ATTCE:0.21874294789424878)100:0.037482585461933865,TRICA:0.20160191546798528)100:0.10498579587315314,AEDAE:0.1623715179502458)100:0.0620015082170783,(DROME:0.06486060093730686,DROMO:0.06345038163624597)100:0.11561921071318564):0.0;</t>
  </si>
  <si>
    <t>(XENTR:0.0936944652,(((0_ill:0.0108918525,RATNO:0.0099944934)100:0.0168395330,(((NOMLE:0.0113114363,(PONAB:0.0071811172,HUMAN:0.0031374590)100:0.0004796207)100:0.0108059208,OTOGA:0.0277923861)100:0.0058532979,CAVPO:0.0296546891)100:0.0055934950)100:0.0509087427,(ANOCA:0.0625916980,CHICK:0.0484087334)100:0.0161982048)100:0.0262628747,((((((((TRISP:0.3515950756,(PRIPA:0.2055035359,CAEEL:0.2146411905)100:0.1947403217)100:0.0923352376,SCHMA:0.4182940196)100:0.0709706698,((((((DROME:0.0527814414,DROMO:0.0517889335)100:0.1018421948,MEGSC:0.1668004424)100:0.0558544727,AEDAE:0.1420096705)100:0.0953438983,TRICA:0.1790113786)100:0.0335301582,ATTCE:0.1971990311)100:0.0392752187,ACYPI:0.2798452509)100:0.1005140895)100:0.0561395429,(CAPI1:0.2131966083,(LOTGI:0.1739697718,CRAGI:0.1696817405)100:0.0561128210)100:0.0507524805)100:0.0387643902,((AMPQE:0.3547225551,TRIAD:0.3117550143)100:0.0778621146,STRPU:0.2445521257)96:0.0356697012)96:0.0336755831,BRAFL:0.1990023936)100:0.0388740024,(CIOIN:0.0695890836,CIOSA:0.0796116037)100:0.2700060072)100:0.0850603607,PETMA:0.1650796416)100:0.0670662519);</t>
  </si>
  <si>
    <t>(CIOSA:0.0901507,((((((((((MEGSC:0.185741,(DROME:0.0642053,DROMO:0.0629526)100:0.114524)100:0.0616377,AEDAE:0.160772)100:0.104076,TRICA:0.199852)100:0.0368916,ATTCE:0.21731)100:0.0439179,ACYPI:0.306097)100:0.111627,(((PRIPA:0.228168,CAEEL:0.240741)100:0.21192,TRISP:0.394457)100:0.101594,SCHMA:0.465091)100:0.0798993)100:0.0623923,(CAPI1:0.232298,(CRAGI:0.188566,LOTGI:0.189985)100:0.0625001)100:0.056354)100:0.0439238,((AMPQE:0.386372,TRIAD:0.338264)100:0.0853928,STRPU:0.269215)98:0.0392111)98:0.0380717,BRAFL:0.218632)100:0.0433425,((XENTR:0.106402,(((MOUSE:0.0136139,RATNO:0.01257)100:0.0192667,(CAVPO:0.0352515,(((HUMAN:0.00407602,PONAB:0.00835878)100:0.00059175,NOMLE:0.012837)100:0.0131996,OTOGA:0.0316981)100:0.0070828)100:0.00673711)100:0.05902,(ANOCA:0.0725125,CHICK:0.0556968)100:0.0191388)100:0.0307516)100:0.0762766,PETMA:0.187262)100:0.0955799)100:0.293374,CIOIN:0.077747);</t>
  </si>
  <si>
    <t>(CIOIN:0.0693948741,(((((((TRISP:0.3575167327,(PRIPA:0.2053260248,CAEEL:0.2159217579)100:0.1948115534)100:0.0936990670,SCHMA:0.4211957553)100:0.0706189413,((((AEDAE:0.1406641883,((DROMO:0.0516264802,DROME:0.0522058943)100:0.1015842306,MEGSC:0.1656525299)100:0.0560465618)100:0.0948189757,TRICA:0.1778069540)100:0.0334298341,ATTCE:0.1963788474)100:0.0391627947,ACYPI:0.2796393404)100:0.1006416934)100:0.0555466362,((CRAGI:0.1676142829,LOTGI:0.1731844988)100:0.0561648670,CAPI1:0.2117768542)100:0.0503464270)100:0.0385772775,((TRIAD:0.3114170878,AMPQE:0.3528329672)100:0.0772924427,STRPU:0.2445815160)91:0.0355649542)91:0.0334749802,BRAFL:0.1974545481)100:0.0386433670,((XENTR:0.0934014305,((1_ill:0.0200037590,((OTOGA:0.0275356737,(NOMLE:0.0117079912,(PONAB:0.0071722603,HUMAN:0.0031622491)100:0.0004533261)100:0.0106471339)100:0.0069432318,CAVPO:0.0278905537)82:0.0054161146)100:0.0457349093,(CHICK:0.0473092937,ANOCA:0.0615773464)100:0.0161230686)100:0.0262507075)100:0.0665983359,PETMA:0.1654719849)100:0.0848007372)100:0.2683919014,CIOSA:0.0796253925);</t>
  </si>
  <si>
    <t>(XENTR:0.106335,(((((((((PRIPA:0.228174,CAEEL:0.240731)100:0.211912,TRISP:0.394471)100:0.101589,SCHMA:0.465104)100:0.0798744,(((((MEGSC:0.185749,(DROME:0.0642095,DROMO:0.062947)100:0.114508)100:0.0616429,AEDAE:0.160784)100:0.104094,TRICA:0.199836)100:0.0368903,ATTCE:0.217299)100:0.0439216,ACYPI:0.306094)100:0.111625)100:0.0623886,(CAPI1:0.232272,(CRAGI:0.18855,LOTGI:0.189991)100:0.0625188)100:0.056367)100:0.043895,((AMPQE:0.386358,TRIAD:0.338286)100:0.0854035,STRPU:0.269173)98:0.0392191)98:0.0380149,BRAFL:0.218668)100:0.0432931,(CIOIN:0.0777876,CIOSA:0.0901068)100:0.293402)100:0.0956376,PETMA:0.187015)100:0.0762042,((MOUSE:0.0248956,(CAVPO:0.0337254,(((HUMAN:0.00406865,PONAB:0.0083357)100:0.00059081,NOMLE:0.0128449)100:0.0132224,OTOGA:0.0315799)100:0.00794616)92:0.00579733)100:0.0550213,(ANOCA:0.0725044,CHICK:0.0555879)100:0.0191264)100:0.0307325);</t>
  </si>
  <si>
    <t>(XENTR:0.0919733937,(2_ill:0.0313374416,(ANOCA:0.0584465077,CHICK:0.0479659066)81:0.0111516826)100:0.0194799517,(((((((((PRIPA:0.2061917509,CAEEL:0.2204639249)100:0.1974035501,TRISP:0.3594948803)100:0.0952688513,SCHMA:0.4291675745)100:0.0720766439,((ATTCE:0.1960626425,((((DROME:0.0522622377,DROMO:0.0512050231)100:0.1016660901,MEGSC:0.1678569484)100:0.0560136248,AEDAE:0.1412258999)100:0.0944560091,TRICA:0.1796099356)100:0.0328776624)100:0.0389014431,ACYPI:0.2813126609)100:0.1004803002)100:0.0546331025,((CRAGI:0.1691120440,LOTGI:0.1741200891)100:0.0559991290,CAPI1:0.2127977739)100:0.0500172618)100:0.0386787179,((AMPQE:0.3583839024,TRIAD:0.3157926147)100:0.0782467575,STRPU:0.2442818439)98:0.0354770255)98:0.0333544883,BRAFL:0.1981060630)100:0.0385819342,(CIOIN:0.0692887034,CIOSA:0.0791169492)100:0.2704928323)100:0.0840549849,PETMA:0.1667158570)100:0.0661526562);</t>
  </si>
  <si>
    <t>(CIOSA:0.09001,((((((((((MEGSC:0.185721,(DROME:0.0641951,DROMO:0.062954)100:0.114535)100:0.0616242,AEDAE:0.160779)100:0.104087,TRICA:0.199817)100:0.0368745,ATTCE:0.217257)100:0.0439871,ACYPI:0.305951)100:0.111561,(((PRIPA:0.228115,CAEEL:0.240784)100:0.21198,TRISP:0.394231)100:0.101495,SCHMA:0.464903)100:0.0797357)100:0.0622776,(CAPI1:0.23228,(CRAGI:0.188438,LOTGI:0.190027)100:0.0624265)100:0.056345)100:0.0439703,((AMPQE:0.386143,TRIAD:0.338297)100:0.0853262,STRPU:0.269028)99:0.0391529)99:0.03788,BRAFL:0.218461)100:0.0433151,(((MOUSE:0.0367664,(ANOCA:0.0690642,CHICK:0.0563668)98:0.0123442)100:0.0243272,XENTR:0.105796)100:0.0756161,PETMA:0.186636)100:0.0949674)100:0.29268,CIOIN:0.0778341);</t>
  </si>
  <si>
    <t>(CIOIN:0.0697973990,((((((SCHMA:0.4342116234,((PRIPA:0.2113914625,CAEEL:0.2231949510)100:0.1994067874,TRISP:0.3621481080)100:0.0951561942)100:0.0730251131,(((((MEGSC:0.1704699584,(DROMO:0.0518462174,DROME:0.0524981617)100:0.1028035133)100:0.0559938862,AEDAE:0.1424472588)100:0.0948711453,TRICA:0.1808724635)100:0.0336243065,ATTCE:0.1972127552)100:0.0390884364,ACYPI:0.2831981139)100:0.1011258887)100:0.0548769980,((CRAGI:0.1699385977,LOTGI:0.1755333968)100:0.0571547159,CAPI1:0.2139409590)100:0.0508072433)100:0.0391304066,((TRIAD:0.3187021030,AMPQE:0.3600361178)100:0.0789564286,STRPU:0.2470497219)98:0.0351661449)98:0.0339983604,BRAFL:0.1981464001)100:0.0395450880,((XENTR:0.0826146839,3_ill:0.0265554013)100:0.0640118691,PETMA:0.1633981109)100:0.0844217943)100:0.2660026356,CIOSA:0.0804959903);</t>
  </si>
  <si>
    <t>(CIOIN:0.0777435,(((MOUSE:0.0308983,XENTR:0.0932668)100:0.0702419,PETMA:0.180427)100:0.0940536,(((((((((MEGSC:0.185743,(DROME:0.064211,DROMO:0.0629326)100:0.1145)100:0.0616812,AEDAE:0.160699)100:0.104153,TRICA:0.199673)100:0.0369139,ATTCE:0.217128)100:0.0440953,ACYPI:0.305722)100:0.111422,(((PRIPA:0.228054,CAEEL:0.24082)100:0.211836,TRISP:0.39432)100:0.101495,SCHMA:0.464697)100:0.0795577)100:0.0619222,(CAPI1:0.231935,(CRAGI:0.188252,LOTGI:0.190053)100:0.0627642)100:0.056322)100:0.0440022,((AMPQE:0.385884,TRIAD:0.338269)100:0.0850898,STRPU:0.268797)99:0.0386997)99:0.0386044,BRAFL:0.216647)100:0.0437695)100:0.286579,CIOSA:0.0900242);</t>
  </si>
  <si>
    <t>(PETMA:0.20282058944290424,((((((((((MEGSC:0.20274746515190972,(DROME:0.07007315266758506,DROMO:0.06869579661930032)100:0.1249584992363423)100:0.0672608142640826,AEDAE:0.1754382709837793)100:0.11357075517310702,TRICA:0.21804244745037424)100:0.04026801908041948,ATTCE:0.23712133895597287)100:0.04802443268101373,ACYPI:0.33388442127362433)100:0.12165917488296293,(SCHMA:0.5072795777388703,((CAEEL:0.2628239815368805,PRIPA:0.24892381780395312)100:0.23120918545869995,TRISP:0.4302633282117226)100:0.11082150011317896)100:0.0870881929154131)100:0.06771298432018748,(CAPI1:0.25348917465813303,(CRAGI:0.20569753916024067,LOTGI:0.20732373607937238)100:0.06827364026472305)100:0.061561266914357926)100:0.047773081573311685,((AMPQE:0.42144475699924977,TRIAD:0.3692874921882521)100:0.0930173723670071,STRPU:0.2936311361921366)98:0.042759483729408694)98:0.041422837174468666,BRAFL:0.2384102910106672)100:0.04784347734598551,(CIOIN:0.08482330442777405,CIOSA:0.09837268984539342)100:0.3184857552789736)100:0.10330475956187417,(MOUSE:0.09613661451122087,XENTR:0.12166681473426089)100:0.0795610839944897):0.0;</t>
  </si>
  <si>
    <t>(4_ill:0.0300352895,((((((((PRIPA:0.2100946771,CAEEL:0.2229023670)100:0.2001080326,TRISP:0.3620268187)100:0.0958263511,SCHMA:0.4352370852)100:0.0721481234,(((((MEGSC:0.1693692369,(DROMO:0.0514648821,DROME:0.0523778788)100:0.1027127615)100:0.0561137359,AEDAE:0.1419252533)100:0.0951021139,TRICA:0.1806554386)100:0.0334846987,ATTCE:0.1965701941)100:0.0390826167,ACYPI:0.2824830957)100:0.1012911573)100:0.0541434772,((CRAGI:0.1696354714,LOTGI:0.1752083186)100:0.0572440748,CAPI1:0.2134386324)100:0.0510936937)100:0.0394257445,((TRIAD:0.3182949708,AMPQE:0.3595013727)100:0.0781983308,STRPU:0.2471521351)69:0.0337197590)69:0.0356586608,BRAFL:0.1956636782)77:0.0405270035,(CIOIN:0.0693925669,CIOSA:0.0800837330)100:0.2517869813)100:0.0589180995,PETMA:0.1690883522);</t>
  </si>
  <si>
    <t>(CIOIN:0.0777035,((MOUSE:0.0436042,PETMA:0.171492)100:0.0795638,(((((((((MEGSC:0.185776,(DROME:0.0642233,DROMO:0.0629201)100:0.114437)100:0.0616355,AEDAE:0.160768)100:0.104057,TRICA:0.199706)100:0.0370205,ATTCE:0.217086)100:0.0441944,ACYPI:0.305471)100:0.111762,(((PRIPA:0.228051,CAEEL:0.240813)100:0.211817,TRISP:0.393978)100:0.101634,SCHMA:0.46433)100:0.078836)100:0.0607696,(CAPI1:0.231588,(CRAGI:0.18826,LOTGI:0.189863)100:0.0628871)100:0.0567345)100:0.0442811,((AMPQE:0.385494,TRIAD:0.33818)100:0.0842302,STRPU:0.268824)78:0.0374986)78:0.0393896,BRAFL:0.21377)90:0.0448801)100:0.270611,CIOSA:0.0898661);</t>
  </si>
  <si>
    <t>(PETMA:0.2010152769784505,((((((((((MEGSC:0.20194457985456138,(DROME:0.06977999433723044,DROMO:0.06841745154718061)100:0.12440811286845364)100:0.06696252192149402,AEDAE:0.17474372163520352)100:0.11308039991543889,TRICA:0.21714601848062784)100:0.040169361373281406,ATTCE:0.2361135792888279)100:0.047804752922277136,ACYPI:0.33247304885796286)100:0.121263699744958,(SCHMA:0.5051016554090592,((CAEEL:0.26165582208251886,PRIPA:0.2479619192332545)100:0.23023995035022762,TRISP:0.4284303639660908)100:0.11041422452935701)100:0.08657059522664394)100:0.06719653234164218,(CAPI1:0.2524725706202255,(CRAGI:0.20482922293432548,LOTGI:0.20641936341122633)100:0.06797866842310346)100:0.06136855336888596)100:0.047593350104261266,((AMPQE:0.4197112204898785,TRIAD:0.36773982128038374)100:0.0924841135401603,STRPU:0.2924684621232995)97:0.04244131669718151)97:0.04165113752650008,BRAFL:0.2368765858607926)100:0.0488217689470455,(CIOIN:0.08439537435417527,CIOSA:0.09799308620398253)100:0.31475977520652537)100:0.10585661889180362,MOUSE:0.1547772960981779):0.0;</t>
  </si>
  <si>
    <t>(TRISP:0.3629776110,(SCHMA:0.4349600153,((((5_ill:0.0554194130,((CIOIN:0.0694007303,CIOSA:0.0799688053)100:0.2638618160,(AMPQE:0.3586158174,TRIAD:0.3176700757)100:0.0732459947)63:0.0225242201)56:0.0216976211,(BRAFL:0.1915823983,STRPU:0.2480692697)89:0.0386946799)100:0.0384495863,((LOTGI:0.1755388381,CRAGI:0.1698390335)100:0.0572260021,CAPI1:0.2135441883)100:0.0513909242)100:0.0536162204,(ACYPI:0.2828791591,((((MEGSC:0.1694864181,(DROMO:0.0516097421,DROME:0.0523010454)100:0.1028701266)100:0.0562750451,AEDAE:0.1422773357)100:0.0954175148,TRICA:0.1810507236)100:0.0335096571,ATTCE:0.1970769147)100:0.0397769360)100:0.1012644228)100:0.0718415786)100:0.0958136549,(PRIPA:0.2106977131,CAEEL:0.2233074019)100:0.1994764667);</t>
  </si>
  <si>
    <t>(PRIPA:0.227955,((((((((MEGSC:0.185676,(DROME:0.0642477,DROMO:0.0628919)100:0.114534)100:0.0615589,AEDAE:0.160768)100:0.104054,TRICA:0.199704)100:0.0370531,ATTCE:0.216932)100:0.0446506,ACYPI:0.304951)100:0.111509,((((MOUSE:0.0757676,(CIOIN:0.077394,CIOSA:0.089895)100:0.248153)61:0.037268,(AMPQE:0.383649,TRIAD:0.337254)100:0.0798134)61:0.0464889,(BRAFL:0.208717,STRPU:0.270237)61:0.0424606)100:0.0428433,(CAPI1:0.231588,(CRAGI:0.188181,LOTGI:0.189679)100:0.0626361)100:0.0571093)100:0.059699)100:0.0785151,SCHMA:0.464025)100:0.10175,TRISP:0.394025)100:0.211649,CAEEL:0.240826);</t>
  </si>
  <si>
    <t>(MEGSC:0.18730041566869252,((((((SCHMA:0.46826011204596435,((CAEEL:0.24268728857052735,PRIPA:0.22994897314721574)100:0.21345751208280023,TRISP:0.39743019910220884)100:0.1025486812627707)100:0.08022184992074845,((((AMPQE:0.38933417099484774,TRIAD:0.3408930873670408)100:0.08547564896001172,STRPU:0.27144829988954283)94:0.03906386486901442,(BRAFL:0.21997687626787116,((CIOIN:0.0782257167797466,CIOSA:0.0908441694534672)100:0.28831376499179057,MOUSE:0.22527442672288084)100:0.048823555681590095)94:0.038443381081182164)100:0.04405172788353333,(CAPI1:0.23419709448259363,(CRAGI:0.18995070304190287,LOTGI:0.19139127385069615)100:0.06296312612535145)100:0.057217476492938936)100:0.06198668323843947)100:0.11232823158894556,ACYPI:0.3082357806134654)100:0.04446918090797092,ATTCE:0.21885990464005942)100:0.037321671396826454,TRICA:0.2014026865183843)100:0.10488040994068458,AEDAE:0.16206371194067873)100:0.06208517432872576,(DROME:0.064734151175658,DROMO:0.06344005688087287)100:0.11543821125663441):0.0;</t>
  </si>
  <si>
    <t>(TRISP:0.3635538070,(PRIPA:0.2115028129,CAEEL:0.2230005459)100:0.2003755366,((((((CIOIN:0.0699269763,CIOSA:0.0801122561)100:0.2642707467,(TRIAD:0.3187396955,AMPQE:0.3587864078)100:0.0711156721)72:0.0353440616,(6_ill:0.0452318082,STRPU:0.2362821981)56:0.0253071533)97:0.0396408499,(CAPI1:0.2128507306,(LOTGI:0.1752515601,CRAGI:0.1706903675)100:0.0579671894)100:0.0557160997)100:0.0486424930,(ACYPI:0.2828780945,(((((DROMO:0.0517814257,DROME:0.0527209274)100:0.1025795952,MEGSC:0.1692418469)100:0.0567113802,AEDAE:0.1422624102)100:0.0955320882,TRICA:0.1810794902)100:0.0336211562,ATTCE:0.1971269384)100:0.0404327740)100:0.1016843777)100:0.0703508303,SCHMA:0.4364678795)100:0.0960620372);</t>
  </si>
  <si>
    <t>(CIOSA:0.0897248,CIOIN:0.0774786,((((((((PRIPA:0.228248,CAEEL:0.240477)100:0.211384,TRISP:0.39414)100:0.101728,SCHMA:0.463902)100:0.0764089,(((((MEGSC:0.185645,(DROME:0.0642975,DROMO:0.0628395)100:0.114573)100:0.0614188,AEDAE:0.160872)100:0.103961,TRICA:0.19972)100:0.0371334,ATTCE:0.216538)100:0.0454371,ACYPI:0.303859)100:0.112144)100:0.0539778,(CAPI1:0.230343,(CRAGI:0.188455,LOTGI:0.188909)100:0.0631895)100:0.0616074)100:0.0435527,STRPU:0.28385)88:0.0370059,(AMPQE:0.382527,TRIAD:0.337374)100:0.077277)100:0.040727,MOUSE:0.0730202)100:0.244001);</t>
  </si>
  <si>
    <t>(MOUSE:0.0063033815,(((((PETMA:0.1269281241,(((((((TRISP:0.3027536723,(CAEEL:0.1637644747,PRIPA:0.1788857864)100:0.1565910624)100:0.0881594033,SCHMA:0.3839937765)98:0.0529911148,(((((DROME:0.0346888119,DROMO:0.0387095150)100:0.0883756598,MEGSC:0.1657754442)100:0.0566860625,AEDAE:0.1122544010)100:0.0711957983,(TRICA:0.1251154263,ATTCE:0.1438204879)79:0.0289882391)100:0.0335257199,ACYPI:0.2433959045)100:0.0907257652)98:0.0434654519,((CRAGI:0.1526987267,LOTGI:0.1681463573)100:0.0524796110,CAPI1:0.1951341048)98:0.0407225804)100:0.0354181379,((AMPQE:0.2870590431,TRIAD:0.2778625213)100:0.0656622059,STRPU:0.2023943634)76:0.0336441848)76:0.0260325591,BRAFL:0.1748731089)97:0.0354404771,(CIOSA:0.0630115230,CIOIN:0.0604845713)100:0.2294072436)100:0.0718851139)100:0.0619577290,XENTR:0.0807355899)100:0.0219832328,(ANOCA:0.0509320904,CHICK:0.0347129173)100:0.0127928808)100:0.0379394528,(OTOGA:0.0199942622,((PONAB:0.0104671384,HUMAN:0.0020549653)93:0.0004158978,NOMLE:0.0098702174)100:0.0059441258)98:0.0035869718)84:0.0033496465,CAVPO:0.0166028029)100:0.0107543339,RATNO:0.0057305720);</t>
  </si>
  <si>
    <t>(TRISP:0.3513086758,((((((((DROMO:0.0519667108,DROME:0.0529359798)100:0.1015368300,MEGSC:0.1608788276)100:0.0556716710,AEDAE:0.1416109624)100:0.0952626357,TRICA:0.1791828600)100:0.0335896150,ATTCE:0.1969135165)100:0.0393459373,ACYPI:0.2798442998)100:0.1007616906,((((TRIAD:0.3113981861,AMPQE:0.3540859796)100:0.0779409571,STRPU:0.2451269230)94:0.0357707091,(((((((0_ill:0.0100097825,RATNO:0.0097573821)100:0.0175598392,((OTOGA:0.0278653206,((PONAB:0.0071625715,HUMAN:0.0032207439)99:0.0004770840,NOMLE:0.0114143905)100:0.0107571346)100:0.0058424927,CAVPO:0.0296939906)100:0.0055480285)100:0.0513348414,(ANOCA:0.0625106280,CHICK:0.0484439663)100:0.0162760508)100:0.0262146794,XENTR:0.0941482038)100:0.0672309138,PETMA:0.1660611256)100:0.0849644344,(CIOIN:0.0697139152,CIOSA:0.0796900248)100:0.2696910366)100:0.0391174923,BRAFL:0.1989866825)94:0.0336084093)100:0.0386555220,((CRAGI:0.1698755789,LOTGI:0.1740764816)100:0.0560874301,CAPI1:0.2124839078)100:0.0506500536)100:0.0561621397)100:0.0704176040,SCHMA:0.4176974245)100:0.0929599164,(CAEEL:0.2138157540,PRIPA:0.2038281602)100:0.1933264742);</t>
  </si>
  <si>
    <t>(MEGSC:0.185735,((((((((((CIOIN:0.0777502,CIOSA:0.0901451)100:0.293362,((XENTR:0.106379,((ANOCA:0.0725261,CHICK:0.0557037)100:0.0191709,((CAVPO:0.0352855,(((HUMAN:0.00407948,PONAB:0.00835267)100:0.00057958,NOMLE:0.0128567)100:0.0131863,OTOGA:0.0317122)100:0.00706314)100:0.00645804,(RATNO:0.0127274,MOUSE:0.0152591)100:0.0198622)100:0.0592706)100:0.0307152)100:0.0762931,PETMA:0.187248)100:0.095581)100:0.0433405,BRAFL:0.218611)99:0.0380791,((AMPQE:0.38637,TRIAD:0.338265)100:0.0854049,STRPU:0.269211)99:0.0392127)100:0.0439203,(CAPI1:0.232287,(CRAGI:0.188563,LOTGI:0.189989)100:0.0625077)100:0.0563493)100:0.0623918,(((PRIPA:0.228168,CAEEL:0.240741)100:0.211923,TRISP:0.394447)100:0.101589,SCHMA:0.465096)100:0.0798987)100:0.11163,ACYPI:0.306094)100:0.0439216,ATTCE:0.217306)100:0.0368935,TRICA:0.199853)100:0.104078,AEDAE:0.160774)100:0.0616015,(DROME:0.0642025,DROMO:0.0629555)100:0.114566);</t>
  </si>
  <si>
    <t>(MEGSC:0.1658088364,(((((((STRPU:0.2047019496,(AMPQE:0.2890723710,TRIAD:0.2788602416)100:0.0664971230)77:0.0337173254,(((((((((PONAB:0.0102901028,HUMAN:0.0019382129)96:0.0004810552,NOMLE:0.0094376407)100:0.0066967238,OTOGA:0.0207895675)99:0.0040054940,(MOUSE:0.0160388098,CAVPO:0.0161713819)65:0.0027854589)100:0.0380652258,(ANOCA:0.0501623586,CHICK:0.0348804419)100:0.0129386585)100:0.0219471337,XENTR:0.0798494292)100:0.0624835901,PETMA:0.1291581825)100:0.0725471941,(CIOSA:0.0650540386,CIOIN:0.0622264015)100:0.2320823814)99:0.0360734698,BRAFL:0.1777794580)78:0.0259166898)100:0.0355863526,((CRAGI:0.1518443767,LOTGI:0.1688171055)100:0.0522030203,CAPI1:0.1967566953)99:0.0422414228)99:0.0443194808,(((CAEEL:0.1651392783,PRIPA:0.1782729680)100:0.1548545932,TRISP:0.3096460300)100:0.0910308768,SCHMA:0.3832478481)99:0.0522286230)100:0.0904431842,ACYPI:0.2433613118)100:0.0339286078,(ATTCE:0.1444541446,TRICA:0.1374155135)87:0.0294205664)100:0.0711186613,AEDAE:0.1123431076)100:0.0558095752,(DROME:0.0344462394,DROMO:0.0391180700)100:0.0882068733);</t>
  </si>
  <si>
    <t>(TRISP:0.3572201837,((((((TRIAD:0.3116548020,AMPQE:0.3533767528)100:0.0774608540,STRPU:0.2444455802)94:0.0355787781,((((XENTR:0.0931691135,((1_ill:0.0196476300,((((HUMAN:0.0032353122,PONAB:0.0071975956)100:0.0004494456,NOMLE:0.0114518328)100:0.0105264722,OTOGA:0.0272386260)100:0.0065809371,CAVPO:0.0281555248)86:0.0052530540)100:0.0465973772,(CHICK:0.0474080205,ANOCA:0.0614471969)100:0.0161001681)100:0.0261996223)100:0.0666246731,PETMA:0.1653620611)100:0.0846801474,(CIOSA:0.0793477949,CIOIN:0.0691911427)100:0.2682655509)100:0.0386737594,BRAFL:0.1971648442)94:0.0334393861)100:0.0384839444,(CAPI1:0.2115739860,(LOTGI:0.1731604658,CRAGI:0.1676948961)100:0.0560148376)100:0.0502759858)100:0.0556812813,((((((DROME:0.0522107310,DROMO:0.0516654648)100:0.1016106323,MEGSC:0.1630746784)100:0.0557789958,AEDAE:0.1403976460)100:0.0948024442,TRICA:0.1777043203)100:0.0332766191,ATTCE:0.1959070223)100:0.0392135546,ACYPI:0.2794729934)100:0.1001522036)100:0.0700043461,SCHMA:0.4203943644)100:0.0937256245,(PRIPA:0.2046485097,CAEEL:0.2168402177)100:0.1948467597);</t>
  </si>
  <si>
    <t>(CIOIN:0.0777855,CIOSA:0.09011,((((((((PRIPA:0.228177,CAEEL:0.240723)100:0.211905,TRISP:0.394465)100:0.101581,SCHMA:0.465116)100:0.0798796,(((((MEGSC:0.185742,(DROME:0.0642093,DROMO:0.0629478)100:0.114516)100:0.0616428,AEDAE:0.160774)100:0.104091,TRICA:0.199847)100:0.0368977,ATTCE:0.217293)100:0.0439277,ACYPI:0.306081)100:0.111622)100:0.0623783,(CAPI1:0.232271,(CRAGI:0.188549,LOTGI:0.190002)100:0.0625124)100:0.0563665)100:0.0438995,((AMPQE:0.386355,TRIAD:0.33828)100:0.0853991,STRPU:0.26919)98:0.0392011)98:0.0380704,BRAFL:0.218621)100:0.0432786,((XENTR:0.106368,((ANOCA:0.072406,CHICK:0.0557306)100:0.0191829,((CAVPO:0.0344917,(((HUMAN:0.00406685,PONAB:0.00832864)100:0.00057566,NOMLE:0.0128825)100:0.0132005,OTOGA:0.0316211)100:0.00736339)100:0.00621173,MOUSE:0.0276859)100:0.0566024)100:0.030684)100:0.0761703,PETMA:0.18708)100:0.0955912)100:0.293396);</t>
  </si>
  <si>
    <t>(SCHMA:0.3589052161,(((((BRAFL:0.1508491669,STRPU:0.2039139269)86:0.0299760410,(((((ANOCA:0.0473561433,CHICK:0.0388465345)98:0.0106300093,MOUSE:0.0451167254)100:0.0179701953,XENTR:0.0727997875)100:0.0626278919,PETMA:0.1483154397)100:0.0655101055,(CIOIN:0.0374296698,CIOSA:0.0586859169)100:0.2280145798)100:0.0417334823)95:0.0260348903,(AMPQE:0.2669921720,TRIAD:0.3185527370)100:0.0842953810)97:0.0314458154,((LOTGI:0.1850174827,CRAGI:0.1636037869)100:0.0422291264,CAPI1:0.1834290156)100:0.0366776316)98:0.0418078042,(((ATTCE:0.1311068608,TRICA:0.1196754111)86:0.0285997737,(((DROMO:0.0357156355,DROME:0.0294284285)100:0.0900632893,MEGSC:0.1200618825)100:0.0577659160,AEDAE:0.1175435490)100:0.0636372056)73:0.0290785065,ACYPI:0.2281055808)100:0.0889960678)100:0.0717011408,((PRIPA:0.1750210239,CAEEL:0.1775913375)100:0.1507683518,TRISP:0.3103714124)100:0.0819919466);</t>
  </si>
  <si>
    <t>(DROMO:0.0509276604,((((((((TRISP:0.3579774185,(CAEEL:0.2194179111,PRIPA:0.2043844319)100:0.1963045323)100:0.0950761112,SCHMA:0.4266096571)100:0.0719034523,((((((((CHICK:0.0477398513,ANOCA:0.0584520814)100:0.0102293322,2_ill:0.0345409782)100:0.0213723311,XENTR:0.0914394633)100:0.0657611734,PETMA:0.1658900532)100:0.0837609378,(CIOIN:0.0690812881,CIOSA:0.0784936043)100:0.2694614941)100:0.0385389555,BRAFL:0.1972302962)99:0.0332375732,((TRIAD:0.3146736388,AMPQE:0.3572643038)100:0.0780598012,STRPU:0.2439639782)99:0.0353010699)100:0.0384951296,((CRAGI:0.1683933115,LOTGI:0.1735907064)100:0.0558599149,CAPI1:0.2116081156)100:0.0499159034)100:0.0545140195)100:0.1003297186,ACYPI:0.2805635534)100:0.0385891790,ATTCE:0.1952872691)100:0.0330027690,TRICA:0.1789165149)100:0.0941034625,AEDAE:0.1405430575)100:0.0559085538,MEGSC:0.1673990869)100:0.1011044377,DROME:0.0519791388);</t>
  </si>
  <si>
    <t>(MEGSC:0.185721,((((((((((CIOIN:0.0778628,CIOSA:0.0899807)100:0.292809,((XENTR:0.106094,(MOUSE:0.0423513,(ANOCA:0.069354,CHICK:0.0558073)100:0.0117618)100:0.0275715)100:0.075384,PETMA:0.186467)100:0.0950641)100:0.0432756,BRAFL:0.218396)98:0.0379664,((AMPQE:0.38617,TRIAD:0.338267)100:0.085336,STRPU:0.269026)98:0.039144)100:0.0439755,(CAPI1:0.232259,(CRAGI:0.188446,LOTGI:0.190031)100:0.0624423)100:0.0563493)100:0.0622506,(((PRIPA:0.228105,CAEEL:0.240776)100:0.211959,TRISP:0.394248)100:0.101462,SCHMA:0.464924)100:0.0797578)100:0.111564,ACYPI:0.30596)100:0.0439835,ATTCE:0.217277)100:0.036857,TRICA:0.199825)100:0.104084,AEDAE:0.160789)100:0.0616112,(DROME:0.064198,DROMO:0.0629509)100:0.114533);</t>
  </si>
  <si>
    <t>(MEGSC:0.1300383776,(((((((CRAGI:0.1566317419,LOTGI:0.1820581880)100:0.0442930203,CAPI1:0.1859983994)100:0.0381845199,((((CIOIN:0.0385406739,CIOSA:0.0694900841)100:0.2239382069,(PETMA:0.1418112303,(XENTR:0.0693272910,MOUSE:0.0534893252)100:0.0651741077)100:0.0666768428)100:0.0419506529,(BRAFL:0.1537154393,STRPU:0.2169067073)62:0.0290716315)70:0.0236685447,(AMPQE:0.2844615294,TRIAD:0.3309396119)100:0.0905543826)89:0.0300459347)90:0.0404700408,(SCHMA:0.3830855212,(TRISP:0.3262114106,(CAEEL:0.1794293727,PRIPA:0.1723198343)100:0.1562468933)100:0.0905706426)100:0.0705574788)100:0.0863478025,ACYPI:0.2443955262)94:0.0321699529,(ATTCE:0.1410101524,TRICA:0.1271306557)77:0.0252661603)100:0.0692926708,AEDAE:0.1188421115)100:0.0589182392,(DROME:0.0337625132,DROMO:0.0358081490)100:0.0923868939);</t>
  </si>
  <si>
    <t>(3_ill:0.0255321622,((((((((((((DROMO:0.0518538104,DROME:0.0526358689)100:0.1028075924,MEGSC:0.1699548352)100:0.0560925169,AEDAE:0.1426626107)100:0.0950729122,TRICA:0.1812235874)100:0.0335089498,ATTCE:0.1976084698)100:0.0390931924,ACYPI:0.2837483216)100:0.1010613405,((TRISP:0.3623696492,(CAEEL:0.2227901514,PRIPA:0.2110704497)100:0.1992020586)100:0.0948049489,SCHMA:0.4339681206)100:0.0731255083)100:0.0548348020,((LOTGI:0.1755498502,CRAGI:0.1703006138)100:0.0571261672,CAPI1:0.2141480399)100:0.0507879366)100:0.0391759649,((AMPQE:0.3601584663,TRIAD:0.3185506361)100:0.0789962870,STRPU:0.2473840983)96:0.0351196658)96:0.0340254515,BRAFL:0.1985273169)100:0.0395199109,(CIOIN:0.0700131369,CIOSA:0.0804427824)100:0.2663601635)100:0.0847071349,PETMA:0.1636628883)100:0.0743280463,XENTR:0.0723822400);</t>
  </si>
  <si>
    <t>(CIOSA:0.0900292,(((XENTR:0.0863959,MOUSE:0.0377438)100:0.0770035,PETMA:0.180398)100:0.0946057,(((((((((MEGSC:0.185733,(DROME:0.0642076,DROMO:0.062937)100:0.114475)100:0.0616882,AEDAE:0.160709)100:0.104169,TRICA:0.199654)100:0.0369103,ATTCE:0.217139)100:0.0440664,ACYPI:0.305762)100:0.111381,(((PRIPA:0.228026,CAEEL:0.240835)100:0.211847,TRISP:0.394309)100:0.101485,SCHMA:0.464731)100:0.0796041)100:0.0619009,(CAPI1:0.231941,(CRAGI:0.188289,LOTGI:0.190039)100:0.06274)100:0.0563907)100:0.0438919,((AMPQE:0.386014,TRIAD:0.338172)100:0.0851537,STRPU:0.268769)99:0.0387652)99:0.0386781,BRAFL:0.216763)100:0.0436649)100:0.287026,CIOIN:0.0777286);</t>
  </si>
  <si>
    <t>(AMPQE:0.3019938752,(((((((((MEGSC:0.1452604217,(DROMO:0.0389752956,DROME:0.0396878420)100:0.0777655515)100:0.0497657363,AEDAE:0.1123381600)100:0.0734105598,TRICA:0.1382561991)94:0.0261925480,ATTCE:0.1584539555)100:0.0321678929,ACYPI:0.2239619810)100:0.0921780231,(((CAEEL:0.1788305536,PRIPA:0.1759086230)100:0.1642636188,TRISP:0.3086907519)100:0.0871262553,SCHMA:0.3895311006)100:0.0604082193)100:0.0420260054,((CRAGI:0.1418075117,LOTGI:0.1514619298)100:0.0515928553,CAPI1:0.1830407480)100:0.0433033804)100:0.0352944101,(((MOUSE:0.0995802213,PETMA:0.1317683478)100:0.0722351456,(CIOIN:0.0559002615,CIOSA:0.0656896493)100:0.2228055530)100:0.0381743681,BRAFL:0.1692001054)100:0.0294028941)100:0.0326740800,STRPU:0.2127124471)100:0.0713004352,TRIAD:0.2818802748);</t>
  </si>
  <si>
    <t>(DROMO:0.0514432176,((((((((TRISP:0.3619636495,(CAEEL:0.2224603590,PRIPA:0.2097927739)100:0.2000616420)100:0.0955982267,SCHMA:0.4346630031)100:0.0723765296,(((((4_ill:0.0354233877,PETMA:0.1502069596)100:0.0774033291,(CIOSA:0.0800531310,CIOIN:0.0693117767)100:0.2518168511)86:0.0407257977,BRAFL:0.1954834259)74:0.0356881484,((AMPQE:0.3593843529,TRIAD:0.3179812668)100:0.0782478679,STRPU:0.2471858721)74:0.0337812613)100:0.0394283657,(CAPI1:0.2134806832,(CRAGI:0.1696793535,LOTGI:0.1751092936)100:0.0571900794)100:0.0510596754)100:0.0540090539)100:0.1012957329,ACYPI:0.2826226194)100:0.0389621913,ATTCE:0.1964749762)100:0.0334001730,TRICA:0.1810738958)100:0.0950054231,AEDAE:0.1418740605)100:0.0561707390,MEGSC:0.1688136834)100:0.1025647510,DROME:0.0523604608);</t>
  </si>
  <si>
    <t>(PRIPA:0.228037,((((((((CIOIN:0.0776102,CIOSA:0.0899442)100:0.272379,(MOUSE:0.0568376,PETMA:0.169272)100:0.0819126)96:0.044279,BRAFL:0.213553)91:0.039641,((AMPQE:0.385526,TRIAD:0.338215)100:0.0843628,STRPU:0.268674)91:0.0376408)100:0.0441761,(CAPI1:0.231635,(CRAGI:0.188303,LOTGI:0.189828)100:0.0628027)100:0.0567291)100:0.0609157,(((((MEGSC:0.185776,(DROME:0.0642212,DROMO:0.0629231)100:0.114435)100:0.0616425,AEDAE:0.160756)100:0.104069,TRICA:0.199682)100:0.0370258,ATTCE:0.217091)100:0.0441693,ACYPI:0.305509)100:0.11165)100:0.0789426,SCHMA:0.464338)100:0.101611,TRISP:0.393902)100:0.211915,CAEEL:0.240812);</t>
  </si>
  <si>
    <t>(MEGSC:0.1532541111,(((((((((MOUSE:0.1646838194,(CIOIN:0.0575361385,CIOSA:0.0660292157)100:0.2139392810)100:0.0372595152,(AMPQE:0.3051194378,TRIAD:0.2809795106)100:0.0760279741)56:0.0299198040,(BRAFL:0.1680646256,STRPU:0.2193448052)56:0.0334891772)100:0.0358779898,((CRAGI:0.1433907475,LOTGI:0.1535274455)100:0.0507353017,CAPI1:0.1851490737)100:0.0449052202)100:0.0431186430,(((CAEEL:0.1818616250,PRIPA:0.1802277475)100:0.1659569724,TRISP:0.3193131135)100:0.0866744784,SCHMA:0.3933990777)100:0.0614940108)100:0.0924091683,ACYPI:0.2286668239)100:0.0327564273,ATTCE:0.1619437140)89:0.0264741842,TRICA:0.1448147136)100:0.0746164911,AEDAE:0.1154365731)100:0.0490327273,(DROMO:0.0415663093,DROME:0.0421286597)100:0.0816777248);</t>
  </si>
  <si>
    <t>(TRISP:0.3631978369,((((((TRIAD:0.3174224771,AMPQE:0.3587110298)100:0.0736990986,(5_ill:0.0598861190,(CIOIN:0.0693382039,CIOSA:0.0799609055)100:0.2331150117)55:0.0320208824)55:0.0434804128,(BRAFL:0.1913448757,STRPU:0.2481603133)57:0.0388065590)100:0.0385373009,((CRAGI:0.1698614382,LOTGI:0.1754374071)100:0.0571532004,CAPI1:0.2136164133)100:0.0514204110)100:0.0534884277,(((((MEGSC:0.1691506715,(DROMO:0.0516468296,DROME:0.0523347224)100:0.1028448675)100:0.0563594996,AEDAE:0.1422550012)100:0.0953504475,TRICA:0.1815044675)100:0.0334825912,ATTCE:0.1970765198)100:0.0397242395,ACYPI:0.2830304323)100:0.1012267144)100:0.0719641780,SCHMA:0.4350319939)100:0.0957430288,(CAEEL:0.2231500224,PRIPA:0.2107124015)100:0.1996398335);</t>
  </si>
  <si>
    <t>(CIOIN:0.0773932,CIOSA:0.0899306,(((((((((MEGSC:0.185661,(DROME:0.0642448,DROMO:0.0628946)100:0.114551)100:0.061541,AEDAE:0.16077)100:0.10406,TRICA:0.199674)100:0.0370518,ATTCE:0.216934)100:0.0446171,ACYPI:0.304991)100:0.111447,(((PRIPA:0.227977,CAEEL:0.240799)100:0.211663,TRISP:0.394056)100:0.101767,SCHMA:0.464038)100:0.0785838)100:0.0596606,(CAPI1:0.231581,(CRAGI:0.188199,LOTGI:0.189653)100:0.0626018)100:0.0572408)100:0.0428694,((MOUSE:0.0922425,BRAFL:0.180351)100:0.0325416,STRPU:0.272324)100:0.0402399)100:0.0480338,(AMPQE:0.383502,TRIAD:0.337228)100:0.0789244)100:0.282747);</t>
  </si>
  <si>
    <t>(STRPU:0.2255889677,(AMPQE:0.3206849429,TRIAD:0.2921235953)100:0.0737851837,((((ACYPI:0.2386278929,(((((DROMO:0.0439698557,DROME:0.0445802603)100:0.0867473682,MEGSC:0.1610781391)100:0.0512581607,AEDAE:0.1221737591)100:0.0770512021,TRICA:0.1491968541)98:0.0279419149,ATTCE:0.1696984619)100:0.0339110465)100:0.0965975713,(((CAEEL:0.1933259254,PRIPA:0.1872002409)100:0.1753646301,TRISP:0.3362189433)100:0.0894672765,SCHMA:0.4132633816)100:0.0655106234)100:0.0457243096,(CAPI1:0.1940980237,(CRAGI:0.1495270086,LOTGI:0.1613810226)100:0.0523180746)100:0.0456273188)100:0.0374824095,(MOUSE:0.1886917676,BRAFL:0.1647087625)100:0.0365486832)76:0.0325268518);</t>
  </si>
  <si>
    <t>(TRISP:0.3634185667,((((((TRIAD:0.3185919679,AMPQE:0.3586213873)100:0.0714194520,(6_ill:0.0564992330,(CIOIN:0.0698070133,CIOSA:0.0800486300)100:0.2341485179)89:0.0308029442)86:0.0349545309,STRPU:0.2613165871)100:0.0396582003,((LOTGI:0.1751275889,CRAGI:0.1707391172)100:0.0578849591,CAPI1:0.2127731438)100:0.0557489806)100:0.0485439673,(((((MEGSC:0.1688736169,(DROME:0.0526949084,DROMO:0.0516933210)100:0.1024624112)100:0.0567220369,AEDAE:0.1422433922)100:0.0954200335,TRICA:0.1811402437)100:0.0336282705,ATTCE:0.1970414916)100:0.0403907499,ACYPI:0.2827790671)100:0.1015744769)100:0.0705798693,SCHMA:0.4362381600)100:0.0957898312,(PRIPA:0.2114040152,CAEEL:0.2228830132)100:0.2006157508);</t>
  </si>
  <si>
    <t>(CIOIN:0.0775407,((((((((((MEGSC:0.185642,(DROME:0.0642942,DROMO:0.0628422)100:0.114572)100:0.0614188,AEDAE:0.16087)100:0.103973,TRICA:0.199703)100:0.0371402,ATTCE:0.216505)100:0.0453465,ACYPI:0.303959)100:0.112017,(((PRIPA:0.22827,CAEEL:0.240455)100:0.211415,TRISP:0.394136)100:0.101754,SCHMA:0.463868)100:0.0765773)100:0.0541285,(CAPI1:0.230399,(CRAGI:0.188354,LOTGI:0.189014)100:0.0631764)100:0.0615574)100:0.0431989,STRPU:0.284179)71:0.0356639,(AMPQE:0.382526,TRIAD:0.337538)100:0.0787592)100:0.0387111,MOUSE:0.0866463)100:0.248647,CIOSA:0.0896328);</t>
  </si>
  <si>
    <t>(PONAB:0.0061019076,(((((((((((((TRISP:0.3023989943,(CAEEL:0.1686292168,PRIPA:0.1889210771)100:0.1640916627)100:0.0849819419,SCHMA:0.4063641562)100:0.0579312190,(((((DROME:0.0340297482,DROMO:0.0368828732)100:0.0829780012,MEGSC:0.1633966163)100:0.0515264031,AEDAE:0.1102098821)100:0.0700651850,(ATTCE:0.1398967193,TRICA:0.1232609223)63:0.0270178318)100:0.0356202352,ACYPI:0.2330235936)100:0.0920422785)100:0.0413414134,((CRAGI:0.1536433958,LOTGI:0.1687992998)100:0.0539272997,CAPI1:0.1938504378)100:0.0456667468)100:0.0393875017,(STRPU:0.2128030621,(AMPQE:0.3019022198,TRIAD:0.2983219927)100:0.0710297799)95:0.0349007366)96:0.0281965916,BRAFL:0.1823369832)100:0.0375866430,(CIOIN:0.0623513816,CIOSA:0.0645739687)100:0.2304036744)100:0.0749019719,PETMA:0.1235896235)100:0.0644102024,XENTR:0.0783600323)100:0.0213434376,(ANOCA:0.0500155626,CHICK:0.0368756174)100:0.0122679374)100:0.0391702370,((RATNO:0.0077109910,MOUSE:0.0057628605)100:0.0110131948,CAVPO:0.0155754914)85:0.0032200271)100:0.0034342153,OTOGA:0.0197487626)100:0.0062266999,NOMLE:0.0077976180)97:0.0004802082,HUMAN:0.0020947369);</t>
  </si>
  <si>
    <t>(TRISP:0.3514526261,((((((((DROMO:0.0518540323,DROME:0.0527284785)100:0.1016635868,MEGSC:0.1669283670)100:0.0559392960,AEDAE:0.1420920549)100:0.0953972232,TRICA:0.1797750808)100:0.0335819721,ATTCE:0.1975177486)100:0.0393724077,ACYPI:0.2804931131)100:0.1008258512,((((TRIAD:0.3115119089,AMPQE:0.3543492069)100:0.0777364703,STRPU:0.2446308923)93:0.0357076333,((((((((((PONAB:0.0070164038,HUMAN:0.0031528126)100:0.0004683197,NOMLE:0.0113351633)100:0.0106789943,OTOGA:0.0276324352)100:0.0058665649,CAVPO:0.0296075541)100:0.0054489147,(RATNO:0.0113453516,0_ill:0.0103856980)100:0.0159419726)100:0.0511253238,(ANOCA:0.0624580974,CHICK:0.0481684761)100:0.0161193702)100:0.0263838549,XENTR:0.0938895592)100:0.0673691217,PETMA:0.1659862092)100:0.0851236543,(CIOIN:0.0695092446,CIOSA:0.0799559323)100:0.2703869294)100:0.0390878704,BRAFL:0.1989569571)93:0.0335302583)100:0.0388170607,((CRAGI:0.1697363527,LOTGI:0.1743673803)100:0.0561857351,CAPI1:0.2131560442)100:0.0508912989)100:0.0562599279)100:0.0707915971,SCHMA:0.4167520457)100:0.0923515216,(CAEEL:0.2144721225,PRIPA:0.2036099669)100:0.1944911366);</t>
  </si>
  <si>
    <t>(CIOIN:0.0777425,((((((((PRIPA:0.228167,CAEEL:0.240742)100:0.21192,TRISP:0.39445)100:0.101595,SCHMA:0.465088)100:0.0798941,(((((MEGSC:0.185741,(DROME:0.0642051,DROMO:0.062953)100:0.114525)100:0.0616354,AEDAE:0.160771)100:0.104076,TRICA:0.199852)100:0.0368912,ATTCE:0.217309)100:0.0439206,ACYPI:0.306091)100:0.11163)100:0.0623925,(CAPI1:0.232296,(CRAGI:0.188566,LOTGI:0.189986)100:0.0625089)100:0.0563568)100:0.0439243,((AMPQE:0.386373,TRIAD:0.338263)100:0.0853919,STRPU:0.269208)98:0.0392034)98:0.0380849,BRAFL:0.218606)100:0.0433389,((XENTR:0.106389,((ANOCA:0.0725166,CHICK:0.0557049)100:0.0191904,((CAVPO:0.0352313,(((HUMAN:0.00408047,PONAB:0.00835852)100:0.00058054,NOMLE:0.0128453)100:0.0132079,OTOGA:0.0316997)100:0.00711302)100:0.00641509,(RATNO:0.0126528,MOUSE:0.0146622)100:0.0202276)100:0.05932)100:0.0307242)100:0.0762853,PETMA:0.187282)100:0.0955662)100:0.293364,CIOSA:0.090152);</t>
  </si>
  <si>
    <t>(MEGSC:0.1628132895,(((((((STRPU:0.2144970109,(AMPQE:0.3030369560,TRIAD:0.2986076614)100:0.0711229483)97:0.0353719824,(((((((((PONAB:0.0059893399,HUMAN:0.0019987111)98:0.0005554385,NOMLE:0.0074728062)100:0.0066309383,OTOGA:0.0204811336)100:0.0036432712,(MOUSE:0.0157224198,CAVPO:0.0154622681)61:0.0027454172)100:0.0394507912,(ANOCA:0.0488492508,CHICK:0.0369057475)100:0.0125042726)100:0.0211266421,XENTR:0.0766966780)100:0.0647512969,PETMA:0.1243778834)100:0.0760905069,(CIOSA:0.0646327793,CIOIN:0.0632341580)100:0.2327704495)100:0.0377844374,BRAFL:0.1838910596)98:0.0282117391)100:0.0395199561,((CRAGI:0.1548578164,LOTGI:0.1695012390)100:0.0524119668,CAPI1:0.1956772661)100:0.0459873123)100:0.0419078115,(((CAEEL:0.1697626760,PRIPA:0.1885313341)100:0.1616482215,TRISP:0.3084582318)100:0.0869648222,SCHMA:0.4070496014)100:0.0571275566)100:0.0920580773,ACYPI:0.2334187173)100:0.0356508411,(ATTCE:0.1409420307,TRICA:0.1334956484)73:0.0275100710)100:0.0695462621,AEDAE:0.1107560360)100:0.0511782715,(DROME:0.0338645941,DROMO:0.0371703343)100:0.0831460535);</t>
  </si>
  <si>
    <t>(TRIAD:0.3126725623,(((((PETMA:0.1657603399,(XENTR:0.0935323599,((1_ill:0.0192993350,((((HUMAN:0.0031430179,PONAB:0.0071255704)100:0.0004354221,NOMLE:0.0117481172)100:0.0105816723,OTOGA:0.0274347322)100:0.0065978791,CAVPO:0.0283243278)100:0.0050035138)100:0.0471933753,(CHICK:0.0473437587,ANOCA:0.0616569348)100:0.0160310645)100:0.0263008681)100:0.0670427914)100:0.0849943070,(CIOSA:0.0795327946,CIOIN:0.0693732370)100:0.2694823428)100:0.0387403208,BRAFL:0.1975482095)92:0.0335531449,((((TRISP:0.3588132219,(PRIPA:0.2047058432,CAEEL:0.2158982136)100:0.1959925204)100:0.0935656250,SCHMA:0.4204720750)100:0.0700944929,((((((DROME:0.0523672881,DROMO:0.0517170825)100:0.1018817501,MEGSC:0.1667848506)100:0.0560745745,AEDAE:0.1408844722)100:0.0948607107,TRICA:0.1785622890)100:0.0334428779,ATTCE:0.1964821248)100:0.0391770360,ACYPI:0.2803897483)100:0.1007363715)100:0.0556667788,(CAPI1:0.2125331605,(LOTGI:0.1741167947,CRAGI:0.1680969650)100:0.0560387779)100:0.0505575168)100:0.0386955826)92:0.0356995798,STRPU:0.2445827879)100:0.0776404315,AMPQE:0.3543860467);</t>
  </si>
  <si>
    <t>(CIOSA:0.0901039,((((((((((MEGSC:0.185745,(DROME:0.0642077,DROMO:0.0629493)100:0.114515)100:0.0616446,AEDAE:0.160775)100:0.104092,TRICA:0.199844)100:0.0368944,ATTCE:0.217301)100:0.0439248,ACYPI:0.306078)100:0.111646,(((PRIPA:0.228175,CAEEL:0.240728)100:0.211904,TRISP:0.394459)100:0.101587,SCHMA:0.465104)100:0.0798723)100:0.0623744,(CAPI1:0.232281,(CRAGI:0.188553,LOTGI:0.189994)100:0.0625116)100:0.0563603)100:0.0438878,((AMPQE:0.386368,TRIAD:0.338277)100:0.0854048,STRPU:0.26916)98:0.0392145)98:0.038058,BRAFL:0.21864)100:0.0432881,((XENTR:0.106328,((ANOCA:0.0724468,CHICK:0.0557136)100:0.0192109,((CAVPO:0.0347429,(((HUMAN:0.00406445,PONAB:0.00834247)100:0.00058483,NOMLE:0.012862)100:0.0131755,OTOGA:0.0316047)100:0.00728286)100:0.00628061,MOUSE:0.028204)100:0.0572803)100:0.0306446)100:0.0762118,PETMA:0.187178)100:0.0955504)100:0.293388,CIOIN:0.0777883);</t>
  </si>
  <si>
    <t>(DROME:0.0306785829,((AEDAE:0.1166438779,(((((CAPI1:0.1877162971,(LOTGI:0.1812540727,CRAGI:0.1581414148)100:0.0433623787)100:0.0383994004,((((((MOUSE:0.0435509783,(CHICK:0.0367581433,ANOCA:0.0483438452)100:0.0109163028)100:0.0180627150,XENTR:0.0697309942)100:0.0636481200,PETMA:0.1419650177)100:0.0706581467,(CIOSA:0.0600538197,CIOIN:0.0409899243)100:0.2241814933)100:0.0419447691,(STRPU:0.2000296121,BRAFL:0.1576260795)78:0.0291640765)95:0.0272695233,(TRIAD:0.3046770355,AMPQE:0.2865791399)100:0.0866835028)100:0.0314318146)100:0.0418983911,(((PRIPA:0.1742632994,CAEEL:0.1745854807)100:0.1547091539,TRISP:0.3073557200)100:0.0796053172,SCHMA:0.3779065547)100:0.0683519454)100:0.0867497657,ACYPI:0.2386779850)98:0.0319703582,(TRICA:0.1220260310,ATTCE:0.1312540391)100:0.0307192348)100:0.0682620538)100:0.0564864429,MEGSC:0.1232484464)100:0.0884438189,DROMO:0.0341179069);</t>
  </si>
  <si>
    <t>(PETMA:0.1658194330,(XENTR:0.0915442528,(2_ill:0.0332563734,(ANOCA:0.0584093237,CHICK:0.0473414553)99:0.0105840552)100:0.0213394429)100:0.0658282915,(((((TRIAD:0.3149903658,AMPQE:0.3574654061)100:0.0778771574,STRPU:0.2436129091)99:0.0353486512,((((TRISP:0.3590321828,(CAEEL:0.2197926306,PRIPA:0.2044535499)100:0.1968552643)100:0.0947096146,SCHMA:0.4260141904)100:0.0715012382,(ACYPI:0.2803419433,(ATTCE:0.1952173695,((((DROME:0.0518706831,DROMO:0.0507658165)100:0.1013059735,MEGSC:0.1670959197)100:0.0558346311,AEDAE:0.1406064934)100:0.0941314562,TRICA:0.1784878910)100:0.0329553898)100:0.0388109230)100:0.1004117973)100:0.0543460160,(CAPI1:0.2119425090,(LOTGI:0.1736938810,CRAGI:0.1684692203)100:0.0559076414)100:0.0498827922)100:0.0385207709)99:0.0332535156,BRAFL:0.1972150900)100:0.0385066707,(CIOSA:0.0789079613,CIOIN:0.0689969926)100:0.2696815899)100:0.0836932867);</t>
  </si>
  <si>
    <t>(XENTR:0.105977,(((CIOIN:0.0778267,CIOSA:0.0900172)100:0.292836,(((((((((MEGSC:0.185727,(DROME:0.064197,DROMO:0.0629519)100:0.114495)100:0.0616411,AEDAE:0.160784)100:0.104083,TRICA:0.199828)100:0.0368774,ATTCE:0.217255)100:0.0439904,ACYPI:0.305944)100:0.111526,(((PRIPA:0.228108,CAEEL:0.240783)100:0.211982,TRISP:0.394233)100:0.101464,SCHMA:0.464908)100:0.0797642)100:0.0622506,(CAPI1:0.232249,(CRAGI:0.18842,LOTGI:0.190039)100:0.0624704)100:0.0563524)100:0.0439454,((AMPQE:0.38619,TRIAD:0.338238)100:0.0853123,STRPU:0.269077)99:0.0391654)99:0.0379958,BRAFL:0.218363)100:0.0432326)100:0.0950599,PETMA:0.186718)100:0.0754496,((ANOCA:0.0696303,CHICK:0.0553713)100:0.012225,MOUSE:0.0450783)100:0.0284251);</t>
  </si>
  <si>
    <t>(PRIPA:0.1655629322,((((((CRAGI:0.1441518878,LOTGI:0.1709357206)100:0.0443362483,CAPI1:0.1844251756)100:0.0387344729,((((CIOIN:0.0416497886,CIOSA:0.0661709949)100:0.2144477233,((MOUSE:0.0525263739,XENTR:0.0735282967)100:0.0612878991,PETMA:0.1357330304)100:0.0681162547)100:0.0408185773,(BRAFL:0.1532010449,STRPU:0.2061931861)62:0.0273496133)81:0.0256097737,(TRIAD:0.2973168827,AMPQE:0.2968457080)100:0.0872332326)95:0.0285895017)95:0.0386566469,(((TRICA:0.1241410462,ATTCE:0.1332373116)87:0.0263906363,((MEGSC:0.1200775587,(DROME:0.0322790129,DROMO:0.0323485073)100:0.0850175307)100:0.0555627501,AEDAE:0.1124193999)100:0.0672818879)100:0.0349387516,ACYPI:0.2351110953)100:0.0825373816)100:0.0665490050,SCHMA:0.3768726277)100:0.0808663856,TRISP:0.3126391053)100:0.1537825822,CAEEL:0.1691253834);</t>
  </si>
  <si>
    <t>(3_ill:0.0280418986,((((((((((((DROMO:0.0517509524,DROME:0.0523906042)100:0.1025331395,MEGSC:0.1695227016)100:0.0559549585,AEDAE:0.1420907716)100:0.0947731948,TRICA:0.1810361593)100:0.0335512931,ATTCE:0.1969551419)100:0.0388604412,ACYPI:0.2832007205)100:0.1007990531,((TRISP:0.3613732646,(CAEEL:0.2222301527,PRIPA:0.2110622701)100:0.1989014055)100:0.0948450396,SCHMA:0.4336602279)100:0.0729527079)100:0.0548149669,((CRAGI:0.1699455446,LOTGI:0.1752021562)100:0.0570719533,CAPI1:0.2136942382)100:0.0505791919)100:0.0390449879,((AMPQE:0.3593163084,TRIAD:0.3183611395)100:0.0787706465,STRPU:0.2462669094)97:0.0350250874)97:0.0339916825,BRAFL:0.1977742760)100:0.0395282523,(CIOSA:0.0802632564,CIOIN:0.0697893428)100:0.2658397628)100:0.0843886760,PETMA:0.1628377766)100:0.0725424298,XENTR:0.0739542559);</t>
  </si>
  <si>
    <t>(PRIPA:0.228029,((((((((MEGSC:0.185721,(DROME:0.0642079,DROMO:0.0629371)100:0.114475)100:0.0616911,AEDAE:0.160716)100:0.10417,TRICA:0.199664)100:0.0368903,ATTCE:0.217143)100:0.0440795,ACYPI:0.305774)100:0.111303,(((((CIOSA:0.0900245,CIOIN:0.0777384)100:0.287407,((XENTR:0.084686,MOUSE:0.0416108)100:0.0784231,PETMA:0.180391)100:0.0952717)100:0.0435401,BRAFL:0.216666)100:0.0387129,((AMPQE:0.385922,TRIAD:0.338205)100:0.0851428,STRPU:0.268895)100:0.0387207)100:0.04392,(CAPI1:0.231973,(CRAGI:0.188278,LOTGI:0.190041)100:0.0627305)100:0.0563399)100:0.0619822)100:0.07962,SCHMA:0.464698)100:0.10152,TRISP:0.394293)100:0.21185,CAEEL:0.240815);</t>
  </si>
  <si>
    <t>(CRAGI:0.1417296220,((((((PETMA:0.1378478178,MOUSE:0.1023670628)100:0.0728279033,(CIOSA:0.0661956165,CIOIN:0.0568202325)100:0.2262312513)100:0.0361389929,BRAFL:0.1687981412)100:0.0293393766,((AMPQE:0.2994704245,TRIAD:0.2776915373)100:0.0714270297,STRPU:0.2135178286)100:0.0333922532)100:0.0351763409,((((CAEEL:0.1804077530,PRIPA:0.1787938236)100:0.1648634808,TRISP:0.3137513651)100:0.0863435777,SCHMA:0.3929142932)100:0.0620073236,((((((DROMO:0.0390534287,DROME:0.0391262507)100:0.0786270115,MEGSC:0.1480215549)100:0.0503827444,AEDAE:0.1110588401)100:0.0730759938,TRICA:0.1377050261)98:0.0255874862,ATTCE:0.1570384534)100:0.0313945790,ACYPI:0.2221802966)100:0.0911786121)100:0.0424181036)100:0.0439745236,CAPI1:0.1816228625)100:0.0510832872,LOTGI:0.1507824035);</t>
  </si>
  <si>
    <t>(TRISP:0.3623052279,(((((((4_ill:0.0385783947,PETMA:0.1532606297)100:0.0742463729,(CIOIN:0.0694201999,CIOSA:0.0801205075)100:0.2519775750)82:0.0405477476,BRAFL:0.1955010398)76:0.0360087397,((TRIAD:0.3181955977,AMPQE:0.3589929378)100:0.0779837896,STRPU:0.2470729685)76:0.0337270836)100:0.0392954615,((CRAGI:0.1694972365,LOTGI:0.1750541128)100:0.0571983383,CAPI1:0.2136012854)100:0.0510304550)100:0.0540649362,(((((MEGSC:0.1685768948,(DROMO:0.0514013300,DROME:0.0522561362)100:0.1023917781)100:0.0562192213,AEDAE:0.1416904916)100:0.0951220307,TRICA:0.1810758604)100:0.0333891080,ATTCE:0.1964512633)100:0.0389294356,ACYPI:0.2824787266)100:0.1013647691)100:0.0724641859,SCHMA:0.4349626045)100:0.0955313450,(CAEEL:0.2224627674,PRIPA:0.2099256585)100:0.2001671981);</t>
  </si>
  <si>
    <t>(CIOSA:0.089892,((((((((PRIPA:0.228101,CAEEL:0.240736)100:0.211943,TRISP:0.393868)100:0.101576,SCHMA:0.46435)100:0.0790032,(((((MEGSC:0.185775,(DROME:0.0642138,DROMO:0.0629303)100:0.114437)100:0.0616254,AEDAE:0.160771)100:0.104058,TRICA:0.199704)100:0.0370122,ATTCE:0.2171)100:0.0441369,ACYPI:0.30555)100:0.111622)100:0.0609271,(CAPI1:0.231723,(CRAGI:0.188246,LOTGI:0.189877)100:0.0627036)100:0.0567218)100:0.0442457,((AMPQE:0.385537,TRIAD:0.338129)100:0.0844768,STRPU:0.268688)83:0.0376501)83:0.0399733,BRAFL:0.213163)84:0.0432753,(PETMA:0.169046,MOUSE:0.0608502)100:0.0826947)100:0.274169,CIOIN:0.0776646);</t>
  </si>
  <si>
    <t>(MEGSC:0.1581693778,(((((((TRISP:0.3289022235,(CAEEL:0.1863252383,PRIPA:0.1857528027)100:0.1676978689)100:0.0870915460,SCHMA:0.4030335801)100:0.0638685709,(((CRAGI:0.1460298414,LOTGI:0.1538363185)100:0.0515977246,CAPI1:0.1875458621)100:0.0462904290,((((CIOIN:0.0587027752,CIOSA:0.0669273780)100:0.2264910382,MOUSE:0.1668015170)100:0.0397163182,BRAFL:0.1769593998)99:0.0305832254,(STRPU:0.2175183685,(AMPQE:0.3076979346,TRIAD:0.2826908525)100:0.0738381025)99:0.0324600347)100:0.0358390061)100:0.0443583564)100:0.0919553929,ACYPI:0.2336732779)100:0.0332741219,ATTCE:0.1648240055)99:0.0272831426,TRICA:0.1479089334)100:0.0749905057,AEDAE:0.1179222579)100:0.0505072518,(DROMO:0.0428121339,DROME:0.0430767152)100:0.0840736006);</t>
  </si>
  <si>
    <t>(5_ill:0.0656275294,((((((TRISP:0.3628711565,(CAEEL:0.2228978047,PRIPA:0.2104369601)100:0.1996193119)100:0.0955733425,SCHMA:0.4351142974)100:0.0719319561,(((((MEGSC:0.1680930204,(DROMO:0.0515644315,DROME:0.0522453657)100:0.1022844516)100:0.0565003431,AEDAE:0.1420249026)100:0.0952986290,TRICA:0.1813709714)100:0.0335120560,ATTCE:0.1967339991)100:0.0395804172,ACYPI:0.2828748891)100:0.1012208701)100:0.0534198166,((CRAGI:0.1696695651,LOTGI:0.1753485331)100:0.0571086742,CAPI1:0.2136442644)100:0.0513852186)100:0.0385386777,((TRIAD:0.3172718516,AMPQE:0.3583608753)100:0.0732753702,(CIOIN:0.0693542137,CIOSA:0.0799909754)100:0.2639441606)89:0.0436948528)89:0.0380923261,STRPU:0.2486861653)89:0.0276639782,BRAFL:0.1648997445);</t>
  </si>
  <si>
    <t>(CIOSA:0.0898547,(((((((PRIPA:0.228017,CAEEL:0.240746)100:0.211722,TRISP:0.393977)100:0.101729,SCHMA:0.464093)100:0.078619,(((((MEGSC:0.185666,(DROME:0.0642377,DROMO:0.0629008)100:0.114537)100:0.0615431,AEDAE:0.160776)100:0.104057,TRICA:0.199697)100:0.0370403,ATTCE:0.21695)100:0.0445692,ACYPI:0.305034)100:0.111474)100:0.0596993,(CAPI1:0.231619,(CRAGI:0.188061,LOTGI:0.189786)100:0.0625783)100:0.0571864)100:0.0429107,((BRAFL:0.179367,MOUSE:0.0980773)100:0.0346801,STRPU:0.272914)100:0.0395694)100:0.0482153,(AMPQE:0.38355,TRIAD:0.337046)100:0.0790076)100:0.28268,CIOIN:0.0774754);</t>
  </si>
  <si>
    <t>(MEGSC:0.1873004156686925,((((((SCHMA:0.4682601120459643,((CAEEL:0.24268728857052732,PRIPA:0.2299489731472157)100:0.2134575120828002,TRISP:0.3974301991022088)100:0.10254868126277068)100:0.08022184992074843,((((AMPQE:0.3893341709948477,TRIAD:0.34089308736704077)100:0.08547564896001171,STRPU:0.2714482998895428)94:0.03906386486901441,(BRAFL:0.21997687626787113,((CIOIN:0.07822571677974659,CIOSA:0.09084416945346718)100:0.2883137649917905,MOUSE:0.2252744267228808)100:0.04882355568159009)94:0.03844338108118216)100:0.04405172788353332,(CAPI1:0.2341970944825936,(CRAGI:0.18995070304190284,LOTGI:0.19139127385069613)100:0.06296312612535143)100:0.05721747649293893)100:0.06198668323843946)100:0.11232823158894555,ACYPI:0.30823578061346535)100:0.04446918090797091,ATTCE:0.2188599046400594)100:0.03732167139682645,TRICA:0.20140268651838428)100:0.10488040994068457,AEDAE:0.1620637119406787)100:0.062085174328725755,(DROME:0.06473415117565799,DROMO:0.06344005688087286)100:0.1154382112566344):0.0;</t>
  </si>
  <si>
    <t>(MEGSC:0.1657438081,((((((((PRIPA:0.1920150786,CAEEL:0.1953672257)100:0.1753820435,TRISP:0.3413921650)100:0.0904299455,SCHMA:0.4167773864)100:0.0670998045,(((BRAFL:0.1703823953,MOUSE:0.1980307186)100:0.0392243656,(STRPU:0.2277982143,(AMPQE:0.3249744370,TRIAD:0.2934644796)100:0.0757718257)98:0.0334668554)100:0.0381107714,((LOTGI:0.1605882993,CRAGI:0.1540219903)100:0.0530397024,CAPI1:0.1960376338)100:0.0470343599)100:0.0472305105)100:0.0952863753,ACYPI:0.2442536796)100:0.0346179833,ATTCE:0.1737047862)100:0.0284269311,TRICA:0.1530252282)100:0.0791003677,AEDAE:0.1244696752)100:0.0521075181,(DROMO:0.0451387215,DROME:0.0458943988)100:0.0884236093);</t>
  </si>
  <si>
    <t>(6_ill:0.0552260905,((((((TRISP:0.3634276475,(PRIPA:0.2112566059,CAEEL:0.2227431875)100:0.2006209650)100:0.0958485689,SCHMA:0.4367071961)100:0.0703736961,(((((MEGSC:0.1683054250,(DROME:0.0527178526,DROMO:0.0516677999)100:0.1023408071)100:0.0567287473,AEDAE:0.1421076525)100:0.0953522558,TRICA:0.1814222253)100:0.0335705614,ATTCE:0.1969155531)100:0.0403191406,ACYPI:0.2829145115)100:0.1016749449)100:0.0485893888,((LOTGI:0.1751702337,CRAGI:0.1707401601)100:0.0579393927,CAPI1:0.2128098391)100:0.0556757031)100:0.0395439851,STRPU:0.2612286970)96:0.0347426806,(TRIAD:0.3186414109,AMPQE:0.3588338070)100:0.0714643663)99:0.0341859953,(CIOIN:0.0697537822,CIOSA:0.0802963660)100:0.2311941435);</t>
  </si>
  <si>
    <t>(CIOSA:0.0896869,((((((((PRIPA:0.22834,CAEEL:0.240413)100:0.21147,TRISP:0.394079)100:0.101702,SCHMA:0.463997)100:0.0761365,(((((MEGSC:0.185625,(DROME:0.0642927,DROMO:0.0628446)100:0.11459)100:0.0614024,AEDAE:0.160877)100:0.103941,TRICA:0.199725)100:0.03716,ATTCE:0.216528)100:0.0453981,ACYPI:0.303913)100:0.112362)100:0.0533536,(CAPI1:0.230379,(CRAGI:0.188318,LOTGI:0.189034)100:0.0631736)100:0.0623259)100:0.0456307,(AMPQE:0.384075,TRIAD:0.338897)100:0.0891866)41:0.0357576,STRPU:0.270078)71:0.0312602,MOUSE:0.0917182)100:0.255219,CIOIN:0.07751);</t>
  </si>
  <si>
    <t>(TRICA:0.1341358065,(((DROMO:0.0375755560,DROME:0.0353813839)100:0.0859772063,MEGSC:0.1446817460)100:0.0545031917,AEDAE:0.1117142260)100:0.0756389024,(((((TRISP:0.3131924844,(CAEEL:0.1783961268,PRIPA:0.1959751075)100:0.1710830350)100:0.0846692108,SCHMA:0.4202874899)100:0.0608365770,((((((((((RATNO:0.0069615329,MOUSE:0.0058311647)100:0.0115179447,CAVPO:0.0145907183)59:0.0027723145,(OTOGA:0.0180928991,((PONAB:0.0069175076,HUMAN:0.0020164292)99:0.0004104237,NOMLE:0.0080942330)100:0.0061537151)100:0.0033520700)100:0.0399534719,(ANOCA:0.0474112917,CHICK:0.0355734842)100:0.0122622675)100:0.0210160012,XENTR:0.0762687208)100:0.0677366016,PETMA:0.1273262639)100:0.0776859047,(CIOSA:0.0641214696,CIOIN:0.0531790216)100:0.2524386196)100:0.0378918869,BRAFL:0.1812526158)98:0.0311500899,((AMPQE:0.3122509453,TRIAD:0.3098281378)100:0.0726024911,STRPU:0.2180088930)96:0.0352734735)100:0.0391100692,((CRAGI:0.1573577320,LOTGI:0.1658507444)100:0.0538216340,CAPI1:0.1962943315)100:0.0458532716)100:0.0429890118)100:0.1004772409,ACYPI:0.2331597748)100:0.0364766980,ATTCE:0.1487374458)79:0.0264447347);</t>
  </si>
  <si>
    <t>(TRISP:0.3518352065,((((((((DROMO:0.0519942207,DROME:0.0528747238)100:0.1018155917,MEGSC:0.1618863976)100:0.0563009629,AEDAE:0.1418632058)100:0.0957888232,TRICA:0.1796315475)100:0.0336104822,ATTCE:0.1969101496)100:0.0393927007,ACYPI:0.2802248929)100:0.1008675432,(((STRPU:0.2451603856,(AMPQE:0.3540225464,TRIAD:0.3115548772)100:0.0779764081)95:0.0357474643,(((((((RATNO:0.0101697819,0_ill:0.0111172515)100:0.0173474863,((OTOGA:0.0277226591,((PONAB:0.0070957928,HUMAN:0.0031104488)100:0.0005003888,NOMLE:0.0113902387)100:0.0107452296)100:0.0059093088,CAVPO:0.0295981945)100:0.0054363281)100:0.0514431019,(ANOCA:0.0626048777,CHICK:0.0483805639)100:0.0163573911)100:0.0262167666,XENTR:0.0939019513)100:0.0671599808,PETMA:0.1664013889)100:0.0854310328,(CIOSA:0.0801710990,CIOIN:0.0696225306)100:0.2702750416)100:0.0390395344,BRAFL:0.1984784871)95:0.0335749859)100:0.0387855687,((CRAGI:0.1700104397,LOTGI:0.1747883679)100:0.0561538879,CAPI1:0.2128481035)100:0.0508114158)100:0.0560249990)100:0.0706682247,SCHMA:0.4177142408)100:0.0924336609,(CAEEL:0.2143912069,PRIPA:0.2039168157)100:0.1944722221);</t>
  </si>
  <si>
    <t>(CIOSA:0.0901473,(((XENTR:0.106379,((ANOCA:0.0725192,CHICK:0.0556936)100:0.0191831,((CAVPO:0.0352437,(((HUMAN:0.00407102,PONAB:0.00836247)100:0.00057868,NOMLE:0.0128478)100:0.0131671,OTOGA:0.0317506)100:0.00708908)100:0.006322,(RATNO:0.0123361,MOUSE:0.0138678)100:0.020758)100:0.05941)100:0.0307269)100:0.0762918,PETMA:0.187255)100:0.0955883,(((((((((MEGSC:0.185737,(DROME:0.064204,DROMO:0.0629543)100:0.114527)100:0.0616332,AEDAE:0.160772)100:0.104076,TRICA:0.199855)100:0.0368934,ATTCE:0.217307)100:0.0439217,ACYPI:0.306093)100:0.111635,(((PRIPA:0.228169,CAEEL:0.240742)100:0.211919,TRISP:0.394455)100:0.101593,SCHMA:0.465086)100:0.0798942)100:0.0623928,(CAPI1:0.232291,(CRAGI:0.18856,LOTGI:0.189991)100:0.0625081)100:0.0563551)100:0.0439199,((AMPQE:0.386368,TRIAD:0.338263)100:0.0854001,STRPU:0.269212)98:0.0392077)98:0.0380912,BRAFL:0.218603)100:0.0433268)100:0.293367,CIOIN:0.0777498);</t>
  </si>
  <si>
    <t>(PRIPA:0.1940535574,(((((((((((ANOCA:0.0465572419,CHICK:0.0352873233)100:0.0121969668,(((OTOGA:0.0188308205,((PONAB:0.0068131363,HUMAN:0.0018299472)99:0.0005144752,NOMLE:0.0076387933)100:0.0062602985)100:0.0046689189,CAVPO:0.0149580193)85:0.0040745037,MOUSE:0.0140251562)100:0.0381677800)100:0.0206923681,XENTR:0.0751651934)100:0.0672187453,PETMA:0.1256854759)100:0.0782444298,(CIOSA:0.0632212870,CIOIN:0.0541492276)100:0.2508873915)100:0.0376795837,BRAFL:0.1799339223)99:0.0304129285,((TRIAD:0.3099162097,AMPQE:0.3113399412)100:0.0717958993,STRPU:0.2183225270)98:0.0358639499)100:0.0394033750,(CAPI1:0.1953470854,(CRAGI:0.1561326762,LOTGI:0.1666112658)100:0.0520852844)100:0.0449680648)100:0.0423610847,(((TRICA:0.1421163028,((MEGSC:0.1435617035,(DROMO:0.0376583766,DROME:0.0348195727)100:0.0858914103)100:0.0536215649,AEDAE:0.1116199078)100:0.0748753173)70:0.0256675200,ATTCE:0.1487206263)100:0.0361272903,ACYPI:0.2321384964)100:0.1000167750)100:0.0600508834,SCHMA:0.4176484867)100:0.0861668710,TRISP:0.3142412689)100:0.1688539645,CAEEL:0.1784969945);</t>
  </si>
  <si>
    <t>(TRISP:0.3579997154,((((((((DROMO:0.0518274091,DROME:0.0525776999)100:0.1020220378,MEGSC:0.1671424669)100:0.0560735165,AEDAE:0.1412455500)100:0.0952944586,TRICA:0.1786480475)100:0.0333691559,ATTCE:0.1962027858)100:0.0391142880,ACYPI:0.2801663937)100:0.1009847752,(((BRAFL:0.1979713337,((CIOSA:0.0797489185,CIOIN:0.0697274450)100:0.2699332508,((((((OTOGA:0.0275196703,((PONAB:0.0071966186,HUMAN:0.0031624840)100:0.0004331115,NOMLE:0.0117063731)100:0.0106133829)100:0.0062871241,CAVPO:0.0284475997)100:0.0050334580,1_ill:0.0214020177)100:0.0480620461,(ANOCA:0.0618730774,CHICK:0.0475320928)100:0.0161330072)100:0.0261410818,XENTR:0.0933686814)100:0.0670074879,PETMA:0.1667104766)100:0.0852065184)100:0.0387067262)94:0.0335798969,((TRIAD:0.3135357593,AMPQE:0.3555217219)100:0.0776334693,STRPU:0.2449044042)94:0.0355916760)100:0.0386750157,((CRAGI:0.1689001963,LOTGI:0.1744139943)100:0.0561213595,CAPI1:0.2129513362)100:0.0506759331)100:0.0555356839)100:0.0706113767,SCHMA:0.4213240850)100:0.0938498681,(PRIPA:0.2051862113,CAEEL:0.2159350871)100:0.1950880747);</t>
  </si>
  <si>
    <t>(MEGSC:0.18574,((((((((PRIPA:0.228175,CAEEL:0.240728)100:0.211899,TRISP:0.39446)100:0.101583,SCHMA:0.465113)100:0.07988,(((((CIOSA:0.0901253,CIOIN:0.077768)100:0.293361,((XENTR:0.106299,((ANOCA:0.0724688,CHICK:0.0556308)100:0.0192119,((CAVPO:0.0350896,(((HUMAN:0.00406784,PONAB:0.00833488)100:0.00058679,NOMLE:0.0128537)100:0.0131849,OTOGA:0.0316465)100:0.00691612)100:0.00622727,MOUSE:0.0283927)100:0.0580427)100:0.0306325)100:0.0762244,PETMA:0.187162)100:0.0955675)100:0.0433043,BRAFL:0.218624)98:0.0380558,((AMPQE:0.386377,TRIAD:0.338276)100:0.0854187,STRPU:0.269148)98:0.0392223)100:0.0438938,(CAPI1:0.232276,(CRAGI:0.188544,LOTGI:0.189999)100:0.0625149)100:0.056369)100:0.0623799)100:0.111629,ACYPI:0.306075)100:0.0439295,ATTCE:0.217303)100:0.0368974,TRICA:0.199845)100:0.104094,AEDAE:0.160775)100:0.0616067,(DROME:0.064209,DROMO:0.062947)100:0.114559);</t>
  </si>
  <si>
    <t>(CRAGI:0.1630225216,(((((BRAFL:0.1626208309,STRPU:0.2015300900)88:0.0311817629,(((((CHICK:0.0390456455,ANOCA:0.0456369566)100:0.0118308758,MOUSE:0.0497067330)100:0.0190868444,XENTR:0.0748653422)100:0.0657703964,PETMA:0.1370976544)100:0.0726695572,(CIOIN:0.0587899095,CIOSA:0.0713805544)100:0.2355487742)100:0.0424641580)92:0.0277124318,(AMPQE:0.2960736458,TRIAD:0.3017606899)100:0.0854815718)100:0.0318830888,((((ATTCE:0.1356898787,TRICA:0.1287506934)96:0.0304640271,(((DROMO:0.0382512429,DROME:0.0359533756)100:0.0875564339,MEGSC:0.1756912108)100:0.0545026760,AEDAE:0.1142734597)100:0.0675531365)100:0.0357309087,ACYPI:0.2417892723)100:0.0914068444,(((PRIPA:0.1875840679,CAEEL:0.1745387665)100:0.1575660333,TRISP:0.3112022520)100:0.0887257737,SCHMA:0.3784698057)100:0.0627728324)99:0.0410480003)100:0.0417673755,CAPI1:0.1932692895)100:0.0514688698,LOTGI:0.1758027167);</t>
  </si>
  <si>
    <t>(DROMO:0.0508559856,((((((((TRISP:0.3590574012,(CAEEL:0.2193798854,PRIPA:0.2052359526)100:0.1963617643)100:0.0945544085,SCHMA:0.4264352071)100:0.0718997754,((((((((CHICK:0.0474203428,ANOCA:0.0585079637)100:0.0107813113,2_ill:0.0354625466)100:0.0215835589,XENTR:0.0913740669)100:0.0657621374,PETMA:0.1656227912)100:0.0835451317,(CIOIN:0.0690966178,CIOSA:0.0786682269)100:0.2697902230)100:0.0384829194,BRAFL:0.1969347624)98:0.0333160851,((TRIAD:0.3146735817,AMPQE:0.3576435381)100:0.0779370618,STRPU:0.2434955128)98:0.0352880730)100:0.0386113780,((CRAGI:0.1686099198,LOTGI:0.1736785194)100:0.0560023181,CAPI1:0.2119612137)100:0.0499132670)100:0.0545102190)100:0.0999237209,ACYPI:0.2803246667)100:0.0387406914,ATTCE:0.1953030440)100:0.0328537121,TRICA:0.1786347227)100:0.0945472993,AEDAE:0.1407073222)100:0.0558319277,MEGSC:0.1676915740)100:0.1009010801,DROME:0.0519405825);</t>
  </si>
  <si>
    <t>(CIOIN:0.0778036,((((((((PRIPA:0.22811,CAEEL:0.240784)100:0.211965,TRISP:0.394216)100:0.101473,SCHMA:0.464932)100:0.0798125,(((((MEGSC:0.185726,(DROME:0.0641902,DROMO:0.0629589)100:0.114493)100:0.0616366,AEDAE:0.160784)100:0.104091,TRICA:0.199818)100:0.0368747,ATTCE:0.217265)100:0.0439722,ACYPI:0.305975)100:0.111521)100:0.0622479,(CAPI1:0.232236,(CRAGI:0.188405,LOTGI:0.190057)100:0.0624849)100:0.0563249)100:0.0439582,((AMPQE:0.38616,TRIAD:0.33824)100:0.0853228,STRPU:0.269051)99:0.0391747)99:0.0379973,BRAFL:0.218341)100:0.0431404,((XENTR:0.106069,((ANOCA:0.0698292,CHICK:0.0550408)100:0.0127356,MOUSE:0.0494048)100:0.029374)100:0.075323,PETMA:0.1868)100:0.0949615)100:0.293001,CIOSA:0.0900443);</t>
  </si>
  <si>
    <t>(TRISP:0.3127307704,(((((CRAGI:0.1473687162,LOTGI:0.1653384527)100:0.0486042069,CAPI1:0.1860602101)100:0.0400224390,((((CIOIN:0.0554802220,CIOSA:0.0756693704)100:0.2209822041,(PETMA:0.1337847262,(MOUSE:0.0569972721,XENTR:0.0752736835)100:0.0624756294)100:0.0691839890)100:0.0397302461,(BRAFL:0.1548633575,STRPU:0.2028572413)59:0.0289836086)67:0.0253414883,(TRIAD:0.2918950533,AMPQE:0.2945439381)100:0.0849006505)96:0.0291209092)97:0.0389563370,(((AEDAE:0.1105018267,(MEGSC:0.1554357623,(DROME:0.0368789721,DROMO:0.0356892502)100:0.0846492132)100:0.0530452350)100:0.0655804154,(ATTCE:0.1325876976,TRICA:0.1273105373)75:0.0265921634)100:0.0360875472,ACYPI:0.2356150948)100:0.0843693173)100:0.0609346418,SCHMA:0.3691730798)100:0.0853091266,(CAEEL:0.1666229774,PRIPA:0.1736994832)100:0.1538408042);</t>
  </si>
  <si>
    <t>(TRISP:0.3610838971,((((((((3_ill:0.0296331773,XENTR:0.0739447123)100:0.0719615747,PETMA:0.1626262963)100:0.0844047257,(CIOIN:0.0696953557,CIOSA:0.0800347890)100:0.2655846971)100:0.0395953139,BRAFL:0.1975177661)98:0.0338506720,((TRIAD:0.3180824193,AMPQE:0.3591592874)100:0.0788024875,STRPU:0.2463919909)98:0.0351900638)100:0.0389757066,((CRAGI:0.1698097546,LOTGI:0.1750178489)100:0.0570019683,CAPI1:0.2132693867)100:0.0505769055)100:0.0546611539,(((((MEGSC:0.1687622159,(DROMO:0.0516154162,DROME:0.0520968135)100:0.1023006411)100:0.0560171853,AEDAE:0.1416989600)100:0.0948119926,TRICA:0.1801305457)100:0.0333345855,ATTCE:0.1964509469)100:0.0390281504,ACYPI:0.2827156523)100:0.1005828328)100:0.0726930023,SCHMA:0.4333018441)100:0.0948634508,(CAEEL:0.2218176693,PRIPA:0.2109240066)100:0.1989205387);</t>
  </si>
  <si>
    <t>(XENTR:0.0863864,(((((((((PRIPA:0.228026,CAEEL:0.24084)100:0.211862,TRISP:0.394294)100:0.101448,SCHMA:0.464742)100:0.0796796,(((((MEGSC:0.185738,(DROME:0.0641952,DROMO:0.062951)100:0.114479)100:0.0616862,AEDAE:0.160704)100:0.104177,TRICA:0.199649)100:0.0369072,ATTCE:0.217152)100:0.0440532,ACYPI:0.30579)100:0.111297)100:0.061934,(CAPI1:0.232019,(CRAGI:0.188268,LOTGI:0.190024)100:0.0626893)100:0.0563916)100:0.0439444,((AMPQE:0.385983,TRIAD:0.338191)100:0.0851649,STRPU:0.268769)99:0.0387591)99:0.0387245,BRAFL:0.216624)100:0.0433856,(CIOSA:0.0900599,CIOIN:0.0777027)100:0.287815)100:0.0957615,PETMA:0.179836)100:0.0774435,MOUSE:0.0468553);</t>
  </si>
  <si>
    <t>(MEGSC:0.1555476413,(((((((((AMPQE:0.3035762161,TRIAD:0.2858301776)100:0.0718738761,STRPU:0.2183098342)100:0.0331938247,(((MOUSE:0.1120689901,PETMA:0.1370753687)100:0.0745466350,(CIOIN:0.0576782734,CIOSA:0.0666985147)100:0.2356134700)100:0.0359951229,BRAFL:0.1705491214)100:0.0292235044)100:0.0355611745,((CRAGI:0.1417653462,LOTGI:0.1525755536)100:0.0507291083,CAPI1:0.1864053914)100:0.0449618016)100:0.0431140505,(((CAEEL:0.1909120594,PRIPA:0.1856117855)100:0.1728132852,TRISP:0.3132084604)100:0.0881943292,SCHMA:0.4033229517)100:0.0651657663)100:0.0927254037,ACYPI:0.2300760237)100:0.0320530394,ATTCE:0.1600421947)100:0.0269041968,TRICA:0.1421258931)100:0.0758857720,AEDAE:0.1127759536)100:0.0496779983,(DROMO:0.0388912309,DROME:0.0399413876)100:0.0813022994);</t>
  </si>
  <si>
    <t>(DROMO:0.0513906610,(((((((((((4_ill:0.0415537673,PETMA:0.1491832252)100:0.0778113722,(CIOIN:0.0691580660,CIOSA:0.0799108966)100:0.2523790089)86:0.0403446895,BRAFL:0.1950711153)82:0.0357416718,((AMPQE:0.3587526985,TRIAD:0.3179410681)100:0.0782896809,STRPU:0.2462664811)82:0.0337387807)100:0.0391388285,((LOTGI:0.1749056457,CRAGI:0.1690307679)100:0.0569915482,CAPI1:0.2131172014)100:0.0511475415)100:0.0539211100,((TRISP:0.3612417392,(CAEEL:0.2230528219,PRIPA:0.2097965304)100:0.1993124894)100:0.0957667388,SCHMA:0.4344604812)100:0.0721660017)100:0.1010106360,ACYPI:0.2820915572)100:0.0389605746,ATTCE:0.1957994724)100:0.0332523297,TRICA:0.1805901586)100:0.0950181522,AEDAE:0.1415315161)100:0.0561507015,MEGSC:0.1683548815)100:0.1022269392,DROME:0.0521245102);</t>
  </si>
  <si>
    <t>(PRIPA:0.228094,(((((((CIOIN:0.0774899,CIOSA:0.089943)100:0.281561,(AMPQE:0.383883,TRIAD:0.337407)100:0.0805277)51:0.0482273,((BRAFL:0.194864,(PETMA:0.167788,MOUSE:0.0691877)100:0.0969905)51:0.0367402,STRPU:0.279574)51:0.0339509)100:0.0443523,(CAPI1:0.231765,(CRAGI:0.188233,LOTGI:0.189857)100:0.0626833)100:0.0571847)100:0.0602493,(((((MEGSC:0.185748,(DROME:0.0642135,DROMO:0.0629323)100:0.114448)100:0.0616174,AEDAE:0.160762)100:0.104042,TRICA:0.199736)100:0.0369302,ATTCE:0.217159)100:0.044276,ACYPI:0.305462)100:0.111581)100:0.0788944,SCHMA:0.464483)100:0.101574,TRISP:0.393977)100:0.211862,CAEEL:0.240751);</t>
  </si>
  <si>
    <t>(MEGSC:0.1661567694,(((((((TRISP:0.3308540702,(CAEEL:0.1935991691,PRIPA:0.1909257144)100:0.1770636481)100:0.0893229337,SCHMA:0.4096356048)100:0.0668001621,(((CRAGI:0.1482938969,LOTGI:0.1554492343)100:0.0518900156,CAPI1:0.1928529219)100:0.0470147047,(((TRIAD:0.2916133693,AMPQE:0.3131552567)100:0.0744664199,STRPU:0.2212418453)95:0.0322201972,(((CIOIN:0.0600069201,CIOSA:0.0685574221)100:0.2388645338,MOUSE:0.1782686281)100:0.0393889252,BRAFL:0.1799510303)95:0.0305969884)100:0.0363585361)100:0.0448499261)100:0.0931699261,ACYPI:0.2410024262)100:0.0336493992,ATTCE:0.1678224805)100:0.0281593668,TRICA:0.1526593856)100:0.0785104341,AEDAE:0.1201698486)100:0.0509376797,(DROME:0.0434700053,DROMO:0.0430988560)100:0.0866222762);</t>
  </si>
  <si>
    <t>(TRISP:0.3624345836,((((((5_ill:0.0741270316,BRAFL:0.1660873023)87:0.0267818316,STRPU:0.2489048675)87:0.0376402609,((CIOSA:0.0797886219,CIOIN:0.0691585859)100:0.2636272300,(TRIAD:0.3171131408,AMPQE:0.3582899931)100:0.0733952298)87:0.0438228797)100:0.0384410722,((CRAGI:0.1694141619,LOTGI:0.1753529723)100:0.0571200133,CAPI1:0.2132806415)100:0.0514907820)100:0.0533265315,((((((DROMO:0.0516094910,DROME:0.0522080506)100:0.1024427742,MEGSC:0.1684659578)100:0.0563305606,AEDAE:0.1418433044)100:0.0952596842,TRICA:0.1810674467)100:0.0333373634,ATTCE:0.1963834450)100:0.0396712933,ACYPI:0.2824205493)100:0.1008651863)100:0.0719959442,SCHMA:0.4350640962)100:0.0957153875,(CAEEL:0.2237523370,PRIPA:0.2105144859)100:0.1988388779);</t>
  </si>
  <si>
    <t>(MEGSC:0.185715,((((((((PRIPA:0.227926,CAEEL:0.240844)100:0.211701,TRISP:0.394041)100:0.101689,SCHMA:0.464122)100:0.0786395,((((CIOIN:0.0774117,CIOSA:0.0899144)100:0.282713,(AMPQE:0.383603,TRIAD:0.337071)100:0.0790855)100:0.0483085,((BRAFL:0.175241,MOUSE:0.109989)100:0.0399078,STRPU:0.273161)100:0.0392192)100:0.0428149,(CAPI1:0.231619,(CRAGI:0.188035,LOTGI:0.189818)100:0.0625574)100:0.0572003)100:0.0597043)100:0.111482,ACYPI:0.305005)100:0.0445784,ATTCE:0.216963)100:0.0370787,TRICA:0.199676)100:0.104054,AEDAE:0.16078)100:0.0615628,(DROME:0.0642326,DROMO:0.0629067)100:0.114502);</t>
  </si>
  <si>
    <t>(TRISP:0.3372244957,(((((CRAGI:0.1574381306,LOTGI:0.1613914496)100:0.0540627166,CAPI1:0.2006083068)100:0.0475597312,(((TRIAD:0.2987362343,AMPQE:0.3295264575)100:0.0775780474,STRPU:0.2295242071)97:0.0333486184,(MOUSE:0.2022939995,BRAFL:0.1755296076)100:0.0405297570)100:0.0382193442)100:0.0478602911,(((((MEGSC:0.1703652112,(DROME:0.0460631562,DROMO:0.0452310385)100:0.0906047828)100:0.0513397990,AEDAE:0.1253499725)100:0.0812282483,TRICA:0.1555271605)100:0.0290186836,ATTCE:0.1745828558)100:0.0350432093,ACYPI:0.2493901085)100:0.0953698133)100:0.0688188667,SCHMA:0.4175393321)100:0.0912511496,(PRIPA:0.1989963381,CAEEL:0.1997568166)100:0.1811848975);</t>
  </si>
  <si>
    <t>(TRISP:0.3636917614,((((((6_ill:0.0658653619,(CIOIN:0.0696890655,CIOSA:0.0801689322)100:0.2335015109)96:0.0324854313,(TRIAD:0.3189296910,AMPQE:0.3585844984)100:0.0716106466)93:0.0345970621,STRPU:0.2614523863)100:0.0395043205,((LOTGI:0.1753708234,CRAGI:0.1707057567)100:0.0579182872,CAPI1:0.2128475936)100:0.0557605439)100:0.0486618991,(((((MEGSC:0.1685391299,(DROME:0.0526567601,DROMO:0.0517824723)100:0.1025059963)100:0.0566979642,AEDAE:0.1421590747)100:0.0954530773,TRICA:0.1814543461)100:0.0335337307,ATTCE:0.1971313294)100:0.0403997028,ACYPI:0.2824741534)100:0.1014573505)100:0.0705404332,SCHMA:0.4365173724)100:0.0958430623,(PRIPA:0.2113429405,CAEEL:0.2228739031)100:0.2003199043);</t>
  </si>
  <si>
    <t>(CIOIN:0.0775216,(((((((PRIPA:0.228246,CAEEL:0.240479)100:0.211387,TRISP:0.394178)100:0.101637,SCHMA:0.463926)100:0.076856,(((((MEGSC:0.185711,(DROME:0.0642753,DROMO:0.0628608)100:0.114492)100:0.0614578,AEDAE:0.160875)100:0.10399,TRICA:0.199661)100:0.0371262,ATTCE:0.216571)100:0.0452456,ACYPI:0.304051)100:0.111944)100:0.0545439,(CAPI1:0.230414,(CRAGI:0.188236,LOTGI:0.189181)100:0.0631053)100:0.0611245)100:0.0430966,(STRPU:0.256601,MOUSE:0.106884)80:0.0312949)80:0.0401723,(AMPQE:0.382379,TRIAD:0.33728)100:0.0772703)100:0.282115,CIOSA:0.0897251);</t>
  </si>
  <si>
    <t>(SCHMA:0.4179620041,((PRIPA:0.2041956559,CAEEL:0.2144778410)100:0.1944328376,TRISP:0.3522625219)100:0.0922855239,((((((CIOIN:0.0694017610,CIOSA:0.0796338217)100:0.2697376355,((XENTR:0.0936824499,(((CAVPO:0.0296215194,(OTOGA:0.0277735841,(NOMLE:0.0114075895,(HUMAN:0.0031367345,PONAB:0.0070800183)99:0.0004786214)100:0.0106686409)100:0.0058599614)100:0.0056418392,(RATNO:0.0092322903,0_nan:0.0375551710)100:0.0173817305)100:0.0508218574,(ANOCA:0.0623792678,CHICK:0.0481245694)100:0.0161757932)100:0.0262307881)100:0.0669866947,PETMA:0.1659745625)100:0.0849614616)100:0.0390066611,BRAFL:0.1986593901)98:0.0336179057,((AMPQE:0.3543039701,TRIAD:0.3111518515)100:0.0777959304,STRPU:0.2443504942)98:0.0359364773)100:0.0387597437,((LOTGI:0.1738837715,CRAGI:0.1694992468)100:0.0563192891,CAPI1:0.2128618303)100:0.0505597273)100:0.0560168878,(((TRICA:0.1789881737,(((DROMO:0.0518635352,DROME:0.0524836549)100:0.1017632185,MEGSC:0.1659758955)100:0.0557631752,AEDAE:0.1416000358)100:0.0951324675)100:0.0336634481,ATTCE:0.1970240350)100:0.0393484558,ACYPI:0.2794256960)100:0.1007395007)100:0.0709265543);</t>
  </si>
  <si>
    <t>(CIOIN:0.0777593,((((((((((MEGSC:0.185743,(DROME:0.0642037,DROMO:0.0629538)100:0.114546)100:0.0616244,AEDAE:0.160772)100:0.104076,TRICA:0.199853)100:0.0368914,ATTCE:0.21731)100:0.0439182,ACYPI:0.306098)100:0.111634,(((PRIPA:0.228168,CAEEL:0.240743)100:0.211913,TRISP:0.394455)100:0.101596,SCHMA:0.465088)100:0.0798953)100:0.0623923,(CAPI1:0.232299,(CRAGI:0.188569,LOTGI:0.189983)100:0.0624988)100:0.0563553)100:0.0439055,((AMPQE:0.386374,TRIAD:0.338267)100:0.0853907,STRPU:0.269211)98:0.0392264)98:0.0380767,BRAFL:0.218634)100:0.0433528,(((((MOUSE:0.0572885,RATNO:0.0114109)100:0.0199584,(CAVPO:0.0352456,(((HUMAN:0.00407697,PONAB:0.00835408)100:0.00058401,NOMLE:0.0128462)100:0.0131309,OTOGA:0.0317666)100:0.00709305)100:0.00690211)100:0.0588248,(ANOCA:0.0725354,CHICK:0.0556856)100:0.0191495)100:0.0307347,XENTR:0.106368)100:0.0762902,PETMA:0.187236)100:0.0956017)100:0.293349,CIOSA:0.0901379);</t>
  </si>
  <si>
    <t>(SCHMA:0.4212305064,(((((((XENTR:0.0932538899,(((((NOMLE:0.0117132319,(PONAB:0.0070868583,HUMAN:0.0031222944)100:0.0004469552)100:0.0105871088,OTOGA:0.0275506546)100:0.0067196815,CAVPO:0.0280081660)60:0.0047494571,1_nan:0.0494175981)100:0.0461473026,(ANOCA:0.0618582232,CHICK:0.0473016304)100:0.0161710515)100:0.0262724045)100:0.0663204180,PETMA:0.1655495297)100:0.0846482978,(CIOIN:0.0693727443,CIOSA:0.0795722926)100:0.2685040501)100:0.0386896313,BRAFL:0.1970773703)93:0.0333617583,((AMPQE:0.3528011009,TRIAD:0.3115793316)100:0.0774838027,STRPU:0.2447130761)93:0.0355642805)100:0.0385133454,(CAPI1:0.2119498580,(LOTGI:0.1733210925,CRAGI:0.1675806095)100:0.0561751799)100:0.0504426724)100:0.0553687705,((((((DROME:0.0522799864,DROMO:0.0514402902)100:0.1021095040,MEGSC:0.1671891883)100:0.0555608203,AEDAE:0.1405785828)100:0.0948176901,TRICA:0.1774865144)100:0.0334429315,ATTCE:0.1963901160)100:0.0392909728,ACYPI:0.2797303166)100:0.1006049882)100:0.0705429153,((PRIPA:0.2052490926,CAEEL:0.2158789763)100:0.1946638525,TRISP:0.3581798276)100:0.0934390721);</t>
  </si>
  <si>
    <t>(CIOIN:0.0777853,((((((((((MEGSC:0.185745,(DROME:0.0642055,DROMO:0.0629508)100:0.114524)100:0.0616298,AEDAE:0.160788)100:0.104095,TRICA:0.199838)100:0.0368941,ATTCE:0.217297)100:0.0439298,ACYPI:0.306087)100:0.111627,(((PRIPA:0.228189,CAEEL:0.240715)100:0.211911,TRISP:0.394475)100:0.101592,SCHMA:0.465096)100:0.0798649)100:0.0623911,(CAPI1:0.232266,(CRAGI:0.188558,LOTGI:0.189978)100:0.0625198)100:0.0563694)100:0.0438787,((AMPQE:0.386349,TRIAD:0.338307)100:0.0854272,STRPU:0.269177)98:0.0392166)98:0.0380097,BRAFL:0.218687)100:0.0433353,((XENTR:0.106271,((MOUSE:0.0705354,(CAVPO:0.0336132,(((HUMAN:0.00407212,PONAB:0.00832941)100:0.00058104,NOMLE:0.012854)100:0.0131569,OTOGA:0.0315856)100:0.00797716)100:0.00654763)100:0.0532569,(ANOCA:0.0724479,CHICK:0.0556835)100:0.0191761)100:0.0307002)100:0.0762661,PETMA:0.186999)100:0.095631)100:0.293362,CIOSA:0.0901109);</t>
  </si>
  <si>
    <t>(SCHMA:0.4282662057,(((((((((2_nan:0.0529653028,CHICK:0.0358605084)56:0.0125317571,ANOCA:0.0581737099)100:0.0300051263,XENTR:0.0917796797)100:0.0659411601,PETMA:0.1664059248)100:0.0838708501,(CIOIN:0.0693298138,CIOSA:0.0790362214)100:0.2701083760)100:0.0386410639,BRAFL:0.1978364133)99:0.0333270535,((AMPQE:0.3577713709,TRIAD:0.3149971129)100:0.0784234313,STRPU:0.2445591177)99:0.0354641694)100:0.0386384741,((CRAGI:0.1688727943,LOTGI:0.1740598013)100:0.0559042664,CAPI1:0.2124805899)100:0.0500093741)100:0.0545536537,((ATTCE:0.1958304480,((((DROME:0.0521868001,DROMO:0.0511225253)100:0.1013874804,MEGSC:0.1685333124)100:0.0560361267,AEDAE:0.1410338654)100:0.0943693552,TRICA:0.1795358472)100:0.0328423779)100:0.0388095749,ACYPI:0.2808672339)100:0.1004613401)100:0.0722058792,((PRIPA:0.2070266728,CAEEL:0.2208675971)100:0.1969709797,TRISP:0.3586834937)100:0.0946931079);</t>
  </si>
  <si>
    <t>(XENTR:0.105847,(((CIOIN:0.0778565,CIOSA:0.0899853)100:0.292738,(((((((((MEGSC:0.185719,(DROME:0.0641952,DROMO:0.0629538)100:0.114537)100:0.0616262,AEDAE:0.160777)100:0.104084,TRICA:0.199824)100:0.0368704,ATTCE:0.217256)100:0.043986,ACYPI:0.305953)100:0.111553,(((PRIPA:0.22811,CAEEL:0.240784)100:0.211981,TRISP:0.394212)100:0.10149,SCHMA:0.464898)100:0.0797369)100:0.062284,(CAPI1:0.232274,(CRAGI:0.188425,LOTGI:0.190025)100:0.0624337)100:0.0563589)100:0.0440072,((AMPQE:0.386161,TRIAD:0.338261)100:0.0853411,STRPU:0.269022)99:0.0391177)99:0.0379506,BRAFL:0.218404)100:0.0432383)100:0.0950084,PETMA:0.186579)100:0.0755571,(MOUSE:0.0862528,(ANOCA:0.069003,CHICK:0.0564622)96:0.0124353)100:0.0234814);</t>
  </si>
  <si>
    <t>(XENTR:0.0771723556,(((((((SCHMA:0.4334400313,((PRIPA:0.2110569075,CAEEL:0.2231716632)100:0.1994573016,TRISP:0.3622370420)100:0.0947411260)100:0.0730459359,(((((MEGSC:0.1705104828,(DROMO:0.0516962781,DROME:0.0525139007)100:0.1027513202)100:0.0561735051,AEDAE:0.1423513604)100:0.0949781153,TRICA:0.1813598795)100:0.0335291081,ATTCE:0.1971990913)100:0.0392068004,ACYPI:0.2832962711)100:0.1007459273)100:0.0547662381,((CRAGI:0.1699790020,LOTGI:0.1753610288)100:0.0571004538,CAPI1:0.2137503303)100:0.0506211473)100:0.0389762259,((TRIAD:0.3182439771,AMPQE:0.3600872392)100:0.0789186608,STRPU:0.2468015531)97:0.0351262885)97:0.0339872230,BRAFL:0.1983046907)100:0.0393936138,(CIOIN:0.0696986241,CIOSA:0.0805175321)100:0.2656670467)100:0.0846629726,PETMA:0.1630173471)100:0.0687911093,3_nan:0.0415049497);</t>
  </si>
  <si>
    <t>(MEGSC:0.185737,(((((((((((XENTR:0.102774,MOUSE:0.0776625)100:0.060309,PETMA:0.179768)100:0.0949681,(CIOIN:0.0776962,CIOSA:0.0900729)100:0.286533)100:0.0436767,BRAFL:0.216678)99:0.0386475,((AMPQE:0.385942,TRIAD:0.338191)100:0.0851697,STRPU:0.268804)98:0.0386523)100:0.0440098,(CAPI1:0.231919,(CRAGI:0.188261,LOTGI:0.190043)100:0.0627839)100:0.0562875)100:0.0619424,(((PRIPA:0.228037,CAEEL:0.240828)100:0.211893,TRISP:0.39428)100:0.101426,SCHMA:0.46473)100:0.0795942)100:0.111398,ACYPI:0.305719)100:0.0441065,ATTCE:0.217121)100:0.0369054,TRICA:0.199668)100:0.104161,AEDAE:0.160703)100:0.0616773,(DROME:0.0642127,DROMO:0.06293)100:0.114505);</t>
  </si>
  <si>
    <t>(TRISP:0.3624334410,(SCHMA:0.4348418242,((((((CIOIN:0.0693643852,CIOSA:0.0800993676)100:0.2514724238,(4_nan:0.0497106611,PETMA:0.1314123553)100:0.0968250161)72:0.0405509999,BRAFL:0.1957680180)63:0.0357351671,((TRIAD:0.3181230119,AMPQE:0.3595153080)100:0.0780673071,STRPU:0.2469102644)63:0.0337283916)100:0.0393298970,((CRAGI:0.1698431206,LOTGI:0.1752268953)100:0.0571181265,CAPI1:0.2135193433)100:0.0510099597)100:0.0540671821,(((((MEGSC:0.1693450126,(DROMO:0.0515055380,DROME:0.0523992173)100:0.1026933349)100:0.0561732708,AEDAE:0.1419734009)100:0.0951698053,TRICA:0.1811760271)100:0.0333981392,ATTCE:0.1966271901)100:0.0390554330,ACYPI:0.2827632333)100:0.1010173148)100:0.0721933407)100:0.0955338669,(PRIPA:0.2100774938,CAEEL:0.2229539278)100:0.2000429367);</t>
  </si>
  <si>
    <t>(PRIPA:0.228048,((((((((CIOIN:0.0776617,CIOSA:0.0899046)100:0.270817,(MOUSE:0.093979,PETMA:0.161548)100:0.0895846)85:0.0445178,BRAFL:0.213655)75:0.0395085,((AMPQE:0.385504,TRIAD:0.338166)100:0.0842823,STRPU:0.268848)75:0.0374394)100:0.0442478,(CAPI1:0.231585,(CRAGI:0.18822,LOTGI:0.189883)100:0.0628986)100:0.0567093)100:0.0608562,(((((MEGSC:0.185759,(DROME:0.064226,DROMO:0.0629167)100:0.11445)100:0.0616263,AEDAE:0.160765)100:0.104066,TRICA:0.199702)100:0.0370295,ATTCE:0.217062)100:0.0442084,ACYPI:0.305452)100:0.111741)100:0.0788404,SCHMA:0.464387)100:0.101573,TRISP:0.393933)100:0.211872,CAEEL:0.240809);</t>
  </si>
  <si>
    <t>(CIOIN:0.0693416700,((((5_nan:0.0839848647,STRPU:0.2260439304)83:0.0226969042,BRAFL:0.1916044374)97:0.0387417325,(((SCHMA:0.4348476500,((PRIPA:0.2108446906,CAEEL:0.2232456231)100:0.1992339871,TRISP:0.3632121746)100:0.0958554119)100:0.0719223865,(ACYPI:0.2831230895,((((MEGSC:0.1695626515,(DROMO:0.0517019004,DROME:0.0523184415)100:0.1028358284)100:0.0563500030,AEDAE:0.1423081989)100:0.0954569226,TRICA:0.1817119966)100:0.0333994719,ATTCE:0.1971709018)100:0.0398296519)100:0.1011584101)100:0.0535068492,((LOTGI:0.1755922561,CRAGI:0.1701558627)100:0.0572059865,CAPI1:0.2136643180)100:0.0514189969)100:0.0384001476)98:0.0438477479,(AMPQE:0.3588123230,TRIAD:0.3175434022)100:0.0732333446)100:0.2640949044,CIOSA:0.0800057552);</t>
  </si>
  <si>
    <t>(CIOSA:0.0898454,CIOIN:0.0774713,(((((((PRIPA:0.227951,CAEEL:0.240835)100:0.211651,TRISP:0.394055)100:0.101737,SCHMA:0.464052)100:0.0784873,(((((MEGSC:0.185652,(DROME:0.0642499,DROMO:0.0628887)100:0.114548)100:0.0615324,AEDAE:0.160782)100:0.104061,TRICA:0.199691)100:0.0370506,ATTCE:0.216936)100:0.0446272,ACYPI:0.304962)100:0.111546)100:0.0597261,(CAPI1:0.231552,(CRAGI:0.188149,LOTGI:0.189694)100:0.0626533)100:0.0571386)100:0.0428331,((MOUSE:0.131677,BRAFL:0.180002)100:0.0305184,STRPU:0.271173)100:0.0413252)100:0.0477982,(AMPQE:0.383507,TRIAD:0.337193)100:0.0787053)100:0.283064);</t>
  </si>
  <si>
    <t>(SCHMA:0.4362356473,(TRISP:0.3633249518,(PRIPA:0.2112885085,CAEEL:0.2228715371)100:0.2001185759)100:0.0960176049,((((6_nan:0.0826594932,STRPU:0.2301162858)96:0.0315522651,((CIOIN:0.0699379556,CIOSA:0.0801537141)100:0.2642395812,(TRIAD:0.3185867278,AMPQE:0.3588216491)100:0.0711307109)95:0.0351671224)100:0.0397230576,(CAPI1:0.2129730553,(LOTGI:0.1752720651,CRAGI:0.1709081994)100:0.0580042226)100:0.0556782608)100:0.0486841776,(ACYPI:0.2830743804,(((((DROMO:0.0518116338,DROME:0.0528012290)100:0.1025051602,MEGSC:0.1693238541)100:0.0568560235,AEDAE:0.1423369872)100:0.0955270425,TRICA:0.1815883063)100:0.0335632165,ATTCE:0.1972997843)100:0.0404306396)100:0.1015688808)100:0.0704652521);</t>
  </si>
  <si>
    <t>(MEGSC:0.185613,(((((((((MOUSE:0.128194,(CIOSA:0.0896197,CIOIN:0.0775949)100:0.249692)89:0.034768,(AMPQE:0.382515,TRIAD:0.337325)100:0.0772084)77:0.0369977,STRPU:0.283653)100:0.0436963,(CAPI1:0.230278,(CRAGI:0.188357,LOTGI:0.189)100:0.0632061)100:0.0616216)100:0.0540371,(((PRIPA:0.228289,CAEEL:0.240433)100:0.211427,TRISP:0.394108)100:0.101737,SCHMA:0.463914)100:0.0764207)100:0.112131,ACYPI:0.30394)100:0.0453624,ATTCE:0.216544)100:0.0371339,TRICA:0.1997)100:0.103968,AEDAE:0.160877)100:0.0613966,(DROME:0.0643001,DROMO:0.062836)100:0.114598);</t>
  </si>
  <si>
    <t>(TRISP:0.3521827790,(SCHMA:0.4183950642,((((((CIOIN:0.0694905784,CIOSA:0.0792733140)100:0.2701437771,((XENTR:0.0939181739,((((((HUMAN:0.0031544601,PONAB:0.0072596560)100:0.0004817435,NOMLE:0.0112876079)100:0.0107206591,OTOGA:0.0278732963)100:0.0058636528,CAVPO:0.0297030344)100:0.0055573578,(RATNO:0.0089133867,0_nan:0.0362355280)100:0.0177444025)100:0.0509850435,(ANOCA:0.0624314382,CHICK:0.0480481640)100:0.0160255403)100:0.0262089084)100:0.0670643521,PETMA:0.1664732517)100:0.0852573557)100:0.0389024597,BRAFL:0.1991918345)99:0.0336510999,((AMPQE:0.3546451445,TRIAD:0.3119930965)100:0.0778449325,STRPU:0.2450840803)99:0.0359929349)100:0.0387206110,((CRAGI:0.1696327839,LOTGI:0.1742582240)100:0.0564192991,CAPI1:0.2132655336)100:0.0507022379)100:0.0559821267,(((TRICA:0.1792972001,(((DROMO:0.0521439766,DROME:0.0526554769)100:0.1020161951,MEGSC:0.1676814188)100:0.0559266654,AEDAE:0.1421024162)100:0.0954104384)100:0.0337194487,ATTCE:0.1969898430)100:0.0394386614,ACYPI:0.2800955612)100:0.1008362859)100:0.0710965043)100:0.0922405659,(PRIPA:0.2037524110,CAEEL:0.2148061006)100:0.1950714703);</t>
  </si>
  <si>
    <t>(CIOSA:0.0901448,CIOIN:0.0777532,((((((((PRIPA:0.228168,CAEEL:0.240743)100:0.211916,TRISP:0.394455)100:0.101597,SCHMA:0.465085)100:0.0798951,(((((MEGSC:0.185743,(DROME:0.0642036,DROMO:0.0629544)100:0.114523)100:0.0616373,AEDAE:0.160774)100:0.104078,TRICA:0.199852)100:0.036891,ATTCE:0.217309)100:0.0439199,ACYPI:0.306096)100:0.111635)100:0.0623875,(CAPI1:0.232293,(CRAGI:0.18857,LOTGI:0.189985)100:0.062505)100:0.0563595)100:0.0439115,((AMPQE:0.386373,TRIAD:0.33827)100:0.0853849,STRPU:0.269221)98:0.0392202)98:0.0380708,BRAFL:0.218631)100:0.0433394,(((((MOUSE:0.0476026,RATNO:0.0114468)100:0.0200241,(CAVPO:0.035208,(((HUMAN:0.00407642,PONAB:0.00835981)100:0.00058714,NOMLE:0.0128386)100:0.0131471,OTOGA:0.0317454)100:0.00711144)100:0.00682923)100:0.0588954,(ANOCA:0.0725325,CHICK:0.0556905)100:0.0191659)100:0.0307001,XENTR:0.106395)100:0.0762725,PETMA:0.187226)100:0.0956213)100:0.293366);</t>
  </si>
  <si>
    <t>(TRISP:0.3585246164,((((((((XENTR:0.0932241673,((1_nan:0.0474637480,((OTOGA:0.0275811920,(NOMLE:0.0115413890,(HUMAN:0.0031253490,PONAB:0.0070364843)100:0.0004554389)100:0.0106579668)100:0.0065678143,CAVPO:0.0280012766)100:0.0058927493)100:0.0456010559,(ANOCA:0.0616760999,CHICK:0.0473656018)100:0.0159883730)100:0.0261183604)100:0.0663602249,PETMA:0.1659600495)100:0.0849387896,(CIOIN:0.0692014117,CIOSA:0.0793488357)100:0.2685451233)100:0.0387486179,BRAFL:0.1970967603)95:0.0333754088,((AMPQE:0.3544648535,TRIAD:0.3117830401)100:0.0772532320,STRPU:0.2445462693)95:0.0355727316)100:0.0384699870,(CAPI1:0.2117742249,(LOTGI:0.1733972285,CRAGI:0.1677480178)100:0.0561691962)100:0.0504912096)100:0.0554022802,((((((DROME:0.0522570032,DROMO:0.0517353158)100:0.1017664487,MEGSC:0.1679522472)100:0.0557293889,AEDAE:0.1409933614)100:0.0948550850,TRICA:0.1778661546)100:0.0334295880,ATTCE:0.1966337985)100:0.0392546084,ACYPI:0.2792944123)100:0.1006943512)100:0.0705732962,SCHMA:0.4212733796)100:0.0937905557,(PRIPA:0.2051703616,CAEEL:0.2165762099)100:0.1947678560);</t>
  </si>
  <si>
    <t>(MEGSC:0.185747,((((((((((CIOIN:0.0777736,CIOSA:0.0901226)100:0.293364,((XENTR:0.106293,((MOUSE:0.0608974,(CAVPO:0.0337279,(((HUMAN:0.0040677,PONAB:0.0083342)100:0.00059458,NOMLE:0.0128464)100:0.0131127,OTOGA:0.0316332)100:0.00787943)100:0.00668495)100:0.0536095,(ANOCA:0.0724875,CHICK:0.0556338)100:0.0191666)100:0.030706)100:0.0762166,PETMA:0.186992)100:0.0956465)100:0.0433253,BRAFL:0.218673)99:0.0380156,((AMPQE:0.386354,TRIAD:0.338297)100:0.0854173,STRPU:0.269175)99:0.0392094)100:0.043892,(CAPI1:0.232265,(CRAGI:0.188562,LOTGI:0.189978)100:0.0625264)100:0.0563796)100:0.0623792,(((PRIPA:0.228172,CAEEL:0.240732)100:0.211912,TRISP:0.39447)100:0.101592,SCHMA:0.465092)100:0.079864)100:0.111629,ACYPI:0.306087)100:0.0439256,ATTCE:0.217294)100:0.0368978,TRICA:0.199844)100:0.104091,AEDAE:0.160788)100:0.0616151,(DROME:0.0642039,DROMO:0.0629519)100:0.114539);</t>
  </si>
  <si>
    <t>(XENTR:0.0919434188,(((((((((PRIPA:0.2061310619,CAEEL:0.2206875774)100:0.1977126950,TRISP:0.3589623705)100:0.0947144731,SCHMA:0.4292037560)100:0.0719710875,((ATTCE:0.1961570951,((((DROME:0.0525085341,DROMO:0.0511989930)100:0.1014137275,MEGSC:0.1688156952)100:0.0560725106,AEDAE:0.1411623252)100:0.0944793694,TRICA:0.1796440113)100:0.0330164786)100:0.0389530834,ACYPI:0.2812319306)100:0.1005396341)100:0.0547124169,((CRAGI:0.1687973441,LOTGI:0.1741666136)100:0.0560187909,CAPI1:0.2128962918)100:0.0500684213)100:0.0387184330,((AMPQE:0.3582385259,TRIAD:0.3157791330)100:0.0785926997,STRPU:0.2451520916)97:0.0352936635)97:0.0335133155,BRAFL:0.1985925319)100:0.0385602570,(CIOIN:0.0694982020,CIOSA:0.0794567037)100:0.2703695056)100:0.0842485357,PETMA:0.1667015176)100:0.0662170637,(2_nan:0.0563993470,(ANOCA:0.0585740605,CHICK:0.0480012497)99:0.0096879534)100:0.0213225954);</t>
  </si>
  <si>
    <t>(PRIPA:0.228097,((((((((((MOUSE:0.0820979,(ANOCA:0.0688318,CHICK:0.0565168)100:0.0117573)100:0.0249751,XENTR:0.105996)100:0.0756027,PETMA:0.186524)100:0.095035,(CIOIN:0.0778585,CIOSA:0.0899795)100:0.292863)100:0.0431892,BRAFL:0.218444)99:0.03791,((AMPQE:0.38616,TRIAD:0.338281)100:0.0853236,STRPU:0.269034)99:0.0391674)100:0.0439578,(CAPI1:0.232272,(CRAGI:0.188455,LOTGI:0.190012)100:0.0624362)100:0.056343)100:0.0622799,(((((MEGSC:0.185724,(DROME:0.0641946,DROMO:0.0629533)100:0.114527)100:0.061621,AEDAE:0.16079)100:0.104088,TRICA:0.199816)100:0.0368642,ATTCE:0.217269)100:0.0439941,ACYPI:0.305951)100:0.111544)100:0.0797644,SCHMA:0.464898)100:0.101496,TRISP:0.394215)100:0.211959,CAEEL:0.240791);</t>
  </si>
  <si>
    <t>(PRIPA:0.2103735295,((SCHMA:0.4335980195,(((((((XENTR:0.0831488046,3_nan:0.0464205600)100:0.0626435882,PETMA:0.1623558033)100:0.0846825013,(CIOIN:0.0696472822,CIOSA:0.0802590709)100:0.2657300706)100:0.0393671559,BRAFL:0.1981306565)95:0.0338545463,((TRIAD:0.3180058802,AMPQE:0.3594988334)100:0.0789227223,STRPU:0.2468670148)95:0.0349500365)100:0.0391068735,((CRAGI:0.1693243505,LOTGI:0.1749374613)100:0.0570587771,CAPI1:0.2132408366)100:0.0504685737)100:0.0546097270,(((((MEGSC:0.1700500678,(DROMO:0.0516117204,DROME:0.0522712329)100:0.1024976109)100:0.0559977328,AEDAE:0.1418112532)100:0.0947374461,TRICA:0.1806370532)100:0.0335446268,ATTCE:0.1964041623)100:0.0390867510,ACYPI:0.2828319471)100:0.1006908641)100:0.0728709944)100:0.0946108268,TRISP:0.3611128877)100:0.1995306962,CAEEL:0.2226255660);</t>
  </si>
  <si>
    <t>(PRIPA:0.228048,(((((((((MOUSE:0.073811,XENTR:0.0981117)100:0.0657206,PETMA:0.180081)100:0.094262,(CIOIN:0.0776616,CIOSA:0.0901166)100:0.286999)100:0.0435662,BRAFL:0.216696)99:0.0386516,((AMPQE:0.385895,TRIAD:0.338279)100:0.0850927,STRPU:0.268794)99:0.0387093)100:0.0439753,(CAPI1:0.231914,(CRAGI:0.188302,LOTGI:0.189996)100:0.0627979)100:0.0563309)100:0.0619459,(((((MEGSC:0.185721,(DROME:0.0642125,DROMO:0.0629307)100:0.114492)100:0.0616745,AEDAE:0.160715)100:0.104161,TRICA:0.199663)100:0.0369088,ATTCE:0.217129)100:0.0440868,ACYPI:0.305758)100:0.111368)100:0.0796006,SCHMA:0.464753)100:0.101472,TRISP:0.394266)100:0.211876,CAEEL:0.240822);</t>
  </si>
  <si>
    <t>(SCHMA:0.4345024485,((((((4_nan:0.0624975932,PETMA:0.1485797965)100:0.0787462449,(CIOIN:0.0692361991,CIOSA:0.0797689450)100:0.2518484669)78:0.0403549889,BRAFL:0.1953213855)66:0.0356073164,((TRIAD:0.3178151628,AMPQE:0.3589627495)100:0.0779429392,STRPU:0.2469296118)66:0.0336667168)100:0.0393706202,((CRAGI:0.1690894809,LOTGI:0.1748959055)100:0.0570821088,CAPI1:0.2131494845)100:0.0509571037)100:0.0538871419,(((((MEGSC:0.1689902358,(DROMO:0.0513787332,DROME:0.0521762068)100:0.1023423601)100:0.0560643141,AEDAE:0.1414537685)100:0.0949100064,TRICA:0.1807322447)100:0.0333919776,ATTCE:0.1960488623)100:0.0389828051,ACYPI:0.2822053437)100:0.1011237942)100:0.0720134520,(TRISP:0.3614456052,(PRIPA:0.2096850036,CAEEL:0.2227457812)100:0.1998317093)100:0.0957510415);</t>
  </si>
  <si>
    <t>(CIOIN:0.0775893,CIOSA:0.0899678,((((((((PRIPA:0.22805,CAEEL:0.240801)100:0.211871,TRISP:0.393914)100:0.101564,SCHMA:0.464426)100:0.0789073,(((((MEGSC:0.185756,(DROME:0.0642253,DROMO:0.0629176)100:0.114454)100:0.0616029,AEDAE:0.160786)100:0.104053,TRICA:0.199697)100:0.0370392,ATTCE:0.21707)100:0.044168,ACYPI:0.305491)100:0.111735)100:0.0608554,(CAPI1:0.231604,(CRAGI:0.188267,LOTGI:0.189853)100:0.0628733)100:0.0567003)100:0.0442336,((AMPQE:0.385456,TRIAD:0.338192)100:0.0842295,STRPU:0.268843)86:0.0376431)86:0.039625,BRAFL:0.213529)92:0.0441219,(MOUSE:0.0959729,PETMA:0.165396)100:0.0856321)100:0.271994);</t>
  </si>
  <si>
    <t>(TRISP:0.3624704169,((((((CIOIN:0.0690913166,CIOSA:0.0797672629)100:0.2638634493,(AMPQE:0.3584236892,TRIAD:0.3172352537)100:0.0731348672)87:0.0437743827,((5_nan:0.0863062113,BRAFL:0.1685349820)79:0.0233659807,STRPU:0.2486729050)81:0.0382254851)100:0.0384712292,((LOTGI:0.1753949587,CRAGI:0.1696220715)100:0.0571751310,CAPI1:0.2132734508)100:0.0513544436)100:0.0533862553,(ACYPI:0.2827306625,((((MEGSC:0.1690796304,(DROMO:0.0515663077,DROME:0.0522544090)100:0.1025769466)100:0.0563445907,AEDAE:0.1419400532)100:0.0953416987,TRICA:0.1812768489)100:0.0334159289,ATTCE:0.1966488448)100:0.0398020700)100:0.1011089185)100:0.0717607704,SCHMA:0.4342928203)100:0.0958519216,(PRIPA:0.2103605180,CAEEL:0.2230670206)100:0.1991409770);</t>
  </si>
  <si>
    <t>(MEGSC:0.185638,(((((((((MOUSE:0.142501,BRAFL:0.178115)100:0.0338177,STRPU:0.272159)100:0.0402628,((CIOIN:0.0774247,CIOSA:0.0898998)100:0.282966,(AMPQE:0.383522,TRIAD:0.337187)100:0.0787166)100:0.0477701)100:0.0429763,(CAPI1:0.231615,(CRAGI:0.188155,LOTGI:0.189699)100:0.0626489)100:0.0571641)100:0.0596789,(((PRIPA:0.227906,CAEEL:0.240863)100:0.21168,TRISP:0.394018)100:0.101681,SCHMA:0.464153)100:0.0784832)100:0.111631,ACYPI:0.305003)100:0.0445674,ATTCE:0.216968)100:0.0370542,TRICA:0.199685)100:0.104038,AEDAE:0.160799)100:0.0615132,(DROME:0.0642477,DROMO:0.0628909)100:0.114558);</t>
  </si>
  <si>
    <t>(SCHMA:0.4356643226,((PRIPA:0.2109006378,CAEEL:0.2228224163)100:0.1999230824,TRISP:0.3625399185)100:0.0958925578,((((((CIOIN:0.0697075671,CIOSA:0.0800480479)100:0.2394601008,6_nan:0.0900943597)76:0.0255850707,(TRIAD:0.3183517885,AMPQE:0.3584577348)100:0.0713261518)81:0.0349350787,STRPU:0.2614185078)99:0.0394151331,(CAPI1:0.2128113269,(LOTGI:0.1751787430,CRAGI:0.1704861285)100:0.0579295815)100:0.0556439395)100:0.0485462076,(ACYPI:0.2827187863,(((((DROMO:0.0518099923,DROME:0.0527845020)100:0.1024376349,MEGSC:0.1691759229)100:0.0566114628,AEDAE:0.1421353793)100:0.0954393792,TRICA:0.1814675322)100:0.0335157447,ATTCE:0.1971279899)100:0.0404222893)100:0.1014080558)100:0.0703185099);</t>
  </si>
  <si>
    <t>(CIOIN:0.0775388,((((((((((MEGSC:0.185614,(DROME:0.0642961,DROMO:0.0628396)100:0.114594)100:0.0614041,AEDAE:0.160866)100:0.103946,TRICA:0.199716)100:0.0371344,ATTCE:0.216552)100:0.0453088,ACYPI:0.303981)100:0.112177,(((PRIPA:0.228269,CAEEL:0.240457)100:0.211403,TRISP:0.394133)100:0.101689,SCHMA:0.464007)100:0.0764356)100:0.0541818,(CAPI1:0.23034,(CRAGI:0.188377,LOTGI:0.188996)100:0.0632075)100:0.0614586)100:0.0434775,STRPU:0.283935)88:0.0362921,(AMPQE:0.382517,TRIAD:0.337421)100:0.078084)99:0.0374377,MOUSE:0.13693)100:0.248657,CIOSA:0.0896707);</t>
  </si>
  <si>
    <t>(XENTR:0.0937188121,(((((((SCHMA:0.4198158114,(TRISP:0.3510318815,(PRIPA:0.2040746310,CAEEL:0.2141695603)100:0.1941406280)100:0.0924690430)100:0.0708964614,(((TRICA:0.1792313118,((MEGSC:0.1673630622,(DROMO:0.0517593687,DROME:0.0526486899)100:0.1012946442)100:0.0560072735,AEDAE:0.1418689294)100:0.0953149812)100:0.0336641457,ATTCE:0.1966545367)100:0.0390744663,ACYPI:0.2793172029)100:0.1005626364)100:0.0559951131,((LOTGI:0.1739548370,CRAGI:0.1687648504)100:0.0562528919,CAPI1:0.2122242051)100:0.0506253739)100:0.0386893832,((AMPQE:0.3543321893,TRIAD:0.3112807026)100:0.0776837069,STRPU:0.2442890729)94:0.0357128537)94:0.0335596581,BRAFL:0.1981778531)100:0.0389145046,(CIOIN:0.0696704941,CIOSA:0.0794509015)100:0.2694239554)100:0.0850450095,PETMA:0.1654418858)100:0.0669523058,((((((HUMAN:0.0031523220,PONAB:0.0070887313)100:0.0004809531,NOMLE:0.0113295663)100:0.0106863327,OTOGA:0.0277592443)100:0.0059396932,CAVPO:0.0295590454)100:0.0055588626,(RATNO:0.0089865612,0_nan:0.0295259341)100:0.0177807990)100:0.0508525151,(ANOCA:0.0620247676,CHICK:0.0478200239)100:0.0160839664)100:0.0260796060);</t>
  </si>
  <si>
    <t>(MEGSC:0.185745,((((((((((CIOIN:0.0777529,CIOSA:0.0901459)100:0.293356,(((((MOUSE:0.0416159,RATNO:0.0118493)100:0.0197791,(CAVPO:0.0352015,(((HUMAN:0.0040781,PONAB:0.0083557)100:0.00058502,NOMLE:0.012845)100:0.0131416,OTOGA:0.0317646)100:0.0071121)100:0.00679653)100:0.0589455,(ANOCA:0.0725403,CHICK:0.0556805)100:0.0191728)100:0.03071,XENTR:0.106369)100:0.0762813,PETMA:0.187244)100:0.0956016)100:0.043354,BRAFL:0.218628)98:0.038077,((AMPQE:0.386374,TRIAD:0.338267)100:0.0853896,STRPU:0.269218)98:0.0392185)100:0.0439141,(CAPI1:0.232294,(CRAGI:0.188565,LOTGI:0.189987)100:0.0625048)100:0.0563566)100:0.0623915,(((PRIPA:0.228167,CAEEL:0.240741)100:0.211925,TRISP:0.394452)100:0.101601,SCHMA:0.465075)100:0.0798977)100:0.111629,ACYPI:0.306095)100:0.0439208,ATTCE:0.217314)100:0.0368868,TRICA:0.199856)100:0.104075,AEDAE:0.160777)100:0.0616103,(DROME:0.0642028,DROMO:0.0629536)100:0.114551);</t>
  </si>
  <si>
    <t>(TRISP:0.3565591508,(PRIPA:0.2048914194,CAEEL:0.2168697285)100:0.1946311901,(((((((CIOIN:0.0690243816,CIOSA:0.0790508730)100:0.2690624474,((XENTR:0.0932750626,(((((NOMLE:0.0116312425,(PONAB:0.0071435729,HUMAN:0.0030737375)100:0.0004723956)100:0.0105629484,OTOGA:0.0274687256)100:0.0063901023,CAVPO:0.0282041461)99:0.0054315831,1_nan:0.0415861435)100:0.0463458255,(ANOCA:0.0617419513,CHICK:0.0472765426)100:0.0159043258)100:0.0260168717)100:0.0669342759,PETMA:0.1660181945)100:0.0850652321)100:0.0387743459,BRAFL:0.1972295696)96:0.0333361546,((TRIAD:0.3125110677,AMPQE:0.3546134835)100:0.0778325569,STRPU:0.2441961446)96:0.0356170425)100:0.0387429280,((LOTGI:0.1732410952,CRAGI:0.1682823463)100:0.0560674072,CAPI1:0.2114286244)100:0.0505998170)100:0.0557654642,((((((DROMO:0.0519222128,DROME:0.0522541878)100:0.1015857545,MEGSC:0.1680285491)100:0.0561496392,AEDAE:0.1408217899)100:0.0949843359,TRICA:0.1775106142)100:0.0334228507,ATTCE:0.1962178843)100:0.0391878109,ACYPI:0.2788234714)100:0.1007179861)100:0.0706654699,SCHMA:0.4218336314)100:0.0943490481);</t>
  </si>
  <si>
    <t>(CIOSA:0.0901165,CIOIN:0.0777806,((((((((PRIPA:0.22817,CAEEL:0.24073)100:0.211915,TRISP:0.394463)100:0.101583,SCHMA:0.4651)100:0.079867,(((((MEGSC:0.185745,(DROME:0.0642038,DROMO:0.0629527)100:0.114509)100:0.0616384,AEDAE:0.160786)100:0.104091,TRICA:0.199837)100:0.0368882,ATTCE:0.217308)100:0.0439255,ACYPI:0.306088)100:0.111635)100:0.0623793,(CAPI1:0.232256,(CRAGI:0.188553,LOTGI:0.189984)100:0.0625329)100:0.0563717)100:0.0438846,((AMPQE:0.386354,TRIAD:0.338307)100:0.0854141,STRPU:0.269181)98:0.0392189)98:0.0380335,BRAFL:0.218666)100:0.0433174,((((MOUSE:0.0551741,(CAVPO:0.0340184,(((HUMAN:0.00406961,PONAB:0.00834079)100:0.00058599,NOMLE:0.0128462)100:0.0130868,OTOGA:0.0316654)100:0.00768285)100:0.00652908)100:0.0541814,(ANOCA:0.0725258,CHICK:0.0556044)100:0.0191801)100:0.0306568,XENTR:0.106329)100:0.076208,PETMA:0.187018)100:0.0956352)100:0.293369);</t>
  </si>
  <si>
    <t>(CIOIN:0.0693500410,(((XENTR:0.0917451103,((ANOCA:0.0582638587,CHICK:0.0477989917)100:0.0097216603,2_nan:0.0586926767)100:0.0216873882)100:0.0659795777,PETMA:0.1657028459)100:0.0838993681,(((((((PRIPA:0.2056708216,CAEEL:0.2200378704)100:0.1972372987,TRISP:0.3586658029)100:0.0949793232,SCHMA:0.4287571431)100:0.0718006808,((ATTCE:0.1958652462,(((MEGSC:0.1679876020,(DROME:0.0520672959,DROMO:0.0510569708)100:0.1013058227)100:0.0558581908,AEDAE:0.1409960390)100:0.0943369367,TRICA:0.1792520796)100:0.0327901126)100:0.0389174805,ACYPI:0.2808064794)100:0.1001271943)100:0.0547255766,(CAPI1:0.2127924961,(LOTGI:0.1739823016,CRAGI:0.1686443787)100:0.0559433370)100:0.0499176201)100:0.0385140156,((AMPQE:0.3575608014,TRIAD:0.3152624098)100:0.0782020946,STRPU:0.2445173787)99:0.0353025464)99:0.0334135054,BRAFL:0.1980398912)100:0.0386110052)100:0.2700947782,CIOSA:0.0788865590);</t>
  </si>
  <si>
    <t>(XENTR:0.10592,(((((((((PRIPA:0.22809,CAEEL:0.240795)100:0.211962,TRISP:0.394223)100:0.101488,SCHMA:0.4649)100:0.0797696,(((((MEGSC:0.185721,(DROME:0.0641977,DROMO:0.0629507)100:0.114511)100:0.0616311,AEDAE:0.160789)100:0.104081,TRICA:0.199824)100:0.0368576,ATTCE:0.217281)100:0.0439832,ACYPI:0.305968)100:0.111541)100:0.0622604,(CAPI1:0.232261,(CRAGI:0.188458,LOTGI:0.190002)100:0.0624485)100:0.0563577)100:0.043974,((AMPQE:0.386197,TRIAD:0.338262)100:0.085335,STRPU:0.269011)98:0.0391507)98:0.0378977,BRAFL:0.218449)100:0.0432338,(CIOSA:0.0900067,CIOIN:0.0778359)100:0.292833)100:0.0949441,PETMA:0.186489)100:0.0757753,(MOUSE:0.0748868,(ANOCA:0.0691937,CHICK:0.0562086)100:0.0122392)100:0.0252722);</t>
  </si>
  <si>
    <t>(XENTR:0.0811788716,3_nan:0.0483874267,(((CIOIN:0.0697203819,CIOSA:0.0799834029)100:0.2651978292,(((((((PRIPA:0.2102724412,CAEEL:0.2223833728)100:0.1992502603,TRISP:0.3598278410)100:0.0945879677,SCHMA:0.4327414587)100:0.0726138056,(((((MEGSC:0.1695386782,(DROMO:0.0514627959,DROME:0.0522436351)100:0.1021921351)100:0.0557771947,AEDAE:0.1416752730)100:0.0945737512,TRICA:0.1805967515)100:0.0336180767,ATTCE:0.1964062184)100:0.0388749486,ACYPI:0.2821022387)100:0.1005149752)100:0.0546400561,((CRAGI:0.1692915581,LOTGI:0.1749209176)100:0.0567406846,CAPI1:0.2131375352)100:0.0502753634)100:0.0389733931,((TRIAD:0.3172259102,AMPQE:0.3586585376)100:0.0790833596,STRPU:0.2460803587)95:0.0348301741)95:0.0338644091,BRAFL:0.1975127220)100:0.0394355506)100:0.0844226148,PETMA:0.1620888263)100:0.0648682991);</t>
  </si>
  <si>
    <t>(PRIPA:0.228034,((((((((MEGSC:0.18573,(DROME:0.0642116,DROMO:0.0629306)100:0.114493)100:0.0616852,AEDAE:0.160702)100:0.104144,TRICA:0.19968)100:0.0369216,ATTCE:0.217127)100:0.0441076,ACYPI:0.305727)100:0.111388,((((((XENTR:0.0953365,MOUSE:0.0717377)100:0.0685969,PETMA:0.179627)100:0.0948514,(CIOIN:0.0777492,CIOSA:0.0900134)100:0.28716)100:0.0435449,BRAFL:0.216746)99:0.0386552,((AMPQE:0.385945,TRIAD:0.338229)100:0.085158,STRPU:0.268804)99:0.0387121)100:0.0439324,(CAPI1:0.231904,(CRAGI:0.188275,LOTGI:0.190016)100:0.0628077)100:0.0563803)100:0.0618631)100:0.0796089,SCHMA:0.464769)100:0.101433,TRISP:0.394256)100:0.211913,CAEEL:0.240831);</t>
  </si>
  <si>
    <t>(4_nan:0.0681594852,((CIOIN:0.0691638772,CIOSA:0.0797370945)100:0.2516655944,(((((((PRIPA:0.2094977357,CAEEL:0.2225694564)100:0.1999589696,TRISP:0.3609079717)100:0.0958297143,SCHMA:0.4343913593)100:0.0716752604,(((((MEGSC:0.1689179917,(DROMO:0.0513927674,DROME:0.0522826112)100:0.1022965513)100:0.0560749879,AEDAE:0.1414018964)100:0.0948687988,TRICA:0.1807125186)100:0.0334363317,ATTCE:0.1961609275)100:0.0389484417,ACYPI:0.2823942732)100:0.1009562706)100:0.0538713799,((CRAGI:0.1691920490,LOTGI:0.1748976372)100:0.0568930537,CAPI1:0.2132641977)100:0.0508328370)100:0.0392634149,((TRIAD:0.3174277417,AMPQE:0.3591600693)100:0.0781446757,STRPU:0.2460286960)71:0.0335188976)71:0.0356082418,BRAFL:0.1953989946)87:0.0404170252)100:0.0815382482,PETMA:0.1459680406);</t>
  </si>
  <si>
    <t>(MOUSE:0.095493,((CIOSA:0.0898832,CIOIN:0.0776625)100:0.27328,(((((((((MEGSC:0.185762,(DROME:0.0642253,DROMO:0.0629176)100:0.114446)100:0.0616248,AEDAE:0.160766)100:0.104027,TRICA:0.199723)100:0.0370481,ATTCE:0.217086)100:0.0441534,ACYPI:0.305492)100:0.111729,(((PRIPA:0.228075,CAEEL:0.240771)100:0.211901,TRISP:0.393917)100:0.101558,SCHMA:0.464452)100:0.0789204)100:0.0608421,(CAPI1:0.231626,(CRAGI:0.188225,LOTGI:0.189843)100:0.0628743)100:0.0567704)100:0.0441663,((AMPQE:0.385502,TRIAD:0.338148)100:0.0842954,STRPU:0.268879)86:0.0377126)87:0.0396751,BRAFL:0.213403)91:0.0433957)100:0.0855611,PETMA:0.165987);</t>
  </si>
  <si>
    <t>(5_nan:0.0950915604,((((CIOIN:0.0691002096,CIOSA:0.0797805751)100:0.2638920797,(AMPQE:0.3587399994,TRIAD:0.3170027852)100:0.0733651263)95:0.0435764231,(((SCHMA:0.4344770250,((PRIPA:0.2089194625,CAEEL:0.2229793828)100:0.1993488186,TRISP:0.3623647885)100:0.0959359816)100:0.0714707653,(ACYPI:0.2828538077,((((MEGSC:0.1696685076,(DROMO:0.0516469191,DROME:0.0522630654)100:0.1024552511)100:0.0562499781,AEDAE:0.1417867397)100:0.0953449845,TRICA:0.1814098843)100:0.0333456639,ATTCE:0.1970005139)100:0.0397030348)100:0.1010899108)100:0.0534302165,((LOTGI:0.1752642303,CRAGI:0.1696540141)100:0.0572078770,CAPI1:0.2133259414)100:0.0512984167)100:0.0385656895)95:0.0380622300,STRPU:0.2482990924)93:0.0246599965,BRAFL:0.1678552272);</t>
  </si>
  <si>
    <t>(CIOIN:0.0774365,(((((((PRIPA:0.228011,CAEEL:0.24077)100:0.211696,TRISP:0.394036)100:0.101719,SCHMA:0.464132)100:0.0784686,(((((MEGSC:0.18565,(DROME:0.0642435,DROMO:0.0628962)100:0.114544)100:0.0615542,AEDAE:0.160758)100:0.104013,TRICA:0.199713)100:0.037094,ATTCE:0.216938)100:0.0445659,ACYPI:0.305017)100:0.111599)100:0.0597274,(CAPI1:0.231522,(CRAGI:0.188114,LOTGI:0.189708)100:0.0627163)100:0.0571321)100:0.0428604,((MOUSE:0.140942,BRAFL:0.178395)100:0.0345734,STRPU:0.272495)100:0.040033)100:0.0479669,(AMPQE:0.383525,TRIAD:0.337124)100:0.0789106)100:0.282885,CIOSA:0.0898835);</t>
  </si>
  <si>
    <t>(CIOIN:0.0697042350,(((((((TRISP:0.3630501158,(PRIPA:0.2108777370,CAEEL:0.2229647418)100:0.2000692882)100:0.0961295485,SCHMA:0.4362812652)100:0.0702086554,(ACYPI:0.2826127737,(((((DROMO:0.0518169909,DROME:0.0526903570)100:0.1023167950,MEGSC:0.1686144831)100:0.0566070474,AEDAE:0.1421217855)100:0.0955719475,TRICA:0.1814857610)100:0.0335024808,ATTCE:0.1972567616)100:0.0404145646)100:0.1015087810)100:0.0485503175,(CAPI1:0.2129445171,(LOTGI:0.1751631960,CRAGI:0.1705475941)100:0.0579014427)100:0.0555470823)100:0.0396036249,STRPU:0.2613438766)47:0.0345028213,(TRIAD:0.3184711455,AMPQE:0.3584540276)100:0.0717872895)51:0.0300524207,6_nan:0.0890776500)100:0.2357488324,CIOSA:0.0801309081);</t>
  </si>
  <si>
    <t>(PRIPA:0.228287,(((((((CIOIN:0.0775302,CIOSA:0.0897077)100:0.28232,(AMPQE:0.38225,TRIAD:0.337347)100:0.0769289)60:0.0389446,(MOUSE:0.136308,STRPU:0.257938)60:0.0290129)100:0.0434432,(CAPI1:0.230274,(CRAGI:0.188326,LOTGI:0.189059)100:0.0632272)100:0.0612506)100:0.0544621,(((((MEGSC:0.185633,(DROME:0.064294,DROMO:0.0628425)100:0.114583)100:0.0614198,AEDAE:0.160846)100:0.10394,TRICA:0.199737)100:0.0371618,ATTCE:0.216548)100:0.0452752,ACYPI:0.303991)100:0.11211)100:0.0765733,SCHMA:0.463989)100:0.101698,TRISP:0.394104)100:0.211408,CAEEL:0.24043);</t>
  </si>
  <si>
    <t>(0_nan:0.0240090159,(((((((((((((((DROMO:0.0516962235,DROME:0.0525779151)100:0.1018102935,MEGSC:0.1667574330)100:0.0558683227,AEDAE:0.1415145154)100:0.0950467325,TRICA:0.1798039965)100:0.0333145941,ATTCE:0.1964778170)100:0.0392112834,ACYPI:0.2790483922)100:0.1006375238,((TRISP:0.3475792832,(CAEEL:0.2137921412,PRIPA:0.2030908148)100:0.1940777148)100:0.0922233240,SCHMA:0.4171768799)100:0.0704975184)100:0.0560271420,((CRAGI:0.1693155710,LOTGI:0.1738091035)100:0.0561024213,CAPI1:0.2122588971)100:0.0505043709)100:0.0387276417,((TRIAD:0.3113953821,AMPQE:0.3541742331)100:0.0776590724,STRPU:0.2439732042)97:0.0358395465)97:0.0336023114,BRAFL:0.1984149204)100:0.0388995934,(CIOIN:0.0692926120,CIOSA:0.0795349732)100:0.2696496879)100:0.0848755601,PETMA:0.1655164988)100:0.0669327868,XENTR:0.0934241380)100:0.0261014760,(ANOCA:0.0622067290,CHICK:0.0475784274)100:0.0160454380)100:0.0507002085,((((PONAB:0.0074065253,HUMAN:0.0032001498)100:0.0004924335,NOMLE:0.0111583399)100:0.0106773256,OTOGA:0.0275728627)100:0.0058813735,CAVPO:0.0295762012)100:0.0054080255)100:0.0175442985,RATNO:0.0094473655);</t>
  </si>
  <si>
    <t>(MOUSE:0.0390074,(((XENTR:0.106373,(((((((((((MEGSC:0.18574,(DROME:0.0642051,DROMO:0.0629532)100:0.114526)100:0.0616349,AEDAE:0.160774)100:0.104077,TRICA:0.199852)100:0.0368904,ATTCE:0.217312)100:0.0439213,ACYPI:0.306096)100:0.111643,(((PRIPA:0.228165,CAEEL:0.240745)100:0.211917,TRISP:0.39445)100:0.101599,SCHMA:0.465075)100:0.0798891)100:0.0623888,(CAPI1:0.232293,(CRAGI:0.188569,LOTGI:0.189986)100:0.0625063)100:0.0563586)100:0.0439193,((AMPQE:0.386384,TRIAD:0.338262)100:0.0853926,STRPU:0.269214)98:0.0392162)98:0.0380846,BRAFL:0.218618)100:0.0433546,(CIOIN:0.0777495,CIOSA:0.090147)100:0.293349)100:0.09561,PETMA:0.187229)100:0.0762624)100:0.0306858,(ANOCA:0.0725275,CHICK:0.0556975)100:0.0191987)100:0.0590584,(CAVPO:0.0352718,(((HUMAN:0.00408072,PONAB:0.00835849)100:0.00058121,NOMLE:0.0128424)100:0.0131365,OTOGA:0.0317608)100:0.00706001)100:0.00672487)100:0.0197275,RATNO:0.01211);</t>
  </si>
  <si>
    <t>(1_nan:0.0370900768,((((((((((TRISP:0.3554910746,(CAEEL:0.2149454003,PRIPA:0.2043796587)100:0.1949362971)100:0.0930420828,SCHMA:0.4186127968)100:0.0707096631,((((((DROMO:0.0512087161,DROME:0.0519916150)100:0.1014443249,MEGSC:0.1679552550)100:0.0557102770,AEDAE:0.1399837752)100:0.0946174146,TRICA:0.1778829570)100:0.0332738656,ATTCE:0.1955049529)100:0.0390973398,ACYPI:0.2783135083)100:0.1005324565)100:0.0554553884,((LOTGI:0.1728754811,CRAGI:0.1674986808)100:0.0560727454,CAPI1:0.2112092767)100:0.0501918694)100:0.0386698870,((TRIAD:0.3112966910,AMPQE:0.3533461251)100:0.0772802653,STRPU:0.2434017826)95:0.0354356561)95:0.0334174067,BRAFL:0.1970760889)100:0.0387385573,(CIOSA:0.0790187700,CIOIN:0.0686501386)100:0.2682055845)100:0.0844765006,PETMA:0.1652523213)100:0.0667221334,XENTR:0.0928058328)100:0.0259367834,(CHICK:0.0467626537,ANOCA:0.0611294874)100:0.0158511167)100:0.0457219994,((OTOGA:0.0273219715,(NOMLE:0.0115210143,(PONAB:0.0072464652,HUMAN:0.0030823833)100:0.0004600985)100:0.0104580247)100:0.0063314267,CAVPO:0.0281814012)100:0.0060292782);</t>
  </si>
  <si>
    <t>(MOUSE:0.0526736,(((((CIOSA:0.0901175,CIOIN:0.0777788)100:0.293367,(((((((((MEGSC:0.185745,(DROME:0.0642061,DROMO:0.0629504)100:0.114508)100:0.0616412,AEDAE:0.160783)100:0.104084,TRICA:0.199846)100:0.0368953,ATTCE:0.217303)100:0.0439266,ACYPI:0.306088)100:0.111643,(((PRIPA:0.228175,CAEEL:0.240727)100:0.21191,TRISP:0.394469)100:0.101582,SCHMA:0.465095)100:0.0798638)100:0.0623833,(CAPI1:0.232259,(CRAGI:0.188557,LOTGI:0.189986)100:0.062525)100:0.0563702)100:0.0438925,((AMPQE:0.386358,TRIAD:0.338309)100:0.0854104,STRPU:0.269188)98:0.039213)98:0.038038,BRAFL:0.218656)100:0.0433201)100:0.0956071,PETMA:0.187044)100:0.0761987,XENTR:0.10633)100:0.030685,(ANOCA:0.072485,CHICK:0.0556376)100:0.0191607)100:0.0544018,(CAVPO:0.0342627,(((HUMAN:0.00406615,PONAB:0.00834124)100:0.0005836,NOMLE:0.012853)100:0.0130281,OTOGA:0.0317095)100:0.00753545)100:0.00692978);</t>
  </si>
  <si>
    <t>(TRISP:0.3583450573,((((((TRIAD:0.3151575238,AMPQE:0.3576677323)100:0.0781121982,STRPU:0.2444799151)98:0.0352800079,(((PETMA:0.1654416866,(XENTR:0.0916992058,(2_nan:0.0589442227,(ANOCA:0.0583336666,CHICK:0.0475812889)100:0.0109069679)100:0.0216771414)100:0.0659272259)100:0.0837917554,(CIOSA:0.0792481464,CIOIN:0.0692788741)100:0.2696939803)100:0.0384477795,BRAFL:0.1978946465)98:0.0334787800)100:0.0385785452,(CAPI1:0.2125296969,(LOTGI:0.1739646804,CRAGI:0.1684575125)100:0.0562179840)100:0.0499078701)100:0.0544866957,(ACYPI:0.2804065672,(ATTCE:0.1957236943,((((DROME:0.0520619838,DROMO:0.0511831462)100:0.1012353104,MEGSC:0.1677877917)100:0.0559294922,AEDAE:0.1407231036)100:0.0942223213,TRICA:0.1794517007)100:0.0329257732)100:0.0389100932)100:0.1002049284)100:0.0715836701,SCHMA:0.4283973867)100:0.0951313018,(CAEEL:0.2197492659,PRIPA:0.2060172096)100:0.1967964370);</t>
  </si>
  <si>
    <t>(CIOIN:0.0778224,((((((((PRIPA:0.228092,CAEEL:0.2408)100:0.211977,TRISP:0.394207)100:0.10149,SCHMA:0.464904)100:0.0797751,(((((MEGSC:0.185723,(DROME:0.064198,DROMO:0.0629512)100:0.114496)100:0.0616339,AEDAE:0.160793)100:0.104077,TRICA:0.199833)100:0.0368558,ATTCE:0.217281)100:0.0439956,ACYPI:0.305955)100:0.111534)100:0.0622423,(CAPI1:0.232242,(CRAGI:0.188445,LOTGI:0.19001)100:0.0624611)100:0.0563858)100:0.0439918,((AMPQE:0.386205,TRIAD:0.338237)100:0.0852918,STRPU:0.269091)99:0.03913)99:0.0379889,BRAFL:0.218359)100:0.0432108,(((MOUSE:0.0774219,(ANOCA:0.0693667,CHICK:0.0559772)100:0.0131756)100:0.0256386,XENTR:0.105947)100:0.0757359,PETMA:0.186431)100:0.094958)100:0.292846,CIOSA:0.0900189);</t>
  </si>
  <si>
    <t>(3_nan:0.0515956801,((((((TRIAD:0.3172720257,AMPQE:0.3593890261)100:0.0788296590,STRPU:0.2457952795)97:0.0349629589,((((TRISP:0.3610884753,(CAEEL:0.2217501788,PRIPA:0.2108664192)100:0.1988976351)100:0.0946543162,SCHMA:0.4330460714)100:0.0726132642,(((((MEGSC:0.1695285925,(DROMO:0.0515158196,DROME:0.0521556322)100:0.1021591075)100:0.0560852932,AEDAE:0.1415436639)100:0.0948014079,TRICA:0.1806636924)100:0.0334391665,ATTCE:0.1966766767)100:0.0389653178,ACYPI:0.2823185668)100:0.1004484457)100:0.0546838343,((CRAGI:0.1692807394,LOTGI:0.1751262731)100:0.0568191796,CAPI1:0.2131618658)100:0.0503132913)100:0.0390439716)97:0.0338940200,BRAFL:0.1970202991)100:0.0393010818,(CIOIN:0.0695745188,CIOSA:0.0802424267)100:0.2656469358)100:0.0847849762,PETMA:0.1618678178)100:0.0655951607,XENTR:0.0812137860);</t>
  </si>
  <si>
    <t>(MOUSE:0.073494,XENTR:0.097996,(((((((((PRIPA:0.228043,CAEEL:0.24081)100:0.211938,TRISP:0.39423)100:0.101458,SCHMA:0.46473)100:0.0796104,(((((MEGSC:0.185708,(DROME:0.0642141,DROMO:0.0629293)100:0.1145)100:0.0616758,AEDAE:0.160707)100:0.104141,TRICA:0.199685)100:0.0369035,ATTCE:0.217127)100:0.0440931,ACYPI:0.305773)100:0.111381)100:0.0619112,(CAPI1:0.231982,(CRAGI:0.188255,LOTGI:0.190014)100:0.0627745)100:0.0563408)100:0.0439012,((AMPQE:0.385968,TRIAD:0.338199)100:0.0851211,STRPU:0.268821)100:0.0388015)100:0.038712,BRAFL:0.216657)100:0.043429,(CIOIN:0.077624,CIOSA:0.090137)100:0.287618)100:0.0950826,PETMA:0.17941)100:0.066901);</t>
  </si>
  <si>
    <t>(DROMO:0.0514028144,(((((((((((4_nan:0.0725781569,PETMA:0.1438214505)100:0.0841887833,(CIOSA:0.0800226534,CIOIN:0.0691267766)100:0.2524499646)90:0.0402502874,BRAFL:0.1949308338)83:0.0358440890,((AMPQE:0.3587819911,TRIAD:0.3172272901)100:0.0779683659,STRPU:0.2460510055)82:0.0338091631)100:0.0392603085,(CAPI1:0.2130433081,(CRAGI:0.1693748899,LOTGI:0.1749307901)100:0.0570561000)100:0.0508777138)100:0.0540578653,((TRISP:0.3612011912,(CAEEL:0.2221694301,PRIPA:0.2091785362)100:0.1994348914)100:0.0956398125,SCHMA:0.4344365570)100:0.0720145243)100:0.1011993073,ACYPI:0.2819598739)100:0.0387784349,ATTCE:0.1959159371)100:0.0333525157,TRICA:0.1807577348)100:0.0948235482,AEDAE:0.1414242044)100:0.0560676159,MEGSC:0.1682857716)100:0.1024176272,DROME:0.0521316904);</t>
  </si>
  <si>
    <t>(PRIPA:0.228065,((((((((MEGSC:0.185741,(DROME:0.0642336,DROMO:0.0629104)100:0.114442)100:0.0616285,AEDAE:0.160767)100:0.104035,TRICA:0.199724)100:0.0370596,ATTCE:0.217057)100:0.0441925,ACYPI:0.30549)100:0.11169,(((((CIOIN:0.0775481,CIOSA:0.0900043)100:0.274769,(MOUSE:0.0990709,PETMA:0.164789)100:0.0878877)91:0.0431021,BRAFL:0.213265)90:0.0398811,((AMPQE:0.38545,TRIAD:0.338188)100:0.0843404,STRPU:0.268807)90:0.0379153)100:0.0440145,(CAPI1:0.231671,(CRAGI:0.18821,LOTGI:0.189858)100:0.0628845)100:0.0566502)100:0.0609255)100:0.078957,SCHMA:0.464356)100:0.101559,TRISP:0.393923)100:0.211926,CAEEL:0.240769);</t>
  </si>
  <si>
    <t>(TRIAD:0.3166303811,((((5_nan:0.1065543364,BRAFL:0.1594941178)100:0.0339207485,STRPU:0.2486329256)100:0.0374243759,((((TRISP:0.3618368147,(CAEEL:0.2227033486,PRIPA:0.2098421225)100:0.1989539151)100:0.0959924460,SCHMA:0.4346297449)100:0.0716009855,(((((MEGSC:0.1683176365,(DROMO:0.0515220613,DROME:0.0520347734)100:0.1023448045)100:0.0564474235,AEDAE:0.1417703342)100:0.0952231883,TRICA:0.1812821385)100:0.0333181006,ATTCE:0.1965805909)100:0.0396533217,ACYPI:0.2823935488)100:0.1011175342)100:0.0533362670,((CRAGI:0.1698630820,LOTGI:0.1750905790)100:0.0571384798,CAPI1:0.2130193566)100:0.0513038577)100:0.0385487528)100:0.0436476238,(CIOIN:0.0690597253,CIOSA:0.0799637952)100:0.2635415277)100:0.0733082314,AMPQE:0.3583140485);</t>
  </si>
  <si>
    <t>(PRIPA:0.227978,(((((((MOUSE:0.147207,BRAFL:0.17632)100:0.0391028,STRPU:0.273876)100:0.038531,((CIOSA:0.0900006,CIOIN:0.0773157)100:0.282787,(AMPQE:0.383544,TRIAD:0.337117)100:0.0789852)100:0.0482798)100:0.0426795,(CAPI1:0.231702,(CRAGI:0.188043,LOTGI:0.189762)100:0.0626306)100:0.0570117)100:0.059855,(((((MEGSC:0.185643,(DROME:0.0642484,DROMO:0.062891)100:0.114537)100:0.0615562,AEDAE:0.160769)100:0.104001,TRICA:0.199746)100:0.0370921,ATTCE:0.216893)100:0.0445825,ACYPI:0.305053)100:0.111536)100:0.0785468,SCHMA:0.464071)100:0.101671,TRISP:0.393996)100:0.211766,CAEEL:0.240783);</t>
  </si>
  <si>
    <t>(TRIAD:0.3183266183,((((((TRISP:0.3624260832,(PRIPA:0.2108485759,CAEEL:0.2226454392)100:0.1997296974)100:0.0963053832,SCHMA:0.4359250324)100:0.0703382395,(((((MEGSC:0.1682535649,(DROME:0.0524865125,DROMO:0.0516831059)100:0.1021485627)100:0.0567551468,AEDAE:0.1419398080)100:0.0953262416,TRICA:0.1812283372)100:0.0334400980,ATTCE:0.1968060591)100:0.0403246771,ACYPI:0.2823690554)100:0.1014998161)100:0.0485584030,((LOTGI:0.1748932741,CRAGI:0.1706779944)100:0.0578433169,CAPI1:0.2126795695)100:0.0554920760)100:0.0391172987,STRPU:0.2612050296)94:0.0339770451,(6_nan:0.1003585316,(CIOIN:0.0696674646,CIOSA:0.0802916586)100:0.2323041574)97:0.0344798656)100:0.0723658807,AMPQE:0.3581140357);</t>
  </si>
  <si>
    <t>(CIOSA:0.0898467,(MOUSE:0.142406,(((((((((MEGSC:0.185606,(DROME:0.0642791,DROMO:0.0628567)100:0.114563)100:0.0614323,AEDAE:0.160866)100:0.103937,TRICA:0.19974)100:0.0371466,ATTCE:0.216515)100:0.0453226,ACYPI:0.304044)100:0.112029,(((PRIPA:0.228285,CAEEL:0.240409)100:0.211496,TRISP:0.394037)100:0.10172,SCHMA:0.463899)100:0.0766284)100:0.0546039,(CAPI1:0.230615,(CRAGI:0.188218,LOTGI:0.18921)100:0.0629783)100:0.0611101)100:0.0426976,STRPU:0.284997)38:0.0338166,(AMPQE:0.382857,TRIAD:0.337455)100:0.0807813)69:0.0358153)100:0.255033,CIOIN:0.0773023);</t>
  </si>
  <si>
    <t>(0_nan:0.0235230881,(((((((((((((((DROMO:0.0517456736,DROME:0.0527270337)100:0.1015594529,MEGSC:0.1666856619)100:0.0561426589,AEDAE:0.1418297738)100:0.0951922426,TRICA:0.1793704615)100:0.0334073097,ATTCE:0.1969191687)100:0.0393290505,ACYPI:0.2789069943)100:0.1008050100,((TRISP:0.3506808292,(CAEEL:0.2145215083,PRIPA:0.2036479969)100:0.1946077846)100:0.0922553868,SCHMA:0.4190735984)100:0.0708302044)100:0.0558344156,((CRAGI:0.1690031402,LOTGI:0.1738391030)100:0.0560282646,CAPI1:0.2124190218)100:0.0505899833)100:0.0387416435,((AMPQE:0.3547525464,TRIAD:0.3116332263)100:0.0780145870,STRPU:0.2441891097)97:0.0360116870)97:0.0336418699,BRAFL:0.1984593099)100:0.0390527866,(CIOSA:0.0797122238,CIOIN:0.0694160486)100:0.2697767990)100:0.0847552480,PETMA:0.1662614614)100:0.0672485173,XENTR:0.0940189841)100:0.0260587907,(ANOCA:0.0625438282,CHICK:0.0477775767)100:0.0161964190)100:0.0508883022,((OTOGA:0.0275926722,((PONAB:0.0073876551,HUMAN:0.0031545334)100:0.0004819151,NOMLE:0.0112647414)100:0.0106869531)100:0.0059022809,CAVPO:0.0294662691)100:0.0054319829)100:0.0177992376,RATNO:0.0091202657);</t>
  </si>
  <si>
    <t>(MOUSE:0.0353149,((((((CIOIN:0.0777452,CIOSA:0.0901517)100:0.293349,(((((((((MEGSC:0.185741,(DROME:0.0642046,DROMO:0.062953)100:0.114524)100:0.061634,AEDAE:0.160775)100:0.104077,TRICA:0.199854)100:0.0368871,ATTCE:0.217315)100:0.0439196,ACYPI:0.3061)100:0.111639,(((PRIPA:0.228166,CAEEL:0.240745)100:0.211919,TRISP:0.394449)100:0.101597,SCHMA:0.465078)100:0.0798926)100:0.0623849,(CAPI1:0.232293,(CRAGI:0.188566,LOTGI:0.189988)100:0.0625075)100:0.0563626)100:0.0439172,((AMPQE:0.38638,TRIAD:0.338264)100:0.0853925,STRPU:0.269214)98:0.039217)98:0.0380787,BRAFL:0.218619)100:0.04336)100:0.0956129,PETMA:0.18724)100:0.0762788,XENTR:0.106365)100:0.030709,(ANOCA:0.0725317,CHICK:0.0556925)100:0.0191858)100:0.0590381,(CAVPO:0.0352842,(((HUMAN:0.00407937,PONAB:0.00835877)100:0.00058404,NOMLE:0.0128503)100:0.0131433,OTOGA:0.0317521)100:0.00707675)100:0.00671336)100:0.0200592,RATNO:0.0117805);</t>
  </si>
  <si>
    <t>(XENTR:0.0933641206,((1_nan:0.0359579005,((((HUMAN:0.0030776014,PONAB:0.0072005624)100:0.0004647284,NOMLE:0.0116094736)100:0.0105636230,OTOGA:0.0275786516)100:0.0063832744,CAVPO:0.0283143065)100:0.0062578091)100:0.0464719735,(CHICK:0.0472458508,ANOCA:0.0617250455)100:0.0160400774)100:0.0260460770,(PETMA:0.1652998194,(((((TRIAD:0.3122533789,AMPQE:0.3536193408)100:0.0774284752,STRPU:0.2442216466)93:0.0356640452,((((TRISP:0.3571968968,(PRIPA:0.2045167418,CAEEL:0.2164915621)100:0.1954699989)100:0.0929011412,SCHMA:0.4181122086)100:0.0709990589,((((((DROME:0.0525001518,DROMO:0.0515389612)100:0.1017241634,MEGSC:0.1668878157)100:0.0560243345,AEDAE:0.1409065966)100:0.0946785899,TRICA:0.1783031557)100:0.0333681345,ATTCE:0.1965345546)100:0.0392645364,ACYPI:0.2789010872)100:0.1008950127)100:0.0557248962,(CAPI1:0.2120533277,(LOTGI:0.1735585404,CRAGI:0.1682967632)100:0.0559758706)100:0.0504787616)100:0.0387092317)93:0.0334846931,BRAFL:0.1976044242)100:0.0388314836,(CIOSA:0.0798262081,CIOIN:0.0693228061)100:0.2692349677)100:0.0845761631)100:0.0668318983);</t>
  </si>
  <si>
    <t>(CIOSA:0.0901192,(((XENTR:0.106378,((MOUSE:0.0499321,(CAVPO:0.0343089,(((HUMAN:0.00406289,PONAB:0.00834867)100:0.00058255,NOMLE:0.0128592)100:0.0129816,OTOGA:0.0317642)100:0.00752136)100:0.00711854)100:0.054401,(ANOCA:0.0725016,CHICK:0.0556227)100:0.0191843)100:0.0306231)100:0.0761799,PETMA:0.187051)100:0.0956242,(((((((PRIPA:0.228163,CAEEL:0.240737)100:0.211915,TRISP:0.394467)100:0.101589,SCHMA:0.465083)100:0.0798673,(((((MEGSC:0.185745,(DROME:0.06421,DROMO:0.0629466)100:0.114513)100:0.0616335,AEDAE:0.160786)100:0.104083,TRICA:0.199853)100:0.0368923,ATTCE:0.217305)100:0.0439292,ACYPI:0.306082)100:0.111642)100:0.0623764,(CAPI1:0.232256,(CRAGI:0.188559,LOTGI:0.189982)100:0.0625276)100:0.0563733)100:0.0439034,((AMPQE:0.386367,TRIAD:0.338303)100:0.0854043,STRPU:0.269184)98:0.0392153)98:0.038011,BRAFL:0.218676)100:0.0433333)100:0.293364,CIOIN:0.0777776);</t>
  </si>
  <si>
    <t>(TRISP:0.3576465453,(((((((PETMA:0.1657743729,(XENTR:0.0916488927,(2_nan:0.0598990571,(ANOCA:0.0582299604,CHICK:0.0470423625)100:0.0118519478)100:0.0212911653)100:0.0661842366)100:0.0838127653,(CIOSA:0.0793144132,CIOIN:0.0690862252)100:0.2695469091)100:0.0386089076,BRAFL:0.1978916585)99:0.0334777258,((TRIAD:0.3149158587,AMPQE:0.3573626553)100:0.0784007612,STRPU:0.2442062115)99:0.0352941509)100:0.0385626734,(CAPI1:0.2127372998,(LOTGI:0.1740005666,CRAGI:0.1684878167)100:0.0559259613)100:0.0499317212)100:0.0545955200,(ACYPI:0.2801373124,(ATTCE:0.1958244182,((((DROME:0.0521190924,DROMO:0.0512387263)100:0.1010392619,MEGSC:0.1682321452)100:0.0557402247,AEDAE:0.1404225254)100:0.0942345140,TRICA:0.1793752686)100:0.0330341701)100:0.0387781662)100:0.1006230661)100:0.0716384928,SCHMA:0.4285376622)100:0.0947781629,(CAEEL:0.2199470042,PRIPA:0.2060514492)100:0.1967525908);</t>
  </si>
  <si>
    <t>(CIOIN:0.0778046,((((((((((MEGSC:0.185727,(DROME:0.0641935,DROMO:0.0629561)100:0.114486)100:0.061652,AEDAE:0.160782)100:0.104079,TRICA:0.199828)100:0.0368599,ATTCE:0.217277)100:0.0439811,ACYPI:0.305981)100:0.111548,(((PRIPA:0.228101,CAEEL:0.240788)100:0.211993,TRISP:0.394205)100:0.101477,SCHMA:0.46489)100:0.0797771)100:0.0622407,(CAPI1:0.23224,(CRAGI:0.18845,LOTGI:0.19)100:0.0624678)100:0.0563635)100:0.0439856,((AMPQE:0.386204,TRIAD:0.338254)100:0.0853011,STRPU:0.26905)99:0.0391804)99:0.0379948,BRAFL:0.218308)100:0.0432506,(((MOUSE:0.0794944,(ANOCA:0.0696142,CHICK:0.0558307)100:0.0137081)100:0.025486,XENTR:0.106132)100:0.075416,PETMA:0.186363)100:0.094956)100:0.292839,CIOSA:0.09003);</t>
  </si>
  <si>
    <t>(TRISP:0.3608156183,((((((TRIAD:0.3175227113,AMPQE:0.3597862245)100:0.0788090635,STRPU:0.2460211561)98:0.0350333148,(((PETMA:0.1618982382,(3_nan:0.0545640051,XENTR:0.0838108938)100:0.0631493880)100:0.0851219017,(CIOIN:0.0698881132,CIOSA:0.0802746245)100:0.2658843843)100:0.0394957290,BRAFL:0.1974902085)98:0.0339324630)100:0.0390654897,((CRAGI:0.1695478707,LOTGI:0.1751033149)100:0.0568761630,CAPI1:0.2131688364)100:0.0503564738)100:0.0546063054,(((((MEGSC:0.1697572069,(DROMO:0.0514778065,DROME:0.0522111298)100:0.1023746640)100:0.0559441024,AEDAE:0.1419596625)100:0.0948076500,TRICA:0.1808086712)100:0.0334944515,ATTCE:0.1965946277)100:0.0390158986,ACYPI:0.2825013642)100:0.1005688323)100:0.0723916374,SCHMA:0.4330075213)100:0.0946836864,(CAEEL:0.2217989876,PRIPA:0.2098106999)100:0.1988918995);</t>
  </si>
  <si>
    <t>(MOUSE:0.075427,(((CIOIN:0.0776645,CIOSA:0.0901011)100:0.287828,(((((((((MEGSC:0.185736,(DROME:0.0642078,DROMO:0.0629345)100:0.114478)100:0.0616944,AEDAE:0.160696)100:0.104126,TRICA:0.19971)100:0.0369035,ATTCE:0.217118)100:0.0440581,ACYPI:0.305812)100:0.111337,(((PRIPA:0.228087,CAEEL:0.240756)100:0.211962,TRISP:0.394257)100:0.101445,SCHMA:0.464694)100:0.0796574)100:0.0619418,(CAPI1:0.232001,(CRAGI:0.188293,LOTGI:0.18999)100:0.0627557)100:0.0563226)100:0.0439717,((AMPQE:0.386017,TRIAD:0.338155)100:0.0852078,STRPU:0.26871)99:0.0387977)99:0.0387505,BRAFL:0.216567)100:0.0433919)100:0.0946236,PETMA:0.179716)100:0.0652897,XENTR:0.100488);</t>
  </si>
  <si>
    <t>(4_nan:0.0775650603,(((((((TRISP:0.3603766365,(CAEEL:0.2220057850,PRIPA:0.2093164918)100:0.1994711374)100:0.0954978929,SCHMA:0.4335590031)100:0.0718548266,((((((DROMO:0.0511079026,DROME:0.0519805636)100:0.1021512276,MEGSC:0.1683291308)100:0.0558131557,AEDAE:0.1412934024)100:0.0948721742,TRICA:0.1804953598)100:0.0332779308,ATTCE:0.1955781206)100:0.0388296298,ACYPI:0.2815280801)100:0.1007753378)100:0.0538762956,((LOTGI:0.1744250569,CRAGI:0.1690243485)100:0.0568815506,CAPI1:0.2126098049)100:0.0507376619)100:0.0390622651,((AMPQE:0.3582001486,TRIAD:0.3167936408)100:0.0778879673,STRPU:0.2453294004)82:0.0336484353)82:0.0357537326,BRAFL:0.1947281694)91:0.0399453928,(CIOIN:0.0689673053,CIOSA:0.0797422031)100:0.2526944717)100:0.0855999912,PETMA:0.1416981959);</t>
  </si>
  <si>
    <t>(PRIPA:0.228108,((((((((MOUSE:0.101195,PETMA:0.165608)100:0.0882456,(CIOIN:0.0775515,CIOSA:0.090014)100:0.275353)90:0.0429348,BRAFL:0.213534)86:0.0395974,((AMPQE:0.385466,TRIAD:0.338232)100:0.0844468,STRPU:0.268677)86:0.0379423)100:0.0440445,(CAPI1:0.231683,(CRAGI:0.188152,LOTGI:0.189942)100:0.0628436)100:0.0565744)100:0.0610555,(((((MEGSC:0.185752,(DROME:0.064216,DROMO:0.0629274)100:0.114437)100:0.0616333,AEDAE:0.160756)100:0.104031,TRICA:0.199716)100:0.0370247,ATTCE:0.2171)100:0.0441602,ACYPI:0.30552)100:0.111654)100:0.0790177,SCHMA:0.464339)100:0.10159,TRISP:0.393879)100:0.211953,CAEEL:0.240717);</t>
  </si>
  <si>
    <t>(TRIAD:0.3163944675,((((5_nan:0.1113481905,BRAFL:0.1630109539)100:0.0310245506,STRPU:0.2486469931)100:0.0368284621,((((TRISP:0.3612539077,(CAEEL:0.2226041297,PRIPA:0.2096966555)100:0.1989376220)100:0.0954773307,SCHMA:0.4336120625)100:0.0714774312,(((((MEGSC:0.1681297583,(DROMO:0.0513086166,DROME:0.0520576500)100:0.1023780724)100:0.0560578623,AEDAE:0.1415886097)100:0.0950632047,TRICA:0.1811022389)100:0.0333241447,ATTCE:0.1961964777)100:0.0395320227,ACYPI:0.2821466913)100:0.1009271803)100:0.0531913505,((CRAGI:0.1694602540,LOTGI:0.1747222105)100:0.0569351207,CAPI1:0.2127672047)100:0.0511525260)100:0.0383523437)100:0.0438026625,(CIOIN:0.0689759889,CIOSA:0.0797070152)100:0.2628991018)100:0.0730750625,AMPQE:0.3580620241);</t>
  </si>
  <si>
    <t>(MEGSC:0.185652,(((((((((CIOSA:0.0899689,CIOIN:0.0773505)100:0.282773,(AMPQE:0.383626,TRIAD:0.33712)100:0.078998)100:0.0483091,((MOUSE:0.151911,BRAFL:0.178604)100:0.0376339,STRPU:0.27404)100:0.0385737)100:0.0426519,(CAPI1:0.231744,(CRAGI:0.187937,LOTGI:0.189901)100:0.0625588)100:0.0568979)100:0.0600195,(((PRIPA:0.227979,CAEEL:0.240784)100:0.211709,TRISP:0.394023)100:0.101728,SCHMA:0.464085)100:0.0786123)100:0.111507,ACYPI:0.305037)100:0.0445986,ATTCE:0.21696)100:0.0370397,TRICA:0.19973)100:0.103988,AEDAE:0.160751)100:0.0615706,(DROME:0.0642359,DROMO:0.0629029)100:0.114532);</t>
  </si>
  <si>
    <t>(6_nan:0.1052846729,((((((TRISP:0.3626000334,(PRIPA:0.2107792328,CAEEL:0.2225689932)100:0.1994572828)100:0.0960751016,SCHMA:0.4348392977)100:0.0700905453,(((((MEGSC:0.1685180896,(DROME:0.0523647948,DROMO:0.0516129793)100:0.1022458726)100:0.0564631017,AEDAE:0.1419036741)100:0.0952579742,TRICA:0.1810573980)100:0.0333954335,ATTCE:0.1966031378)100:0.0402156590,ACYPI:0.2822065937)100:0.1012846674)100:0.0485446099,((LOTGI:0.1746275054,CRAGI:0.1703660967)100:0.0577366533,CAPI1:0.2122263746)100:0.0553526382)100:0.0391441633,STRPU:0.2603964948)91:0.0336592188,(TRIAD:0.3176000391,AMPQE:0.3578395453)100:0.0722379607)99:0.0347843635,(CIOIN:0.0695858527,CIOSA:0.0798861429)100:0.2317837991);</t>
  </si>
  <si>
    <t>(MEGSC:0.185608,(((((((((MOUSE:0.144105,(CIOSA:0.0897351,CIOIN:0.0774722)100:0.255992)59:0.0335845,STRPU:0.271642)45:0.0343119,(AMPQE:0.384175,TRIAD:0.339069)100:0.0899164)100:0.0449931,(CAPI1:0.230507,(CRAGI:0.18811,LOTGI:0.189293)100:0.063005)100:0.0617424)100:0.0539839,(((PRIPA:0.228343,CAEEL:0.240361)100:0.21155,TRISP:0.394068)100:0.10162,SCHMA:0.463946)100:0.0764678)100:0.112241,ACYPI:0.304009)100:0.0453299,ATTCE:0.216554)100:0.0371722,TRICA:0.199734)100:0.103923,AEDAE:0.160834)100:0.0614279,(DROME:0.0642972,DROMO:0.062841)100:0.114595);</t>
  </si>
  <si>
    <t>(0_nan:0.0235244983,((((PETMA:0.1661564223,(((((TRIAD:0.3121755919,AMPQE:0.3550336337)100:0.0780364630,STRPU:0.2442868477)97:0.0360256931,((((TRISP:0.3489449735,(PRIPA:0.2040488365,CAEEL:0.2143466465)100:0.1943808655)100:0.0923714914,SCHMA:0.4203992644)100:0.0712070316,((((AEDAE:0.1420686114,(MEGSC:0.1673133871,(DROMO:0.0518347362,DROME:0.0526519810)100:0.1022505113)100:0.0560266857)100:0.0953475492,TRICA:0.1791778709)100:0.0334769450,ATTCE:0.1973585991)100:0.0392974953,ACYPI:0.2792513589)100:0.1008336367)100:0.0560548282,((LOTGI:0.1739686679,CRAGI:0.1693017001)100:0.0562343140,CAPI1:0.2125262832)100:0.0507070410)100:0.0387533197)97:0.0335429635,BRAFL:0.1988734901)100:0.0390401408,(CIOSA:0.0797257885,CIOIN:0.0694819455)100:0.2700505624)100:0.0849192543)100:0.0670893210,XENTR:0.0940857504)100:0.0261745035,(ANOCA:0.0626353705,CHICK:0.0478894757)100:0.0162567368)100:0.0511130466,(CAVPO:0.0296650885,(((HUMAN:0.0032188385,PONAB:0.0073255563)100:0.0004962977,NOMLE:0.0113371065)100:0.0107930450,OTOGA:0.0277111143)100:0.0059115994)100:0.0054312844)100:0.0179490487,RATNO:0.0092043159);</t>
  </si>
  <si>
    <t>(MOUSE:0.0367461,((((((((((((PRIPA:0.228165,CAEEL:0.240747)100:0.211919,TRISP:0.39445)100:0.101598,SCHMA:0.465079)100:0.0798966,(((((MEGSC:0.185741,(DROME:0.0642035,DROMO:0.0629545)100:0.114526)100:0.0616349,AEDAE:0.160773)100:0.104089,TRICA:0.19984)100:0.0368743,ATTCE:0.21733)100:0.0439187,ACYPI:0.306099)100:0.111629)100:0.0623825,(CAPI1:0.232293,(CRAGI:0.188567,LOTGI:0.189986)100:0.0625075)100:0.0563631)100:0.0439089,((AMPQE:0.386382,TRIAD:0.338267)100:0.0853969,STRPU:0.269215)98:0.0392261)98:0.0380814,BRAFL:0.218621)100:0.0433515,(CIOSA:0.0901503,CIOIN:0.0777474)100:0.293355)100:0.0956016,PETMA:0.187237)100:0.0762808,XENTR:0.106376)100:0.0307067,(ANOCA:0.0725344,CHICK:0.0556932)100:0.0191839)100:0.0591033,(CAVPO:0.0352301,(((HUMAN:0.00408331,PONAB:0.00835903)100:0.00058584,NOMLE:0.0128352)100:0.0131495,OTOGA:0.0317517)100:0.00710365)100:0.00670772)100:0.019987,RATNO:0.0119161);</t>
  </si>
  <si>
    <t>(PETMA:0.1660018270,(((1_nan:0.0371144044,((((HUMAN:0.0031291826,PONAB:0.0072752383)100:0.0004772793,NOMLE:0.0115851644)100:0.0105519676,OTOGA:0.0275579391)100:0.0063314225,CAVPO:0.0284723168)100:0.0062645566)100:0.0462784092,(CHICK:0.0471105736,ANOCA:0.0616262683)100:0.0159341987)100:0.0259777582,XENTR:0.0931947549)100:0.0666447163,(((((TRIAD:0.3115971766,AMPQE:0.3529716592)100:0.0774185223,STRPU:0.2433748074)94:0.0355953929,((((TRISP:0.3542168166,(PRIPA:0.2044720769,CAEEL:0.2156572627)100:0.1947792648)100:0.0926794410,SCHMA:0.4198277759)100:0.0708639530,((((((DROME:0.0520601101,DROMO:0.0512930344)100:0.1013809134,MEGSC:0.1676250527)100:0.0555789303,AEDAE:0.1401001531)100:0.0947259032,TRICA:0.1770628235)100:0.0333678156,ATTCE:0.1958420345)100:0.0391338272,ACYPI:0.2781327983)100:0.1005942439)100:0.0555152601,(CAPI1:0.2112010379,(LOTGI:0.1727631738,CRAGI:0.1675703436)100:0.0559911300)100:0.0503880631)100:0.0385926965)94:0.0332870853,BRAFL:0.1974390429)100:0.0386849534,(CIOSA:0.0792956102,CIOIN:0.0689555996)100:0.2684447185)100:0.0844042313);</t>
  </si>
  <si>
    <t>(CIOIN:0.0777858,((((((((PRIPA:0.228174,CAEEL:0.24073)100:0.211909,TRISP:0.394465)100:0.101582,SCHMA:0.4651)100:0.0798678,(((((MEGSC:0.185742,(DROME:0.0642087,DROMO:0.0629485)100:0.114513)100:0.0616365,AEDAE:0.160786)100:0.104096,TRICA:0.199837)100:0.0368789,ATTCE:0.217323)100:0.043928,ACYPI:0.306085)100:0.111636)100:0.0623725,(CAPI1:0.232263,(CRAGI:0.188561,LOTGI:0.18998)100:0.0625254)100:0.056375)100:0.0439013,((AMPQE:0.386367,TRIAD:0.3383)100:0.0854156,STRPU:0.269189)98:0.0392144)98:0.0380291,BRAFL:0.218651)100:0.0433216,((XENTR:0.106398,((MOUSE:0.0508866,(CAVPO:0.0342202,(((HUMAN:0.00406153,PONAB:0.00834841)100:0.00059107,NOMLE:0.0128438)100:0.0130771,OTOGA:0.0316701)100:0.00758001)100:0.00733967)100:0.0543851,(ANOCA:0.0725156,CHICK:0.055608)100:0.0191385)100:0.0307175)100:0.0761679,PETMA:0.187054)100:0.0955807)100:0.293363,CIOSA:0.090111);</t>
  </si>
  <si>
    <t>(TRISP:0.3596520062,((((((((DROMO:0.0512467575,DROME:0.0521384252)100:0.1016913856,MEGSC:0.1677914098)100:0.0559387028,AEDAE:0.1409342180)100:0.0945163167,TRICA:0.1801652147)100:0.0330194644,ATTCE:0.1964721247)100:0.0388263899,ACYPI:0.2812297907)100:0.1007581418,(((((((2_nan:0.0616087189,(CHICK:0.0472342873,ANOCA:0.0590020495)100:0.0119146304)100:0.0214374671,XENTR:0.0923563575)100:0.0662992483,PETMA:0.1662284117)100:0.0840064397,(CIOIN:0.0694840626,CIOSA:0.0795682134)100:0.2700690208)100:0.0386689874,BRAFL:0.1983365689)99:0.0335482374,((TRIAD:0.3156754827,AMPQE:0.3585875585)100:0.0783500920,STRPU:0.2452720485)99:0.0353655757)100:0.0386384413,((CRAGI:0.1689489083,LOTGI:0.1743560915)100:0.0561252630,CAPI1:0.2131525499)100:0.0500384794)100:0.0545349136)100:0.0716850167,SCHMA:0.4299134698)100:0.0953830730,(CAEEL:0.2202888833,PRIPA:0.2060986692)100:0.1970615754);</t>
  </si>
  <si>
    <t>(CIOIN:0.0778209,((((((((PRIPA:0.228114,CAEEL:0.240772)100:0.212004,TRISP:0.394214)100:0.101491,SCHMA:0.464907)100:0.0797832,(((((MEGSC:0.185724,(DROME:0.0641983,DROMO:0.0629522)100:0.114492)100:0.0616465,AEDAE:0.160777)100:0.104094,TRICA:0.199814)100:0.0368537,ATTCE:0.217285)100:0.043977,ACYPI:0.305967)100:0.111528)100:0.0622286,(CAPI1:0.23225,(CRAGI:0.188457,LOTGI:0.189987)100:0.0624716)100:0.0563694)100:0.0439795,((AMPQE:0.386216,TRIAD:0.338246)100:0.0853059,STRPU:0.26905)99:0.0391606)99:0.0380148,BRAFL:0.218329)100:0.0431472,((XENTR:0.10622,(MOUSE:0.0817425,(ANOCA:0.0697805,CHICK:0.0558162)100:0.0141621)100:0.0254136)100:0.0751352,PETMA:0.186155)100:0.0952929)100:0.292897,CIOSA:0.0900171);</t>
  </si>
  <si>
    <t>(3_nan:0.0562499705,((((((((TRISP:0.3598297896,(CAEEL:0.2219820731,PRIPA:0.2108108119)100:0.1991562514)100:0.0947825018,SCHMA:0.4317257786)100:0.0726053917,(((((MEGSC:0.1694631879,(DROMO:0.0513783134,DROME:0.0520107230)100:0.1020913575)100:0.0560535568,AEDAE:0.1413958820)100:0.0948222485,TRICA:0.1803489402)100:0.0333535316,ATTCE:0.1959643535)100:0.0389600782,ACYPI:0.2819067820)100:0.1004934988)100:0.0546190621,((CRAGI:0.1692062898,LOTGI:0.1748212859)100:0.0568327035,CAPI1:0.2131090365)100:0.0501259874)100:0.0389960485,((TRIAD:0.3174987140,AMPQE:0.3591861687)100:0.0786829471,STRPU:0.2460184791)98:0.0349501568)98:0.0338243717,BRAFL:0.1973901016)100:0.0392456661,(CIOIN:0.0694894689,CIOSA:0.0798819907)100:0.2656872794)100:0.0854573869,PETMA:0.1616617691)100:0.0628805286,XENTR:0.0844167452);</t>
  </si>
  <si>
    <t>(XENTR:0.0995418,(((((((((PRIPA:0.228079,CAEEL:0.240769)100:0.211953,TRISP:0.394236)100:0.101472,SCHMA:0.464685)100:0.079592,(((((MEGSC:0.185726,(DROME:0.0642145,DROMO:0.0629284)100:0.114479)100:0.0617038,AEDAE:0.160688)100:0.104153,TRICA:0.19968)100:0.0368979,ATTCE:0.217135)100:0.0440961,ACYPI:0.30578)100:0.111366)100:0.061966,(CAPI1:0.231994,(CRAGI:0.188314,LOTGI:0.189961)100:0.0627591)100:0.0563136)100:0.043888,((AMPQE:0.386023,TRIAD:0.338165)100:0.0852053,STRPU:0.268797)100:0.0387794)100:0.0387513,BRAFL:0.216621)100:0.04345,(CIOSA:0.090127,CIOIN:0.0776472)100:0.28788)100:0.0948175,PETMA:0.179348)100:0.0668837,MOUSE:0.0774309);</t>
  </si>
  <si>
    <t>(4_nan:0.0797467977,(((((((TRISP:0.3603896356,(CAEEL:0.2219219518,PRIPA:0.2095386562)100:0.1991986420)100:0.0954612618,SCHMA:0.4335759105)100:0.0721463945,((((((DROMO:0.0510573395,DROME:0.0519377482)100:0.1021094625,MEGSC:0.1673414530)100:0.0560011320,AEDAE:0.1413598239)100:0.0947589241,TRICA:0.1802216673)100:0.0334502541,ATTCE:0.1951606067)100:0.0387495141,ACYPI:0.2811020542)100:0.1007771608)100:0.0539034520,((LOTGI:0.1742239611,CRAGI:0.1690147679)100:0.0569203064,CAPI1:0.2124863060)100:0.0507628589)100:0.0391445594,((AMPQE:0.3581898493,TRIAD:0.3169125635)100:0.0779157013,STRPU:0.2456590785)83:0.0337668157)83:0.0357786822,BRAFL:0.1947383289)88:0.0399011112,(CIOIN:0.0688118581,CIOSA:0.0796656918)100:0.2529858375)100:0.0841120321,PETMA:0.1444565327);</t>
  </si>
  <si>
    <t>(CIOSA:0.0900829,CIOIN:0.0774768,((((((((((MEGSC:0.185734,(DROME:0.0642233,DROMO:0.0629215)100:0.11446)100:0.0616405,AEDAE:0.160736)100:0.104047,TRICA:0.199694)100:0.0370318,ATTCE:0.217098)100:0.0441926,ACYPI:0.305517)100:0.11168,(((PRIPA:0.228119,CAEEL:0.240705)100:0.211976,TRISP:0.393865)100:0.101593,SCHMA:0.464349)100:0.0789767)100:0.0610521,(CAPI1:0.231746,(CRAGI:0.188138,LOTGI:0.189947)100:0.0628088)100:0.0565618)100:0.0438258,((AMPQE:0.385542,TRIAD:0.338147)100:0.0844755,STRPU:0.268789)94:0.0380292)94:0.0395782,BRAFL:0.213733)96:0.0428887,(MOUSE:0.105086,PETMA:0.163292)100:0.0906868)100:0.275697);</t>
  </si>
  <si>
    <t>(5_nan:0.1171103727,((((TRIAD:0.3163979480,AMPQE:0.3580640417)100:0.0730626388,(CIOIN:0.0688448580,CIOSA:0.0795393833)100:0.2627249343)100:0.0438391556,((((TRISP:0.3615654425,(CAEEL:0.2222584711,PRIPA:0.2097610337)100:0.1986363007)100:0.0953067404,SCHMA:0.4331087811)100:0.0716935324,(((((MEGSC:0.1674406623,(DROMO:0.0511816808,DROME:0.0518845349)100:0.1021704485)100:0.0560835545,AEDAE:0.1416507267)100:0.0950986094,TRICA:0.1807448294)100:0.0333339249,ATTCE:0.1957573544)100:0.0395253722,ACYPI:0.2816501067)100:0.1007128420)100:0.0532977990,((CRAGI:0.1692143537,LOTGI:0.1745708938)100:0.0568730611,CAPI1:0.2126736912)100:0.0512562245)100:0.0382888251)100:0.0364906815,STRPU:0.2488746324)100:0.0317779602,BRAFL:0.1625802042);</t>
  </si>
  <si>
    <t>(CIOSA:0.0899967,CIOIN:0.0773356,(((((((((MEGSC:0.185631,(DROME:0.0642412,DROMO:0.0628995)100:0.114535)100:0.0615719,AEDAE:0.160742)100:0.104013,TRICA:0.199691)100:0.0370286,ATTCE:0.216984)100:0.0445943,ACYPI:0.305076)100:0.111517,(((PRIPA:0.228006,CAEEL:0.240771)100:0.211746,TRISP:0.393995)100:0.101693,SCHMA:0.464073)100:0.0785765)100:0.0600591,(CAPI1:0.23183,(CRAGI:0.187941,LOTGI:0.189875)100:0.0625249)100:0.0569082)100:0.0426239,((MOUSE:0.160665,BRAFL:0.180814)100:0.0365851,STRPU:0.274544)100:0.0377778)100:0.0484014,(AMPQE:0.383728,TRIAD:0.33706)100:0.0790933)100:0.282664);</t>
  </si>
  <si>
    <t>(TRISP:0.3619521710,((((((6_nan:0.1095847028,(CIOIN:0.0694466202,CIOSA:0.0800278255)100:0.2330872559)87:0.0343689779,(AMPQE:0.3576706395,TRIAD:0.3174449063)100:0.0725879780)80:0.0334008218,STRPU:0.2606346469)100:0.0389882966,((CRAGI:0.1702212461,LOTGI:0.1747165925)100:0.0576019157,CAPI1:0.2121931091)100:0.0551629171)100:0.0487030666,((((((DROMO:0.0515341906,DROME:0.0524726152)100:0.1021343877,MEGSC:0.1673794435)100:0.0563160539,AEDAE:0.1419882612)100:0.0952017651,TRICA:0.1810886921)100:0.0334714744,ATTCE:0.1964040900)100:0.0401604298,ACYPI:0.2813461025)100:0.1013456137)100:0.0707196455,SCHMA:0.4342829442)100:0.0952049807,(PRIPA:0.2109250528,CAEEL:0.2222560165)100:0.1997303590);</t>
  </si>
  <si>
    <t>(MOUSE:0.156834,(((CIOSA:0.0898091,CIOIN:0.0774243)100:0.281804,(AMPQE:0.382529,TRIAD:0.337234)100:0.0776517)51:0.0403896,(((((((MEGSC:0.185607,(DROME:0.0642852,DROMO:0.0628508)100:0.11457)100:0.0614263,AEDAE:0.160838)100:0.103983,TRICA:0.199661)100:0.0371062,ATTCE:0.216579)100:0.0452152,ACYPI:0.304146)100:0.111951,(((PRIPA:0.228284,CAEEL:0.240389)100:0.211456,TRISP:0.394067)100:0.101656,SCHMA:0.46381)100:0.076974)100:0.054884,(CAPI1:0.230752,(CRAGI:0.188026,LOTGI:0.189377)100:0.0628524)100:0.0609264)100:0.0426753)51:0.0310295,STRPU:0.259102);</t>
  </si>
  <si>
    <t>(XENTR:0.0939045764,(((0_pac:0.0420555737,RATNO:0.0078130590)100:0.0187605874,(((NOMLE:0.0113571007,(PONAB:0.0071837069,HUMAN:0.0031442015)100:0.0004754957)100:0.0107511880,OTOGA:0.0277663498)100:0.0058708536,CAVPO:0.0294897161)100:0.0056691345)100:0.0509174563,(ANOCA:0.0622505851,CHICK:0.0480923462)100:0.0161850006)100:0.0263471475,(((CIOIN:0.0694407093,CIOSA:0.0795148415)100:0.2694008690,(((((((PRIPA:0.2053423926,CAEEL:0.2142427207)100:0.1946653871,TRISP:0.3523808551)100:0.0921397759,SCHMA:0.4178985156)100:0.0708546880,((((((DROME:0.0525171177,DROMO:0.0518032889)100:0.1017427274,MEGSC:0.1649195858)100:0.0558658365,AEDAE:0.1416015551)100:0.0952129599,TRICA:0.1787932033)100:0.0335121428,ATTCE:0.1969251437)100:0.0393664145,ACYPI:0.2791081773)100:0.1006505089)100:0.0560420713,(CAPI1:0.2122172399,(LOTGI:0.1737017694,CRAGI:0.1684899135)100:0.0562019808)100:0.0506905690)100:0.0387007430,((AMPQE:0.3536386829,TRIAD:0.3109152966)100:0.0778439305,STRPU:0.2444893121)95:0.0358004094)95:0.0335330987,BRAFL:0.1984127862)100:0.0389393488)100:0.0847852829,PETMA:0.1656531057)100:0.0672024193);</t>
  </si>
  <si>
    <t>(CIOSA:0.0901337,((((((((((MEGSC:0.185743,(DROME:0.0642027,DROMO:0.0629545)100:0.114546)100:0.0616229,AEDAE:0.160772)100:0.104069,TRICA:0.199859)100:0.0368904,ATTCE:0.217308)100:0.0439139,ACYPI:0.306099)100:0.111627,(((PRIPA:0.228168,CAEEL:0.24074)100:0.211924,TRISP:0.394452)100:0.101594,SCHMA:0.465094)100:0.0799049)100:0.0623966,(CAPI1:0.232296,(CRAGI:0.188566,LOTGI:0.189983)100:0.0624983)100:0.0563467)100:0.0439131,((AMPQE:0.386371,TRIAD:0.338269)100:0.0853925,STRPU:0.269211)98:0.0392272)98:0.0380674,BRAFL:0.21864)100:0.0433471,(((((MOUSE:0.0607986,RATNO:0.00911747)100:0.0221964,(CAVPO:0.0351966,(((HUMAN:0.00407598,PONAB:0.0083565)100:0.00058672,NOMLE:0.012845)100:0.0131609,OTOGA:0.0317228)100:0.00712705)100:0.00690552)100:0.0588258,(ANOCA:0.0725176,CHICK:0.0556916)100:0.0191429)100:0.030724,XENTR:0.106392)100:0.0762897,PETMA:0.187263)100:0.0955963)100:0.293357,CIOIN:0.0777629);</t>
  </si>
  <si>
    <t>(TRISP:0.3573157184,((((((((XENTR:0.0936449171,(((1_pac:0.0545090489,(OTOGA:0.0276125111,(NOMLE:0.0116541701,(PONAB:0.0070636122,HUMAN:0.0031670488)100:0.0004694975)100:0.0106643982)100:0.0040456337)50:0.0030207178,CAVPO:0.0277616080)100:0.0506527115,(CHICK:0.0474714957,ANOCA:0.0619026878)100:0.0161309707)100:0.0263868843)100:0.0666948642,PETMA:0.1663217228)100:0.0851313497,(CIOIN:0.0696533308,CIOSA:0.0797086627)100:0.2691429952)100:0.0387693560,BRAFL:0.1979013594)95:0.0334238139,((TRIAD:0.3125993663,AMPQE:0.3540289509)100:0.0777249639,STRPU:0.2451818631)95:0.0355988042)100:0.0386468651,((CRAGI:0.1681683584,LOTGI:0.1737743989)100:0.0561675010,CAPI1:0.2122706188)100:0.0505734170)100:0.0557740028,((((AEDAE:0.1410067792,((DROMO:0.0520158096,DROME:0.0523063760)100:0.1021663030,MEGSC:0.1673032127)100:0.0559054295)100:0.0948999874,TRICA:0.1777460770)100:0.0334577559,ATTCE:0.1967245312)100:0.0393786525,ACYPI:0.2805585235)100:0.1007647865)100:0.0706580493,SCHMA:0.4223881715)100:0.0942238682,(PRIPA:0.2059189172,CAEEL:0.2164011440)100:0.1948130883);</t>
  </si>
  <si>
    <t>(PRIPA:0.228185,((((((((CIOSA:0.0901127,CIOIN:0.0777798)100:0.293365,((XENTR:0.106309,(((MOUSE:0.0801788,(((HUMAN:0.00407767,PONAB:0.00832939)100:0.00058818,NOMLE:0.0128411)100:0.0131384,OTOGA:0.0315989)100:0.00443598)94:0.00412151,CAVPO:0.0331115)100:0.0589956,(ANOCA:0.0724921,CHICK:0.0556245)100:0.0191532)100:0.0307426)100:0.076231,PETMA:0.186955)100:0.0956616)100:0.0433173,BRAFL:0.218685)98:0.0380135,((AMPQE:0.386335,TRIAD:0.338309)100:0.0854243,STRPU:0.269166)98:0.0392161)100:0.0438809,(CAPI1:0.232263,(CRAGI:0.18856,LOTGI:0.189977)100:0.0625203)100:0.0563585)100:0.062401,(((((MEGSC:0.185749,(DROME:0.0642063,DROMO:0.0629494)100:0.114533)100:0.0616257,AEDAE:0.160784)100:0.104089,TRICA:0.199839)100:0.0368929,ATTCE:0.217296)100:0.0439237,ACYPI:0.306092)100:0.111624)100:0.079876,SCHMA:0.465096)100:0.101588,TRISP:0.394469)100:0.211914,CAEEL:0.240717);</t>
  </si>
  <si>
    <t>(XENTR:0.0915889918,(((((((SCHMA:0.4288581365,(TRISP:0.3588931171,(PRIPA:0.2064897938,CAEEL:0.2201995818)100:0.1969862579)100:0.0951971697)100:0.0719737151,((ATTCE:0.1955317631,((((DROME:0.0521353789,DROMO:0.0509578971)100:0.1015016098,MEGSC:0.1680242469)100:0.0558501012,AEDAE:0.1407975656)100:0.0943595063,TRICA:0.1791986391)100:0.0328132631)100:0.0388915662,ACYPI:0.2810646404)100:0.1004506506)100:0.0544444104,((CRAGI:0.1686452525,LOTGI:0.1739249627)100:0.0560037011,CAPI1:0.2123929733)100:0.0499819984)100:0.0386230697,((AMPQE:0.3576270272,TRIAD:0.3157221229)100:0.0782293900,STRPU:0.2449169522)99:0.0353696880)99:0.0334402445,BRAFL:0.1979680974)100:0.0385910319,(CIOIN:0.0691932297,CIOSA:0.0791648275)100:0.2703038780)100:0.0838523565,PETMA:0.1664580795)100:0.0659446193,((2_pac:0.0742684617,CHICK:0.0367295326)100:0.0114711254,ANOCA:0.0580205750)100:0.0300964195);</t>
  </si>
  <si>
    <t>(CIOIN:0.0778518,(((XENTR:0.105907,((MOUSE:0.105925,CHICK:0.0420002)97:0.0151271,ANOCA:0.0685589)100:0.0347637)100:0.0754394,PETMA:0.186575)100:0.0950613,(((((((((MEGSC:0.185725,(DROME:0.0641891,DROMO:0.0629592)100:0.114528)100:0.0616313,AEDAE:0.160777)100:0.104079,TRICA:0.199827)100:0.0368637,ATTCE:0.217264)100:0.0439841,ACYPI:0.305952)100:0.111566,(((PRIPA:0.228116,CAEEL:0.240776)100:0.211983,TRISP:0.394218)100:0.101483,SCHMA:0.464894)100:0.0797483)100:0.0623091,(CAPI1:0.2323,(CRAGI:0.188437,LOTGI:0.190025)100:0.0624185)100:0.0563099)100:0.0440126,((AMPQE:0.386164,TRIAD:0.338286)100:0.0853301,STRPU:0.269006)98:0.0391437)98:0.0379131,BRAFL:0.218408)100:0.0432513)100:0.292768,CIOSA:0.0899824);</t>
  </si>
  <si>
    <t>(TRISP:0.3623148614,((((((((3_pac:0.0736452276,XENTR:0.0969768588)100:0.0495325197,PETMA:0.1635318586)100:0.0845474645,(CIOIN:0.0697581221,CIOSA:0.0805874436)100:0.2659629121)100:0.0394349367,BRAFL:0.1984458234)96:0.0340565995,((TRIAD:0.3184485072,AMPQE:0.3600995774)100:0.0791091233,STRPU:0.2471181715)96:0.0350366562)100:0.0391325600,((CRAGI:0.1700090633,LOTGI:0.1755427701)100:0.0571756164,CAPI1:0.2141474624)100:0.0507454709)100:0.0548259066,(((((MEGSC:0.1706128117,(DROMO:0.0517793921,DROME:0.0525788450)100:0.1028779173)100:0.0560591231,AEDAE:0.1425688580)100:0.0949517067,TRICA:0.1813108012)100:0.0335850624,ATTCE:0.1973216171)100:0.0391544551,ACYPI:0.2834606585)100:0.1009183380)100:0.0730838865,SCHMA:0.4342841044)100:0.0949434136,(PRIPA:0.2114175690,CAEEL:0.2230514465)100:0.1997221171);</t>
  </si>
  <si>
    <t>(CIOSA:0.0900986,(((XENTR:0.11171,MOUSE:0.110505)100:0.0523017,PETMA:0.18)100:0.0938903,(((((((((MEGSC:0.185734,(DROME:0.0642041,DROMO:0.0629385)100:0.114507)100:0.0616753,AEDAE:0.160698)100:0.104158,TRICA:0.199668)100:0.0369033,ATTCE:0.217131)100:0.0441201,ACYPI:0.3057)100:0.111384,(((PRIPA:0.228058,CAEEL:0.240819)100:0.211858,TRISP:0.394317)100:0.101452,SCHMA:0.464728)100:0.0795867)100:0.061958,(CAPI1:0.231912,(CRAGI:0.188242,LOTGI:0.190055)100:0.0627841)100:0.0563063)100:0.0440135,((AMPQE:0.385955,TRIAD:0.338225)100:0.0851051,STRPU:0.268846)98:0.0386406)98:0.0385513,BRAFL:0.216733)100:0.0437358)100:0.28629,CIOIN:0.0776803);</t>
  </si>
  <si>
    <t>(SCHMA:0.4352543343,((((((CIOIN:0.0693372061,CIOSA:0.0801009209)100:0.2514918862,(4_pac:0.0759479900,PETMA:0.0838930453)100:0.1446782051)79:0.0406757361,BRAFL:0.1957174563)66:0.0357224313,((TRIAD:0.3182319097,AMPQE:0.3596002709)100:0.0782068221,STRPU:0.2474947834)66:0.0336936146)100:0.0394686133,((CRAGI:0.1698395737,LOTGI:0.1753476518)100:0.0572384279,CAPI1:0.2136799375)100:0.0510921831)100:0.0540941415,(((((MEGSC:0.1693215502,(DROMO:0.0515477248,DROME:0.0523993682)100:0.1027659849)100:0.0562155917,AEDAE:0.1420389384)100:0.0951063751,TRICA:0.1812532143)100:0.0333911079,ATTCE:0.1966708762)100:0.0390958859,ACYPI:0.2826872958)100:0.1013734883)100:0.0722276871,((PRIPA:0.2103415492,CAEEL:0.2227365879)100:0.2000928257,TRISP:0.3626008513)100:0.0959049591);</t>
  </si>
  <si>
    <t>(PRIPA:0.22806,((((((((CIOSA:0.0898575,CIOIN:0.0777277)100:0.269914,(MOUSE:0.121205,PETMA:0.142293)100:0.108941)80:0.0447989,BRAFL:0.213688)67:0.0394116,((AMPQE:0.385573,TRIAD:0.338115)100:0.0842394,STRPU:0.268878)67:0.037418)100:0.0442872,(CAPI1:0.231575,(CRAGI:0.188234,LOTGI:0.189879)100:0.0628933)100:0.0567112)100:0.0608307,(((((MEGSC:0.185764,(DROME:0.0642174,DROMO:0.062925)100:0.114456)100:0.0616131,AEDAE:0.160771)100:0.104059,TRICA:0.199698)100:0.037011,ATTCE:0.217099)100:0.0442232,ACYPI:0.305432)100:0.111764)100:0.0788094,SCHMA:0.464333)100:0.10162,TRISP:0.393983)100:0.21184,CAEEL:0.240806);</t>
  </si>
  <si>
    <t>(SCHMA:0.3617268918,((((((CIOIN:0.0692608617,CIOSA:0.0800075800)100:0.2641713594,(AMPQE:0.3589065885,TRIAD:0.3175094602)100:0.0732274208)100:0.0438313284,(BRAFL:0.1914783875,STRPU:0.2485259269)100:0.0389393487)100:0.0384131668,((LOTGI:0.1756559672,CRAGI:0.1701111208)100:0.0572788608,CAPI1:0.2137239033)100:0.0514135863)100:0.0535428853,(ACYPI:0.2831272724,((((MEGSC:0.1695942698,(DROMO:0.0517616461,DROME:0.0523429541)100:0.1028756932)100:0.0564051510,AEDAE:0.1423834295)100:0.0954546416,TRICA:0.1817384804)100:0.0334095286,ATTCE:0.1971722473)100:0.0398414702)100:0.1013127456)96:0.0719646753,((PRIPA:0.2109439856,CAEEL:0.2232586607)100:0.1992501650,TRISP:0.3636574269)100:0.0958837832)60:0.0735356858,5_pac:0.0466646413);</t>
  </si>
  <si>
    <t>(MEGSC:0.185656,((((((((PRIPA:0.227914,CAEEL:0.240871)100:0.211635,TRISP:0.394094)100:0.10178,SCHMA:0.463984)100:0.0784046,(((MOUSE:0.173804,(BRAFL:0.208707,STRPU:0.270067)61:0.0184714)75:0.0243517,((CIOSA:0.0898385,CIOIN:0.0774766)100:0.283047,(AMPQE:0.383512,TRIAD:0.337132)100:0.0786989)81:0.0477757)100:0.0428154,(CAPI1:0.231543,(CRAGI:0.188164,LOTGI:0.18967)100:0.0626547)100:0.0570956)100:0.0596942)100:0.111589,ACYPI:0.304914)100:0.0446563,ATTCE:0.216938)100:0.0370579,TRICA:0.199691)100:0.104057,AEDAE:0.160778)100:0.0615315,(DROME:0.064243,DROMO:0.0628959)100:0.114551);</t>
  </si>
  <si>
    <t>(SCHMA:0.3635438923,((((((CIOIN:0.0699054740,CIOSA:0.0801277315)100:0.2642362252,(TRIAD:0.3187127652,AMPQE:0.3588616847)100:0.0711338275)93:0.0351799681,STRPU:0.2615688383)94:0.0397247528,(CAPI1:0.2131545697,(LOTGI:0.1754168248,CRAGI:0.1709272315)100:0.0580033713)100:0.0556607097)94:0.0486996053,(ACYPI:0.2831853297,(((((DROMO:0.0518805759,DROME:0.0527895299)100:0.1025627037,MEGSC:0.1693496797)100:0.0568685137,AEDAE:0.1423754385)100:0.0955796227,TRICA:0.1816596880)100:0.0335558750,ATTCE:0.1973303863)100:0.0405066835)100:0.1016818374)85:0.0703748944,((PRIPA:0.2115272984,CAEEL:0.2229043256)100:0.2000792622,TRISP:0.3639420773)100:0.0961263868)62:0.0732347987,6_pac:0.0465829288);</t>
  </si>
  <si>
    <t>(MOUSE:0.164348,((((((((MEGSC:0.18562,(DROME:0.0642865,DROMO:0.0628498)100:0.114588)100:0.0613987,AEDAE:0.160879)100:0.103944,TRICA:0.199728)100:0.0371375,ATTCE:0.216547)100:0.0454221,ACYPI:0.303847)100:0.112194,(((PRIPA:0.22822,CAEEL:0.240504)100:0.211384,TRISP:0.394172)100:0.101738,SCHMA:0.463935)100:0.0762805)100:0.0539758,(CAPI1:0.230253,(CRAGI:0.188453,LOTGI:0.188872)100:0.0632474)100:0.0615993)98:0.043965,((CIOIN:0.0775894,CIOSA:0.0896574)100:0.282644,(AMPQE:0.382405,TRIAD:0.337234)100:0.0764693)59:0.0378772)48:0.0263969,STRPU:0.257186);</t>
  </si>
  <si>
    <t>(PRIPA:0.2037494851,((SCHMA:0.4151145674,((((((((((0_pac:0.0345318637,RATNO:0.0092934371)100:0.0173005893,(((NOMLE:0.0113153886,(PONAB:0.0070786192,HUMAN:0.0031395461)100:0.0004611920)100:0.0107068570,OTOGA:0.0275648606)100:0.0058701631,CAVPO:0.0293351475)100:0.0055839755)100:0.0507375195,(ANOCA:0.0620543842,CHICK:0.0478319726)100:0.0161166291)100:0.0261535653,XENTR:0.0935330890)100:0.0670756513,PETMA:0.1653983138)100:0.0847354686,(CIOIN:0.0691685502,CIOSA:0.0794476322)100:0.2692723198)100:0.0389697878,BRAFL:0.1983961066)96:0.0335136833,((AMPQE:0.3537673784,TRIAD:0.3108242061)100:0.0778474830,STRPU:0.2440801345)96:0.0357078470)100:0.0387029445,(CAPI1:0.2122260223,(LOTGI:0.1736249847,CRAGI:0.1688256623)100:0.0560472788)100:0.0504857047)100:0.0560889137,((((((DROME:0.0526429747,DROMO:0.0516179730)100:0.1014871533,MEGSC:0.1657207407)100:0.0558283753,AEDAE:0.1414599720)100:0.0952351126,TRICA:0.1792741461)100:0.0334675076,ATTCE:0.1965918324)100:0.0392821377,ACYPI:0.2791154991)100:0.1004978249)100:0.0709226041)100:0.0922602238,TRISP:0.3527465813)100:0.1948252352,CAEEL:0.2137463174);</t>
  </si>
  <si>
    <t>(PRIPA:0.228167,((((((((CIOIN:0.07776,CIOSA:0.0901378)100:0.293353,((XENTR:0.106386,((ANOCA:0.0725186,CHICK:0.0556999)100:0.0191374,((CAVPO:0.0352056,(((HUMAN:0.00407718,PONAB:0.00835454)100:0.0005875,NOMLE:0.0128424)100:0.0131376,OTOGA:0.0317469)100:0.00712637)100:0.00689564,(RATNO:0.0113471,MOUSE:0.0509013)100:0.0200519)100:0.0588455)100:0.0307354)100:0.0762862,PETMA:0.187248)100:0.0956013)100:0.0433516,BRAFL:0.218643)98:0.0380622,((AMPQE:0.386375,TRIAD:0.338264)100:0.0853956,STRPU:0.269208)98:0.0392228)100:0.043913,(CAPI1:0.232298,(CRAGI:0.188566,LOTGI:0.189983)100:0.0624959)100:0.056347)100:0.0624005,(((((MEGSC:0.185744,(DROME:0.0642037,DROMO:0.0629531)100:0.114545)100:0.0616213,AEDAE:0.160772)100:0.104069,TRICA:0.199858)100:0.0368894,ATTCE:0.21731)100:0.0439155,ACYPI:0.306098)100:0.111624)100:0.0799031,SCHMA:0.465089)100:0.101596,TRISP:0.394449)100:0.211925,CAEEL:0.240741);</t>
  </si>
  <si>
    <t>(SCHMA:0.4213991481,(TRISP:0.3558026203,(PRIPA:0.2058635046,CAEEL:0.2155112473)100:0.1943949033)100:0.0935440396,(((((((XENTR:0.0933030661,((1_pac:0.0485283791,((OTOGA:0.0275513423,(NOMLE:0.0116789209,(PONAB:0.0071750536,HUMAN:0.0031751494)100:0.0004275936)100:0.0105642942)100:0.0068312560,CAVPO:0.0277637865)84:0.0043780508)100:0.0464308759,(CHICK:0.0475264264,ANOCA:0.0617095036)100:0.0160816143)100:0.0262932679)100:0.0665809725,PETMA:0.1657286601)100:0.0847639046,(CIOIN:0.0692903102,CIOSA:0.0797334987)100:0.2685400713)100:0.0387564608,BRAFL:0.1977679521)89:0.0334773292,((TRIAD:0.3113914311,AMPQE:0.3534569879)100:0.0774380395,STRPU:0.2447838969)89:0.0354780186)100:0.0385419639,((CRAGI:0.1676475122,LOTGI:0.1734342348)100:0.0561578200,CAPI1:0.2121887907)100:0.0503896952)100:0.0556050928,((((AEDAE:0.1406371043,((DROMO:0.0516624831,DROME:0.0523342231)100:0.1018817035,MEGSC:0.1674880521)100:0.0558415904)100:0.0949508753,TRICA:0.1779140105)100:0.0333434501,ATTCE:0.1962028541)100:0.0392825258,ACYPI:0.2801876517)100:0.1007485704)100:0.0703827132);</t>
  </si>
  <si>
    <t>(PRIPA:0.228185,((((((((CIOIN:0.0777796,CIOSA:0.0901143)100:0.29338,((XENTR:0.106302,((ANOCA:0.072486,CHICK:0.0556208)100:0.0191348,((CAVPO:0.0335856,(((HUMAN:0.00407261,PONAB:0.00832998)100:0.00058707,NOMLE:0.0128456)100:0.0130887,OTOGA:0.0316526)100:0.00810438)82:0.00519646,MOUSE:0.0679617)100:0.0543219)100:0.0307675)100:0.0762516,PETMA:0.186939)100:0.0956475)100:0.0433039,BRAFL:0.218686)98:0.0380047,((AMPQE:0.386351,TRIAD:0.338301)100:0.0854294,STRPU:0.269161)98:0.0392177)100:0.0438839,(CAPI1:0.232269,(CRAGI:0.188557,LOTGI:0.18998)100:0.0625133)100:0.0563615)100:0.0623941,(((((MEGSC:0.18575,(DROME:0.0642062,DROMO:0.0629495)100:0.114534)100:0.0616223,AEDAE:0.160786)100:0.104087,TRICA:0.199838)100:0.036894,ATTCE:0.217297)100:0.0439182,ACYPI:0.306093)100:0.111631)100:0.0798715,SCHMA:0.465097)100:0.101585,TRISP:0.394465)100:0.211918,CAEEL:0.240716);</t>
  </si>
  <si>
    <t>(PRIPA:0.2052498162,(((((((((((2_pac:0.0602956993,CHICK:0.0367342513)67:0.0117135506,ANOCA:0.0582068043)100:0.0301063729,XENTR:0.0918866686)100:0.0659750469,PETMA:0.1664171527)100:0.0840027558,(CIOIN:0.0693618126,CIOSA:0.0791254062)100:0.2702768329)100:0.0386305569,BRAFL:0.1977377933)99:0.0335092982,((AMPQE:0.3579478776,TRIAD:0.3153492132)100:0.0782403011,STRPU:0.2448745025)99:0.0353764635)100:0.0387201069,((CRAGI:0.1688822350,LOTGI:0.1741700352)100:0.0559458068,CAPI1:0.2126015666)100:0.0500065302)100:0.0544744017,((ATTCE:0.1959552386,((((DROME:0.0523050833,DROMO:0.0511603688)100:0.1014702703,MEGSC:0.1683592003)100:0.0559155493,AEDAE:0.1412709287)100:0.0944745190,TRICA:0.1794699572)100:0.0329043792)100:0.0388927715,ACYPI:0.2809440566)100:0.1005257701)100:0.0721411670,SCHMA:0.4282959831)100:0.0947674880,TRISP:0.3587187522)100:0.1975302967,CAEEL:0.2201995175);</t>
  </si>
  <si>
    <t>(CIOSA:0.0899855,CIOIN:0.0778554,((((((((PRIPA:0.228121,CAEEL:0.240773)100:0.211986,TRISP:0.394217)100:0.101477,SCHMA:0.464898)100:0.0797651,(((((MEGSC:0.185724,(DROME:0.064189,DROMO:0.0629591)100:0.114524)100:0.0616308,AEDAE:0.160782)100:0.104076,TRICA:0.199827)100:0.036866,ATTCE:0.217265)100:0.0439819,ACYPI:0.305956)100:0.111557)100:0.0623047,(CAPI1:0.232296,(CRAGI:0.188428,LOTGI:0.190034)100:0.0624155)100:0.0563155)100:0.0440053,((AMPQE:0.386161,TRIAD:0.338288)100:0.085324,STRPU:0.269014)99:0.039146)99:0.0379299,BRAFL:0.218406)100:0.0432189,((XENTR:0.105905,((ANOCA:0.0593559,MOUSE:0.0986201)78:0.00988746,CHICK:0.056623)100:0.0348218)100:0.0755205,PETMA:0.186616)100:0.0950306)100:0.292778);</t>
  </si>
  <si>
    <t>(CIOIN:0.0698705231,((((((((PRIPA:0.2111818412,CAEEL:0.2229597014)100:0.1996364221,TRISP:0.3621875977)100:0.0948031377,SCHMA:0.4343450833)100:0.0730366103,(((((MEGSC:0.1706309886,(DROMO:0.0518401113,DROME:0.0525241359)100:0.1030326121)100:0.0558984873,AEDAE:0.1425323403)100:0.0949314608,TRICA:0.1809046242)100:0.0336581464,ATTCE:0.1972377729)100:0.0391649334,ACYPI:0.2833918179)100:0.1008902358)100:0.0548679894,((CRAGI:0.1699770388,LOTGI:0.1755005339)100:0.0571335025,CAPI1:0.2138165053)100:0.0508121205)100:0.0391072898,((TRIAD:0.3184625290,AMPQE:0.3600744109)100:0.0791527041,STRPU:0.2470167202)96:0.0349578916)96:0.0340437663,BRAFL:0.1983941950)100:0.0394929555,((3_pac:0.0595877215,XENTR:0.0869700220)100:0.0594291220,PETMA:0.1636003905)100:0.0844986058)100:0.2658780097,CIOSA:0.0805838733);</t>
  </si>
  <si>
    <t>(PRIPA:0.228055,((((((((MEGSC:0.185735,(DROME:0.0642048,DROMO:0.0629381)100:0.114503)100:0.0616703,AEDAE:0.160705)100:0.104154,TRICA:0.199667)100:0.0369076,ATTCE:0.217129)100:0.0441224,ACYPI:0.305711)100:0.111364,((((((XENTR:0.0977082,MOUSE:0.0869119)100:0.0658914,PETMA:0.18007)100:0.0940042,(CIOIN:0.0776811,CIOSA:0.0900969)100:0.286654)100:0.0435521,BRAFL:0.216704)99:0.0385737,((AMPQE:0.385966,TRIAD:0.338213)100:0.0851017,STRPU:0.268805)99:0.0386656)100:0.0440432,(CAPI1:0.231918,(CRAGI:0.188264,LOTGI:0.190041)100:0.0627651)100:0.0563354)100:0.0619474)100:0.0795873,SCHMA:0.464716)100:0.101468,TRISP:0.394304)100:0.211858,CAEEL:0.240822);</t>
  </si>
  <si>
    <t>(SCHMA:0.4352179438,((PRIPA:0.2099193954,CAEEL:0.2227800917)100:0.1999782095,TRISP:0.3621892374)100:0.0959191868,((((((4_pac:0.0646803155,PETMA:0.1392896154)100:0.0891878390,(CIOIN:0.0694425337,CIOSA:0.0800705260)100:0.2513973495)76:0.0406760724,BRAFL:0.1957360342)67:0.0357271243,((TRIAD:0.3182773995,AMPQE:0.3595478240)100:0.0781988280,STRPU:0.2471582402)67:0.0337197049)100:0.0394221461,((CRAGI:0.1696410051,LOTGI:0.1751621618)100:0.0572372603,CAPI1:0.2133865991)100:0.0511221420)100:0.0540163727,(((((MEGSC:0.1693665440,(DROMO:0.0514906406,DROME:0.0523578501)100:0.1028580535)100:0.0561209994,AEDAE:0.1420320042)100:0.0950937865,TRICA:0.1807211767)100:0.0334552036,ATTCE:0.1965564580)100:0.0391390607,ACYPI:0.2825738680)100:0.1013695221)100:0.0721666909);</t>
  </si>
  <si>
    <t>(CIOSA:0.0899186,((((((((((MEGSC:0.185756,(DROME:0.0642173,DROMO:0.0629254)100:0.114461)100:0.0616104,AEDAE:0.160764)100:0.104053,TRICA:0.199693)100:0.0370315,ATTCE:0.217088)100:0.0442268,ACYPI:0.305436)100:0.111739,(((PRIPA:0.228061,CAEEL:0.240801)100:0.211832,TRISP:0.393974)100:0.101632,SCHMA:0.464341)100:0.0788293)100:0.0608357,(CAPI1:0.231554,(CRAGI:0.188257,LOTGI:0.189857)100:0.062895)100:0.0567263)100:0.04429,((AMPQE:0.385546,TRIAD:0.338133)100:0.0843118,STRPU:0.268815)69:0.0374609)69:0.0394781,BRAFL:0.213594)78:0.0443836,(PETMA:0.165814,MOUSE:0.0989361)100:0.0855015)100:0.270801,CIOIN:0.0776697);</t>
  </si>
  <si>
    <t>(5_pac:0.0907235310,((((CIOIN:0.0692704438,CIOSA:0.0799618863)100:0.2640368948,(AMPQE:0.3587020420,TRIAD:0.3174797721)100:0.0733005427)80:0.0437489725,(((SCHMA:0.4352251853,(TRISP:0.3627678356,(PRIPA:0.2104532237,CAEEL:0.2233359382)100:0.1990818561)100:0.0958580354)100:0.0718949986,(ACYPI:0.2829019333,((((MEGSC:0.1696259286,(DROMO:0.0516439248,DROME:0.0522891094)100:0.1028890424)100:0.0562882851,AEDAE:0.1423528411)100:0.0954092993,TRICA:0.1811598090)100:0.0334410780,ATTCE:0.1969899281)100:0.0398224738)100:0.1012893500)100:0.0534558389,((LOTGI:0.1754240024,CRAGI:0.1698785513)100:0.0572152121,CAPI1:0.2135591061)100:0.0514376885)100:0.0384955592)80:0.0388158236,STRPU:0.2483085814)49:0.0238092380,BRAFL:0.1677879696);</t>
  </si>
  <si>
    <t>(CIOSA:0.0898969,(((((((PRIPA:0.227926,CAEEL:0.240868)100:0.211613,TRISP:0.394083)100:0.101792,SCHMA:0.463996)100:0.0784352,(((((MEGSC:0.18564,(DROME:0.0642424,DROMO:0.0628967)100:0.114562)100:0.0615293,AEDAE:0.160768)100:0.104054,TRICA:0.199674)100:0.037051,ATTCE:0.216957)100:0.0446756,ACYPI:0.304913)100:0.111555)100:0.0597324,(CAPI1:0.231583,(CRAGI:0.188157,LOTGI:0.189671)100:0.0626114)100:0.0571094)100:0.0428361,((BRAFL:0.179872,MOUSE:0.14958)98:0.0301188,STRPU:0.270831)99:0.0415463)99:0.0478315,(AMPQE:0.383501,TRIAD:0.337165)100:0.0787445)100:0.282977,CIOIN:0.0774215);</t>
  </si>
  <si>
    <t>(PRIPA:0.2110846862,(((((((CIOIN:0.0698757747,CIOSA:0.0801012396)100:0.2641032959,(TRIAD:0.3186686549,AMPQE:0.3587510090)100:0.0712158706)56:0.0350572391,(6_pac:0.0929025148,STRPU:0.2159506083)57:0.0456512435)100:0.0397619558,(CAPI1:0.2129192140,(LOTGI:0.1752218601,CRAGI:0.1706391270)100:0.0579463360)100:0.0556857551)100:0.0485646323,(ACYPI:0.2829903502,(((((DROMO:0.0517985391,DROME:0.0527005960)100:0.1025819543,MEGSC:0.1694359349)100:0.0567069861,AEDAE:0.1423395284)100:0.0955191702,TRICA:0.1811312426)100:0.0335944635,ATTCE:0.1971448337)100:0.0404823400)100:0.1016692971)100:0.0704521052,SCHMA:0.4365957210)100:0.0960218225,TRISP:0.3632494154)100:0.2000015503,CAEEL:0.2229720683);</t>
  </si>
  <si>
    <t>(MEGSC:0.185629,((((((((((CIOSA:0.0897046,CIOIN:0.0775326)100:0.24748,MOUSE:0.149988)66:0.0363267,(AMPQE:0.382374,TRIAD:0.33736)100:0.077076)54:0.0371025,STRPU:0.283729)100:0.0437945,(CAPI1:0.230341,(CRAGI:0.188431,LOTGI:0.188921)100:0.0631514)100:0.0615781)100:0.0540266,(((PRIPA:0.228226,CAEEL:0.24052)100:0.211335,TRISP:0.394182)100:0.101748,SCHMA:0.463919)100:0.0763516)100:0.112155,ACYPI:0.303887)100:0.0453979,ATTCE:0.216556)100:0.0371254,TRICA:0.199698)100:0.103968,AEDAE:0.160873)100:0.0614063,(DROME:0.0642879,DROMO:0.0628491)100:0.114577);</t>
  </si>
  <si>
    <t>(PRIPA:0.2036660919,(((((((((XENTR:0.0939481366,(((0_pac:0.0320383859,RATNO:0.0087713561)100:0.0179760197,(((NOMLE:0.0113644443,(PONAB:0.0071399042,HUMAN:0.0031484920)100:0.0004558207)100:0.0107531826,OTOGA:0.0277409956)100:0.0058850577,CAVPO:0.0295102830)100:0.0055366934)100:0.0509115948,(ANOCA:0.0623139182,CHICK:0.0482378876)100:0.0161979992)100:0.0262659536)100:0.0670877452,PETMA:0.1668892673)100:0.0849539248,(CIOIN:0.0695086372,CIOSA:0.0797081392)100:0.2699412082)100:0.0388114297,BRAFL:0.1985449736)97:0.0335342959,((AMPQE:0.3551437248,TRIAD:0.3113055825)100:0.0781606992,STRPU:0.2446286347)97:0.0358469454)100:0.0387382701,(CAPI1:0.2127494349,(LOTGI:0.1740139164,CRAGI:0.1697186491)100:0.0563289298)100:0.0506077582)100:0.0561693877,((((((DROME:0.0527103185,DROMO:0.0520596271)100:0.1017949911,MEGSC:0.1663233005)100:0.0561513441,AEDAE:0.1416231767)100:0.0949449362,TRICA:0.1791866752)100:0.0335657633,ATTCE:0.1968915687)100:0.0392199001,ACYPI:0.2801997660)100:0.1006000476)100:0.0714717668,SCHMA:0.4157509437)100:0.0923725387,TRISP:0.3517914180)100:0.1959583822,CAEEL:0.2124409068);</t>
  </si>
  <si>
    <t>(CIOSA:0.0901478,((((((((PRIPA:0.228168,CAEEL:0.240741)100:0.211924,TRISP:0.394449)100:0.101594,SCHMA:0.465088)100:0.0799043,(((((MEGSC:0.185743,(DROME:0.0642051,DROMO:0.0629529)100:0.11452)100:0.0616381,AEDAE:0.160771)100:0.104068,TRICA:0.199858)100:0.0368881,ATTCE:0.217311)100:0.0439153,ACYPI:0.3061)100:0.111628)100:0.0623945,(CAPI1:0.232288,(CRAGI:0.188571,LOTGI:0.189982)100:0.0625022)100:0.0563481)100:0.043912,((AMPQE:0.386369,TRIAD:0.338267)100:0.0853943,STRPU:0.269211)98:0.0392258)98:0.0380609,BRAFL:0.218639)100:0.0433477,((XENTR:0.106411,((ANOCA:0.0725203,CHICK:0.0556824)100:0.0191561,((CAVPO:0.0351974,(((HUMAN:0.00407622,PONAB:0.00835578)100:0.00058679,NOMLE:0.0128452)100:0.0131521,OTOGA:0.031738)100:0.0071342)100:0.00673139,(RATNO:0.0111514,MOUSE:0.0562587)100:0.0203314)100:0.0589675)100:0.0307308)100:0.0762766,PETMA:0.187249)100:0.0956022)100:0.293363,CIOIN:0.0777484);</t>
  </si>
  <si>
    <t>(CIOIN:0.0692712750,((((((SCHMA:0.4213110612,((PRIPA:0.2051967091,CAEEL:0.2154022180)100:0.1942817979,TRISP:0.3553149768)100:0.0937103294)100:0.0703684107,((((AEDAE:0.1402724734,((DROMO:0.0516601701,DROME:0.0521713974)100:0.1016276316,MEGSC:0.1675253218)100:0.0560609592)100:0.0948651274,TRICA:0.1777988873)100:0.0334037536,ATTCE:0.1964884966)100:0.0392634319,ACYPI:0.2800059656)100:0.1006730889)100:0.0554975453,((CRAGI:0.1678933804,LOTGI:0.1736683102)100:0.0560925278,CAPI1:0.2118992114)100:0.0504672109)100:0.0385367043,((TRIAD:0.3120398501,AMPQE:0.3540898589)100:0.0775901048,STRPU:0.2448832870)93:0.0354422690)93:0.0333111420,BRAFL:0.1974980217)100:0.0386947061,((XENTR:0.0931996918,(((1_pac:0.0501152016,(OTOGA:0.0276639308,(NOMLE:0.0115346631,(PONAB:0.0071607601,HUMAN:0.0031228921)100:0.0004695178)100:0.0105805059)100:0.0040121122)48:0.0032446698,CAVPO:0.0274415100)100:0.0502820432,(CHICK:0.0472119244,ANOCA:0.0612796899)100:0.0160645288)100:0.0261749727)100:0.0666538034,PETMA:0.1659021869)100:0.0847551429)100:0.2689900325,CIOSA:0.0794831784);</t>
  </si>
  <si>
    <t>(MEGSC:0.185751,((((((((((CIOIN:0.0777779,CIOSA:0.0901134)100:0.293363,((XENTR:0.106354,((ANOCA:0.072558,CHICK:0.0555433)100:0.0190987,((CAVPO:0.0337895,(((HUMAN:0.00406049,PONAB:0.00834453)100:0.00059067,NOMLE:0.0128556)100:0.0131551,OTOGA:0.0316072)100:0.00789411)76:0.00524912,MOUSE:0.0724581)100:0.0547131)100:0.0307428)100:0.0762188,PETMA:0.186953)100:0.0956448)100:0.0433242,BRAFL:0.218677)98:0.0380116,((AMPQE:0.38636,TRIAD:0.338298)100:0.0854227,STRPU:0.269167)98:0.0392089)100:0.0438877,(CAPI1:0.232273,(CRAGI:0.188554,LOTGI:0.189981)100:0.0625104)100:0.0563502)100:0.0624048,(((PRIPA:0.22818,CAEEL:0.240721)100:0.211917,TRISP:0.394465)100:0.101583,SCHMA:0.465093)100:0.0798796)100:0.111632,ACYPI:0.306093)100:0.0439237,ATTCE:0.217299)100:0.0368908,TRICA:0.199839)100:0.10409,AEDAE:0.16078)100:0.061621,(DROME:0.0642082,DROMO:0.0629478)100:0.114539);</t>
  </si>
  <si>
    <t>(2_pac:0.0667288429,(((((((((SCHMA:0.4288579332,((PRIPA:0.2054826919,CAEEL:0.2198522920)100:0.1974816435,TRISP:0.3588557220)100:0.0949271087)100:0.0721633632,((ATTCE:0.1953305469,((((DROME:0.0519450666,DROMO:0.0507467840)100:0.1012747816,MEGSC:0.1683770791)100:0.0560089212,AEDAE:0.1406587615)100:0.0942450349,TRICA:0.1789433852)100:0.0328111114)100:0.0386832104,ACYPI:0.2807316332)100:0.1003656349)100:0.0543436792,((CRAGI:0.1683750585,LOTGI:0.1737780514)100:0.0559256973,CAPI1:0.2122889950)100:0.0499461354)100:0.0384765246,((AMPQE:0.3579224697,TRIAD:0.3150064359)100:0.0782457517,STRPU:0.2445614356)98:0.0353035498)98:0.0332626512,BRAFL:0.1977601502)100:0.0385378082,(CIOIN:0.0689574043,CIOSA:0.0788443567)100:0.2700352320)100:0.0838069180,PETMA:0.1661104563)100:0.0657096058,XENTR:0.0913518379)100:0.0299779421,ANOCA:0.0578159957)100:0.0130258420,CHICK:0.0351881350);</t>
  </si>
  <si>
    <t>(CIOSA:0.0899901,CIOIN:0.0778474,(((((MOUSE:0.104945,CHICK:0.0439408)100:0.0138982,ANOCA:0.0682019)100:0.0348661,XENTR:0.105865)100:0.0754317,PETMA:0.186583)100:0.0951119,(((((((((MEGSC:0.185722,(DROME:0.064191,DROMO:0.062958)100:0.114501)100:0.0616447,AEDAE:0.160781)100:0.104084,TRICA:0.199822)100:0.0368654,ATTCE:0.217263)100:0.043973,ACYPI:0.305963)100:0.111575,(((PRIPA:0.228122,CAEEL:0.240773)100:0.211987,TRISP:0.394213)100:0.101474,SCHMA:0.464891)100:0.0797555)100:0.062304,(CAPI1:0.232295,(CRAGI:0.188439,LOTGI:0.190027)100:0.062414)100:0.0563198)100:0.0440069,((AMPQE:0.386178,TRIAD:0.338281)100:0.0853359,STRPU:0.269013)98:0.0391287)98:0.0379087,BRAFL:0.218413)100:0.0432928)100:0.292744);</t>
  </si>
  <si>
    <t>(XENTR:0.0823792289,((((((((TRISP:0.3613531572,(PRIPA:0.2110173741,CAEEL:0.2228830220)100:0.1993813709)100:0.0947124394,SCHMA:0.4334483506)100:0.0729160342,(((((MEGSC:0.1702607245,(DROMO:0.0514869389,DROME:0.0522789901)100:0.1025201190)100:0.0559046053,AEDAE:0.1420026479)100:0.0946494254,TRICA:0.1803036059)100:0.0334715709,ATTCE:0.1967043199)100:0.0390274974,ACYPI:0.2829556203)100:0.1008170149)100:0.0546631264,((CRAGI:0.1695286892,LOTGI:0.1749616590)100:0.0569923468,CAPI1:0.2133576474)100:0.0505698214)100:0.0389706081,((TRIAD:0.3179313660,AMPQE:0.3595490772)100:0.0789400171,STRPU:0.2461719828)98:0.0350037673)98:0.0339930423,BRAFL:0.1979190935)100:0.0393094910,(CIOIN:0.0695411289,CIOSA:0.0802896519)100:0.2656627097)100:0.0844392888,PETMA:0.1632241994)100:0.0627244721,3_pac:0.0514786019);</t>
  </si>
  <si>
    <t>(XENTR:0.0872545,(((((((((((MEGSC:0.185741,(DROME:0.0642032,DROMO:0.0629398)100:0.114494)100:0.0616823,AEDAE:0.160702)100:0.104158,TRICA:0.199674)100:0.036885,ATTCE:0.217129)100:0.04412,ACYPI:0.305729)100:0.111391,(((PRIPA:0.228027,CAEEL:0.240849)100:0.211852,TRISP:0.394308)100:0.101433,SCHMA:0.464776)100:0.079602)100:0.0619515,(CAPI1:0.231946,(CRAGI:0.188221,LOTGI:0.190084)100:0.0627428)100:0.056339)100:0.0439543,((AMPQE:0.385944,TRIAD:0.338232)100:0.0851238,STRPU:0.268837)98:0.0386817)98:0.0384831,BRAFL:0.216834)100:0.0436699,(CIOSA:0.0900851,CIOIN:0.0776848)100:0.286795)100:0.0935593,PETMA:0.180884)100:0.0758015,MOUSE:0.0980075);</t>
  </si>
  <si>
    <t>(TRISP:0.3616593933,(PRIPA:0.2100376950,CAEEL:0.2227585795)100:0.1996358944,(((((((4_pac:0.0448373235,PETMA:0.1320602864)100:0.0961567217,(CIOIN:0.0692655312,CIOSA:0.0798411479)100:0.2518638842)81:0.0404940948,BRAFL:0.1952940344)74:0.0357243322,((TRIAD:0.3179606474,AMPQE:0.3592755102)100:0.0780146568,STRPU:0.2467557452)74:0.0337035655)100:0.0393926420,((CRAGI:0.1693750339,LOTGI:0.1750725124)100:0.0570546054,CAPI1:0.2131630282)100:0.0509884237)100:0.0539568058,(((((MEGSC:0.1691696920,(DROMO:0.0512943891,DROME:0.0521743664)100:0.1024224861)100:0.0561205331,AEDAE:0.1416106654)100:0.0949118313,TRICA:0.1801940849)100:0.0333269313,ATTCE:0.1961129717)100:0.0390198883,ACYPI:0.2822435322)100:0.1012535997)100:0.0721113474,SCHMA:0.4348063500)100:0.0959063849);</t>
  </si>
  <si>
    <t>(CIOSA:0.0899067,((MOUSE:0.115233,PETMA:0.174058)100:0.0776209,(((((((((MEGSC:0.185765,(DROME:0.0642155,DROMO:0.0629272)100:0.114439)100:0.0616273,AEDAE:0.16077)100:0.104079,TRICA:0.19968)100:0.0370074,ATTCE:0.217085)100:0.0442267,ACYPI:0.305446)100:0.111739,(((PRIPA:0.228082,CAEEL:0.240779)100:0.211876,TRISP:0.393944)100:0.10156,SCHMA:0.464384)100:0.0789005)100:0.0609459,(CAPI1:0.231712,(CRAGI:0.188177,LOTGI:0.189922)100:0.0627572)100:0.056577)100:0.0441933,((AMPQE:0.385505,TRIAD:0.33815)100:0.0843853,STRPU:0.268807)71:0.0375755)71:0.039503,BRAFL:0.213573)78:0.0440254)100:0.271452,CIOIN:0.0776524);</t>
  </si>
  <si>
    <t>(5_pac:0.1022013939,(((((((PRIPA:0.2108379681,CAEEL:0.2233208868)100:0.1989672917,TRISP:0.3625086552)100:0.0956350057,SCHMA:0.4346701860)100:0.0718307003,(ACYPI:0.2828704399,((((MEGSC:0.1696693489,(DROMO:0.0515441256,DROME:0.0521557796)100:0.1026056566)100:0.0562152335,AEDAE:0.1420138281)100:0.0953231779,TRICA:0.1809170681)100:0.0333518221,ATTCE:0.1965868081)100:0.0397711852)100:0.1012152443)100:0.0534401071,((LOTGI:0.1754484905,CRAGI:0.1698190292)100:0.0570954746,CAPI1:0.2133406595)100:0.0513693931)100:0.0384455112,((CIOIN:0.0692873673,CIOSA:0.0799081495)100:0.2640636200,(AMPQE:0.3585857885,TRIAD:0.3174175779)100:0.0732311811)97:0.0436622828)97:0.0383853988,STRPU:0.2483293220)97:0.0344798435,BRAFL:0.1572238080);</t>
  </si>
  <si>
    <t>(MOUSE:0.157955,((((CIOIN:0.07744,CIOSA:0.0898784)100:0.28291,(AMPQE:0.383497,TRIAD:0.33716)100:0.0788487)100:0.0479108,(((((((MEGSC:0.185642,(DROME:0.06424,DROMO:0.0628989)100:0.114551)100:0.061528,AEDAE:0.160784)100:0.104074,TRICA:0.199665)100:0.0370737,ATTCE:0.216921)100:0.0446428,ACYPI:0.304934)100:0.111558,(((PRIPA:0.227985,CAEEL:0.240791)100:0.211693,TRISP:0.394025)100:0.101739,SCHMA:0.46405)100:0.0785126)100:0.0598075,(CAPI1:0.231662,(CRAGI:0.188089,LOTGI:0.189722)100:0.062532)100:0.0570011)100:0.0427426)100:0.0412393,STRPU:0.271265)100:0.0349826,BRAFL:0.175491);</t>
  </si>
  <si>
    <t>(TRISP:0.3627208831,((((((6_pac:0.0841640909,(CIOIN:0.0697833267,CIOSA:0.0800377098)100:0.2428008939)74:0.0217939618,(TRIAD:0.3185052802,AMPQE:0.3585103343)100:0.0710377545)75:0.0350628443,STRPU:0.2611017629)100:0.0396478723,(CAPI1:0.2126533338,(LOTGI:0.1750615681,CRAGI:0.1705388665)100:0.0578903989)100:0.0556209242)100:0.0485217015,(ACYPI:0.2826475932,(((((DROMO:0.0516988192,DROME:0.0526246307)100:0.1023126251,MEGSC:0.1693197568)100:0.0567893839,AEDAE:0.1421500317)100:0.0954029015,TRICA:0.1812678025)100:0.0335152944,ATTCE:0.1966510228)100:0.0404734789)100:0.1016468020)100:0.0701650698,SCHMA:0.4358656298)100:0.0962006402,(PRIPA:0.2113532734,CAEEL:0.2226514842)100:0.1996756452);</t>
  </si>
  <si>
    <t>(CIOSA:0.0896745,((((((((((MEGSC:0.185608,(DROME:0.0642836,DROMO:0.0628525)100:0.114582)100:0.0613909,AEDAE:0.160887)100:0.104,TRICA:0.199667)100:0.0371413,ATTCE:0.216513)100:0.0454118,ACYPI:0.303877)100:0.112038,(((PRIPA:0.228287,CAEEL:0.240427)100:0.211433,TRISP:0.39411)100:0.101616,SCHMA:0.463984)100:0.0765935)100:0.0543341,(CAPI1:0.230369,(CRAGI:0.188286,LOTGI:0.189001)100:0.0631132)100:0.0612019)85:0.0226374,MOUSE:0.168687)85:0.0225901,STRPU:0.283304)78:0.0377555,(AMPQE:0.38246,TRIAD:0.33726)100:0.0765364)100:0.282385,CIOIN:0.0775682);</t>
  </si>
  <si>
    <t>(DROMO:0.0516206417,((((((((TRISP:0.3528663786,(CAEEL:0.2136245881,PRIPA:0.2045380261)100:0.1930129359)100:0.0921066412,SCHMA:0.4147506543)100:0.0712540504,((((TRIAD:0.3106386400,AMPQE:0.3542049640)100:0.0774752198,STRPU:0.2437505694)97:0.0360923011,((((((((((PONAB:0.0070976779,HUMAN:0.0031113216)100:0.0004714376,NOMLE:0.0112940611)100:0.0107267788,OTOGA:0.0275314918)100:0.0058809430,CAVPO:0.0294430620)100:0.0055292758,(RATNO:0.0090112641,0_pac:0.0243286865)100:0.0180045167)100:0.0508430203,(ANOCA:0.0622751267,CHICK:0.0478412123)100:0.0163407593)100:0.0262273198,XENTR:0.0937199871)100:0.0670622207,PETMA:0.1659725171)100:0.0847181101,(CIOIN:0.0690894072,CIOSA:0.0796927341)100:0.2695751554)100:0.0389089606,BRAFL:0.1977797516)97:0.0334150594)100:0.0388050023,((CRAGI:0.1687362812,LOTGI:0.1733195910)100:0.0561149371,CAPI1:0.2117368267)100:0.0503632838)100:0.0557029598)100:0.1004760101,ACYPI:0.2790335504)100:0.0393829043,ATTCE:0.1966358956)100:0.0336680239,TRICA:0.1784387805)100:0.0949040931,AEDAE:0.1416290266)100:0.0559230814,MEGSC:0.1659734079)100:0.1015985817,DROME:0.0525437207);</t>
  </si>
  <si>
    <t>(MEGSC:0.185742,((((((((((CIOIN:0.0777594,CIOSA:0.0901377)100:0.293359,((XENTR:0.106421,((ANOCA:0.0725195,CHICK:0.0557107)100:0.0191918,((CAVPO:0.0352037,(((HUMAN:0.00407977,PONAB:0.00835534)100:0.0005817,NOMLE:0.0128465)100:0.0131273,OTOGA:0.0317731)100:0.00714422)100:0.00665016,(RATNO:0.0122803,MOUSE:0.0441754)100:0.0196142)100:0.0591016)100:0.0307056)100:0.0762565,PETMA:0.187276)100:0.0955852)100:0.0433468,BRAFL:0.218623)98:0.0380687,((AMPQE:0.386364,TRIAD:0.338267)100:0.0853943,STRPU:0.269206)98:0.0392217)100:0.0439183,(CAPI1:0.2323,(CRAGI:0.188566,LOTGI:0.189983)100:0.0624977)100:0.0563539)100:0.0623895,(((PRIPA:0.228175,CAEEL:0.240733)100:0.211929,TRISP:0.394453)100:0.101602,SCHMA:0.46508)100:0.0799063)100:0.111621,ACYPI:0.306099)100:0.0439152,ATTCE:0.217326)100:0.0368765,TRICA:0.199854)100:0.104075,AEDAE:0.16077)100:0.0616069,(DROME:0.0642032,DROMO:0.0629541)100:0.11456);</t>
  </si>
  <si>
    <t>(TRISP:0.3548073392,((((((((DROMO:0.0515819579,DROME:0.0520220084)100:0.1011395658,MEGSC:0.1672016279)100:0.0562462541,AEDAE:0.1403800275)100:0.0943911076,TRICA:0.1781151270)100:0.0334134052,ATTCE:0.1960034665)100:0.0392520429,ACYPI:0.2790260237)100:0.1005720306,(((BRAFL:0.1969600355,((CIOSA:0.0791554797,CIOIN:0.0688903054)100:0.2686781157,((((((OTOGA:0.0275261002,((PONAB:0.0072134256,HUMAN:0.0031327789)100:0.0004550849,NOMLE:0.0116115313)100:0.0104782921)100:0.0062490366,CAVPO:0.0285330723)94:0.0047720200,1_pac:0.0380707283)100:0.0468491825,(ANOCA:0.0612388904,CHICK:0.0470799922)100:0.0159968590)100:0.0262324502,XENTR:0.0929228448)100:0.0665754974,PETMA:0.1652477145)100:0.0842596180)100:0.0386243031)95:0.0333531440,((TRIAD:0.3120370947,AMPQE:0.3539840943)100:0.0778399700,STRPU:0.2443032234)95:0.0354151821)100:0.0386162872,((CRAGI:0.1675958118,LOTGI:0.1726957496)100:0.0558026942,CAPI1:0.2114744846)100:0.0502425644)100:0.0552279438)100:0.0705230440,SCHMA:0.4205924352)100:0.0931044545,(PRIPA:0.2046215913,CAEEL:0.2154731075)100:0.1944492289);</t>
  </si>
  <si>
    <t>(MEGSC:0.185746,((((((((((CIOIN:0.0777826,CIOSA:0.0901059)100:0.293395,((XENTR:0.106375,((ANOCA:0.0725366,CHICK:0.0555633)100:0.0190597,((CAVPO:0.0342797,(((HUMAN:0.00407298,PONAB:0.00833391)100:0.00058165,NOMLE:0.0128516)100:0.0130346,OTOGA:0.0317302)100:0.00747277)99:0.00580269,MOUSE:0.0615518)100:0.055613)100:0.030809)100:0.0762017,PETMA:0.187011)100:0.095611)100:0.0432971,BRAFL:0.218631)98:0.038036,((AMPQE:0.386373,TRIAD:0.338269)100:0.0854329,STRPU:0.269146)98:0.0392029)100:0.0439064,(CAPI1:0.232266,(CRAGI:0.188549,LOTGI:0.189995)100:0.0625163)100:0.0563502)100:0.0623994,(((PRIPA:0.228173,CAEEL:0.240728)100:0.211909,TRISP:0.39447)100:0.101591,SCHMA:0.465087)100:0.0798859)100:0.111622,ACYPI:0.306095)100:0.043916,ATTCE:0.217321)100:0.0368774,TRICA:0.199841)100:0.10409,AEDAE:0.160778)100:0.0616127,(DROME:0.0642061,DROMO:0.0629502)100:0.114548);</t>
  </si>
  <si>
    <t>(DROMO:0.0507726667,((((((((TRISP:0.3587588532,(CAEEL:0.2195820040,PRIPA:0.2059751705)100:0.1972816185)100:0.0947375516,SCHMA:0.4265473369)100:0.0719887321,((((((((CHICK:0.0375353684,2_pac:0.0639227482)78:0.0119755337,ANOCA:0.0574164697)100:0.0297729027,XENTR:0.0912321139)100:0.0656080578,PETMA:0.1654356024)100:0.0840396728,(CIOIN:0.0686626794,CIOSA:0.0787863708)100:0.2698015361)100:0.0385521685,BRAFL:0.1970272973)97:0.0332831263,((TRIAD:0.3144049829,AMPQE:0.3579655067)100:0.0779351451,STRPU:0.2443420301)97:0.0351645479)100:0.0385807836,((CRAGI:0.1681136089,LOTGI:0.1734770116)100:0.0559153994,CAPI1:0.2116960716)100:0.0496923732)100:0.0542777562)100:0.1001916314,ACYPI:0.2808108407)100:0.0386405423,ATTCE:0.1951233414)100:0.0327362664,TRICA:0.1787782036)100:0.0944594287,AEDAE:0.1405070890)100:0.0557406805,MEGSC:0.1678890834)100:0.1010109069,DROME:0.0517251913);</t>
  </si>
  <si>
    <t>(MEGSC:0.185726,((((((((PRIPA:0.22812,CAEEL:0.240775)100:0.211984,TRISP:0.394206)100:0.101476,SCHMA:0.464902)100:0.079781,(((((CIOIN:0.0778258,CIOSA:0.0900163)100:0.292866,((XENTR:0.106016,(ANOCA:0.0682624,(CHICK:0.0455539,MOUSE:0.0959047)100:0.0139504)100:0.0345109)100:0.0753209,PETMA:0.18644)100:0.0952536)100:0.0432363,BRAFL:0.218387)99:0.0378981,((AMPQE:0.38616,TRIAD:0.338293)100:0.0853069,STRPU:0.269027)99:0.039146)100:0.0440329,(CAPI1:0.232295,(CRAGI:0.188428,LOTGI:0.190028)100:0.0624337)100:0.056296)100:0.0623138)100:0.111532,ACYPI:0.305962)100:0.0439762,ATTCE:0.217275)100:0.0368573,TRICA:0.199819)100:0.104095,AEDAE:0.160771)100:0.0616247,(DROME:0.0641867,DROMO:0.0629628)100:0.114534);</t>
  </si>
  <si>
    <t>(TRIAD:0.3180709162,(((((PETMA:0.1628141554,(3_pac:0.0572373969,XENTR:0.0743251074)100:0.0713457173)100:0.0843558201,(CIOIN:0.0697322225,CIOSA:0.0805065964)100:0.2660281930)100:0.0396771510,BRAFL:0.1978997078)98:0.0337924692,((((TRISP:0.3615926507,(CAEEL:0.2230310255,PRIPA:0.2107552485)100:0.2007207708)100:0.0946426848,SCHMA:0.4332027204)100:0.0731610144,(((((MEGSC:0.1695034202,(DROMO:0.0515975800,DROME:0.0523420706)100:0.1026783909)100:0.0559461315,AEDAE:0.1419225168)100:0.0952359981,TRICA:0.1808378245)100:0.0333640976,ATTCE:0.1971364444)100:0.0389984441,ACYPI:0.2837713694)100:0.1007304923)100:0.0546284552,((CRAGI:0.1700302921,LOTGI:0.1753801918)100:0.0571637181,CAPI1:0.2132834955)100:0.0505086541)100:0.0390135897)98:0.0351184154,STRPU:0.2464038586)100:0.0789723362,AMPQE:0.3600367290);</t>
  </si>
  <si>
    <t>(PRIPA:0.228069,((((((((CIOSA:0.0901332,CIOIN:0.0776336)100:0.287314,((XENTR:0.0857161,MOUSE:0.0940386)100:0.0771472,PETMA:0.179445)100:0.0947766)100:0.0434683,BRAFL:0.216576)99:0.0388042,((AMPQE:0.385919,TRIAD:0.338224)100:0.0851219,STRPU:0.268764)99:0.0387115)100:0.0440167,(CAPI1:0.231917,(CRAGI:0.18825,LOTGI:0.190046)100:0.0627726)100:0.0563359)100:0.0619452,(((((MEGSC:0.185719,(DROME:0.0642002,DROMO:0.0629436)100:0.114493)100:0.0616757,AEDAE:0.160704)100:0.104171,TRICA:0.199651)100:0.036914,ATTCE:0.217114)100:0.0441009,ACYPI:0.30574)100:0.111372)100:0.0796031,SCHMA:0.464736)100:0.101453,TRISP:0.394265)100:0.211904,CAEEL:0.240791);</t>
  </si>
  <si>
    <t>(TRIAD:0.3180585362,(((((4_pac:0.0706593047,PETMA:0.1443987048)100:0.0833149200,(CIOIN:0.0692251280,CIOSA:0.0801175238)100:0.2525225344)75:0.0402887712,BRAFL:0.1951249742)68:0.0358562588,((((TRISP:0.3614308924,(CAEEL:0.2225905540,PRIPA:0.2097700164)100:0.2000494853)100:0.0955643784,SCHMA:0.4339347418)100:0.0721598019,(((((MEGSC:0.1687948739,(DROMO:0.0513173975,DROME:0.0523366729)100:0.1025199008)100:0.0561353767,AEDAE:0.1415094620)100:0.0951083531,TRICA:0.1810038813)100:0.0332873234,ATTCE:0.1962866468)100:0.0389904934,ACYPI:0.2824515129)100:0.1012621134)100:0.0539004162,((CRAGI:0.1696379412,LOTGI:0.1752373287)100:0.0571169098,CAPI1:0.2133066329)100:0.0508842379)100:0.0393876221)68:0.0336653589,STRPU:0.2465636530)100:0.0780742466,AMPQE:0.3595517132);</t>
  </si>
  <si>
    <t>(CIOIN:0.0776101,((((((((PRIPA:0.228098,CAEEL:0.240763)100:0.2119,TRISP:0.393913)100:0.101647,SCHMA:0.464405)100:0.0789003,(((((MEGSC:0.185758,(DROME:0.0642179,DROMO:0.0629253)100:0.114454)100:0.0615981,AEDAE:0.160782)100:0.104091,TRICA:0.199662)100:0.0370148,ATTCE:0.217096)100:0.0442317,ACYPI:0.305449)100:0.111626)100:0.0609293,(CAPI1:0.231678,(CRAGI:0.188274,LOTGI:0.189841)100:0.0627666)100:0.0566887)100:0.0441216,((AMPQE:0.385527,TRIAD:0.338109)100:0.0844171,STRPU:0.268735)62:0.0377852)62:0.0400384,BRAFL:0.21312)63:0.0427535,(PETMA:0.161266,MOUSE:0.117349)100:0.0900078)100:0.273904,CIOSA:0.0899576);</t>
  </si>
  <si>
    <t>(5_pac:0.1053609550,((((((TRISP:0.3619660085,(CAEEL:0.2230543452,PRIPA:0.2106981656)100:0.1991467586)100:0.0954885635,SCHMA:0.4343512810)100:0.0718584380,(((((MEGSC:0.1687724740,(DROMO:0.0515453931,DROME:0.0523887910)100:0.1027285134)100:0.0562855928,AEDAE:0.1419503970)100:0.0952966683,TRICA:0.1814051134)100:0.0333984470,ATTCE:0.1968111371)100:0.0397737120,ACYPI:0.2825130501)100:0.1011365195)100:0.0535651936,((CRAGI:0.1698796633,LOTGI:0.1753509969)100:0.0571584995,CAPI1:0.2133064795)100:0.0513099073)100:0.0384925973,((TRIAD:0.3171940002,AMPQE:0.3585800009)100:0.0731515190,(CIOIN:0.0692548965,CIOSA:0.0799278563)100:0.2636688745)100:0.0437542992)100:0.0381594607,STRPU:0.2484694409)100:0.0336363146,BRAFL:0.1587743745);</t>
  </si>
  <si>
    <t>(CIOSA:0.0899009,(((((((PRIPA:0.227955,CAEEL:0.24082)100:0.211684,TRISP:0.394024)100:0.101744,SCHMA:0.464125)100:0.0785306,(((((MEGSC:0.185642,(DROME:0.0642337,DROMO:0.0629053)100:0.114568)100:0.0615036,AEDAE:0.160788)100:0.104082,TRICA:0.199672)100:0.0370569,ATTCE:0.21694)100:0.0446527,ACYPI:0.304959)100:0.111503)100:0.0597948,(CAPI1:0.231652,(CRAGI:0.188134,LOTGI:0.189672)100:0.0625301)100:0.0571008)100:0.0426921,((BRAFL:0.171866,MOUSE:0.160367)100:0.0410681,STRPU:0.272825)100:0.0397201)100:0.0480726,(AMPQE:0.383575,TRIAD:0.337076)100:0.0789746)100:0.282827,CIOIN:0.0774292);</t>
  </si>
  <si>
    <t>(TRIAD:0.3182058339,(((6_pac:0.0970184163,STRPU:0.2303235915)98:0.0314869829,((((TRISP:0.3623367739,(PRIPA:0.2109710306,CAEEL:0.2225616848)100:0.1999124829)100:0.0960193611,SCHMA:0.4355173020)100:0.0702580916,(((((MEGSC:0.1692650065,(DROME:0.0526975248,DROMO:0.0515951918)100:0.1024725058)100:0.0566923807,AEDAE:0.1419920287)100:0.0953195116,TRICA:0.1813021643)100:0.0334741052,ATTCE:0.1968617853)100:0.0403240536,ACYPI:0.2823126499)100:0.1017329853)100:0.0486302024,((LOTGI:0.1748800882,CRAGI:0.1706563350)100:0.0579605837,CAPI1:0.2124630380)100:0.0554364197)100:0.0393045220)99:0.0357230115,(CIOIN:0.0695802192,CIOSA:0.0800711595)100:0.2638522434)100:0.0712082507,AMPQE:0.3582760592);</t>
  </si>
  <si>
    <t>(MEGSC:0.185636,(((((((((CIOSA:0.089713,CIOIN:0.0775232)100:0.282296,(AMPQE:0.382593,TRIAD:0.337094)100:0.0770491)79:0.0394811,(STRPU:0.258286,MOUSE:0.160624)76:0.0285498)100:0.0427877,(CAPI1:0.230373,(CRAGI:0.188389,LOTGI:0.188963)100:0.0631617)100:0.0612087)100:0.0544931,(((PRIPA:0.228271,CAEEL:0.240433)100:0.211534,TRISP:0.393969)100:0.101763,SCHMA:0.463851)100:0.0765741)100:0.112009,ACYPI:0.303927)100:0.0453771,ATTCE:0.216518)100:0.037135,TRICA:0.199649)100:0.104039,AEDAE:0.160883)100:0.0613812,(DROME:0.0642735,DROMO:0.0628624)100:0.114593);</t>
  </si>
  <si>
    <t>(XENTR:0.0939019383,((((((TRIAD:0.3109292359,AMPQE:0.3538192823)100:0.0777119345,STRPU:0.2448643703)95:0.0356510894,((((TRISP:0.3518029076,(PRIPA:0.2040144341,CAEEL:0.2141811976)100:0.1945913304)100:0.0925083440,SCHMA:0.4188356123)100:0.0705261785,(((TRICA:0.1786244506,(((DROMO:0.0518906218,DROME:0.0524861853)100:0.1020527531,MEGSC:0.1612481823)100:0.0562782543,AEDAE:0.1418165551)100:0.0951199071)100:0.0336249195,ATTCE:0.1971944839)100:0.0393584554,ACYPI:0.2798979138)100:0.1004642391)100:0.0558947567,((CRAGI:0.1686433094,LOTGI:0.1742467898)100:0.0560441055,CAPI1:0.2122896530)100:0.0505590021)100:0.0385301951)95:0.0334955268,BRAFL:0.1977901470)100:0.0389660101,(CIOSA:0.0802866613,CIOIN:0.0697210520)100:0.2697785092)100:0.0847463250,PETMA:0.1648498663)100:0.0669622627,(((RATNO:0.0088976818,0_pac:0.0224538412)100:0.0185181721,((((PONAB:0.0070745690,HUMAN:0.0031450038)100:0.0004886893,NOMLE:0.0112605584)100:0.0107782722,OTOGA:0.0277349875)100:0.0057491391,CAVPO:0.0296940075)100:0.0053428246)100:0.0512675395,(CHICK:0.0480920033,ANOCA:0.0621606677)100:0.0163274169)100:0.0261361849);</t>
  </si>
  <si>
    <t>(CIOSA:0.0901501,(((XENTR:0.1064,((ANOCA:0.0725522,CHICK:0.0556731)100:0.0191835,((CAVPO:0.0352435,(((HUMAN:0.00407753,PONAB:0.00835517)100:0.0005796,NOMLE:0.0128587)100:0.0131664,OTOGA:0.0317499)100:0.00706375)100:0.00648783,(RATNO:0.012394,MOUSE:0.0373616)100:0.0199526)100:0.0592014)100:0.0307194)100:0.0762717,PETMA:0.187215)100:0.0956117,(((((((((MEGSC:0.185741,(DROME:0.0642021,DROMO:0.0629552)100:0.114519)100:0.0616333,AEDAE:0.160776)100:0.104066,TRICA:0.199862)100:0.0368862,ATTCE:0.217312)100:0.043918,ACYPI:0.306097)100:0.111624,(((PRIPA:0.228168,CAEEL:0.240741)100:0.211929,TRISP:0.394446)100:0.1016,SCHMA:0.465077)100:0.0798994)100:0.0623887,(CAPI1:0.232298,(CRAGI:0.188567,LOTGI:0.189987)100:0.0625011)100:0.056359)100:0.0439185,((AMPQE:0.386368,TRIAD:0.338271)100:0.0853921,STRPU:0.269214)99:0.0392109)99:0.0380739,BRAFL:0.218631)100:0.0433339)100:0.293362,CIOIN:0.0777489);</t>
  </si>
  <si>
    <t>(TRISP:0.3549224750,((((((((((1_pac:0.0361344725,((OTOGA:0.0273741668,(NOMLE:0.0115601715,(PONAB:0.0071137141,HUMAN:0.0031555106)100:0.0004291270)100:0.0103184366)100:0.0060712161,CAVPO:0.0282852163)100:0.0048444140)100:0.0471981820,(CHICK:0.0469559561,ANOCA:0.0611839383)100:0.0158108945)100:0.0260309054,XENTR:0.0923717618)100:0.0660184475,PETMA:0.1629280573)100:0.0841709054,(CIOSA:0.0795028298,CIOIN:0.0687740622)100:0.2681829205)100:0.0385707967,BRAFL:0.1969108977)92:0.0331657223,((TRIAD:0.3108554526,AMPQE:0.3521368728)100:0.0772011309,STRPU:0.2436236117)92:0.0354068882)100:0.0381014314,((LOTGI:0.1727306440,CRAGI:0.1675440892)100:0.0559398901,CAPI1:0.2105220318)100:0.0503028936)100:0.0550279304,((((((DROMO:0.0511240065,DROME:0.0517677218)100:0.1005470392,MEGSC:0.1666137030)100:0.0558601366,AEDAE:0.1395361532)100:0.0943592034,TRICA:0.1770950384)100:0.0334153200,ATTCE:0.1947239416)100:0.0387586699,ACYPI:0.2779721663)100:0.1003154946)100:0.0705423354,SCHMA:0.4189945564)100:0.0925432099,(CAEEL:0.2140287385,PRIPA:0.2039896830)100:0.1938878584);</t>
  </si>
  <si>
    <t>(PRIPA:0.228164,((((((((MEGSC:0.185745,(DROME:0.0642047,DROMO:0.0629504)100:0.11455)100:0.0616116,AEDAE:0.160774)100:0.104084,TRICA:0.199858)100:0.0368913,ATTCE:0.217302)100:0.0439297,ACYPI:0.306077)100:0.111638,(((((CIOIN:0.0777906,CIOSA:0.0901025)100:0.293392,((XENTR:0.106391,((ANOCA:0.0725389,CHICK:0.055492)100:0.019162,((CAVPO:0.034653,(((HUMAN:0.00406556,PONAB:0.00834044)100:0.00059298,NOMLE:0.0128578)100:0.0130943,OTOGA:0.031705)100:0.0071147)100:0.00617957,MOUSE:0.0546808)100:0.0561276)100:0.0307576)100:0.076176,PETMA:0.186942)100:0.09569)100:0.0432952,BRAFL:0.218649)99:0.0380336,((AMPQE:0.386358,TRIAD:0.338298)100:0.0854305,STRPU:0.269151)99:0.0391839)100:0.0439074,(CAPI1:0.232272,(CRAGI:0.188545,LOTGI:0.189999)100:0.0625159)100:0.0563687)100:0.0623804)100:0.0798773,SCHMA:0.46509)100:0.101582,TRISP:0.394457)100:0.211913,CAEEL:0.240736);</t>
  </si>
  <si>
    <t>(2_pac:0.0716300143,((XENTR:0.0914957344,((((((((TRISP:0.3579764703,(CAEEL:0.2190188839,PRIPA:0.2041139028)100:0.1969452811)100:0.0947141877,SCHMA:0.4260312440)100:0.0717881253,(((((MEGSC:0.1685415224,(DROME:0.0518905571,DROMO:0.0510440534)100:0.1009495838)100:0.0554947294,AEDAE:0.1403567951)100:0.0941413950,TRICA:0.1783561658)100:0.0328208387,ATTCE:0.1945863986)100:0.0385408728,ACYPI:0.2799705502)100:0.1006089592)100:0.0546039828,(CAPI1:0.2120161358,(LOTGI:0.1735059804,CRAGI:0.1684017789)100:0.0557825610)100:0.0498882789)100:0.0383823030,((TRIAD:0.3145334302,AMPQE:0.3549523082)100:0.0782315828,STRPU:0.2437439213)98:0.0351522725)98:0.0334709760,BRAFL:0.1973871372)100:0.0386682294,(CIOIN:0.0689873301,CIOSA:0.0790738120)100:0.2696686931)100:0.0839450599,PETMA:0.1650693377)100:0.0659139196)100:0.0296657760,ANOCA:0.0574881237)94:0.0125818948,CHICK:0.0375926097);</t>
  </si>
  <si>
    <t>(PRIPA:0.228107,((((((((MEGSC:0.185729,(DROME:0.0641917,DROMO:0.0629565)100:0.11453)100:0.0616141,AEDAE:0.16079)100:0.10408,TRICA:0.199823)100:0.0368637,ATTCE:0.217271)100:0.0439582,ACYPI:0.305987)100:0.111544,(((((CIOSA:0.0900341,CIOIN:0.0778135)100:0.292901,((XENTR:0.106175,(ANOCA:0.068221,(CHICK:0.0460639,MOUSE:0.0929182)100:0.0142937)100:0.0345832)100:0.0753347,PETMA:0.186426)100:0.0952266)100:0.0432425,BRAFL:0.218405)98:0.0378977,((AMPQE:0.386187,TRIAD:0.338273)100:0.0853546,STRPU:0.268981)98:0.0391348)100:0.0440017,(CAPI1:0.232279,(CRAGI:0.188445,LOTGI:0.190032)100:0.0624357)100:0.0563046)100:0.0623173)100:0.0797891,SCHMA:0.464886)100:0.101481,TRISP:0.394223)100:0.211962,CAEEL:0.240785);</t>
  </si>
  <si>
    <t>(DROMO:0.0513505798,((((((((((((3_pac:0.0604564697,XENTR:0.0750125154)100:0.0707592291,PETMA:0.1623553875)100:0.0841332335,(CIOIN:0.0695150369,CIOSA:0.0801014614)100:0.2657305129)100:0.0394650815,BRAFL:0.1975837355)96:0.0336649889,((AMPQE:0.3588101258,TRIAD:0.3172985372)100:0.0785247083,STRPU:0.2458076758)96:0.0349772636)100:0.0388912995,((LOTGI:0.1750104469,CRAGI:0.1693027355)100:0.0567837790,CAPI1:0.2131654560)100:0.0503270089)100:0.0545852566,((TRISP:0.3601022181,(PRIPA:0.2097644999,CAEEL:0.2223906297)100:0.1995696648)100:0.0945476483,SCHMA:0.4326174311)100:0.0724679339)100:0.1005185748,ACYPI:0.2822880280)100:0.0389825649,ATTCE:0.1955491722)100:0.0332370599,TRICA:0.1802479636)100:0.0944761013,AEDAE:0.1414001506)100:0.0557510701,MEGSC:0.1701383404)100:0.1021868741,DROME:0.0520751641);</t>
  </si>
  <si>
    <t>(XENTR:0.0885708,(((((((((PRIPA:0.228003,CAEEL:0.240868)100:0.211859,TRISP:0.394269)100:0.101483,SCHMA:0.464712)100:0.0796007,(((((MEGSC:0.185728,(DROME:0.0641962,DROMO:0.0629467)100:0.114484)100:0.0616948,AEDAE:0.160685)100:0.104169,TRICA:0.19966)100:0.0369002,ATTCE:0.217127)100:0.0440944,ACYPI:0.305743)100:0.111355)100:0.0619555,(CAPI1:0.23199,(CRAGI:0.18832,LOTGI:0.190009)100:0.0627301)100:0.0563443)100:0.0439738,((AMPQE:0.385941,TRIAD:0.338264)100:0.0851606,STRPU:0.268765)99:0.0387144)99:0.0386688,BRAFL:0.216794)100:0.0438062,(CIOSA:0.0901256,CIOIN:0.0776464)100:0.287285)100:0.0951795,PETMA:0.179289)100:0.0747076,MOUSE:0.090983);</t>
  </si>
  <si>
    <t>(4_pac:0.0759969520,(((((((TRISP:0.3609322908,(CAEEL:0.2214959952,PRIPA:0.2093044426)100:0.1993390084)100:0.0957811783,SCHMA:0.4321315244)100:0.0717376728,(((((MEGSC:0.1687551639,(DROMO:0.0509645910,DROME:0.0517567358)100:0.1019184490)100:0.0560401359,AEDAE:0.1407669335)100:0.0945566659,TRICA:0.1800348500)100:0.0331353647,ATTCE:0.1950863226)100:0.0390392064,ACYPI:0.2812708487)100:0.1008098016)100:0.0539162515,((CRAGI:0.1687813414,LOTGI:0.1745617023)100:0.0568557024,CAPI1:0.2126246435)100:0.0507359744)100:0.0393354877,((TRIAD:0.3165350084,AMPQE:0.3587210057)100:0.0780995957,STRPU:0.2457420039)65:0.0336816826)65:0.0354903274,BRAFL:0.1945985229)84:0.0407926850,(CIOIN:0.0688588267,CIOSA:0.0797750286)100:0.2521604230)100:0.0822324055,PETMA:0.1445143012);</t>
  </si>
  <si>
    <t>(CIOIN:0.0775444,((((((((((MEGSC:0.185777,(DROME:0.0642157,DROMO:0.0629272)100:0.114419)100:0.0616415,AEDAE:0.160758)100:0.10407,TRICA:0.199688)100:0.0370084,ATTCE:0.217122)100:0.0441889,ACYPI:0.305497)100:0.111674,(((PRIPA:0.228079,CAEEL:0.240783)100:0.211867,TRISP:0.39393)100:0.101606,SCHMA:0.464371)100:0.0789539)100:0.0610623,(CAPI1:0.231786,(CRAGI:0.188148,LOTGI:0.189953)100:0.0626538)100:0.0565578)100:0.0441884,((AMPQE:0.38554,TRIAD:0.3382)100:0.0845468,STRPU:0.268546)74:0.0377329)74:0.0400102,BRAFL:0.213092)76:0.0432063,(PETMA:0.155183,MOUSE:0.111755)100:0.095683)100:0.274647,CIOSA:0.0900236);</t>
  </si>
  <si>
    <t>(TRIAD:0.3158015682,((((5_pac:0.1057628781,BRAFL:0.1603749992)100:0.0323304823,STRPU:0.2483070814)100:0.0379121352,((((TRISP:0.3622446363,(CAEEL:0.2227411527,PRIPA:0.2094880026)100:0.1996872502)100:0.0955752054,SCHMA:0.4322504491)100:0.0715875435,(((((MEGSC:0.1696664095,(DROMO:0.0511818201,DROME:0.0519828727)100:0.1025780835)100:0.0559607044,AEDAE:0.1416189624)100:0.0952866494,TRICA:0.1809310139)100:0.0332269236,ATTCE:0.1962296602)100:0.0397244892,ACYPI:0.2819547300)100:0.1006610297)100:0.0534644264,((CRAGI:0.1691138018,LOTGI:0.1748765148)100:0.0568935223,CAPI1:0.2130988363)100:0.0513712128)100:0.0382981337)100:0.0436205994,(CIOIN:0.0689346020,CIOSA:0.0796574876)100:0.2635985344)100:0.0730888430,AMPQE:0.3583958508);</t>
  </si>
  <si>
    <t>(CIOIN:0.0774489,(((((((((MEGSC:0.185643,(DROME:0.0642425,DROMO:0.0628949)100:0.114558)100:0.0615325,AEDAE:0.160764)100:0.104043,TRICA:0.199716)100:0.0370398,ATTCE:0.216987)100:0.0445868,ACYPI:0.305016)100:0.111532,(((PRIPA:0.227921,CAEEL:0.240841)100:0.211665,TRISP:0.394042)100:0.101712,SCHMA:0.464106)100:0.078557)100:0.0598887,(CAPI1:0.231804,(CRAGI:0.188074,LOTGI:0.189759)100:0.0623991)100:0.0569965)100:0.0427802,((BRAFL:0.173342,MOUSE:0.157072)100:0.0416214,STRPU:0.273256)100:0.0390481)100:0.0480449,(AMPQE:0.383583,TRIAD:0.337116)100:0.0792416)100:0.282586,CIOSA:0.0898797);</t>
  </si>
  <si>
    <t>(TRISP:0.3626933376,((((((((DROMO:0.0512797568,DROME:0.0524201151)100:0.1024768803,MEGSC:0.1677167756)100:0.0563379826,AEDAE:0.1419044942)100:0.0954576319,TRICA:0.1805817918)100:0.0334797224,ATTCE:0.1966495949)100:0.0403925733,ACYPI:0.2821054191)100:0.1011322776,(((6_pac:0.1018101436,STRPU:0.2344643257)71:0.0280229328,((CIOSA:0.0798762526,CIOIN:0.0694709049)100:0.2639255589,(AMPQE:0.3582440885,TRIAD:0.3174820248)100:0.0709535536)73:0.0356565476)100:0.0391505354,((CRAGI:0.1702293210,LOTGI:0.1747006080)100:0.0578164074,CAPI1:0.2124238728)100:0.0553180071)100:0.0486554509)100:0.0703198495,SCHMA:0.4343710415)100:0.0959972589,(PRIPA:0.2110074193,CAEEL:0.2224864279)100:0.2004179186);</t>
  </si>
  <si>
    <t>(MEGSC:0.185611,((((((((((CIOSA:0.0897011,CIOIN:0.0774838)100:0.252638,MOUSE:0.157609)84:0.0376743,(AMPQE:0.383069,TRIAD:0.337626)100:0.0806969)45:0.0337309,STRPU:0.284754)100:0.0425653,(CAPI1:0.230625,(CRAGI:0.188279,LOTGI:0.189078)100:0.0629038)100:0.0607193)100:0.0547969,(((PRIPA:0.228215,CAEEL:0.240486)100:0.211368,TRISP:0.394111)100:0.101736,SCHMA:0.464021)100:0.0766776)100:0.112083,ACYPI:0.30407)100:0.0453045,ATTCE:0.216612)100:0.0370846,TRICA:0.199675)100:0.104015,AEDAE:0.160862)100:0.0613848,(DROME:0.0642958,DROMO:0.0628392)100:0.114605);</t>
  </si>
  <si>
    <t>(0_pac:0.0206187416,(((((((((TRIAD:0.3115958414,AMPQE:0.3544954569)100:0.0775821542,STRPU:0.2450063756)95:0.0358128057,((((TRISP:0.3516119505,(PRIPA:0.2043206353,CAEEL:0.2135657290)100:0.1929359460)100:0.0924946548,SCHMA:0.4146361159)100:0.0709281286,(((TRICA:0.1792181022,(((DROMO:0.0519962069,DROME:0.0527544842)100:0.1021309226,MEGSC:0.1611389717)100:0.0563471109,AEDAE:0.1419050949)100:0.0950837965)100:0.0335887522,ATTCE:0.1971674655)100:0.0392385805,ACYPI:0.2795022985)100:0.1003898029)100:0.0562917711,((CRAGI:0.1694171111,LOTGI:0.1744008540)100:0.0562862954,CAPI1:0.2123330360)100:0.0507726057)100:0.0387950098)95:0.0336303104,BRAFL:0.1985927229)100:0.0390758576,(CIOSA:0.0800537098,CIOIN:0.0697729011)100:0.2699741744)100:0.0852459589,PETMA:0.1664313504)100:0.0672260447,XENTR:0.0941869994)100:0.0263455893,(CHICK:0.0479350908,ANOCA:0.0624838275)100:0.0162610921)100:0.0511868032,((((PONAB:0.0070566653,HUMAN:0.0031371418)100:0.0004840901,NOMLE:0.0111222787)100:0.0107133464,OTOGA:0.0274849546)100:0.0058227392,CAVPO:0.0297657245)100:0.0053948298)100:0.0183730852,RATNO:0.0090135743);</t>
  </si>
  <si>
    <t>(XENTR:0.106387,(((((((((PRIPA:0.228172,CAEEL:0.240739)100:0.211922,TRISP:0.394455)100:0.1016,SCHMA:0.46508)100:0.0798988,(((((MEGSC:0.185738,(DROME:0.0642029,DROMO:0.0629547)100:0.114525)100:0.0616323,AEDAE:0.160778)100:0.104073,TRICA:0.199858)100:0.0368907,ATTCE:0.217313)100:0.0439216,ACYPI:0.306093)100:0.111633)100:0.0623975,(CAPI1:0.23229,(CRAGI:0.188564,LOTGI:0.189989)100:0.062506)100:0.0563538)100:0.0439207,((AMPQE:0.386365,TRIAD:0.338272)100:0.0853998,STRPU:0.269209)98:0.0392177)98:0.0380783,BRAFL:0.218611)100:0.0433344,(CIOIN:0.0777521,CIOSA:0.0901463)100:0.293378)100:0.0956174,PETMA:0.187213)100:0.076286,((ANOCA:0.0725607,CHICK:0.0556822)100:0.0192049,((CAVPO:0.0352695,(((HUMAN:0.00407582,PONAB:0.00836966)100:0.00057819,NOMLE:0.0128486)100:0.0131193,OTOGA:0.0317983)100:0.00708162)100:0.00642302,(RATNO:0.012474,MOUSE:0.0327875)100:0.0200637)100:0.0592633)100:0.0307253);</t>
  </si>
  <si>
    <t>(DROMO:0.0511098652,((((((((((((((1_pac:0.0349820939,((OTOGA:0.0272212716,(NOMLE:0.0115103099,(PONAB:0.0072427659,HUMAN:0.0030731062)100:0.0004538417)100:0.0103601986)100:0.0059474924,CAVPO:0.0282347081)100:0.0053560968)100:0.0471727966,(CHICK:0.0464950408,ANOCA:0.0610008835)100:0.0157005095)100:0.0258263433,XENTR:0.0919337247)100:0.0662439622,PETMA:0.1631515901)100:0.0841985029,(CIOSA:0.0791734387,CIOIN:0.0685253846)100:0.2678008405)100:0.0386350670,BRAFL:0.1964259982)97:0.0331600593,((TRIAD:0.3110454903,AMPQE:0.3520047437)100:0.0772547283,STRPU:0.2431650415)97:0.0357113668)100:0.0382027750,((LOTGI:0.1724339584,CRAGI:0.1677266616)100:0.0558220915,CAPI1:0.2109198904)100:0.0503515910)100:0.0551710097,((TRISP:0.3552137866,(CAEEL:0.2139837841,PRIPA:0.2028152655)100:0.1933188238)100:0.0925404808,SCHMA:0.4170206875)100:0.0701894722)100:0.0999979743,ACYPI:0.2773887682)100:0.0388731361,ATTCE:0.1941922981)100:0.0332593883,TRICA:0.1770097854)100:0.0944320448,AEDAE:0.1394782667)100:0.0559613217,MEGSC:0.1658322915)100:0.1001826491,DROME:0.0516920578);</t>
  </si>
  <si>
    <t>(MEGSC:0.185743,(((((((((((XENTR:0.106376,((ANOCA:0.0725551,CHICK:0.0555646)100:0.0191207,((CAVPO:0.0349467,(((HUMAN:0.00406778,PONAB:0.00835318)100:0.00058217,NOMLE:0.0128575)100:0.0130127,OTOGA:0.0317716)100:0.00701775)100:0.00622546,MOUSE:0.0504991)100:0.0567472)100:0.0307049)100:0.0761984,PETMA:0.186958)100:0.0956268,(CIOIN:0.0777901,CIOSA:0.0901018)100:0.293374)100:0.0433114,BRAFL:0.218591)98:0.0380653,((AMPQE:0.386345,TRIAD:0.338287)100:0.0854272,STRPU:0.269151)98:0.039183)100:0.0439312,(CAPI1:0.232263,(CRAGI:0.188558,LOTGI:0.190005)100:0.0625144)100:0.056365)100:0.0623777,(((PRIPA:0.228169,CAEEL:0.240734)100:0.211907,TRISP:0.394471)100:0.101583,SCHMA:0.465095)100:0.0798743)100:0.111644,ACYPI:0.306076)100:0.0439356,ATTCE:0.217308)100:0.0368948,TRICA:0.199838)100:0.104096,AEDAE:0.160774)100:0.0616125,(DROME:0.0642087,DROMO:0.0629468)100:0.114554);</t>
  </si>
  <si>
    <t>(2_pac:0.0642494016,(((((((((((((DROMO:0.0510196149,DROME:0.0518121725)100:0.1011684783,MEGSC:0.1685975556)100:0.0557809456,AEDAE:0.1404641599)100:0.0941813705,TRICA:0.1792251764)100:0.0329388395,ATTCE:0.1950829408)100:0.0383761729,ACYPI:0.2804268942)100:0.1002830039,((TRISP:0.3578632382,(CAEEL:0.2194500290,PRIPA:0.2041684962)100:0.1971431397)100:0.0942945408,SCHMA:0.4270847408)100:0.0717662152)100:0.0545771971,((CRAGI:0.1678358584,LOTGI:0.1738827234)100:0.0558267411,CAPI1:0.2121203085)100:0.0499384649)100:0.0382465963,((TRIAD:0.3148789000,AMPQE:0.3576576949)100:0.0779553085,STRPU:0.2444980261)96:0.0351515698)96:0.0332439776,BRAFL:0.1974331232)100:0.0385583875,(CIOIN:0.0690155251,CIOSA:0.0788712099)100:0.2692304638)100:0.0836899984,PETMA:0.1662334940)100:0.0659084118,XENTR:0.0922792798)100:0.0228240829,(CHICK:0.0463970780,ANOCA:0.0588336248)98:0.0108029978);</t>
  </si>
  <si>
    <t>(PRIPA:0.228111,((((((((MEGSC:0.185725,(DROME:0.0642051,DROMO:0.062944)100:0.114539)100:0.0616098,AEDAE:0.160789)100:0.1041,TRICA:0.199812)100:0.0368745,ATTCE:0.217263)100:0.0439668,ACYPI:0.305975)100:0.111569,(((((CIOIN:0.0778543,CIOSA:0.0899947)100:0.29293,((XENTR:0.106297,(ANOCA:0.0683143,(CHICK:0.0476085,MOUSE:0.0904733)100:0.0141498)100:0.0339311)100:0.075593,PETMA:0.186419)100:0.0951926)100:0.0432382,BRAFL:0.218333)99:0.0379403,((AMPQE:0.386197,TRIAD:0.338264)100:0.0852996,STRPU:0.26904)99:0.0391325)100:0.0440117,(CAPI1:0.232276,(CRAGI:0.188456,LOTGI:0.190006)100:0.062446)100:0.0562967)100:0.0623043)100:0.0797693,SCHMA:0.464894)100:0.101479,TRISP:0.394184)100:0.211982,CAEEL:0.24079);</t>
  </si>
  <si>
    <t>(TRISP:0.3605898943,((((((((DROMO:0.0511165232,DROME:0.0520977748)100:0.1018824059,MEGSC:0.1699108610)100:0.0556568775,AEDAE:0.1407797006)100:0.0947347580,TRICA:0.1799599655)100:0.0333537435,ATTCE:0.1953861334)100:0.0388292471,ACYPI:0.2819531259)100:0.1003700946,((((((3_pac:0.0579992021,XENTR:0.0775269102)100:0.0688624093,PETMA:0.1617800552)100:0.0843691168,(CIOIN:0.0692909236,CIOSA:0.0797523757)100:0.2659386867)100:0.0393770564,BRAFL:0.1975639622)95:0.0335742480,((AMPQE:0.3586293059,TRIAD:0.3171128041)100:0.0785042024,STRPU:0.2457745919)95:0.0349378629)100:0.0389579900,((LOTGI:0.1744977216,CRAGI:0.1691178212)100:0.0568893362,CAPI1:0.2129645915)100:0.0499286629)100:0.0544103203)100:0.0723218327,SCHMA:0.4316696799)100:0.0944493238,(PRIPA:0.2098657311,CAEEL:0.2212534439)100:0.1990034211);</t>
  </si>
  <si>
    <t>(XENTR:0.0872353,(((CIOSA:0.0900681,CIOIN:0.0777271)100:0.287872,(((((((PRIPA:0.228053,CAEEL:0.24083)100:0.211864,TRISP:0.394266)100:0.101467,SCHMA:0.464694)100:0.0796041,(((((MEGSC:0.185738,(DROME:0.0642052,DROMO:0.0629391)100:0.114481)100:0.0616913,AEDAE:0.160686)100:0.104166,TRICA:0.199675)100:0.0369177,ATTCE:0.217114)100:0.044084,ACYPI:0.305778)100:0.111364)100:0.0619931,(CAPI1:0.231966,(CRAGI:0.188341,LOTGI:0.189969)100:0.0627423)100:0.0563029)100:0.0439068,((AMPQE:0.385996,TRIAD:0.338211)100:0.085222,STRPU:0.268671)99:0.0388339)99:0.0387481,BRAFL:0.216773)100:0.0433747)100:0.0957277,PETMA:0.179037)100:0.0770542,MOUSE:0.0888277);</t>
  </si>
  <si>
    <t>(4_pac:0.0755836093,(((((((TRISP:0.3612779524,(CAEEL:0.2220331222,PRIPA:0.2093217474)100:0.1994979769)100:0.0957324001,SCHMA:0.4329979149)100:0.0717368486,((((((DROMO:0.0510453156,DROME:0.0521430778)100:0.1019718212,MEGSC:0.1689877706)100:0.0561390265,AEDAE:0.1411460382)100:0.0949397221,TRICA:0.1804816071)100:0.0333049341,ATTCE:0.1957989691)100:0.0391316476,ACYPI:0.2815067566)100:0.1009725562)100:0.0540495341,((LOTGI:0.1749256518,CRAGI:0.1694728272)100:0.0570620658,CAPI1:0.2129806024)100:0.0505280052)100:0.0394136290,((AMPQE:0.3593157271,TRIAD:0.3177614800)100:0.0783522817,STRPU:0.2458721974)68:0.0338331646)68:0.0357067797,BRAFL:0.1941525169)78:0.0403657070,(CIOIN:0.0689058395,CIOSA:0.0797584975)100:0.2533355888)100:0.0809413579,PETMA:0.1461232734);</t>
  </si>
  <si>
    <t>(CIOSA:0.0901321,((((((((((MEGSC:0.185793,(DROME:0.0642169,DROMO:0.0629262)100:0.114401)100:0.061655,AEDAE:0.16075)100:0.104069,TRICA:0.19969)100:0.0369928,ATTCE:0.217125)100:0.044183,ACYPI:0.305533)100:0.111698,(((PRIPA:0.228129,CAEEL:0.240735)100:0.211852,TRISP:0.394001)100:0.101647,SCHMA:0.464303)100:0.0789279)100:0.0611552,(CAPI1:0.231866,(CRAGI:0.188122,LOTGI:0.189915)100:0.0626625)100:0.0564229)100:0.0439548,((AMPQE:0.385379,TRIAD:0.338328)100:0.0845522,STRPU:0.268464)77:0.0379843)77:0.0398679,BRAFL:0.213297)78:0.0428311,(PETMA:0.159592,MOUSE:0.119183)100:0.0919813)100:0.276118,CIOIN:0.0774481);</t>
  </si>
  <si>
    <t>(DROMO:0.0512114567,((((((((((5_pac:0.1085414035,BRAFL:0.1590769278)100:0.0345250569,STRPU:0.2494612582)100:0.0370973320,((CIOIN:0.0690306850,CIOSA:0.0796056138)100:0.2635044273,(TRIAD:0.3165999295,AMPQE:0.3581010732)100:0.0733995802)100:0.0439031578)100:0.0383910848,((CRAGI:0.1695552639,LOTGI:0.1749844723)100:0.0570324501,CAPI1:0.2132842009)100:0.0510874768)100:0.0535673104,((TRISP:0.3617734452,(CAEEL:0.2225359838,PRIPA:0.2104396629)100:0.1990739801)100:0.0954433533,SCHMA:0.4337020531)100:0.0721032699)100:0.1007741717,ACYPI:0.2817978066)100:0.0398241648,ATTCE:0.1967271433)100:0.0333604777,TRICA:0.1812285696)100:0.0951918186,AEDAE:0.1419325513)100:0.0562571069,MEGSC:0.1692976548)100:0.1022041246,DROME:0.0521222711);</t>
  </si>
  <si>
    <t>(PRIPA:0.227934,((((((((MEGSC:0.185662,(DROME:0.0642383,DROMO:0.0629018)100:0.114517)100:0.0615562,AEDAE:0.160758)100:0.104028,TRICA:0.199725)100:0.0370098,ATTCE:0.217025)100:0.0446087,ACYPI:0.30504)100:0.111518,((((CIOIN:0.0773381,CIOSA:0.0899996)100:0.282464,(AMPQE:0.383423,TRIAD:0.337253)100:0.0793171)100:0.0482987,((BRAFL:0.177228,MOUSE:0.165636)100:0.0395184,STRPU:0.273603)100:0.0386579)100:0.042565,(CAPI1:0.231913,(CRAGI:0.187969,LOTGI:0.189783)100:0.062422)100:0.0567451)100:0.0601396)100:0.0786188,SCHMA:0.463977)100:0.101788,TRISP:0.394163)100:0.211532,CAEEL:0.240851);</t>
  </si>
  <si>
    <t>(DROMO:0.0513013648,(((((((((6_pac:0.1041904620,STRPU:0.2348329816)83:0.0280270743,((CIOSA:0.0798427159,CIOIN:0.0693151023)100:0.2636660315,(AMPQE:0.3571203302,TRIAD:0.3175726486)100:0.0711952959)90:0.0362747719)100:0.0388517919,((CRAGI:0.1702431656,LOTGI:0.1746509013)100:0.0577516952,CAPI1:0.2122596013)100:0.0549095609)100:0.0488199475,((TRISP:0.3615808878,(PRIPA:0.2106387342,CAEEL:0.2220483275)100:0.1996349583)100:0.0960926649,SCHMA:0.4343165469)100:0.0701288957)100:0.1011313369,ACYPI:0.2810179103)100:0.0403857182,ATTCE:0.1965459520)100:0.0333745241,TRICA:0.1804856606)100:0.0951534403,AEDAE:0.1416765701)100:0.0564311210,MEGSC:0.1674846972)100:0.1020065572,DROME:0.0521818537);</t>
  </si>
  <si>
    <t>(MEGSC:0.185658,((((((((PRIPA:0.228211,CAEEL:0.240475)100:0.21127,TRISP:0.394193)100:0.101832,SCHMA:0.463753)100:0.0769448,((((CIOSA:0.0897829,CIOIN:0.0774771)100:0.281625,(AMPQE:0.382443,TRIAD:0.337378)100:0.0777634)71:0.0406942,(STRPU:0.256826,MOUSE:0.167446)71:0.0331053)100:0.0421498,(CAPI1:0.230803,(CRAGI:0.188155,LOTGI:0.189181)100:0.0627923)100:0.0602079)100:0.0555629)100:0.111869,ACYPI:0.304088)100:0.0452248,ATTCE:0.216635)100:0.0371171,TRICA:0.199661)100:0.103997,AEDAE:0.160862)100:0.0614008,(DROME:0.0642857,DROMO:0.0628506)100:0.114575);</t>
  </si>
  <si>
    <t>(0_ill:0.0121178221,(((((((CREFR:0.4320214419,CAPOW:0.3690289102)100:0.0567294825,(SALRO:0.3066218847,MONBE:0.2920562031)100:0.2198090244)100:0.1593566237,(BATDE:0.2906347282,SPIPN:0.2279601132)100:0.1474417155)100:0.1570982342,SCHPO:0.4213926710)100:0.0650776902,((((((HYPJE:0.1116403815,GIBZA:0.1076634481)100:0.0592161227,COLSU:0.1215775620)100:0.0436235295,CRYPA:0.1625968703)100:0.0805896505,BOTFB:0.1572193322)100:0.0717390263,((((EMENI:0.0957953208,ASPAC:0.0800869354)100:0.0233659213,ASPGL:0.0961186029)100:0.0593587582,TALSN:0.1298803004)100:0.1231792452,(AURPU:0.1955870807,COCLU:0.1990059194)100:0.0628008641)100:0.0328400600)100:0.0986165133,TUBMM:0.2417941104)100:0.1440241806)100:0.2167439008,DEKBR:0.3688421931)64:0.0528817787,((LODEL:0.1677633567,CANAW:0.1252984743)100:0.0763665110,(DEBHA:0.1417218107,CANTE:0.2183649523)100:0.0434973082)100:0.1631899257)100:0.1155427579,CANGA:0.2589468466);</t>
  </si>
  <si>
    <t>(MONBE:0.316656,(((((((YEAST:0.0355096,CANGA:0.179186)100:0.230024,((CANAW:0.144183,LODEL:0.193627)100:0.0854588,(DEBHA:0.162309,CANTE:0.241388)100:0.0484476)100:0.178923)89:0.0575678,DEKBR:0.400389)100:0.232317,((((TALSN:0.154798,(ASPGL:0.115065,(EMENI:0.115182,ASPAC:0.0968437)100:0.0282053)100:0.0699997)100:0.140686,(COCLU:0.227714,AURPU:0.223422)100:0.0716796)100:0.0382469,(BOTFB:0.181891,(CRYPA:0.184954,(COLSU:0.142745,(GIBZA:0.12528,HYPJE:0.129037)100:0.0675899)100:0.0501968)100:0.0914211)100:0.0818319)100:0.109564,TUBMM:0.272359)100:0.159388)100:0.0695957,SCHPO:0.457506)100:0.166984,(BATDE:0.317576,SPIPN:0.257002)100:0.161085)100:0.170021,(CAPO3:0.403691,CREFR:0.471088)96:0.0593362)100:0.233498,SALR5:0.33337);</t>
  </si>
  <si>
    <t>(LODEL:0.12661916110895868,((((((((SALR5:0.21768588253263393,MONBE:0.20681001222629355)100:0.15245612805826303,(CAPO3:0.26363553668910034,CREFR:0.30759090036729814)96:0.03876805350392722)100:0.1110638259803286,(BATDE:0.20741665788913297,SPIPN:0.16782796756659402)100:0.1051880480748077)100:0.10888342784446126,SCHPO:0.29887257287045327)100:0.04539296370698244,((((TALSN:0.10109694465425996,(ASPGL:0.07512872283064914,(EMENI:0.07520773695896299,ASPAC:0.06324277770054128)100:0.018429686274077022)100:0.04570444915496348)100:0.09184510853896541,(COCLU:0.14870001842139302,AURPU:0.14590317948281267)100:0.046821486906150865)100:0.024948613063699686,(BOTFB:0.11879610939656256,(CRYPA:0.12080084802402967,(COLSU:0.09320206191612394,(GIBZA:0.08180378414985727,HYPJE:0.08426889435138443)100:0.044147413720653186)100:0.03276324095580452)100:0.05969105998236743)100:0.05349713593375141)100:0.07147382963913985,TUBMM:0.17802732021232986)100:0.10458205542129319)100:0.1509907751331698,DEKBR:0.2623530263749813)100:0.03889643513720411,(YEAST:0.11936553352788222,CANGA:0.12891448888600984)100:0.167899145583009)100:0.11854143575984849,(DEBHA:0.10601867593609049,CANTE:0.15766583645237792)100:0.031675000915845575)100:0.05608912584710818,CANAW:0.09407382936487593):0.0;</t>
  </si>
  <si>
    <t>(1_ill:0.0588482457,((((((MONBE:0.2919026613,SALRO:0.3071847817)100:0.2209553404,(CREFR:0.4328467407,CAPOW:0.3691337363)97:0.0565282718)100:0.1598375032,(BATDE:0.2912153352,SPIPN:0.2286835556)100:0.1477202810)100:0.1570120934,SCHPO:0.4220657409)100:0.0656450445,((((((HYPJE:0.1117727996,GIBZA:0.1079397045)100:0.0595828010,COLSU:0.1222311417)100:0.0439680834,CRYPA:0.1627299732)100:0.0812127244,BOTFB:0.1575005952)100:0.0720821574,((COCLU:0.1994676507,AURPU:0.1965402692)100:0.0631382097,(((EMENI:0.0963688525,ASPAC:0.0804067560)100:0.0237304050,ASPGL:0.0967876734)100:0.0594834026,TALSN:0.1307252331)100:0.1236087533)100:0.0329395581)100:0.0990090626,TUBMM:0.2426871260)100:0.1427348394)100:0.2237472562,DEKBR:0.3690240458)96:0.0404016702,((CANTE:0.2194923441,DEBHA:0.1415592134)93:0.0434352633,(CANAW:0.1257814695,LODEL:0.1686703621)100:0.0751726537)99:0.1374611162);</t>
  </si>
  <si>
    <t>(SALR5:0.333467,MONBE:0.316556,((CREFR:0.471096,CAPO3:0.403536)94:0.0591776,(((((YEAST:0.0811536,((CANAW:0.144011,LODEL:0.193613)100:0.0837458,(DEBHA:0.16174,CANTE:0.241548)89:0.0483887)100:0.150851)75:0.0426033,DEKBR:0.398982)100:0.238926,((((TALSN:0.154796,(ASPGL:0.11507,(EMENI:0.115189,ASPAC:0.0968338)100:0.0282039)100:0.0699897)100:0.140613,(COCLU:0.227692,AURPU:0.223411)100:0.0717311)100:0.0382552,(BOTFB:0.181622,(CRYPA:0.184946,(COLSU:0.14271,(GIBZA:0.125283,HYPJE:0.129028)100:0.0676087)100:0.0502002)100:0.0915953)100:0.0817107)100:0.110142,TUBMM:0.271394)100:0.157254)100:0.0696944,SCHPO:0.45749)100:0.167101,(BATDE:0.317498,SPIPN:0.25698)100:0.160761)100:0.170169)100:0.23358);</t>
  </si>
  <si>
    <t>(LODEL:0.1265383001127351,((((((((SALR5:0.21746218104331277,MONBE:0.20660094433397658)100:0.15237043066466985,(CAPO3:0.26328094412001346,CREFR:0.30728950107849146)96:0.03868094096275307)100:0.11102271361834698,(BATDE:0.2072558801691822,SPIPN:0.16759116556790962)100:0.10495346759170049)100:0.1089020000722778,SCHPO:0.29850461971124637)100:0.04531555839216123,((((TALSN:0.1009781897234305,(ASPGL:0.07504886251866143,(EMENI:0.0751238800695067,ASPAC:0.06318075981167594)100:0.018413090471296786)100:0.045664096456653626)100:0.0917203716225957,(COCLU:0.14854323091850316,AURPU:0.1457571443127629)100:0.0467879246009686)100:0.02495788253764935,(BOTFB:0.11857861180478789,(CRYPA:0.12067779857539714,(COLSU:0.09309090966021225,(GIBZA:0.08171694429901187,HYPJE:0.08418078159938201)100:0.044115473276595714)100:0.032730287899095004)100:0.0596930960239002)100:0.05338131499373831)100:0.07157130979208658,TUBMM:0.1775978545241389)100:0.10427700498103491)100:0.15172527972740057,DEKBR:0.26125481792066224)100:0.03967919625021837,YEAST:0.2617010092665593)100:0.11751075327666877,(DEBHA:0.10563449648806966,CANTE:0.15767514999922375)100:0.031658972040371706)100:0.056011886954943683,CANAW:0.09391610271951016):0.0;</t>
  </si>
  <si>
    <t>(2_ill:0.0546818018,(((((TALSN:0.1342736893,(ASPGL:0.0992616726,(EMENI:0.0987974741,ASPAC:0.0830298201)100:0.0241687023)100:0.0607391868)100:0.1260261959,(AURPU:0.2009482261,COCLU:0.2035704722)100:0.0644127265)100:0.0341965991,(((COLSU:0.1253865331,(HYPJE:0.1147545390,GIBZA:0.1107481998)100:0.0606180669)100:0.0447320177,CRYPA:0.1664191748)100:0.0824829261,BOTFB:0.1612681877)100:0.0727367977)100:0.1006514294,TUBMM:0.2460738239)100:0.1398937701,(((BATDE:0.2944879073,SPIPN:0.2307002756)100:0.1480056257,((CREFR:0.4351673868,CAPOW:0.3711817272)90:0.0558500905,(MONBE:0.2938698971,SALRO:0.3083081756)100:0.2219013917)100:0.1608216791)100:0.1590747658,SCHPO:0.4264786712)99:0.0612017571)100:0.1489831430,DEKBR:0.3916463865);</t>
  </si>
  <si>
    <t>(CREFR:0.471596,(((((YEAST:0.0522774,DEKBR:0.312969)100:0.243132,SCHPO:0.434424)95:0.0737947,((((TALSN:0.154679,(ASPGL:0.115037,(EMENI:0.115152,ASPAC:0.0968462)100:0.0281984)100:0.0700613)100:0.140531,(COCLU:0.227701,AURPU:0.223247)100:0.0716802)100:0.0383722,(BOTFB:0.181456,(CRYPA:0.184852,(COLSU:0.142649,(GIBZA:0.125294,HYPJE:0.129008)100:0.0676148)100:0.0502159)100:0.0915912)100:0.0811975)100:0.111448,TUBMM:0.268154)100:0.166821)100:0.182764,(BATDE:0.318505,SPIPN:0.255533)100:0.160037)100:0.171112,(MONBE:0.316499,SALR5:0.333372)100:0.233669)89:0.0589972,CAPO3:0.402455);</t>
  </si>
  <si>
    <t>(SALR5:0.2511666572314431,((((((((TALSN:0.1166291632233126,(ASPGL:0.08671108684503938,(EMENI:0.08679476006628427,ASPAC:0.07301182061396093)100:0.021271165084777933)100:0.05280217471978706)100:0.1059348209728512,(COCLU:0.17162809921653974,AURPU:0.16835881308555709)100:0.05403420636665771)100:0.02891075632827734,(BOTFB:0.13695195641936808,(CRYPA:0.13940938616043413,(COLSU:0.10751255117163994,(GIBZA:0.0944376680861213,HYPJE:0.09726446610115128)100:0.051000637499488355)100:0.03782481887951305)100:0.06896784106429926)100:0.0614553426595556)100:0.0832510860746427,TUBMM:0.20374580135690828)100:0.11990975654635537,(DEKBR:0.2991754870931041,YEAST:0.29360857953550507)100:0.1778199175886614)100:0.04986049563342627,SCHPO:0.3445210963182049)100:0.12590332215102293,(BATDE:0.23969211872883342,SPIPN:0.1932308665538008)100:0.1206364320894191)100:0.12858237285646734,(CAPO3:0.3037692223207288,CREFR:0.35529534272589114)96:0.04467034371527043)100:0.17597986053407788,MONBE:0.23878226667439575):0.0;</t>
  </si>
  <si>
    <t>(3_ill:0.0807104586,(((BOTFB:0.1625305459,((COLSU:0.1263247881,(HYPJE:0.1157882660,GIBZA:0.1116673317)100:0.0612248813)100:0.0451547919,CRYPA:0.1676587020)100:0.0835009816)100:0.0733951894,((AURPU:0.2027285804,COCLU:0.2053057906)100:0.0649757011,(((ASPAC:0.0839117705,EMENI:0.1001280802)100:0.0245411982,ASPGL:0.1003104605)100:0.0613323138,TALSN:0.1353371044)100:0.1269198937)100:0.0343380311)100:0.1022135969,TUBMM:0.2443969248)51:0.0190184341,(((BATDE:0.2960071069,SPIPN:0.2311422248)100:0.1462834608,((CREFR:0.4355340019,CAPOW:0.3709686450)87:0.0559900268,(MONBE:0.2942155420,SALRO:0.3090868056)100:0.2207227411)100:0.1631593181)100:0.1629756888,SCHPO:0.4307243146)95:0.1454646961);</t>
  </si>
  <si>
    <t>(CAPO3:0.401727,((((YEAST:0.102838,((((TALSN:0.154576,(ASPGL:0.115048,(EMENI:0.115157,ASPAC:0.0968127)100:0.0281994)100:0.0701023)100:0.140437,(COCLU:0.227569,AURPU:0.223188)100:0.0717255)100:0.0382198,(BOTFB:0.18099,(CRYPA:0.184826,(COLSU:0.142574,(GIBZA:0.125272,HYPJE:0.129021)100:0.067643)100:0.0501962)100:0.0918477)100:0.080779)100:0.112505,TUBMM:0.264831)93:0.0403543)92:0.136711,SCHPO:0.46105)100:0.171028,(BATDE:0.318588,SPIPN:0.255031)100:0.156445)100:0.173234,(MONBE:0.316331,SALR5:0.333287)100:0.233674)78:0.0586751,CREFR:0.471799);</t>
  </si>
  <si>
    <t>(SALR5:0.33331,(((((((TALSN:0.154655,(ASPGL:0.115043,(EMENI:0.115157,ASPAC:0.0968233)100:0.0282158)100:0.0700934)100:0.140509,(COCLU:0.22763,AURPU:0.223331)100:0.071735)100:0.0382084,(BOTFB:0.181527,(CRYPA:0.184918,(COLSU:0.142605,(GIBZA:0.12528,HYPJE:0.129034)100:0.0676527)100:0.0501664)100:0.0915361)100:0.0813512)100:0.111459,TUBMM:0.268515)100:0.165468,(YEAST:0.552381,SCHPO:0.436413)97:0.0761689)100:0.184855,(BATDE:0.318536,SPIPN:0.255766)100:0.159006)100:0.172253,(CAPO3:0.402499,CREFR:0.471634)88:0.0591056)100:0.233571,MONBE:0.316508);</t>
  </si>
  <si>
    <t>(CAPOW:0.3799279838,((MONBE:0.2977044953,SALRO:0.3119061328)100:0.2102387155,CREFR:0.4361372308)89:0.0571401045,(SCHPO:0.5337716055,(BATDE:0.2901728135,SPIPN:0.2340588971)100:0.1447828510)100:0.1554959634);</t>
  </si>
  <si>
    <t>(YEAST:0.0978611,(((CREFR:0.466319,(SALR5:0.333911,MONBE:0.314444)100:0.219383)77:0.0602845,CAPO3:0.410684)100:0.163123,(BATDE:0.311871,SPIPN:0.257834)100:0.156647)98:0.446704,SCHPO:0.12083);</t>
  </si>
  <si>
    <t>(SALR5:0.29433779029474216,(((YEAST:0.48484088691913463,SCHPO:0.37739618693635035)100:0.1665714651469738,(BATDE:0.2760176041882783,SPIPN:0.2282646984819257)100:0.1405174430666955)100:0.14383345766916664,(CAPO3:0.35482415676026435,CREFR:0.41550475198311976)71:0.051906222824527566)100:0.20475419026472497,MONBE:0.27897606130565866):0.0;</t>
  </si>
  <si>
    <t>(CREFR:0.4292880700,(CAPOW:0.3692864469,(SPIPN:0.2271631059,BATDE:0.2822861313)100:0.2567100115)100:0.0609905007,(SALRO:0.3092989106,MONBE:0.2944867149)100:0.2096538043);</t>
  </si>
  <si>
    <t>(MONBE:0.314375,SALR5:0.33376,(((YEAST:0.119018,(BATDE:0.309765,SPIPN:0.255938)64:0.20648)89:0.0677662,CAPO3:0.403129)94:0.0659343,CREFR:0.464392)100:0.221593);</t>
  </si>
  <si>
    <t>(SALR5:0.33415,(((YEAST:0.680182,(BATDE:0.310664,SPIPN:0.258408)100:0.162827)100:0.15424,CAPO3:0.410835)59:0.059381,CREFR:0.466213)100:0.22037,MONBE:0.314646);</t>
  </si>
  <si>
    <t>(MONBE:0.2918855618,SALRO:0.3103177969,(CREFR:0.4118090814,CAPOW:0.3612015976)100:0.2073376249);</t>
  </si>
  <si>
    <t>(YEAST:0.0137278,(MONBE:0.310774,SALR5:0.335467)100:0.207664,(CAPO3:0.403882,CREFR:0.462047)48:0.0124332);</t>
  </si>
  <si>
    <t>(SALR5:0.333645,(YEAST:0.752288,(CAPO3:0.405939,CREFR:0.45981)76:0.0707561)100:0.198029,MONBE:0.312496);</t>
  </si>
  <si>
    <t>(0_ill:0.0136382277,(((((((CREFR:0.4319315370,CAPOW:0.3687922403)99:0.0565635872,(SALRO:0.3065645357,MONBE:0.2918895766)100:0.2198501935)100:0.1593195137,(BATDE:0.2906223035,SPIPN:0.2278467699)100:0.1472388865)100:0.1571187636,SCHPO:0.4211291804)100:0.0650358800,((((((HYPJE:0.1113708025,GIBZA:0.1075989948)100:0.0591332065,COLSU:0.1213371769)100:0.0436024543,CRYPA:0.1623805933)100:0.0805292249,BOTFB:0.1570593499)100:0.0716436639,((((EMENI:0.0956926247,ASPAC:0.0799948093)100:0.0233269831,ASPGL:0.0959855175)100:0.0592510806,TALSN:0.1297930722)100:0.1230724221,(AURPU:0.1954662984,COCLU:0.1987481329)100:0.0626924766)100:0.0328589268)100:0.0984768623,TUBMM:0.2415920100)100:0.1439190636)100:0.2167703170,DEKBR:0.3685364919)72:0.0529376840,((LODEL:0.1678035623,CANAW:0.1253473038)100:0.0763324689,(DEBHA:0.1417562147,CANTE:0.2182687021)100:0.0434591105)100:0.1629765911)100:0.1658744602,CANGA:0.2085206211);</t>
  </si>
  <si>
    <t>(YEAST:0.0317512,(((((((SALR5:0.33337,MONBE:0.316662)100:0.233489,(CREFR:0.471098,CAPO3:0.403683)97:0.0593467)100:0.170009,(BATDE:0.317605,SPIPN:0.256973)100:0.161088)100:0.167004,SCHPO:0.457499)100:0.0696065,((((TALSN:0.154799,(ASPGL:0.115063,(EMENI:0.115182,ASPAC:0.0968429)100:0.0282072)100:0.069999)100:0.140683,(COCLU:0.227714,AURPU:0.223421)100:0.07168)100:0.038249,(BOTFB:0.181885,(CRYPA:0.184956,(COLSU:0.142746,(GIBZA:0.125279,HYPJE:0.129038)100:0.0675892)100:0.0501944)100:0.091426)100:0.0818356)100:0.109568,TUBMM:0.272353)100:0.159389)100:0.23232,DEKBR:0.400412)91:0.0576451,((CANAW:0.144196,LODEL:0.193614)100:0.0854682,(DEBHA:0.162324,CANTE:0.24137)100:0.048446)100:0.178886)100:0.245345,CANGA:0.163765);</t>
  </si>
  <si>
    <t>(LODEL:0.1266191611089587,((((((((SALR5:0.217685882532634,MONBE:0.2068100122262936)100:0.15245612805826306,(CAPO3:0.2636355366891004,CREFR:0.3075909003672982)96:0.03876805350392723)100:0.11106382598032863,(BATDE:0.20741665788913302,SPIPN:0.16782796756659404)100:0.10518804807480772)100:0.10888342784446128,SCHPO:0.2988725728704533)100:0.045392963706982446,((((TALSN:0.10109694465425999,(ASPGL:0.07512872283064916,(EMENI:0.075207736958963,ASPAC:0.06324277770054129)100:0.018429686274077026)100:0.04570444915496349)100:0.09184510853896542,(COCLU:0.14870001842139305,AURPU:0.1459031794828127)100:0.04682148690615087)100:0.024948613063699693,(BOTFB:0.11879610939656259,(CRYPA:0.1208008480240297,(COLSU:0.09320206191612396,(GIBZA:0.08180378414985728,HYPJE:0.08426889435138445)100:0.04414741372065319)100:0.032763240955804525)100:0.05969105998236744)100:0.053497135933751425)100:0.07147382963913987,TUBMM:0.1780273202123299)100:0.10458205542129322)100:0.15099077513316983,DEKBR:0.26235302637498137)100:0.038896435137204116,(YEAST:0.11936553352788225,CANGA:0.12891448888600987)100:0.16789914558300903)100:0.11854143575984852,(DEBHA:0.10601867593609052,CANTE:0.15766583645237794)100:0.03167500091584558)100:0.05608912584710819,CANAW:0.09407382936487596):0.0;</t>
  </si>
  <si>
    <t>(1_ill:0.0596023587,((((((MONBE:0.2919153407,SALRO:0.3070860234)100:0.2210300125,(CREFR:0.4328019078,CAPOW:0.3690521225)98:0.0564928661)100:0.1599377016,(BATDE:0.2912068551,SPIPN:0.2286366864)100:0.1476193259)100:0.1570369464,SCHPO:0.4220154697)100:0.0656314733,((((((HYPJE:0.1117535101,GIBZA:0.1079125534)100:0.0595357430,COLSU:0.1222577689)100:0.0439417710,CRYPA:0.1627686948)100:0.0812261073,BOTFB:0.1574829294)100:0.0720963296,((COCLU:0.1995087686,AURPU:0.1965290451)100:0.0630960835,(((EMENI:0.0963321949,ASPAC:0.0804160898)100:0.0237167926,ASPGL:0.0967902223)100:0.0594709790,TALSN:0.1306793726)100:0.1235937495)100:0.0329412710)100:0.0989990647,TUBMM:0.2425580205)100:0.1426819086)100:0.2238073199,DEKBR:0.3689291488)100:0.0534698679,((CANTE:0.2194445261,DEBHA:0.1415279986)93:0.0434104435,(CANAW:0.1257511269,LODEL:0.1686650567)100:0.0751931651)100:0.1244195432);</t>
  </si>
  <si>
    <t>(YEAST:0.0794991,((((((SALR5:0.333473,MONBE:0.316553)100:0.233564,(CAPO3:0.403545,CREFR:0.471092)93:0.0591829)100:0.170161,(BATDE:0.317538,SPIPN:0.256942)100:0.160766)100:0.167107,SCHPO:0.457501)100:0.0696771,((((TALSN:0.154799,(ASPGL:0.115069,(EMENI:0.115191,ASPAC:0.0968318)100:0.0282043)100:0.0699892)100:0.140616,(COCLU:0.227693,AURPU:0.22341)100:0.0717254)100:0.0382534,(BOTFB:0.18161,(CRYPA:0.184945,(COLSU:0.142711,(GIBZA:0.125282,HYPJE:0.129029)100:0.0676088)100:0.0501993)100:0.0916064)100:0.0817122)100:0.110148,TUBMM:0.271386)100:0.157291)100:0.238898,DEKBR:0.398997)100:0.0678624,((CANAW:0.143991,LODEL:0.193629)100:0.0837347,(DEBHA:0.161777,CANTE:0.241497)92:0.0484356)100:0.126015);</t>
  </si>
  <si>
    <t>(LODEL:0.19398,((((((((SALR5:0.333364,MONBE:0.316714)100:0.23358,(CAPO3:0.403603,CREFR:0.471067)96:0.0592969)100:0.170195,(BATDE:0.317718,SPIPN:0.256913)100:0.160891)100:0.166944,SCHPO:0.4576)100:0.0694676,((((TALSN:0.154797,(ASPGL:0.115048,(EMENI:0.115163,ASPAC:0.0968545)100:0.0282268)100:0.0700019)100:0.140605,(COCLU:0.227713,AURPU:0.223442)100:0.0717247)100:0.0382598,(BOTFB:0.181778,(CRYPA:0.184996,(COLSU:0.142706,(GIBZA:0.12527,HYPJE:0.129047)100:0.0676279)100:0.0501747)100:0.091508)100:0.0818322)100:0.109717,TUBMM:0.272253)100:0.159854)100:0.232591,DEKBR:0.400497)100:0.0608272,YEAST:0.401181)100:0.180141,(DEBHA:0.161935,CANTE:0.241712)100:0.0485324)100:0.0858648,CANAW:0.143971);</t>
  </si>
  <si>
    <t>(2_ill:0.0452953608,(((((TALSN:0.1342443719,(ASPGL:0.0992516026,(EMENI:0.0987800548,ASPAC:0.0830195023)100:0.0241705193)100:0.0607207489)100:0.1260028863,(AURPU:0.2009046297,COCLU:0.2035340890)100:0.0644209361)100:0.0342002322,(((COLSU:0.1253592245,(HYPJE:0.1147272998,GIBZA:0.1107286577)100:0.0606095698)100:0.0447147883,CRYPA:0.1664017764)100:0.0825102723,BOTFB:0.1612425892)100:0.0727352827)100:0.1006471647,TUBMM:0.2460579333)100:0.1399331635,(((BATDE:0.2944906397,SPIPN:0.2306816597)100:0.1479459114,((CREFR:0.4350422856,CAPOW:0.3711704102)91:0.0558503631,(MONBE:0.2938768921,SALRO:0.3082838898)100:0.2218849124)100:0.1607915460)100:0.1590287562,SCHPO:0.4264476146)99:0.0612139760)100:0.1733669090,DEKBR:0.3671406440);</t>
  </si>
  <si>
    <t>(CREFR:0.4716,((SALR5:0.333367,MONBE:0.31652)100:0.233668,((((YEAST:0.0545245,DEKBR:0.389975)100:0.165991,SCHPO:0.434402)97:0.0739088,((((TALSN:0.154679,(ASPGL:0.115036,(EMENI:0.115152,ASPAC:0.0968468)100:0.028199)100:0.0700614)100:0.140529,(COCLU:0.227693,AURPU:0.223255)100:0.0716827)100:0.0383686,(BOTFB:0.181455,(CRYPA:0.184853,(COLSU:0.142649,(GIBZA:0.125294,HYPJE:0.129008)100:0.0676153)100:0.0502149)100:0.0915938)100:0.0812008)100:0.111431,TUBMM:0.268169)100:0.166832)100:0.182767,(BATDE:0.318533,SPIPN:0.255507)100:0.160024)100:0.171123)84:0.0589916,CAPO3:0.402449);</t>
  </si>
  <si>
    <t>(3_ill:0.1259808903,((((BOTFB:0.1625414384,((COLSU:0.1263184079,(HYPJE:0.1157903863,GIBZA:0.1116703912)100:0.0612281110)100:0.0451568641,CRYPA:0.1676468793)100:0.0835167527)100:0.0733885599,((AURPU:0.2026965553,COCLU:0.2052947901)100:0.0649737415,(((ASPAC:0.0839179025,EMENI:0.1001294505)100:0.0245398079,ASPGL:0.1002972817)100:0.0613278586,TALSN:0.1353187750)100:0.1268953813)100:0.0343413254)100:0.1022114167,TUBMM:0.2443824412)99:0.1644913038,((BATDE:0.2959884901,SPIPN:0.2311833841)100:0.1462649263,((CREFR:0.4354661734,CAPOW:0.3709560951)87:0.0559597225,(MONBE:0.2942006321,SALRO:0.3090390496)100:0.2207831773)100:0.1631526965)100:0.1629724840)36:0.0705648330,SCHPO:0.3602248075);</t>
  </si>
  <si>
    <t>(SALR5:0.333285,MONBE:0.316348,((CREFR:0.471786,CAPO3:0.401733)75:0.0586883,(((YEAST:0.0990983,SCHPO:0.355654)95:0.105909,((((TALSN:0.154574,(ASPGL:0.115048,(EMENI:0.115155,ASPAC:0.0968143)100:0.0282004)100:0.0701046)100:0.140432,(COCLU:0.227563,AURPU:0.223191)100:0.0717372)100:0.0382137,(BOTFB:0.180994,(CRYPA:0.184828,(COLSU:0.142572,(GIBZA:0.125273,HYPJE:0.129019)100:0.0676439)100:0.0501933)100:0.0918474)100:0.0807856)100:0.112431,TUBMM:0.26487)100:0.176916)100:0.171109,(BATDE:0.318592,SPIPN:0.255022)100:0.156395)100:0.173278)100:0.233658);</t>
  </si>
  <si>
    <t>(SALR5:0.2589124419037487,(((((((TALSN:0.12013472053831041,(ASPGL:0.089364447673136,(EMENI:0.08945300192706486,ASPAC:0.07521153591605181)100:0.02191779928075303)100:0.054447971424008326)100:0.10914622513412084,(COCLU:0.17682109492829592,AURPU:0.17348166740513665)100:0.05572315268058386)100:0.029679968033467907,(BOTFB:0.14100866713108454,(CRYPA:0.1436427677896175,(COLSU:0.11077438053969,(GIBZA:0.09731646431760711,HYPJE:0.10023254036365037)100:0.05255205591905954)100:0.03896884319558434)100:0.07110448283383555)100:0.06319293703699332)100:0.08658042621628492,TUBMM:0.20858022362900921)100:0.12853416920263266,(YEAST:0.4290849766620701,SCHPO:0.3390019966653886)97:0.05916736940422561)100:0.14359382991244626,(BATDE:0.2474361213112492,SPIPN:0.1986769062312987)100:0.12351454122992847)100:0.1338047008948019,(CAPO3:0.31265788291325475,CREFR:0.3663613771708998)88:0.04591273957032855)100:0.1814360144247112,MONBE:0.24586078774135692):0.0;</t>
  </si>
  <si>
    <t>(4_ill:0.0988972784,((CAPOW:0.3799099597,((MONBE:0.2977084235,SALRO:0.3119122154)100:0.2102768349,CREFR:0.4361617595)89:0.0571251638)100:0.1555296567,(BATDE:0.2901290100,SPIPN:0.2340849348)100:0.1447930725)100:0.1021005245,SCHPO:0.4316219302);</t>
  </si>
  <si>
    <t>(SALR5:0.333915,((CAPO3:0.410699,((YEAST:0.0790485,SCHPO:0.275575)100:0.292195,(BATDE:0.311877,SPIPN:0.257817)100:0.15657)100:0.163162)76:0.0602767,CREFR:0.466316)100:0.219376,MONBE:0.314449);</t>
  </si>
  <si>
    <t>(5_ill:0.1122558603,((CREFR:0.4293165170,(SALRO:0.3092954732,MONBE:0.2945935680)100:0.2096451320)99:0.0610342991,CAPOW:0.3693841818)98:0.0393080639,(SPIPN:0.2271930139,BATDE:0.2823501790)96:0.2173618056);</t>
  </si>
  <si>
    <t>(SALR5:0.333773,(CREFR:0.464376,((YEAST:0.118035,(BATDE:0.309734,SPIPN:0.255909)100:0.157756)100:0.116766,CAPO3:0.403241)100:0.065825)100:0.221592,MONBE:0.314371);</t>
  </si>
  <si>
    <t>(SALR5:0.299908542030726,(((YEAST:0.610481496141084,(BATDE:0.27882923029008966,SPIPN:0.2319280758015138)100:0.14614157765445762)100:0.1384345160042471,CAPO3:0.36873537592456473)59:0.05329603212427514,CREFR:0.41843860872593397)100:0.1977879557303938,MONBE:0.28240318155259553):0.0;</t>
  </si>
  <si>
    <t>(6_ill:0.0714905271,((MONBE:0.2920321467,SALRO:0.3105219979)91:0.2073811008,CAPOW:0.3614087271)51:0.0219800480,CREFR:0.3900567193);</t>
  </si>
  <si>
    <t>(YEAST:0.107332,((MONBE:0.310742,SALR5:0.335498)100:0.220015,CAPO3:0.40376)100:0.364932,CREFR:0.0976387);</t>
  </si>
  <si>
    <t>(SALR5:0.3510881105988844,(YEAST:0.7916179548508551,(CAPO3:0.42716167342055333,CREFR:0.4838490735196782)76:0.0744552607182656)100:0.208382045149145,MONBE:0.32883343137079524):0.0;</t>
  </si>
  <si>
    <t>(0_ill:0.0204372142,(((((((CREFR:0.4318852276,CAPOW:0.3689446332)99:0.0565579455,(SALRO:0.3065051116,MONBE:0.2916997627)100:0.2198916073)100:0.1592733133,(BATDE:0.2903623548,SPIPN:0.2276855974)100:0.1470945050)100:0.1569530899,SCHPO:0.4212752007)100:0.0650639000,((((((HYPJE:0.1113455735,GIBZA:0.1073365502)100:0.0590272988,COLSU:0.1212572970)100:0.0434938434,CRYPA:0.1622749320)100:0.0805046714,BOTFB:0.1566739060)100:0.0715684714,((((EMENI:0.0955415643,ASPAC:0.0798749691)100:0.0232887715,ASPGL:0.0959288689)100:0.0591249860,TALSN:0.1295695458)100:0.1229251686,(AURPU:0.1952689960,COCLU:0.1986384139)100:0.0626217721)100:0.0327968763)100:0.0984325506,TUBMM:0.2413159198)100:0.1438863366)100:0.2167126919,DEKBR:0.3687190584)75:0.0529873170,((LODEL:0.1677318623,CANAW:0.1252354703)100:0.0763610323,(DEBHA:0.1415501088,CANTE:0.2182503981)100:0.0434162217)100:0.1630177384)100:0.2075324075,CANGA:0.1666820068);</t>
  </si>
  <si>
    <t>(MONBE:0.316673,SALR5:0.333362,((CAPO3:0.403684,CREFR:0.471092)96:0.059331,(((((((TALSN:0.154801,(ASPGL:0.115063,(EMENI:0.115182,ASPAC:0.096843)100:0.0282074)100:0.0699966)100:0.14068,(COCLU:0.22771,AURPU:0.223426)100:0.0716864)100:0.0382488,(BOTFB:0.181892,(CRYPA:0.184954,(COLSU:0.142744,(GIBZA:0.125279,HYPJE:0.129038)100:0.0675905)100:0.0501976)100:0.0914183)100:0.0818277)100:0.109559,TUBMM:0.272367)100:0.159402,(DEKBR:0.400488,((CANGA:0.155401,YEAST:0.0300261)100:0.253827,((CANAW:0.144189,LODEL:0.193612)100:0.0855036,(DEBHA:0.162296,CANTE:0.241389)100:0.0484176)100:0.178913)90:0.0578054)100:0.232275)100:0.0695924,SCHPO:0.457513)100:0.166978,(BATDE:0.31759,SPIPN:0.256993)100:0.161104)100:0.170005)100:0.233503);</t>
  </si>
  <si>
    <t>(1_ill:0.0718789887,((((((MONBE:0.2915943418,SALRO:0.3069460168)100:0.2210296823,(CREFR:0.4326284575,CAPOW:0.3687525039)99:0.0564401855)100:0.1599097737,(BATDE:0.2911255782,SPIPN:0.2285070265)100:0.1475026797)100:0.1569479690,SCHPO:0.4215934960)100:0.0656566273,((((((HYPJE:0.1115048390,GIBZA:0.1076626823)100:0.0594183672,COLSU:0.1219553335)100:0.0438889056,CRYPA:0.1624137354)100:0.0811330649,BOTFB:0.1571109793)100:0.0720337384,((COCLU:0.1990885275,AURPU:0.1962882502)100:0.0630434229,(((EMENI:0.0961560049,ASPAC:0.0802881722)100:0.0237089056,ASPGL:0.0965980102)100:0.0593263095,TALSN:0.1304574702)100:0.1233240418)100:0.0328646578)100:0.0988556924,TUBMM:0.2423728992)100:0.1426771413)100:0.2236411743,DEKBR:0.3687547629)100:0.0683924762,((CANTE:0.2193182882,DEBHA:0.1414843592)94:0.0434956355,(CANAW:0.1256961801,LODEL:0.1686259939)100:0.0751470633)100:0.1097200949);</t>
  </si>
  <si>
    <t>(MONBE:0.316549,((((((YEAST:0.0855051,((CANAW:0.144025,LODEL:0.193563)100:0.0838496,(DEBHA:0.16172,CANTE:0.241549)93:0.0483761)100:0.125279)100:0.0694543,DEKBR:0.398891)100:0.238908,((((TALSN:0.154801,(ASPGL:0.115069,(EMENI:0.11519,ASPAC:0.0968322)100:0.0282057)100:0.0699845)100:0.140611,(COCLU:0.227678,AURPU:0.223426)100:0.071727)100:0.0382661,(BOTFB:0.181612,(CRYPA:0.184949,(COLSU:0.14271,(GIBZA:0.125285,HYPJE:0.129026)100:0.067608)100:0.0501982)100:0.0916035)100:0.0817073)100:0.110162,TUBMM:0.271367)100:0.157278)100:0.0697032,SCHPO:0.45749)100:0.167106,(BATDE:0.317546,SPIPN:0.256935)100:0.160764)100:0.170168,(CAPO3:0.403537,CREFR:0.4711)94:0.0591676)100:0.233597,SALR5:0.333467);</t>
  </si>
  <si>
    <t>(2_ill:0.0515378955,(((((TALSN:0.1342215473,(ASPGL:0.0992265455,(EMENI:0.0987092570,ASPAC:0.0829961505)100:0.0241969048)100:0.0606725417)100:0.1259774246,(AURPU:0.2008560301,COCLU:0.2034205814)100:0.0643594837)100:0.0341934441,(((COLSU:0.1253287694,(HYPJE:0.1147155847,GIBZA:0.1106477604)100:0.0606057025)100:0.0447194133,CRYPA:0.1664271059)100:0.0824788306,BOTFB:0.1611423980)100:0.0726918567)100:0.1006157005,TUBMM:0.2459869125)100:0.1398428242,(((BATDE:0.2945121360,SPIPN:0.2306969790)100:0.1479346165,((CREFR:0.4355348609,CAPOW:0.3715694308)91:0.0559436591,(MONBE:0.2938560057,SALRO:0.3085617420)100:0.2218477281)100:0.1608475144)100:0.1589743084,SCHPO:0.4263517206)100:0.0613224238)100:0.1938401239,DEKBR:0.3466711882);</t>
  </si>
  <si>
    <t>(SALR5:0.333374,MONBE:0.316497,((CAPO3:0.402466,CREFR:0.471589)85:0.0589838,((((YEAST:0.0551721,DEKBR:0.37821)100:0.177846,SCHPO:0.434671)94:0.073832,((((TALSN:0.154684,(ASPGL:0.115035,(EMENI:0.115152,ASPAC:0.0968453)100:0.0282006)100:0.0700565)100:0.14054,(COCLU:0.227694,AURPU:0.223252)100:0.0716743)100:0.0383869,(BOTFB:0.181441,(CRYPA:0.184855,(COLSU:0.142646,(GIBZA:0.125295,HYPJE:0.129008)100:0.0676158)100:0.0502166)100:0.091599)100:0.081186)100:0.111422,TUBMM:0.268182)100:0.166676)100:0.1829,(BATDE:0.318508,SPIPN:0.255522)100:0.160087)100:0.171086)100:0.23368);</t>
  </si>
  <si>
    <t>(3_ill:0.0991590603,(((BOTFB:0.1624870738,((COLSU:0.1262838876,(HYPJE:0.1157925998,GIBZA:0.1116211022)100:0.0612348261)100:0.0451638245,CRYPA:0.1676412173)100:0.0835126099)100:0.0733571472,((AURPU:0.2026409052,COCLU:0.2052234639)100:0.0649792349,(((ASPAC:0.0839009322,EMENI:0.1000970886)100:0.0245423998,ASPGL:0.1002867437)100:0.0612997116,TALSN:0.1353196827)100:0.1268603879)100:0.0343467039)100:0.1021718063,TUBMM:0.2443673685)100:0.0569762511,(((BATDE:0.2960766320,SPIPN:0.2311328991)100:0.1462526582,((CREFR:0.4358831684,CAPOW:0.3714659414)89:0.0560262678,(MONBE:0.2942305194,SALRO:0.3092279397)100:0.2206287366)100:0.1631105170)100:0.1629808770,SCHPO:0.4306253810)100:0.1075679041);</t>
  </si>
  <si>
    <t>(CAPO3:0.40173,((((YEAST:0.112963,((((TALSN:0.154579,(ASPGL:0.115047,(EMENI:0.115156,ASPAC:0.0968132)100:0.0282011)100:0.0700976)100:0.140439,(COCLU:0.227559,AURPU:0.223196)100:0.071732)100:0.0382418,(BOTFB:0.180971,(CRYPA:0.184834,(COLSU:0.142571,(GIBZA:0.125272,HYPJE:0.129021)100:0.0676424)100:0.0501917)100:0.0918571)100:0.0807642)100:0.112433,TUBMM:0.264893)100:0.106675)100:0.070865,SCHPO:0.461013)100:0.170942,(BATDE:0.318573,SPIPN:0.255041)100:0.156486)100:0.173222,(SALR5:0.333296,MONBE:0.316326)100:0.233657)76:0.0586662,CREFR:0.471793);</t>
  </si>
  <si>
    <t>(SALR5:0.2589124419037487,(((((((TALSN:0.12013472053831044,(ASPGL:0.089364447673136,(EMENI:0.08945300192706486,ASPAC:0.07521153591605181)100:0.02191779928075303)100:0.05444797142400834)100:0.10914622513412087,(COCLU:0.17682109492829592,AURPU:0.17348166740513665)100:0.05572315268058387)100:0.029679968033467913,(BOTFB:0.14100866713108454,(CRYPA:0.1436427677896175,(COLSU:0.11077438053969003,(GIBZA:0.09731646431760714,HYPJE:0.1002325403636504)100:0.05255205591905955)100:0.03896884319558434)100:0.07110448283383555)100:0.06319293703699332)100:0.08658042621628492,TUBMM:0.20858022362900927)100:0.12853416920263266,(YEAST:0.4290849766620702,SCHPO:0.3390019966653886)97:0.05916736940422562)100:0.14359382991244626,(BATDE:0.24743612131124926,SPIPN:0.19867690623129874)100:0.1235145412299285)100:0.1338047008948019,(CAPO3:0.31265788291325475,CREFR:0.3663613771708998)88:0.04591273957032855)100:0.1814360144247112,MONBE:0.24586078774135697):0.0;</t>
  </si>
  <si>
    <t>(4_ill:0.0659990768,((CAPOW:0.3801135900,((MONBE:0.2977639672,SALRO:0.3120900983)100:0.2102441921,CREFR:0.4362693379)89:0.0570921725)100:0.1555339662,(BATDE:0.2902057848,SPIPN:0.2341915375)100:0.1448356377)100:0.1112270605,SCHPO:0.4227514222);</t>
  </si>
  <si>
    <t>(CREFR:0.466332,(SALR5:0.333924,MONBE:0.314436)100:0.219363,(((YEAST:0.0905332,SCHPO:0.304689)100:0.263179,(BATDE:0.311799,SPIPN:0.257889)100:0.156607)100:0.163152,CAPO3:0.410708)78:0.060256);</t>
  </si>
  <si>
    <t>(5_ill:0.0686739280,((CREFR:0.4294386306,(SALRO:0.3094309053,MONBE:0.2946149016)100:0.2097116860)97:0.0610102222,CAPOW:0.3694394522)93:0.0300180584,(SPIPN:0.2271977215,BATDE:0.2823019682)71:0.2266761906);</t>
  </si>
  <si>
    <t>(SALR5:0.33377,MONBE:0.314368,(CREFR:0.464399,(CAPO3:0.403161,(YEAST:0.101166,(BATDE:0.309647,SPIPN:0.255995)100:0.16232)100:0.112274)100:0.0658527)100:0.221575);</t>
  </si>
  <si>
    <t>(6_ill:0.0902737501,((MONBE:0.2921059729,SALRO:0.3106008686)99:0.2073736702,CAPOW:0.3613995766)78:0.0271702535,CREFR:0.3850642298);</t>
  </si>
  <si>
    <t>(YEAST:0.111757,((MONBE:0.310788,SALR5:0.335462)100:0.219879,CREFR:0.461863)65:0.225328,CAPO3:0.179326);</t>
  </si>
  <si>
    <t>(SALR5:0.2707414802,((CAPO3:0.3339512502,CREFR:0.3889573680)98:0.0532919052,(((((((DEBHA:0.1224004869,CANTE:0.1872577144)93:0.0373624109,(LODEL:0.1393795882,CANAW:0.1043027538)100:0.0673191477)100:0.1358654934,(YEAST:0.1162237684,CANGA:0.1327433372)100:0.1838598936)99:0.0485232704,DEKBR:0.3177427061)100:0.1905648265,((((((HYPJE:0.0990039445,GIBZA:0.0967010073)100:0.0502553142,COLSU:0.1060903432)100:0.0380613824,CRYPA:0.1398462346)100:0.0703188795,BOTFB:0.1346359407)100:0.0617611894,((COCLU:0.1692758137,AURPU:0.1662442024)100:0.0556653057,(((ASPAC:0.0669735831,EMENI:0.0820877678)100:0.0204402373,ASPGL:0.0845982945)100:0.0520957964,TALSN:0.1120404556)100:0.1040999337)100:0.0281147716)100:0.0879201561,TUBMM:0.2105932574)100:0.1236075738)100:0.0597117664,SCHPO:0.3661440034)100:0.1430775146,(SPIPN:0.1953883111,BATDE:0.2498774726)100:0.1361503874)100:0.1384155460)100:0.2014280621,MONBE:0.2604866308);</t>
  </si>
  <si>
    <t>(MONBE:0.2907088728,(((((((0_ill:0.0342217435,CANGA:0.1380015706)100:0.2352811880,((CANAW:0.1241473188,LODEL:0.1663895585)100:0.0761040900,(CANTE:0.2171700316,DEBHA:0.1406374134)100:0.0431476730)100:0.1623108238)80:0.0530711682,DEKBR:0.3668703282)100:0.2159564508,((((TALSN:0.1283974731,((ASPacBIO:0.0791415037,EMENI:0.0946592666)100:0.0231373214,ASPGL:0.0951453616)100:0.0585799329)100:0.1223137846,(AURPU:0.1941809246,COCLU:0.1969895240)100:0.0620955790)100:0.0326822009,(((COLSU:0.1203730250,(HYPJE:0.1103190421,GIBZA:0.1063125897)100:0.0586926908)100:0.0431597582,CRYPA:0.1609736148)100:0.0800169598,BOTFB:0.1556006783)100:0.0712110883)100:0.0980610713,TUBMM:0.2398976000)100:0.1429557802)100:0.0648113112,SCHPO:0.4199148720)100:0.1565339507,(SPIPN:0.2263103240,BATDE:0.2893110205)100:0.1460915029)100:0.1587922303,(CREFR:0.4300461853,CAPO3:0.3674250648)99:0.0562976044)100:0.2190419677,SALR5:0.3054742346);</t>
  </si>
  <si>
    <t>(SALR5:0.33335,MONBE:0.316682,((CAPO3:0.403685,CREFR:0.471075)97:0.0593501,(((((((TALSN:0.154794,(ASPGL:0.115063,(EMENI:0.115182,ASPAC:0.0968444)100:0.0282057)100:0.0700057)100:0.140671,(COCLU:0.227704,AURPU:0.223423)100:0.0716894)100:0.0382343,(BOTFB:0.181871,(CRYPA:0.184945,(COLSU:0.142747,(GIBZA:0.125279,HYPJE:0.129038)100:0.0675882)100:0.050204)100:0.091434)100:0.0818521)100:0.10962,TUBMM:0.272317)100:0.15942,(DEKBR:0.40032,((CANGA:0.147956,YEAST:0.0411366)100:0.263182,((CANAW:0.144184,LODEL:0.193614)100:0.0855303,(DEBHA:0.162279,CANTE:0.241395)100:0.0484355)100:0.178193)100:0.0588222)100:0.232539)100:0.0695553,SCHPO:0.457546)100:0.166959,(BATDE:0.317629,SPIPN:0.256954)100:0.161081)100:0.170034)100:0.2335);</t>
  </si>
  <si>
    <t>(MONBE:0.2661388228,((((((YEAST:0.2691896941,((LODEL:0.1431127669,CANAW:0.1062424388)100:0.0672498555,(CANTE:0.1942363632,DEBHA:0.1269607087)54:0.0380667975)100:0.1220296265)100:0.0426702844,DEKBR:0.3265345514)100:0.2003454790,((((((EMENI:0.0838793061,ASPAC:0.0684803915)100:0.0204719977,ASPGL:0.0864222997)100:0.0527648568,TALSN:0.1139635110)100:0.1050747496,(COCLU:0.1726746780,AURPU:0.1700818720)100:0.0564677056)100:0.0280626208,((((HYPJE:0.1010177478,GIBZA:0.0981658456)100:0.0510009181,COLSU:0.1076812719)100:0.0385475240,CRYPA:0.1416177693)100:0.0723773271,BOTFB:0.1376990140)100:0.0622058190)100:0.0886056325,TUBMM:0.2133369798)100:0.1247423479)100:0.0593568552,SCHPO:0.3726822680)100:0.1437788057,(SPIPN:0.1984665263,BATDE:0.2560727728)100:0.1362015409)100:0.1395318287,(CREFR:0.3937572765,CAPO3:0.3333192714)92:0.0526496017)100:0.2033647250,SALR5:0.2716789213);</t>
  </si>
  <si>
    <t>(MONBE:0.2911075391,((((((1_ill:0.0796159447,((CANTE:0.2189656083,DEBHA:0.1409977377)96:0.0432428394,(LODEL:0.1680655832,CANAW:0.1251968928)100:0.0752511626)100:0.1104930991)100:0.0690328406,DEKBR:0.3674349481)100:0.2234340113,((((AURPU:0.1955901269,COCLU:0.1982501265)100:0.0628387644,(((ASPacBIO:0.0798589063,EMENI:0.0957254974)100:0.0235678127,ASPGL:0.0960613869)100:0.0590915810,TALSN:0.1299001950)100:0.1230987036)100:0.0328023686,((((HYPJE:0.1109754771,GIBZA:0.1072073640)100:0.0592531926,COLSU:0.1215627790)100:0.0436736807,CRYPA:0.1617661112)100:0.0809040265,BOTFB:0.1563230463)100:0.0718358622)100:0.0986857206,TUBMM:0.2415580959)100:0.1422087473)100:0.0656487503,SCHPO:0.4206416562)100:0.1569172852,(SPIPN:0.2278284207,BATDE:0.2904874963)100:0.1470652118)100:0.1595316999,(CAPO3:0.3674985060,CREFR:0.4306146071)99:0.0565412086)100:0.2204999122,SALR5:0.3065755160);</t>
  </si>
  <si>
    <t>(YEAST:0.0950424,((((((SALR5:0.333441,MONBE:0.316569)100:0.233594,(CAPO3:0.403541,CREFR:0.471091)95:0.0591789)100:0.170162,(BATDE:0.317554,SPIPN:0.256938)100:0.160717)100:0.167032,SCHPO:0.457537)100:0.0697345,((((TALSN:0.154799,(ASPGL:0.115068,(EMENI:0.115191,ASPAC:0.0968341)100:0.0282036)100:0.0699922)100:0.140599,(COCLU:0.227694,AURPU:0.223411)100:0.0717332)100:0.0382743,(BOTFB:0.181614,(CRYPA:0.184954,(COLSU:0.142713,(GIBZA:0.125286,HYPJE:0.129024)100:0.0676065)100:0.0501884)100:0.0916136)100:0.0816891)100:0.110163,TUBMM:0.271389)100:0.157337)100:0.238822,DEKBR:0.398634)100:0.0759908,((CANAW:0.143915,LODEL:0.193662)100:0.0839741,(DEBHA:0.161504,CANTE:0.241699)98:0.0485213)100:0.122131);</t>
  </si>
  <si>
    <t>(YEAST:0.2609053269,(((((SALR5:0.2718919728,MONBE:0.2669293326)100:0.2060929976,(CAPO3:0.3409930362,CREFR:0.3954587683)91:0.0531378832)100:0.1411077467,(BATDE:0.2601247345,SPIPN:0.1986884142)100:0.1345941962)100:0.1456040323,SCHPO:0.3800827706)99:0.0559909534,(((BOTFB:0.1375386975,(((GIBZA:0.0990780874,HYPJE:0.1021239006)100:0.0508074561,COLSU:0.1094248733)100:0.0395461698,CRYPA:0.1428910467)100:0.0712338002)100:0.0633497240,((COCLU:0.1739793386,AURPU:0.1723411922)100:0.0572974767,((ASPGL:0.0867978076,(EMENI:0.0844224240,ASPAC:0.0689041668)100:0.0207785473)100:0.0530968900,TALSN:0.1137194015)100:0.1062984293)100:0.0286909425)100:0.0896149661,TUBMM:0.2115581247)100:0.1222722940)100:0.1864026396,DEKBR:0.2947739456);</t>
  </si>
  <si>
    <t>(SPIPN:0.2305131873,(((((((TALSN:0.1339267187,((EMENI:0.0985121996,ASPacBIO:0.0828351147)100:0.0241223136,ASPGL:0.0990264716)100:0.0606035879)100:0.1257696741,(COCLU:0.2031296381,AURPU:0.2005439695)100:0.0643060942)100:0.0341395034,(BOTFB:0.1607309623,(((HYPJE:0.1144658884,GIBZA:0.1104718797)100:0.0605042306,COLSU:0.1250856037)100:0.0445899500,CRYPA:0.1659215187)100:0.0823196548)100:0.0726842123)100:0.1004945480,TUBMM:0.2456621775)100:0.1397158588,(2_ill:0.0518568276,DEKBR:0.3025705947)100:0.2375916054)99:0.0613566567,SCHPO:0.4264173798)100:0.1589746743,((SALR5:0.3082120918,MONBE:0.2938241322)100:0.2219952135,(CAPO3:0.3722042191,CREFR:0.4357399810)90:0.0559548598)100:0.1606085853)100:0.1477750819,BATDE:0.2942202550);</t>
  </si>
  <si>
    <t>(CAPO3:0.402511,CREFR:0.471543,((SALR5:0.333377,MONBE:0.316488)100:0.233672,((((YEAST:0.0606207,DEKBR:0.351088)100:0.205305,SCHPO:0.435008)93:0.0739415,((((TALSN:0.154679,(ASPGL:0.115035,(EMENI:0.115149,ASPAC:0.0968489)100:0.0281988)100:0.070062)100:0.140544,(COCLU:0.2277,AURPU:0.223252)100:0.0716768)100:0.0383963,(BOTFB:0.181442,(CRYPA:0.184861,(COLSU:0.142645,(GIBZA:0.125295,HYPJE:0.129008)100:0.067616)100:0.0502134)100:0.0916019)100:0.0811686)100:0.1114,TUBMM:0.268246)100:0.16633)100:0.183306,(BATDE:0.318457,SPIPN:0.255552)100:0.160021)100:0.171108)86:0.058998);</t>
  </si>
  <si>
    <t>(BOTFB:0.1436405909,((((YEAST:0.3926801828,SCHPO:0.3449959921)70:0.0601703740,(((MONBE:0.2748983495,SALR5:0.2814580960)100:0.2105964809,(CAPO3:0.3487189243,CREFR:0.4037964697)86:0.0539996521)100:0.1459149163,(BATDE:0.2661474123,SPIPN:0.2049271670)100:0.1358223635)100:0.1560541835)100:0.1461010959,TUBMM:0.2166625698)100:0.0930671483,((((EMENI:0.0885489511,ASPAC:0.0723214288)100:0.0214516117,ASPGL:0.0900047930)100:0.0557663922,TALSN:0.1188120289)100:0.1111587483,(COCLU:0.1826573557,AURPU:0.1781147759)100:0.0588096808)100:0.0298557504)100:0.0656345014,(((HYPJE:0.1055479931,GIBZA:0.1015441899)100:0.0532319602,COLSU:0.1132168126)100:0.0410876004,CRYPA:0.1472648407)100:0.0746771680);</t>
  </si>
  <si>
    <t>(SALR5:0.3090596008,(((SPIPN:0.2311419340,BATDE:0.2959654020)100:0.1461281808,((3_ill:0.1055549298,((((TALSN:0.1351031763,(ASPGL:0.1001168109,(ASPacBIO:0.0837882116,EMENI:0.0999597677)100:0.0245405364)100:0.0612309148)100:0.1268108500,(COCLU:0.2050397410,AURPU:0.2024552170)100:0.0648795657)100:0.0342598262,((CRYPA:0.1674854901,((GIBZA:0.1115353823,HYPJE:0.1156839681)100:0.0611448539,COLSU:0.1261685364)100:0.0450952492)100:0.0834730315,BOTFB:0.1623002659)100:0.0733288431)100:0.1021872643,TUBMM:0.2441978629)100:0.0930935510)97:0.0717204967,SCHPO:0.4304234000)100:0.1631084965)100:0.1631425952,(CAPO3:0.3714366249,CREFR:0.4359288932)88:0.0561155400)100:0.2206488559,MONBE:0.2941014265);</t>
  </si>
  <si>
    <t>(YEAST:0.118908,((((CAPO3:0.401778,CREFR:0.471754)75:0.0587148,(MONBE:0.316309,SALR5:0.333304)100:0.233613)100:0.173191,(BATDE:0.3185,SPIPN:0.255093)100:0.156477)100:0.171078,SCHPO:0.460427)100:0.0637156,((((TALSN:0.15457,(ASPGL:0.11505,(EMENI:0.115156,ASPAC:0.0968149)100:0.0281937)100:0.0701134)100:0.140425,(COCLU:0.227576,AURPU:0.223182)100:0.0717378)100:0.0382506,(BOTFB:0.180982,(CRYPA:0.184839,(COLSU:0.142573,(GIBZA:0.125272,HYPJE:0.129021)100:0.0676388)100:0.0501871)100:0.0918602)100:0.0807507)100:0.112269,TUBMM:0.265117)100:0.115271);</t>
  </si>
  <si>
    <t>(CAPO3:0.3409203066,(((SCHPO:0.3375392837,YEAST:0.3936502399)100:0.1537973641,(BATDE:0.2576171397,SPIPN:0.1973515791)100:0.1345514151)100:0.1369196113,(SALR5:0.2944139278,MONBE:0.2864157345)100:0.2060118973)97:0.0550490060,CREFR:0.3901644237);</t>
  </si>
  <si>
    <t>(MONBE:0.2977214194,((((4_ill:0.0847524600,SCHPO:0.3139465705)100:0.2203459625,(SPIPN:0.2342112051,BATDE:0.2901090016)100:0.1448568052)100:0.1555596220,CAPO3:0.3799407047)90:0.0571601257,CREFR:0.4362816756)100:0.2103767933,SALR5:0.3117999534);</t>
  </si>
  <si>
    <t>(CAPO3:0.410778,((SALR5:0.333955,MONBE:0.314407)100:0.219422,CREFR:0.46631)74:0.0601751,((YEAST:0.0869514,SCHPO:0.330492)100:0.237366,(BATDE:0.311769,SPIPN:0.257931)100:0.15667)100:0.163284);</t>
  </si>
  <si>
    <t>(MONBE:0.2989930516,(((YEAST:0.4934086508,(BATDE:0.2690935626,SPIPN:0.2089960774)100:0.1385280245)100:0.1187640382,CAPO3:0.3521722098)50:0.0573166916,CREFR:0.4121323426)100:0.2107578489,SALR5:0.3029124394);</t>
  </si>
  <si>
    <t>(CAPO3:0.3696664286,((SALR5:0.3096566397,MONBE:0.2948599159)100:0.2097968235,CREFR:0.4296085747)100:0.0610308172,(5_ill:0.1182053991,(SPIPN:0.2273386325,BATDE:0.2823498660)100:0.1221909530)100:0.1346643162);</t>
  </si>
  <si>
    <t>(MONBE:0.314352,((CAPO3:0.403193,(YEAST:0.119851,(BATDE:0.309621,SPIPN:0.256033)100:0.0991351)100:0.175658)100:0.0658587,CREFR:0.464348)100:0.221573,SALR5:0.333794);</t>
  </si>
  <si>
    <t>(CREFR:0.3205346894,((MONBE:0.2103236423,SALR5:0.2232983880)100:0.1539373554,YEAST:0.5235195893)54:0.0562408160,CAPO3:0.2830688837);</t>
  </si>
  <si>
    <t>(6_ill:0.1020045975,((SALR5:0.3114300009,MONBE:0.2927963983)100:0.2075345977,CAPO3:0.3621895363)93:0.0593166502,CREFR:0.3538446944);</t>
  </si>
  <si>
    <t>(YEAST:0.09897,((MONBE:0.310697,SALR5:0.335555)100:0.219826,CAPO3:0.403736)96:0.1712,CREFR:0.291799);</t>
  </si>
  <si>
    <t>(YEAST:0.1391658604,CANGA:0.1437567085,((((((SPIPN:0.2038696916,BATDE:0.2608515574)100:0.1396248201,((CAPO3:0.3390069097,CREFR:0.3909652308)99:0.0541864951,(SALR5:0.2721167817,MONBE:0.2633738529)100:0.2038782388)100:0.1420398396)100:0.1477015267,SCHPO:0.3775631047)100:0.0604237014,(((BOTFB:0.1392203005,(CRYPA:0.1451251455,((HYPJE:0.1025719808,GIBZA:0.0992492191)100:0.0527859090,COLSU:0.1100139798)100:0.0395582447)100:0.0723995649)100:0.0636852942,((((ASPAC:0.0698237110,EMENI:0.0847943794)100:0.0210723402,ASPGL:0.0868183864)100:0.0538940835,TALSN:0.1161726074)100:0.1082448487,(AURPU:0.1732066127,COCLU:0.1770109622)100:0.0573520070)100:0.0291210092)100:0.0890201153,TUBMM:0.2179252163)100:0.1285760790)100:0.1958987959,DEKBR:0.3339154933)99:0.0500106633,((CANAW:0.1070174785,LODEL:0.1433892388)100:0.0692191335,(DEBHA:0.1279482624,CANTE:0.1960916755)98:0.0385519748)100:0.1433273397)100:0.2124361032);</t>
  </si>
  <si>
    <t>(0_ill:0.0362791165,(((((((MONBE:0.2900527014,SALR5:0.3051115128)100:0.2194256834,(CREFR:0.4282397586,CAPO3:0.3662245604)100:0.0566869880)100:0.1581528829,(SPIPN:0.2253953153,BATDE:0.2887480403)100:0.1460902390)100:0.1565912352,SCHPO:0.4180780748)100:0.0647754878,((((TALSN:0.1272860884,((ASPacBIO:0.0787118417,EMENI:0.0941852549)100:0.0230207190,ASPGL:0.0945396015)100:0.0581307234)100:0.1216084368,(AURPU:0.1929689467,COCLU:0.1958080841)100:0.0618007224)100:0.0323056813,(((COLSU:0.1196984103,(HYPJE:0.1096597370,GIBZA:0.1057542511)100:0.0582644803)100:0.0429128338,CRYPA:0.1598714142)100:0.0794707211,BOTFB:0.1541463978)100:0.0709130940)100:0.0976540794,TUBMM:0.2377031427)100:0.1423621581)100:0.2154101814,DEKBR:0.3657987735)83:0.0531479086,((CANAW:0.1237130850,LODEL:0.1657742487)100:0.0758348625,(CANTE:0.2165419256,DEBHA:0.1400763850)100:0.0431254409)100:0.1616977785)100:0.2421247459,CANGA:0.1308991901);</t>
  </si>
  <si>
    <t>(SALR5:0.333347,((CREFR:0.471089,CAPO3:0.403674)97:0.0593496,(((((((TALSN:0.154789,(ASPGL:0.115061,(EMENI:0.11518,ASPAC:0.0968457)100:0.0282078)100:0.0700126)100:0.140674,(COCLU:0.227703,AURPU:0.223431)100:0.0716921)100:0.0382422,(BOTFB:0.181885,(CRYPA:0.184955,(COLSU:0.142742,(GIBZA:0.125278,HYPJE:0.129038)100:0.0675911)100:0.0501978)100:0.0914254)100:0.0818357)100:0.109573,TUBMM:0.272371)100:0.159479,(DEKBR:0.400293,((CANGA:0.144058,YEAST:0.0476629)100:0.268351,((CANAW:0.144114,LODEL:0.19368)100:0.08554,(DEBHA:0.162273,CANTE:0.241391)100:0.0484585)100:0.178281)100:0.0589366)100:0.232518)100:0.0695613,SCHPO:0.457476)100:0.167001,(BATDE:0.317637,SPIPN:0.256943)100:0.161073)100:0.170051)100:0.233491,MONBE:0.316684);</t>
  </si>
  <si>
    <t>(SALR5:0.2746513418,((CREFR:0.3961495094,CAPO3:0.3410590745)96:0.0540963144,((((DEKBR:0.3351393339,(YEAST:0.3236248361,((LODEL:0.1469710329,CANAW:0.1091360850)100:0.0702187755,(CANTE:0.2001874102,DEBHA:0.1304620552)81:0.0392194910)100:0.1414376168)100:0.0489985635)100:0.2003818147,((((((HYPJE:0.1042627132,GIBZA:0.1010597788)100:0.0533687182,COLSU:0.1119523950)100:0.0399546124,CRYPA:0.1471845135)100:0.0738445328,BOTFB:0.1417168768)100:0.0644253340,((TALSN:0.1189620086,((ASPAC:0.0711055057,EMENI:0.0869290684)100:0.0215968712,ASPGL:0.0885970647)100:0.0544085879)100:0.1099393772,(COCLU:0.1788331306,AURPU:0.1751808975)100:0.0577024003)100:0.0295803032)100:0.0910801518,TUBMM:0.2221058922)100:0.1294727960)100:0.0608695509,SCHPO:0.3832672940)100:0.1481582946,(SPIPN:0.2066642734,BATDE:0.2641523041)100:0.1408720805)100:0.1425239571)100:0.2054038866,MONBE:0.2647154335);</t>
  </si>
  <si>
    <t>(MONBE:0.2910293478,((((((1_ill:0.0830703899,((CANTE:0.2186080478,DEBHA:0.1407235818)99:0.0434020148,(LODEL:0.1678935427,CANAW:0.1248667835)100:0.0749744779)100:0.1081408516)100:0.0721603373,DEKBR:0.3671861978)100:0.2230660490,((((AURPU:0.1952396652,COCLU:0.1980152465)100:0.0627442706,(((ASPacBIO:0.0797965796,EMENI:0.0955657050)100:0.0235836662,ASPGL:0.0960116423)100:0.0588688328,TALSN:0.1296196689)100:0.1228116162)100:0.0326579800,((((HYPJE:0.1107743475,GIBZA:0.1070648306)100:0.0592077499,COLSU:0.1213233100)100:0.0435535549,CRYPA:0.1612404830)100:0.0806560813,BOTFB:0.1559703889)100:0.0719063797)100:0.0984823345,TUBMM:0.2407030586)100:0.1418659351)100:0.0656302471,SCHPO:0.4206055707)100:0.1567924595,(SPIPN:0.2275179577,BATDE:0.2901354540)100:0.1469636971)100:0.1594779597,(CAPO3:0.3681628069,CREFR:0.4303877949)98:0.0564053082)100:0.2209247452,SALR5:0.3054295771);</t>
  </si>
  <si>
    <t>(YEAST:0.10267,((((((CREFR:0.471116,CAPO3:0.403509)95:0.0592199,(MONBE:0.316588,SALR5:0.333415)100:0.233557)100:0.170139,(BATDE:0.317573,SPIPN:0.256918)100:0.160773)100:0.167023,SCHPO:0.457512)100:0.0697434,((((TALSN:0.154793,(ASPGL:0.115063,(EMENI:0.115189,ASPAC:0.0968369)100:0.0282063)100:0.0699984)100:0.140601,(COCLU:0.227681,AURPU:0.223426)100:0.0717389)100:0.0382476,(BOTFB:0.181639,(CRYPA:0.184951,(COLSU:0.142703,(GIBZA:0.12529,HYPJE:0.129021)100:0.067616)100:0.0501883)100:0.0915854)100:0.0817196)100:0.110131,TUBMM:0.27144)100:0.157387)100:0.238657,DEKBR:0.398438)100:0.0764171,((CANAW:0.143765,LODEL:0.193742)100:0.0839569,(DEBHA:0.16151,CANTE:0.241721)100:0.0487023)100:0.123491);</t>
  </si>
  <si>
    <t>(SALR5:0.2732107873,(((((((BOTFB:0.1436517817,(((GIBZA:0.1014684687,HYPJE:0.1052420372)100:0.0531273066,COLSU:0.1121841065)100:0.0406278338,CRYPA:0.1470731831)100:0.0744298734)100:0.0651754554,((COCLU:0.1804948250,AURPU:0.1774248233)100:0.0583728427,((ASPGL:0.0894825700,(EMENI:0.0872827346,ASPAC:0.0715060951)100:0.0215271757)100:0.0549683612,TALSN:0.1182640257)100:0.1112281088)100:0.0298068150)100:0.0911971554,TUBMM:0.2188131818)100:0.1284389437,(YEAST:0.3169676095,DEKBR:0.3285893108)100:0.1956433673)100:0.0570153761,SCHPO:0.3919027596)100:0.1476497138,(BATDE:0.2678968482,SPIPN:0.2074784156)100:0.1388343029)100:0.1444856639,(CAPO3:0.3460750266,CREFR:0.3995990534)87:0.0530962269)100:0.2103711707,MONBE:0.2659912935);</t>
  </si>
  <si>
    <t>(SPIPN:0.2303494163,(((((((TALSN:0.1338757137,((EMENI:0.0983498125,ASPacBIO:0.0827320687)100:0.0240847974,ASPGL:0.0989628812)100:0.0604382151)100:0.1257650096,(COCLU:0.2027542631,AURPU:0.2003887655)100:0.0641659924)100:0.0340899877,(BOTFB:0.1604171248,(((HYPJE:0.1143585469,GIBZA:0.1103663449)100:0.0604083123,COLSU:0.1249788010)100:0.0445540495,CRYPA:0.1658400660)100:0.0823816968)100:0.0726483637)100:0.1004731751,TUBMM:0.2454636300)100:0.1396454247,(2_ill:0.0589225547,DEKBR:0.3108731732)100:0.2293198242)99:0.0612970150,SCHPO:0.4263630044)100:0.1589605042,((CAPO3:0.3717004829,CREFR:0.4355249279)89:0.0558804283,(SALR5:0.3079691843,MONBE:0.2937833041)100:0.2214358360)100:0.1605499109)100:0.1477032269,BATDE:0.2942966530);</t>
  </si>
  <si>
    <t>(YEAST:0.069274,(((((MONBE:0.316502,SALR5:0.333359)100:0.233672,(CAPO3:0.402457,CREFR:0.471588)87:0.0590017)100:0.171132,(BATDE:0.318457,SPIPN:0.255552)100:0.160036)100:0.183454,((((TALSN:0.154688,(ASPGL:0.115038,(EMENI:0.115147,ASPAC:0.0968504)100:0.0281945)100:0.0700583)100:0.140533,(COCLU:0.227694,AURPU:0.223255)100:0.071696)100:0.038385,(BOTFB:0.18144,(CRYPA:0.184865,(COLSU:0.142646,(GIBZA:0.125295,HYPJE:0.129008)100:0.0676168)100:0.0502089)100:0.0916055)100:0.0811692)100:0.111367,TUBMM:0.268253)100:0.166168)93:0.0738752,SCHPO:0.435377)100:0.21413,DEKBR:0.342614);</t>
  </si>
  <si>
    <t>(MONBE:0.2771165220,((CAPO3:0.3546556670,CREFR:0.4086362582)92:0.0542083561,((((((CRYPA:0.1510256862,((HYPJE:0.1084361685,GIBZA:0.1041827456)100:0.0555055151,COLSU:0.1161019841)100:0.0417925899)100:0.0769188468,BOTFB:0.1480736424)100:0.0663584020,((((EMENI:0.0911595068,ASPAC:0.0748733758)100:0.0225692295,ASPGL:0.0924461541)100:0.0572573782,TALSN:0.1228159607)100:0.1152585860,(COCLU:0.1869993717,AURPU:0.1835301348)100:0.0599562577)100:0.0309572461)100:0.0945929766,TUBMM:0.2250573868)100:0.1433158266,(SCHPO:0.3744404907,YEAST:0.4510530026)68:0.0645439848)100:0.1636739889,(SPIPN:0.2131810388,BATDE:0.2751248164)100:0.1412202702)100:0.1480097674)100:0.2130196649,SALR5:0.2820878944);</t>
  </si>
  <si>
    <t>(MONBE:0.2941306373,((((3_ill:0.1176626682,(TUBMM:0.2439061596,(((CRYPA:0.1673229548,((HYPJE:0.1155842817,GIBZA:0.1112550795)100:0.0611197955,COLSU:0.1260202196)100:0.0450633594)100:0.0833502939,BOTFB:0.1620359997)100:0.0733267531,((AURPU:0.2022673268,COCLU:0.2048722266)100:0.0648049155,((ASPGL:0.1001005166,(EMENI:0.0998668660,ASPacBIO:0.0838039587)100:0.0244825956)100:0.0611553538,TALSN:0.1349962033)100:0.1267166794)100:0.0342321510)100:0.1020406267)100:0.1037455803)92:0.0613412290,SCHPO:0.4298207494)100:0.1628835283,(BATDE:0.2958357473,SPIPN:0.2308830403)100:0.1460806683)100:0.1631195614,(CREFR:0.4358604842,CAPO3:0.3710483009)87:0.0560558111)100:0.2204322090,SALR5:0.3089224440);</t>
  </si>
  <si>
    <t>(CREFR:0.471853,((MONBE:0.316359,SALR5:0.33326)100:0.233596,(((YEAST:0.126717,((((TALSN:0.154596,(ASPGL:0.115051,(EMENI:0.115156,ASPAC:0.0968155)100:0.0281928)100:0.0700931)100:0.140413,(COCLU:0.227559,AURPU:0.223185)100:0.0717771)100:0.0382135,(BOTFB:0.180975,(CRYPA:0.184836,(COLSU:0.142565,(GIBZA:0.125277,HYPJE:0.129018)100:0.067645)100:0.0501938)100:0.0918568)100:0.0807849)100:0.112294,TUBMM:0.26507)100:0.121037)56:0.0585662,SCHPO:0.460236)100:0.171135,(BATDE:0.318484,SPIPN:0.25509)100:0.156529)100:0.173123)76:0.0587122,CAPO3:0.401697);</t>
  </si>
  <si>
    <t>(SPIPN:0.2051381219,(((MONBE:0.2921207446,SALR5:0.2989865377)100:0.2117980131,(CAPO3:0.3507947719,CREFR:0.4038140622)100:0.0574841947)100:0.1393305679,(SCHPO:0.3570083039,YEAST:0.4338644453)100:0.1648029159)100:0.1386065195,BATDE:0.2632227330);</t>
  </si>
  <si>
    <t>(MONBE:0.2977797030,((((4_ill:0.0908010212,SCHPO:0.3160673234)100:0.2184688433,(SPIPN:0.2342117362,BATDE:0.2901625908)100:0.1445891520)100:0.1555950122,CAPO3:0.3800658541)90:0.0571214289,CREFR:0.4361913105)100:0.2102935013,SALR5:0.3116561312);</t>
  </si>
  <si>
    <t>(CAPO3:0.410802,((SALR5:0.333916,MONBE:0.314467)100:0.219372,CREFR:0.466361)74:0.0602103,((YEAST:0.0942172,SCHPO:0.344108)100:0.223996,(BATDE:0.311731,SPIPN:0.257951)100:0.156665)100:0.16329);</t>
  </si>
  <si>
    <t>(SPIPN:0.2136837810,(((MONBE:0.3051863264,SALR5:0.3072284378)100:0.2165535144,(CREFR:0.4199798647,CAPO3:0.3567556622)87:0.0576024298)100:0.1296940352,YEAST:0.5473511117)100:0.1416532594,BATDE:0.2740722597);</t>
  </si>
  <si>
    <t>(CAPO3:0.3696694322,(5_ill:0.1092625564,(SPIPN:0.2271270771,BATDE:0.2824139217)100:0.0812448467)100:0.1758714457,((SALR5:0.3099106157,MONBE:0.2947312813)100:0.2097849210,CREFR:0.4297395059)100:0.0609949315);</t>
  </si>
  <si>
    <t>(CREFR:0.464309,(MONBE:0.314352,SALR5:0.33378)100:0.221622,(CAPO3:0.403202,(YEAST:0.123809,(BATDE:0.30955,SPIPN:0.256041)100:0.107708)100:0.167392)100:0.0658438);</t>
  </si>
  <si>
    <t>(SALR5:0.2999085420307259,(((YEAST:0.6104814961410839,(BATDE:0.2788292302900896,SPIPN:0.23192807580151378)100:0.1461415776544576)100:0.13843451600424708,CAPO3:0.3687353759245647)59:0.05329603212427513,CREFR:0.4184386087259339)100:0.19778795573039376,MONBE:0.2824031815525955):0.0;</t>
  </si>
  <si>
    <t>(CREFR:0.3751502650,((MONBE:0.2648517000,SALR5:0.2757680899)100:0.1744902356,YEAST:0.5942664540)83:0.0662739308,CAPO3:0.3314861965);</t>
  </si>
  <si>
    <t>(6_ill:0.1117791893,((MONBE:0.2927386946,SALR5:0.3113965127)100:0.2074583798,CAPO3:0.3620026179)99:0.0692818868,CREFR:0.3438499981);</t>
  </si>
  <si>
    <t>(MONBE:0.310647,SALR5:0.335599,(CAPO3:0.403969,(CREFR:0.383664,YEAST:0.111628)100:0.0789891)100:0.21984);</t>
  </si>
  <si>
    <t>(MONBE:0.2654886089,SALR5:0.2742301725,((CREFR:0.3944737125,CAPO3:0.3410593122)96:0.0539502753,((((((CANGA:0.1513668217,YEAST:0.1426659021)100:0.2163333250,((CANTE:0.1999156865,DEBHA:0.1294551143)99:0.0393666912,(LODEL:0.1462465601,CANAW:0.1089070823)100:0.0712519372)100:0.1472401343)100:0.0512795325,DEKBR:0.3396442734)100:0.1987982838,(((((ASPGL:0.0880350659,(EMENI:0.0866096832,ASPAC:0.0712402223)100:0.0212062483)100:0.0549704510,TALSN:0.1181913587)100:0.1110477816,(COCLU:0.1813462548,AURPU:0.1766551951)100:0.0588043273)100:0.0298672515,((((HYPJE:0.1040444278,GIBZA:0.1006830595)100:0.0541601445,COLSU:0.1115963232)100:0.0400496552,CRYPA:0.1476461971)100:0.0735479755,BOTFB:0.1421099653)100:0.0664712497)100:0.0903687877,TUBMM:0.2224303486)100:0.1310492161)100:0.0610625249,SCHPO:0.3836546400)100:0.1488517236,(SPIPN:0.2070384861,BATDE:0.2632081611)100:0.1412420895)100:0.1419769534)100:0.2066714002);</t>
  </si>
  <si>
    <t>(SPIPN:0.2248697603,(((SALR5:0.3049264843,MONBE:0.2898357081)100:0.2186652572,(CAPO3:0.3652814824,CREFR:0.4289305772)99:0.0564507460)100:0.1583051975,((((((TALSN:0.1262052840,(ASPGL:0.0934715319,(ASPacBIO:0.0779494455,EMENI:0.0931219515)100:0.0226799803)100:0.0577531868)100:0.1208709188,(COCLU:0.1943522847,AURPU:0.1917534701)100:0.0614314558)100:0.0321083156,((((HYPJE:0.1088665716,GIBZA:0.1049854168)100:0.0579843775,COLSU:0.1185981826)100:0.0426737011,CRYPA:0.1588112769)100:0.0792608625,BOTFB:0.1528510996)100:0.0706440629)100:0.0974310418,TUBMM:0.2363732284)100:0.1418898421,((((DEBHA:0.1395164314,CANTE:0.2156370364)100:0.0428754089,(LODEL:0.1648381192,CANAW:0.1229187304)100:0.0752827971)100:0.1614469411,(0_ill:0.0418810015,CANGA:0.1343946945)100:0.2387007041)85:0.0529969547,DEKBR:0.3643766792)100:0.2149301425)100:0.0644840577,SCHPO:0.4166227977)100:0.1557771645)100:0.1452341146,BATDE:0.2881207195);</t>
  </si>
  <si>
    <t>(MONBE:0.316683,((CREFR:0.471099,CAPO3:0.40367)96:0.0593285,(((((((TALSN:0.154788,(ASPGL:0.11506,(EMENI:0.115177,ASPAC:0.0968483)100:0.0282078)100:0.0700098)100:0.140683,(COCLU:0.227702,AURPU:0.223431)100:0.0716879)100:0.0382462,(BOTFB:0.181898,(CRYPA:0.184964,(COLSU:0.142737,(GIBZA:0.125278,HYPJE:0.129039)100:0.0675962)100:0.0501895)100:0.0914155)100:0.0818351)100:0.109604,TUBMM:0.272317)100:0.159443,(DEKBR:0.400432,((CANGA:0.145301,YEAST:0.0535687)100:0.268106,((CANAW:0.144127,LODEL:0.193647)100:0.0855685,(DEBHA:0.16225,CANTE:0.241419)100:0.0484294)100:0.178081)100:0.0592409)100:0.232417)100:0.0696343,SCHPO:0.457565)100:0.166931,(BATDE:0.317655,SPIPN:0.256927)100:0.161075)100:0.170042)100:0.233512,SALR5:0.333345);</t>
  </si>
  <si>
    <t>(EMENI:0.0880349502,((((((((YEAST:0.3301171792,((LODEL:0.1493613374,CANAW:0.1111228873)100:0.0721100276,(CANTE:0.2033464000,DEBHA:0.1319323983)95:0.0399971058)100:0.1479645763)100:0.0525185777,DEKBR:0.3410444546)100:0.2017804612,((((CAPO3:0.3426561847,CREFR:0.3973901427)96:0.0541244899,(SALR5:0.2748546640,MONBE:0.2662080436)100:0.2077339603)100:0.1422811863,(BATDE:0.2664978140,SPIPN:0.2084921730)100:0.1419533315)100:0.1493008922,SCHPO:0.3882902962)100:0.0613995039)100:0.1312873216,TUBMM:0.2255531926)100:0.0917592114,(BOTFB:0.1438695266,(((HYPJE:0.1054565912,GIBZA:0.1022409114)100:0.0544453286,COLSU:0.1130925892)100:0.0405855609,CRYPA:0.1493539615)100:0.0746240493)100:0.0667121503)100:0.0302010514,(AURPU:0.1780827413,COCLU:0.1823717271)100:0.0588970010)100:0.1122248927,TALSN:0.1202377138)100:0.0552134501,ASPGL:0.0890907510)100:0.0217257270,ASPAC:0.0719773232);</t>
  </si>
  <si>
    <t>(MONBE:0.2911417955,((((((1_ill:0.0910759880,((CANTE:0.2184075697,DEBHA:0.1403106660)100:0.0433854837,(LODEL:0.1675833197,CANAW:0.1247187666)100:0.0749510632)100:0.1105764995)100:0.0704973289,DEKBR:0.3668698202)100:0.2230678643,((((AURPU:0.1946485611,COCLU:0.1973179287)100:0.0624890690,(((ASPacBIO:0.0793393571,EMENI:0.0950241625)100:0.0234223074,ASPGL:0.0956115871)100:0.0587075252,TALSN:0.1289913503)100:0.1226029320)100:0.0325670035,((((HYPJE:0.1105806824,GIBZA:0.1065971775)100:0.0589134912,COLSU:0.1207932616)100:0.0434150459,CRYPA:0.1610394337)100:0.0803690187,BOTFB:0.1556560093)100:0.0716710373)100:0.0983785797,TUBMM:0.2405096129)100:0.1415957498)100:0.0655247542,SCHPO:0.4199243654)100:0.1565348723,(SPIPN:0.2270786415,BATDE:0.2896591629)100:0.1468228908)100:0.1596034418,(CAPO3:0.3673853478,CREFR:0.4300808912)98:0.0565338902)100:0.2200675291,SALR5:0.3059777580);</t>
  </si>
  <si>
    <t>(MONBE:0.31658,SALR5:0.333427,((((((YEAST:0.111681,((CANAW:0.143741,LODEL:0.193759)100:0.08402,(DEBHA:0.161412,CANTE:0.241811)100:0.048677)100:0.122394)100:0.0788593,DEKBR:0.398579)100:0.238589,((((TALSN:0.154805,(ASPGL:0.115062,(EMENI:0.115188,ASPAC:0.0968374)100:0.0282054)100:0.069988)100:0.140586,(COCLU:0.227691,AURPU:0.223427)100:0.0717426)100:0.0382546,(BOTFB:0.181631,(CRYPA:0.184962,(COLSU:0.142702,(GIBZA:0.125292,HYPJE:0.12902)100:0.0676171)100:0.0501758)100:0.0916013)100:0.0817032)100:0.110115,TUBMM:0.271468)100:0.157393)100:0.0697535,SCHPO:0.457455)100:0.167098,(BATDE:0.317551,SPIPN:0.256933)100:0.16072)100:0.170188,(CREFR:0.471131,CAPO3:0.403477)95:0.0591789)100:0.233611);</t>
  </si>
  <si>
    <t>(DEKBR:0.3312757281,(((((CAPO3:0.3492154662,CREFR:0.4032161331)82:0.0533518257,(MONBE:0.2699873907,SALR5:0.2779140383)100:0.2118538873)100:0.1452025862,(SPIPN:0.2080340223,BATDE:0.2684465871)100:0.1392738369)100:0.1490960200,SCHPO:0.3936119280)100:0.0578668199,((((COCLU:0.1819476040,AURPU:0.1783062805)100:0.0587150527,((ASPGL:0.0891022908,(ASPAC:0.0709621965,EMENI:0.0870222539)100:0.0213793195)100:0.0552604202,TALSN:0.1178793303)100:0.1114992895)100:0.0300052363,((((GIBZA:0.1012756476,HYPJE:0.1054946190)100:0.0532367919,COLSU:0.1121703628)100:0.0403832160,CRYPA:0.1467611294)100:0.0741545277,BOTFB:0.1428377041)100:0.0657638101)100:0.0915313008,TUBMM:0.2200396974)100:0.1295286792)100:0.2017225993,YEAST:0.3172393527);</t>
  </si>
  <si>
    <t>(2_ill:0.0609654449,(((((MONBE:0.2928492452,SALR5:0.3074277446)100:0.2213958061,(CREFR:0.4347332146,CAPO3:0.3714130984)79:0.0556407085)100:0.1605547386,(BATDE:0.2939692123,SPIPN:0.2303218573)100:0.1474689335)100:0.1591385453,SCHPO:0.4261123362)99:0.0614770247,(((BOTFB:0.1604090089,(((GIBZA:0.1102216334,HYPJE:0.1142574350)100:0.0603360792,COLSU:0.1247321937)100:0.0444648947,CRYPA:0.1657278130)100:0.0821745289)100:0.0725957025,((((EMENI:0.0981106924,ASPacBIO:0.0825633923)100:0.0241011931,ASPGL:0.0988447130)100:0.0603966309,TALSN:0.1334137485)100:0.1255157968,(AURPU:0.2001169457,COCLU:0.2022798594)100:0.0640378946)100:0.0339274234)100:0.1005005541,TUBMM:0.2453275317)100:0.1394450651)100:0.2305075660,DEKBR:0.3095867907);</t>
  </si>
  <si>
    <t>(CAPO3:0.402462,((SALR5:0.333329,MONBE:0.316531)100:0.233664,((((YEAST:0.074415,DEKBR:0.345499)100:0.212073,SCHPO:0.435753)90:0.0736543,((((TALSN:0.154688,(ASPGL:0.11504,(EMENI:0.115147,ASPAC:0.0968499)100:0.0281941)100:0.0700599)100:0.140538,(COCLU:0.227689,AURPU:0.223255)100:0.0716978)100:0.0384234,(BOTFB:0.181433,(CRYPA:0.184868,(COLSU:0.142641,(GIBZA:0.125298,HYPJE:0.129006)100:0.0676193)100:0.0502084)100:0.091608)100:0.0811432)100:0.111312,TUBMM:0.268331)100:0.166047)100:0.183646,(BATDE:0.318458,SPIPN:0.255547)100:0.159996)100:0.171162)89:0.0589996,CREFR:0.47157);</t>
  </si>
  <si>
    <t>(SALR5:0.2812920840,((CAPO3:0.3558078420,CREFR:0.4096320300)90:0.0542815937,((SCHPO:0.4029463447,((TUBMM:0.2259142060,(((((GIBZA:0.1042499034,HYPJE:0.1088106213)100:0.0557371372,COLSU:0.1162704560)100:0.0416430957,CRYPA:0.1512390264)100:0.0767142061,BOTFB:0.1481787604)100:0.0671695250,(((ASPGL:0.0921176520,(ASPAC:0.0746135426,EMENI:0.0910430303)100:0.0225184285)100:0.0574619891,TALSN:0.1230411008)100:0.1158480047,(COCLU:0.1881479964,AURPU:0.1845662842)100:0.0602973576)100:0.0310625500)100:0.0942495985)100:0.1272699828,YEAST:0.4809712094)97:0.0582492664)100:0.1513773203,(SPIPN:0.2135251516,BATDE:0.2753772610)100:0.1413306652)100:0.1476672914)100:0.2153693296,MONBE:0.2784872475);</t>
  </si>
  <si>
    <t>(SALR5:0.3084858332,((CAPO3:0.3708914685,CREFR:0.4354356708)87:0.0559611796,((SPIPN:0.2307963604,BATDE:0.2956887783)100:0.1461512476,((3_ill:0.1188970865,((((TALSN:0.1347626856,(ASPGL:0.0999438914,(ASPacBIO:0.0835672088,EMENI:0.0997086189)100:0.0244724590)100:0.0611331278)100:0.1265685215,(COCLU:0.2047026291,AURPU:0.2021255885)100:0.0647268716)100:0.0341299723,((CRYPA:0.1671445694,((GIBZA:0.1113066948,HYPJE:0.1154113782)100:0.0610186478,COLSU:0.1258340572)100:0.0449627772)100:0.0832231764,BOTFB:0.1618320217)100:0.0732466728)100:0.1020697380,TUBMM:0.2439873657)100:0.1047069723)92:0.0605872184,SCHPO:0.4296756673)100:0.1629481247)100:0.1629540461)100:0.2202787795,MONBE:0.2940711770);</t>
  </si>
  <si>
    <t>(SALR5:0.333257,((CAPO3:0.401684,CREFR:0.471832)81:0.0587467,(((YEAST:0.135053,((((TALSN:0.154597,(ASPGL:0.115053,(EMENI:0.115162,ASPAC:0.0968082)100:0.0281931)100:0.0700947)100:0.140415,(COCLU:0.227563,AURPU:0.223181)100:0.0717679)100:0.0382549,(BOTFB:0.180953,(CRYPA:0.184851,(COLSU:0.142562,(GIBZA:0.125276,HYPJE:0.129017)100:0.0676452)100:0.0501871)100:0.0918749)100:0.0807489)100:0.112133,TUBMM:0.265276)100:0.119327)86:0.0612175,SCHPO:0.459723)100:0.171296,(BATDE:0.318528,SPIPN:0.255032)100:0.156578)100:0.173142)100:0.233592,MONBE:0.316341);</t>
  </si>
  <si>
    <t>(CAPO3:0.3543047075,(((SCHPO:0.3617442959,YEAST:0.4500666942)100:0.1651334643,(BATDE:0.2643736444,SPIPN:0.2065185995)100:0.1389786284)100:0.1385335583,(SALR5:0.2977991587,MONBE:0.2920466615)100:0.2119748827)100:0.0572809855,CREFR:0.4047907800);</t>
  </si>
  <si>
    <t>(4_ill:0.0980459959,((((MONBE:0.2976952253,SALR5:0.3116647592)100:0.2104738151,CREFR:0.4360975548)91:0.0572239598,CAPO3:0.3800761829)100:0.1554356874,(SPIPN:0.2341591188,BATDE:0.2901963868)100:0.1449128951)100:0.2308548950,SCHPO:0.3038528200);</t>
  </si>
  <si>
    <t>(CREFR:0.466315,(((YEAST:0.100056,SCHPO:0.335841)100:0.232706,(BATDE:0.311703,SPIPN:0.257957)100:0.156737)100:0.163326,CAPO3:0.410785)77:0.0602895,(MONBE:0.314485,SALR5:0.333852)100:0.219399);</t>
  </si>
  <si>
    <t>(SALR5:0.333392,(((YEAST:0.549172,SCHPO:0.427471)100:0.188673,(BATDE:0.312641,SPIPN:0.258552)100:0.159162)100:0.162918,(CAPO3:0.401904,CREFR:0.470636)71:0.0587934)100:0.231922,MONBE:0.315992);</t>
  </si>
  <si>
    <t>(SPIPN:0.2173116166,(YEAST:0.5702184064,((SALR5:0.3070949882,MONBE:0.3069325657)100:0.2173265997,(CREFR:0.4229262635,CAPO3:0.3627473465)91:0.0578695433)100:0.1298454892)100:0.1451531466,BATDE:0.2756310286);</t>
  </si>
  <si>
    <t>(MONBE:0.2948091554,(((5_ill:0.1151330026,(BATDE:0.2823193113,SPIPN:0.2270307225)100:0.0873617953)100:0.1698670349,CAPO3:0.3696902889)100:0.0610310900,CREFR:0.4294637016)100:0.2097498301,SALR5:0.3096510347);</t>
  </si>
  <si>
    <t>(CREFR:0.464265,(CAPO3:0.403316,(YEAST:0.125261,(BATDE:0.309549,SPIPN:0.256018)100:0.107483)100:0.167895)100:0.0658529,(MONBE:0.314336,SALR5:0.333783)100:0.221611);</t>
  </si>
  <si>
    <t>(CREFR:0.3864618448,((MONBE:0.2838337867,SALR5:0.2933949307)100:0.1785171896,YEAST:0.6196030486)95:0.0681679963,CAPO3:0.3477401247);</t>
  </si>
  <si>
    <t>(MONBE:0.2926546669,((6_ill:0.1157094565,CREFR:0.2842770085)99:0.1278897894,CAPO3:0.3615191577)100:0.2074102385,SALR5:0.3109289883);</t>
  </si>
  <si>
    <t>(MONBE:0.310639,SALR5:0.335519,(CAPO3:0.403795,(CREFR:0.383635,YEAST:0.122671)100:0.079346)100:0.220005);</t>
  </si>
  <si>
    <t>(0_nan:0.1241825728,(((((((CREFR:0.4320915453,CAPOW:0.3690567124)100:0.0566649842,(SALRO:0.3067321157,MONBE:0.2920493304)100:0.2198554941)100:0.1593884487,(BATDE:0.2906499426,SPIPN:0.2279504071)100:0.1474197443)100:0.1571236810,SCHPO:0.4214306658)100:0.0650779199,((((((HYPJE:0.1116028557,GIBZA:0.1076495884)100:0.0592246895,COLSU:0.1215104084)100:0.0436452004,CRYPA:0.1626072248)100:0.0805794032,BOTFB:0.1571869376)100:0.0717291642,((((EMENI:0.0958048669,ASPAC:0.0800686207)100:0.0233549789,ASPGL:0.0960848966)100:0.0593246770,TALSN:0.1298990475)100:0.1232215227,(AURPU:0.1956386095,COCLU:0.1989740982)100:0.0627832445)100:0.0328532583)100:0.0985838457,TUBMM:0.2418358374)100:0.1441008787)100:0.2168315662,DEKBR:0.3688494443)64:0.0528355371,((LODEL:0.1678623311,CANAW:0.1253107809)100:0.0763818850,(DEBHA:0.1418007536,CANTE:0.2183716047)100:0.0434778950)100:0.1632143284)100:0.1289001802,CANGA:0.2456424458);</t>
  </si>
  <si>
    <t>(SALR5:0.333368,((CREFR:0.471092,CAPO3:0.403683)96:0.0593391,((((((YEAST:0.126448,CANGA:0.11957)100:0.289358,((CANAW:0.144175,LODEL:0.193635)100:0.0854588,(DEBHA:0.162312,CANTE:0.241385)100:0.0484458)100:0.178922)86:0.0575343,DEKBR:0.400433)100:0.232316,((((TALSN:0.1548,(ASPGL:0.115065,(EMENI:0.115182,ASPAC:0.0968433)100:0.0282046)100:0.0699984)100:0.140685,(COCLU:0.227713,AURPU:0.223423)100:0.0716792)100:0.0382438,(BOTFB:0.181891,(CRYPA:0.184953,(COLSU:0.142746,(GIBZA:0.12528,HYPJE:0.129037)100:0.0675898)100:0.0501966)100:0.0914228)100:0.0818308)100:0.109576,TUBMM:0.27235)100:0.159391)100:0.0695949,SCHPO:0.4575)100:0.166986,(BATDE:0.317582,SPIPN:0.256999)100:0.161081)100:0.170023)100:0.233496,MONBE:0.316659);</t>
  </si>
  <si>
    <t>(1_nan:0.1834787980,((((((((MONBE:0.2918968453,SALRO:0.3072147247)100:0.2209169509,(CREFR:0.4328778548,CAPOW:0.3692522881)99:0.0565061803)100:0.1598630273,(BATDE:0.2912863146,SPIPN:0.2286811788)100:0.1477456582)100:0.1570260307,SCHPO:0.4220985452)100:0.0656586186,((((((HYPJE:0.1117935128,GIBZA:0.1079796276)100:0.0595631924,COLSU:0.1222563739)100:0.0439775258,CRYPA:0.1627861185)100:0.0812372206,BOTFB:0.1575167522)100:0.0720830405,((COCLU:0.1995306178,AURPU:0.1965876507)100:0.0631359958,(((EMENI:0.0963804181,ASPAC:0.0804346578)100:0.0237435295,ASPGL:0.0967998404)100:0.0594880416,TALSN:0.1307649799)100:0.1236361352)100:0.0329506806)100:0.0989977179,TUBMM:0.2427592485)100:0.1427874517)100:0.2237419241,DEKBR:0.3689702268)94:0.1778750653,(CANTE:0.2194834017,DEBHA:0.1415730943)93:0.0434508307)71:0.0751708947,CANAW:0.1257864130)53:0.0136404486,LODEL:0.1550693030);</t>
  </si>
  <si>
    <t>(MONBE:0.316554,SALR5:0.333466,((CAPO3:0.403527,CREFR:0.471098)96:0.0591818,(((((YEAST:0.178887,((CANAW:0.143991,LODEL:0.193633)100:0.0836906,(DEBHA:0.161752,CANTE:0.241532)92:0.0484578)100:0.115719)100:0.0774803,DEKBR:0.399112)100:0.238956,((((TALSN:0.154798,(ASPGL:0.115072,(EMENI:0.115189,ASPAC:0.0968337)100:0.0282016)100:0.0699902)100:0.140616,(COCLU:0.227694,AURPU:0.22341)100:0.0717205)100:0.0382456,(BOTFB:0.18162,(CRYPA:0.184943,(COLSU:0.142712,(GIBZA:0.125283,HYPJE:0.129028)100:0.0676073)100:0.050202)100:0.0915983)100:0.0817216)100:0.110148,TUBMM:0.271402)100:0.157293)100:0.0696711,SCHPO:0.457497)100:0.167102,(BATDE:0.317515,SPIPN:0.256968)100:0.160737)100:0.170185)100:0.233576);</t>
  </si>
  <si>
    <t>(2_nan:0.0481365998,((((TALSN:0.1342782150,(ASPGL:0.0992923281,(EMENI:0.0988068004,ASPAC:0.0830394708)100:0.0241689708)100:0.0607306651)99:0.1260325937,(AURPU:0.2009507369,COCLU:0.2035752234)100:0.0644141130)98:0.0341930819,(((COLSU:0.1254005029,(HYPJE:0.1147589502,GIBZA:0.1107595715)100:0.0606276368)100:0.0447226673,CRYPA:0.1664432181)100:0.0824757702,BOTFB:0.1613096678)100:0.0727518850)96:0.1006486827,TUBMM:0.2460856481)73:0.0150821243,((((BATDE:0.2944899593,SPIPN:0.2307131012)100:0.1479964127,((CREFR:0.4351184293,CAPOW:0.3711697545)89:0.0558385689,(MONBE:0.2939055220,SALRO:0.3082815778)100:0.2219037718)98:0.1608300312)95:0.1590612445,SCHPO:0.4264796606)82:0.0612219216,DEKBR:0.5405639181)50:0.1248310399);</t>
  </si>
  <si>
    <t>(MONBE:0.316494,((CREFR:0.471593,CAPO3:0.40246)85:0.0589927,((((YEAST:0.126415,DEKBR:0.293966)100:0.262033,SCHPO:0.434299)97:0.0738955,((((TALSN:0.15468,(ASPGL:0.115037,(EMENI:0.115153,ASPAC:0.0968461)100:0.0281982)100:0.0700609)100:0.140532,(COCLU:0.227697,AURPU:0.22325)100:0.0716784)100:0.0383725,(BOTFB:0.181456,(CRYPA:0.184852,(COLSU:0.142649,(GIBZA:0.125293,HYPJE:0.129009)100:0.0676146)100:0.0502158)100:0.0915909)100:0.0811979)100:0.111446,TUBMM:0.268151)100:0.166859)100:0.182741,(BATDE:0.318525,SPIPN:0.255516)100:0.16004)100:0.171103)100:0.233662,SALR5:0.333385);</t>
  </si>
  <si>
    <t>(3_nan:0.0483623134,(((BOTFB:0.1625449167,((COLSU:0.1263273325,(HYPJE:0.1157978571,GIBZA:0.1116718560)100:0.0612328040)100:0.0451567133,CRYPA:0.1676563592)100:0.0835000600)100:0.0733896058,((AURPU:0.2027141705,COCLU:0.2052956970)100:0.0649765303,(((ASPAC:0.0839203744,EMENI:0.1001288860)100:0.0245384208,ASPGL:0.1003123432)99:0.0613251091,TALSN:0.1353361878)99:0.1269277423)96:0.0343396443)91:0.1022151248,TUBMM:0.2444110466)59:0.0137920948,(((BATDE:0.2960322989,SPIPN:0.2311551532)98:0.1462805151,((CREFR:0.4355198570,CAPOW:0.3709730458)86:0.0560195953,(MONBE:0.2942235052,SALRO:0.3090881228)100:0.2207541041)98:0.1631114847)86:0.1629970689,SCHPO:0.4307287006)59:0.1507327056);</t>
  </si>
  <si>
    <t>(SALR5:0.333297,((CAPO3:0.401724,CREFR:0.471805)75:0.058666,(((YEAST:0.213694,((((TALSN:0.154575,(ASPGL:0.115048,(EMENI:0.115156,ASPAC:0.0968138)100:0.0281998)100:0.0701029)100:0.140435,(COCLU:0.227567,AURPU:0.223189)100:0.0717268)100:0.0382136,(BOTFB:0.180999,(CRYPA:0.184828,(COLSU:0.142574,(GIBZA:0.125272,HYPJE:0.129021)100:0.0676427)100:0.0501947)100:0.0918407)100:0.0807863)100:0.112472,TUBMM:0.264856)98:0.0383175)44:0.138742,SCHPO:0.46105)100:0.17103,(BATDE:0.318597,SPIPN:0.255024)100:0.156443)100:0.173239)100:0.233677,MONBE:0.316323);</t>
  </si>
  <si>
    <t>(4_nan:0.0707492048,(CAPOW:0.3799143679,((MONBE:0.2976993965,SALRO:0.3119197109)100:0.2102241509,CREFR:0.4361481487)83:0.0571503750)53:0.0159054507,(SCHPO:0.5338426876,(BATDE:0.2902004043,SPIPN:0.2341080409)99:0.1448120067)82:0.1395719061);</t>
  </si>
  <si>
    <t>(CAPO3:0.410684,((YEAST:0.156768,SCHPO:0.120197)71:0.447324,(BATDE:0.311874,SPIPN:0.25783)97:0.156622)100:0.163148,((MONBE:0.314438,SALR5:0.333919)100:0.219377,CREFR:0.466321)77:0.0602865);</t>
  </si>
  <si>
    <t>(5_nan:0.1007978304,(CREFR:0.4293032371,(SALRO:0.3092980767,MONBE:0.2944891299)97:0.2096607546)79:0.0041697957,(CAPOW:0.3692896164,(SPIPN:0.2271617762,BATDE:0.2822915610)93:0.2567215029)48:0.0568081775);</t>
  </si>
  <si>
    <t>(CAPO3:0.403132,(YEAST:0.172084,(BATDE:0.309757,SPIPN:0.255953)71:0.0590281)62:0.215198,(CREFR:0.464385,(SALR5:0.33376,MONBE:0.314374)100:0.221595)91:0.0659263);</t>
  </si>
  <si>
    <t>(6_nan:0.1580638754,((MONBE:0.2918635383,SALRO:0.3103504829)93:0.2073611179,CREFR:0.4118364493)75:0.0109967850,CAPOW:0.3502072040);</t>
  </si>
  <si>
    <t>(YEAST:0.186506,((MONBE:0.310769,SALR5:0.335478)99:0.220055,CREFR:0.462006)44:0.379598,CAPO3:0.0244439);</t>
  </si>
  <si>
    <t>(0_nan:0.1025106812,(((((((CREFR:0.4315371321,CAPOW:0.3688278721)100:0.0566665214,(SALRO:0.3067793128,MONBE:0.2919642325)100:0.2200460354)100:0.1589064922,(BATDE:0.2903229193,SPIPN:0.2276845622)100:0.1473956716)100:0.1570194978,SCHPO:0.4209241398)100:0.0650349943,((((((HYPJE:0.1112791100,GIBZA:0.1073286191)100:0.0590267464,COLSU:0.1210391814)100:0.0434954085,CRYPA:0.1620608996)100:0.0804695615,BOTFB:0.1565206252)100:0.0715745214,((((EMENI:0.0954094873,ASPAC:0.0797733764)100:0.0233152982,ASPGL:0.0957140761)100:0.0591048439,TALSN:0.1294320648)100:0.1229975310,(AURPU:0.1949931887,COCLU:0.1982611290)100:0.0625406420)100:0.0327161222)100:0.0985293670,TUBMM:0.2413164248)100:0.1438844023)100:0.2165713826,DEKBR:0.3684242749)72:0.0528469303,((LODEL:0.1677358065,CANAW:0.1252417397)100:0.0762685755,(DEBHA:0.1416311678,CANTE:0.2182676876)100:0.0434993322)100:0.1629325912)100:0.2311747183,CANGA:0.1428381137);</t>
  </si>
  <si>
    <t>(CAPO3:0.403678,(((((((YEAST:0.117035,CANGA:0.12955)100:0.279301,((CANAW:0.144176,LODEL:0.193638)100:0.0854443,(DEBHA:0.162294,CANTE:0.241401)100:0.0484607)100:0.178757)92:0.0577305,DEKBR:0.400417)100:0.232346,((((TALSN:0.154801,(ASPGL:0.115063,(EMENI:0.115182,ASPAC:0.0968433)100:0.0282067)100:0.0699965)100:0.140683,(COCLU:0.227711,AURPU:0.223424)100:0.0716785)100:0.0382529,(BOTFB:0.181889,(CRYPA:0.184956,(COLSU:0.142744,(GIBZA:0.125279,HYPJE:0.129038)100:0.0675907)100:0.0501952)100:0.0914226)100:0.0818288)100:0.109577,TUBMM:0.272349)100:0.159411)100:0.0695732,SCHPO:0.457501)100:0.16698,(BATDE:0.317596,SPIPN:0.256987)100:0.161094)100:0.170007,(MONBE:0.316663,SALR5:0.333367)100:0.23348)96:0.0593598,CREFR:0.471098);</t>
  </si>
  <si>
    <t>(1_nan:0.1433057342,((((((MONBE:0.2917894552,SALRO:0.3070310406)100:0.2210502342,(CREFR:0.4327521053,CAPOW:0.3689792798)98:0.0565545524)100:0.1597091326,(BATDE:0.2911800346,SPIPN:0.2286280666)100:0.1476955412)100:0.1568975806,SCHPO:0.4218131616)100:0.0656872935,((((((HYPJE:0.1116722125,GIBZA:0.1077988584)100:0.0594987980,COLSU:0.1220237350)100:0.0439500112,CRYPA:0.1624828665)100:0.0811249766,BOTFB:0.1572180161)100:0.0720610521,((COCLU:0.1992047282,AURPU:0.1962902534)100:0.0630114974,(((EMENI:0.0961952390,ASPAC:0.0803462719)100:0.0237167661,ASPGL:0.0966117962)100:0.0594025749,TALSN:0.1305437212)100:0.1235368273)100:0.0329427538)100:0.0989696553,TUBMM:0.2424809423)100:0.1426102902)100:0.2237049462,DEKBR:0.3687237553)100:0.0749787968,((CANTE:0.2193999282,DEBHA:0.1414904433)95:0.0434530128,(CANAW:0.1257105438,LODEL:0.1685549098)100:0.0751228840)100:0.1026476373);</t>
  </si>
  <si>
    <t>(CAPO3:0.403517,((MONBE:0.316564,SALR5:0.333459)100:0.233575,(((((YEAST:0.17074,((CANAW:0.143974,LODEL:0.193658)100:0.0836439,(DEBHA:0.161698,CANTE:0.241578)95:0.0485239)100:0.0969063)100:0.0967616,DEKBR:0.399027)100:0.238905,((((TALSN:0.154798,(ASPGL:0.11507,(EMENI:0.115189,ASPAC:0.0968342)100:0.0282034)100:0.0699891)100:0.14062,(COCLU:0.22769,AURPU:0.223415)100:0.0717213)100:0.0382616,(BOTFB:0.181618,(CRYPA:0.184949,(COLSU:0.142708,(GIBZA:0.125283,HYPJE:0.129028)100:0.0676104)100:0.0501974)100:0.0915997)100:0.0817034)100:0.110139,TUBMM:0.271406)100:0.157361)100:0.069637,SCHPO:0.457486)100:0.16708,(BATDE:0.317535,SPIPN:0.256952)100:0.16076)100:0.170166)94:0.059181,CREFR:0.471106);</t>
  </si>
  <si>
    <t>(2_nan:0.1442734352,(((((TALSN:0.1341939081,(ASPGL:0.0992147557,(EMENI:0.0987641186,ASPAC:0.0830058010)100:0.0241896291)100:0.0607338970)100:0.1259818522,(AURPU:0.2007769239,COCLU:0.2034267010)100:0.0644399863)100:0.0341814094,(((COLSU:0.1252899550,(HYPJE:0.1146379164,GIBZA:0.1107353806)100:0.0606205979)100:0.0447269318,CRYPA:0.1662841262)100:0.0824404722,BOTFB:0.1611627922)100:0.0727377760)100:0.1006048150,TUBMM:0.2459773779)100:0.1398443104,(((BATDE:0.2944352790,SPIPN:0.2307230206)100:0.1479692733,((CREFR:0.4354375116,CAPOW:0.3713343053)93:0.0558905021,(MONBE:0.2936273503,SALRO:0.3080445445)100:0.2218027318)100:0.1607146339)100:0.1590274750,SCHPO:0.4266086192)99:0.0612459982)100:0.1750109784,DEKBR:0.3651969853);</t>
  </si>
  <si>
    <t>(CREFR:0.471598,CAPO3:0.402449,((MONBE:0.316492,SALR5:0.333386)100:0.233675,((((YEAST:0.133931,DEKBR:0.302528)100:0.253404,SCHPO:0.434333)97:0.0739176,((((TALSN:0.154675,(ASPGL:0.115034,(EMENI:0.115153,ASPAC:0.0968458)100:0.0282008)100:0.0700652)100:0.140534,(COCLU:0.227696,AURPU:0.223252)100:0.0716789)100:0.0383757,(BOTFB:0.181457,(CRYPA:0.184856,(COLSU:0.142646,(GIBZA:0.125293,HYPJE:0.12901)100:0.0676169)100:0.0502148)100:0.0915869)100:0.0811966)100:0.111423,TUBMM:0.268177)100:0.16686)100:0.182736,(BATDE:0.318508,SPIPN:0.255527)100:0.160046)100:0.171118)84:0.0589841);</t>
  </si>
  <si>
    <t>(SALR5:0.333195,((((((((TALSN:0.154719,(ASPGL:0.11503,(EMENI:0.115141,ASPAC:0.0968567)100:0.0282181)100:0.0700468)100:0.140532,(COCLU:0.22768,AURPU:0.223343)100:0.0716812)100:0.0383527,(BOTFB:0.181679,(CRYPA:0.184939,(COLSU:0.142625,(GIBZA:0.12528,HYPJE:0.12903)100:0.0676569)100:0.050178)100:0.091492)100:0.081526)100:0.11044,TUBMM:0.270287)100:0.159071,(DEKBR:0.396883,YEAST:0.389498)100:0.235894)100:0.0661444,SCHPO:0.457038)100:0.167022,(BATDE:0.317973,SPIPN:0.256338)100:0.160035)100:0.170576,(CAPO3:0.402977,CREFR:0.471331)96:0.0592592)100:0.233453,MONBE:0.316766);</t>
  </si>
  <si>
    <t>(3_nan:0.2237471073,(((BOTFB:0.1624392764,((COLSU:0.1262375583,(HYPJE:0.1157169462,GIBZA:0.1116411475)100:0.0612305779)100:0.0451445307,CRYPA:0.1675383786)100:0.0835014561)100:0.0733273608,((AURPU:0.2025981928,COCLU:0.2051693761)100:0.0649562387,(((ASPAC:0.0838966513,EMENI:0.1001054622)100:0.0245442889,ASPGL:0.1002652706)99:0.0613295208,TALSN:0.1352808324)98:0.1268771389)97:0.0343328552)96:0.1022178002,TUBMM:0.2443212004)75:0.0298539969,(((BATDE:0.2959899406,SPIPN:0.2311294769)100:0.1462811225,((CREFR:0.4358853956,CAPOW:0.3712892112)88:0.0560140352,(MONBE:0.2941084091,SALRO:0.3091598255)100:0.2207473594)100:0.1630196381)100:0.1629927201,SCHPO:0.4306009522)87:0.1346461991);</t>
  </si>
  <si>
    <t>(YEAST:0.193175,((((CAPO3:0.401712,CREFR:0.471812)75:0.0586746,(SALR5:0.333306,MONBE:0.316315)100:0.233667)100:0.173223,(BATDE:0.318597,SPIPN:0.255025)100:0.156477)100:0.171025,SCHPO:0.460991)81:0.0956254,((((TALSN:0.154574,(ASPGL:0.115046,(EMENI:0.115154,ASPAC:0.0968149)100:0.028202)100:0.0701034)100:0.140438,(COCLU:0.227563,AURPU:0.223194)100:0.071727)100:0.0382233,(BOTFB:0.180999,(CRYPA:0.184822,(COLSU:0.142573,(GIBZA:0.125272,HYPJE:0.129021)100:0.0676441)100:0.0502007)100:0.0918362)100:0.0807817)100:0.112444,TUBMM:0.264902)100:0.0814846);</t>
  </si>
  <si>
    <t>(4_nan:0.1292679028,((CAPOW:0.3799945279,((MONBE:0.2979085798,SALRO:0.3120531299)100:0.2102076205,CREFR:0.4361886085)89:0.0571942229)100:0.1555094963,(BATDE:0.2901546282,SPIPN:0.2340381247)100:0.1448004960)99:0.1006940246,SCHPO:0.4331422565);</t>
  </si>
  <si>
    <t>(CREFR:0.466326,(CAPO3:0.410672,((YEAST:0.142167,SCHPO:0.251457)100:0.316327,(BATDE:0.311887,SPIPN:0.257814)100:0.156503)100:0.163189)79:0.0603118,(SALR5:0.333925,MONBE:0.31443)100:0.21937);</t>
  </si>
  <si>
    <t>(5_nan:0.1440631451,((CREFR:0.4292834195,(SALRO:0.3094173892,MONBE:0.2946600100)100:0.2097319669)100:0.0610612412,CAPOW:0.3694511318)100:0.0598486824,(SPIPN:0.2270934152,BATDE:0.2822666817)44:0.1966772593);</t>
  </si>
  <si>
    <t>(SALR5:0.333781,(CREFR:0.46438,(CAPO3:0.403119,(YEAST:0.177405,(BATDE:0.309775,SPIPN:0.255874)95:0.163972)100:0.110487)100:0.0659343)100:0.221583,MONBE:0.31436);</t>
  </si>
  <si>
    <t>(6_nan:0.0000005786,(MONBE:0.2918848435,SALRO:0.3103236519)71:0.0002789756,(CREFR:0.4117839879,CAPOW:0.3611921032)58:0.2070708964);</t>
  </si>
  <si>
    <t>(YEAST:0.168075,((MONBE:0.310763,SALR5:0.335482)100:0.219974,CAPO3:0.403787)45:0.356503,CREFR:0.106117);</t>
  </si>
  <si>
    <t>(0_nan:0.0991496490,(((((((CREFR:0.4314342744,CAPOW:0.3688290154)99:0.0565073290,(SALRO:0.3067537050,MONBE:0.2918507376)100:0.2196923115)100:0.1593126040,(BATDE:0.2903658279,SPIPN:0.2276526850)100:0.1472657992)100:0.1570109054,SCHPO:0.4206186219)100:0.0649496828,((((((HYPJE:0.1112033003,GIBZA:0.1070940492)100:0.0588544904,COLSU:0.1209547783)100:0.0435108296,CRYPA:0.1619725949)100:0.0803616916,BOTFB:0.1564624680)100:0.0715011780,((((EMENI:0.0952783276,ASPAC:0.0797025080)100:0.0232509673,ASPGL:0.0956673556)100:0.0590229652,TALSN:0.1291762712)100:0.1227686846,(AURPU:0.1949324913,COCLU:0.1980123368)100:0.0625385221)100:0.0327643503)100:0.0983912327,TUBMM:0.2410526681)100:0.1438279410)100:0.2164042369,DEKBR:0.3683091490)72:0.0529182744,((LODEL:0.1673275684,CANAW:0.1249936058)100:0.0762829659,(DEBHA:0.1414482379,CANTE:0.2182182468)100:0.0433971265)100:0.1628132950)100:0.2172081121,CANGA:0.1560977183);</t>
  </si>
  <si>
    <t>(CAPO3:0.403684,((SALR5:0.333371,MONBE:0.316651)100:0.233492,((((((YEAST:0.119829,CANGA:0.136915)100:0.271205,((CANAW:0.144159,LODEL:0.193652)100:0.0854797,(DEBHA:0.162315,CANTE:0.241403)100:0.048437)100:0.178642)96:0.0579821,DEKBR:0.400407)100:0.232362,((((TALSN:0.154796,(ASPGL:0.115065,(EMENI:0.115182,ASPAC:0.0968438)100:0.0282037)100:0.0700026)100:0.140684,(COCLU:0.227713,AURPU:0.223423)100:0.0716825)100:0.0382547,(BOTFB:0.181887,(CRYPA:0.184958,(COLSU:0.142745,(GIBZA:0.125277,HYPJE:0.129039)100:0.0675899)100:0.0501936)100:0.0914195)100:0.0818254)100:0.109574,TUBMM:0.272333)100:0.159414)100:0.0695885,SCHPO:0.457506)100:0.166987,(BATDE:0.317588,SPIPN:0.256994)100:0.161086)100:0.170028)96:0.0593459,CREFR:0.471091);</t>
  </si>
  <si>
    <t>(1_nan:0.1459462485,((((((MONBE:0.2915873057,SALRO:0.3069521047)100:0.2209767560,(CREFR:0.4325412896,CAPOW:0.3689485412)99:0.0564956640)100:0.1599864062,(BATDE:0.2909589971,SPIPN:0.2283455007)100:0.1475671993)100:0.1570347024,SCHPO:0.4215574533)100:0.0654784720,((((((HYPJE:0.1116108355,GIBZA:0.1077213427)100:0.0594197692,COLSU:0.1218988630)100:0.0439320081,CRYPA:0.1624094261)100:0.0810647693,BOTFB:0.1571521506)100:0.0720117850,((COCLU:0.1990812930,AURPU:0.1962361345)100:0.0629638418,(((EMENI:0.0961318865,ASPAC:0.0803050043)100:0.0236582502,ASPGL:0.0965959275)100:0.0592890262,TALSN:0.1304116473)100:0.1234476971)100:0.0329251813)100:0.0988680953,TUBMM:0.2422297251)100:0.1425689391)100:0.2234573890,DEKBR:0.3687931490)100:0.0892794083,((CANTE:0.2194234175,DEBHA:0.1413353331)95:0.0434169050,(CANAW:0.1256360076,LODEL:0.1684750235)100:0.0751822872)100:0.0886153765);</t>
  </si>
  <si>
    <t>(CAPO3:0.403545,((((((YEAST:0.166921,((CANAW:0.143894,LODEL:0.193711)100:0.0838275,(DEBHA:0.161611,CANTE:0.241694)95:0.0484433)100:0.106692)100:0.0874735,DEKBR:0.398834)100:0.239017,((((TALSN:0.154795,(ASPGL:0.115071,(EMENI:0.11519,ASPAC:0.0968339)100:0.0282025)100:0.0699914)100:0.140611,(COCLU:0.22769,AURPU:0.223413)100:0.0717337)100:0.0382526,(BOTFB:0.181615,(CRYPA:0.184948,(COLSU:0.142717,(GIBZA:0.125282,HYPJE:0.129028)100:0.0676025)100:0.0502002)100:0.0915937)100:0.0817122)100:0.110115,TUBMM:0.271411)100:0.157266)100:0.0697416,SCHPO:0.457491)100:0.167083,(BATDE:0.317518,SPIPN:0.256962)100:0.160746)100:0.170179,(MONBE:0.316555,SALR5:0.33347)100:0.23357)94:0.0591883,CREFR:0.471085);</t>
  </si>
  <si>
    <t>(2_nan:0.1217434345,(((((TALSN:0.1341689288,(ASPGL:0.0992649766,(EMENI:0.0987354666,ASPAC:0.0830019137)100:0.0241566461)100:0.0606675673)100:0.1259846988,(AURPU:0.2008795856,COCLU:0.2035008712)100:0.0643447299)100:0.0341532087,(((COLSU:0.1252827634,(HYPJE:0.1146817188,GIBZA:0.1106662912)100:0.0606386559)100:0.0446888198,CRYPA:0.1663211170)100:0.0824424635,BOTFB:0.1611721626)100:0.0727328460)100:0.1006169893,TUBMM:0.2459474433)100:0.1399292286,(((BATDE:0.2943986795,SPIPN:0.2307210379)100:0.1478997918,((CREFR:0.4351866934,CAPOW:0.3710269626)89:0.0558623363,(MONBE:0.2937709496,SALRO:0.3082477904)100:0.2219137146)100:0.1607588820)100:0.1590359442,SCHPO:0.4263144491)99:0.0611878693)100:0.2332717076,DEKBR:0.3070410334);</t>
  </si>
  <si>
    <t>(MONBE:0.316492,(((((YEAST:0.138474,DEKBR:0.308444)100:0.247136,SCHPO:0.434592)95:0.0738473,((((TALSN:0.154679,(ASPGL:0.115038,(EMENI:0.115152,ASPAC:0.0968465)100:0.0281965)100:0.0700625)100:0.14053,(COCLU:0.227697,AURPU:0.223249)100:0.0716865)100:0.0383909,(BOTFB:0.181463,(CRYPA:0.184853,(COLSU:0.142649,(GIBZA:0.125292,HYPJE:0.129009)100:0.0676152)100:0.0502171)100:0.0915854)100:0.0811745)100:0.111423,TUBMM:0.26819)100:0.166648)100:0.182965,(BATDE:0.318506,SPIPN:0.25553)100:0.160063)100:0.171072,(CREFR:0.471604,CAPO3:0.402451)88:0.0589927)100:0.233688,SALR5:0.33338);</t>
  </si>
  <si>
    <t>(3_nan:0.1286820974,((((BOTFB:0.1624141827,((COLSU:0.1262369477,(HYPJE:0.1157042325,GIBZA:0.1115796752)100:0.0612553563)100:0.0451195396,CRYPA:0.1675758428)100:0.0834772424)100:0.0733532277,((AURPU:0.2026927131,COCLU:0.2052616422)100:0.0648177950,(((ASPAC:0.0839047354,EMENI:0.1001000599)100:0.0245327332,ASPGL:0.1003061412)100:0.0612617756,TALSN:0.1352684925)100:0.1268995425)100:0.0343336180)100:0.1021823362,TUBMM:0.2443111770)97:0.1644640320,((BATDE:0.2959276823,SPIPN:0.2311763258)100:0.1461713645,((CREFR:0.4355623086,CAPOW:0.3708247571)89:0.0559854683,(MONBE:0.2944196903,SALRO:0.3093858269)100:0.2206957422)100:0.1630731728)100:0.1631036452)84:0.0813225294,SCHPO:0.3494191438);</t>
  </si>
  <si>
    <t>(SALR5:0.333304,((CAPO3:0.401762,CREFR:0.471778)78:0.0586687,(((YEAST:0.190365,((((TALSN:0.154574,(ASPGL:0.115049,(EMENI:0.115156,ASPAC:0.0968125)100:0.0281985)100:0.0701064)100:0.140448,(COCLU:0.227567,AURPU:0.223187)100:0.0717316)100:0.038244,(BOTFB:0.180993,(CRYPA:0.184832,(COLSU:0.142573,(GIBZA:0.125271,HYPJE:0.12902)100:0.0676414)100:0.0501955)100:0.0918411)100:0.0807545)100:0.112426,TUBMM:0.264937)100:0.112413)91:0.0650556,SCHPO:0.460824)100:0.171088,(BATDE:0.31858,SPIPN:0.255028)100:0.15643)100:0.173235)100:0.233699,MONBE:0.316305);</t>
  </si>
  <si>
    <t>(4_nan:0.1333360797,((CAPOW:0.3799658146,((MONBE:0.2975330596,SALRO:0.3117246739)100:0.2102635601,CREFR:0.4360521094)90:0.0571713206)100:0.1554763259,(BATDE:0.2900274601,SPIPN:0.2340399838)100:0.1447822386)100:0.1448403600,SCHPO:0.3888093441);</t>
  </si>
  <si>
    <t>(SALR5:0.333914,((((YEAST:0.152456,SCHPO:0.305454)100:0.262025,(BATDE:0.311878,SPIPN:0.257821)100:0.156618)100:0.163114,CAPO3:0.410705)78:0.0602824,CREFR:0.46632)100:0.219397,MONBE:0.314436);</t>
  </si>
  <si>
    <t>(5_nan:0.0983672583,((CREFR:0.4296283511,(SALRO:0.3094743535,MONBE:0.2948395173)100:0.2098446043)99:0.0610214707,CAPOW:0.3696673768)96:0.0243301081,(SPIPN:0.2273169096,BATDE:0.2823601590)80:0.2323307169);</t>
  </si>
  <si>
    <t>(CREFR:0.464345,(MONBE:0.314366,SALR5:0.333763)100:0.221627,(CAPO3:0.403183,(YEAST:0.168526,(BATDE:0.309673,SPIPN:0.255979)100:0.112776)100:0.161643)100:0.0658585);</t>
  </si>
  <si>
    <t>(6_nan:0.0950049630,((MONBE:0.2922469167,SALRO:0.3106003827)89:0.2074693138,CAPOW:0.3616959049)54:0.0094902367,CREFR:0.4028344778);</t>
  </si>
  <si>
    <t>(YEAST:0.193085,((MONBE:0.310748,SALR5:0.33549)100:0.219956,CAPO3:0.403748)100:0.30458,CREFR:0.158159);</t>
  </si>
  <si>
    <t>(MONBE:0.2593767025,SALR5:0.2711597376,(((((((YEAST:0.1362849774,CANGA:0.2038816301)100:0.1014506447,((CANTE:0.1858656551,DEBHA:0.1215894492)95:0.0371954727,(LODEL:0.1380732706,CANAW:0.1037184556)100:0.0671783730)100:0.1345719572)95:0.0476387683,DEKBR:0.3165744008)100:0.1895194105,((((((ASPAC:0.0660545929,EMENI:0.0809086303)100:0.0202668541,ASPGL:0.0832874282)100:0.0515734970,TALSN:0.1110867617)100:0.1034639075,(AURPU:0.1655003642,COCLU:0.1684112708)100:0.0552561206)100:0.0281121111,((((HYPJE:0.0983758123,GIBZA:0.0961445627)100:0.0499887754,COLSU:0.1054927040)100:0.0378266110,CRYPA:0.1387698991)100:0.0699337800,BOTFB:0.1334000116)100:0.0615902889)100:0.0871607386,TUBMM:0.2090544290)100:0.1223145875)100:0.0596881309,SCHPO:0.3638231100)100:0.1417953837,(BATDE:0.2481039288,SPIPN:0.1942079172)100:0.1361175207)100:0.1381611897,(CAPO3:0.3341328967,CREFR:0.3888774267)98:0.0539194940)100:0.2012086069);</t>
  </si>
  <si>
    <t>(TALSN:0.1279688644,(((((((SPIPN:0.2262476615,BATDE:0.2891663003)100:0.1466716693,((SALR5:0.3057532099,MONBE:0.2904236911)100:0.2194343738,(CAPO3:0.3675511334,CREFR:0.4303226028)100:0.0564914114)100:0.1586064216)100:0.1566803316,SCHPO:0.4190996861)100:0.0647688019,((((DEBHA:0.1405739648,CANTE:0.2171859458)100:0.0430978650,(LODEL:0.1662816545,CANAW:0.1240613073)100:0.0760539643)100:0.1619690510,(CANGA:0.1075105104,0_nan:0.0833160376)100:0.2645312905)67:0.0527484207,DEKBR:0.3668522631)100:0.2156778317)100:0.1432715824,TUBMM:0.2391187028)100:0.0978676365,((((HYPJE:0.1103876982,GIBZA:0.1060041218)100:0.0585562572,COLSU:0.1199273923)100:0.0430048293,CRYPA:0.1607947808)100:0.0797392403,BOTFB:0.1548344603)100:0.0712635109)100:0.0323808602,(AURPU:0.1936608794,COCLU:0.1966684559)100:0.0620458369)100:0.1218941858,(ASPGL:0.0946932646,(ASPacBIO:0.0790217350,EMENI:0.0945994237)100:0.0230453974)100:0.0585724806);</t>
  </si>
  <si>
    <t>(CREFR:0.471099,CAPO3:0.403681,((SALR5:0.333359,MONBE:0.316668)100:0.233485,(((((((TALSN:0.154808,(ASPGL:0.115062,(EMENI:0.115181,ASPAC:0.0968431)100:0.0282083)100:0.0699923)100:0.14068,(COCLU:0.227706,AURPU:0.223423)100:0.0716852)100:0.0382343,(BOTFB:0.181889,(CRYPA:0.184965,(COLSU:0.142737,(GIBZA:0.12528,HYPJE:0.129037)100:0.0675961)100:0.0501866)100:0.0914194)100:0.0818442)100:0.109602,TUBMM:0.272326)100:0.159473,(DEKBR:0.400487,((CANGA:0.123671,YEAST:0.114245)100:0.285278,((CANAW:0.144151,LODEL:0.193643)100:0.0854404,(DEBHA:0.162289,CANTE:0.241395)100:0.0485096)100:0.177823)99:0.0586923)100:0.232449)100:0.0695734,SCHPO:0.457561)100:0.166929,(BATDE:0.317607,SPIPN:0.256973)100:0.161042)100:0.170063)97:0.0593503);</t>
  </si>
  <si>
    <t>(EMENI:0.0830621097,((((((((YEAST:0.2407143939,DEKBR:0.2990883200)50:0.0264869950,((DEBHA:0.1296759649,(LODEL:0.1433657940,CANAW:0.1052120575)100:0.0828959754)55:0.0402132698,CANTE:0.1740385944)98:0.1472518864)100:0.2012049815,((((CAPO3:0.3349930238,CREFR:0.3942012076)86:0.0527995778,(SALR5:0.2720900810,MONBE:0.2648382369)100:0.2043943065)100:0.1391933476,(BATDE:0.2550618090,SPIPN:0.1974994247)100:0.1358047455)100:0.1429954054,SCHPO:0.3705840595)100:0.0595232592)100:0.1232424443,TUBMM:0.2122995997)100:0.0879916301,((((HYPJE:0.1001702145,GIBZA:0.0977117315)100:0.0509476817,COLSU:0.1067873890)100:0.0383545525,CRYPA:0.1404333288)100:0.0720175025,BOTFB:0.1366104799)100:0.0623388839)100:0.0280677299,(AURPU:0.1700703544,COCLU:0.1723600445)100:0.0561594350)100:0.1049131218,TALSN:0.1135917607)100:0.0526207720,ASPGL:0.0856251417)100:0.0203772440,ASPAC:0.0679827018);</t>
  </si>
  <si>
    <t>(1_nan:0.1281416018,((((((MONBE:0.2913161479,SALR5:0.3060751658)100:0.2206230426,(CAPO3:0.3681125855,CREFR:0.4314808594)99:0.0563717607)100:0.1592198387,(SPIPN:0.2277790489,BATDE:0.2903839783)100:0.1473106146)100:0.1567896464,SCHPO:0.4204846744)100:0.0655823855,((((AURPU:0.1953609883,COCLU:0.1983218226)100:0.0627875438,(((ASPacBIO:0.0799053227,EMENI:0.0956762129)100:0.0235247217,ASPGL:0.0961370084)100:0.0589400861,TALSN:0.1297124730)100:0.1229548309)100:0.0326404759,((((HYPJE:0.1112317984,GIBZA:0.1070499539)100:0.0592467831,COLSU:0.1213270703)100:0.0435698644,CRYPA:0.1618183938)100:0.0806686528,BOTFB:0.1560776832)100:0.0718891818)100:0.0985731365,TUBMM:0.2413145917)100:0.1422187719)100:0.2232750471,DEKBR:0.3676914385)100:0.0848723879,((CANTE:0.2189074633,DEBHA:0.1407663550)97:0.0431217919,(LODEL:0.1681134350,CANAW:0.1250412051)100:0.0752023072)100:0.0938588583);</t>
  </si>
  <si>
    <t>(SALR5:0.333465,((CAPO3:0.403501,CREFR:0.471132)94:0.0591556,(((((YEAST:0.169315,((CANAW:0.143709,LODEL:0.193866)100:0.0840606,(DEBHA:0.161533,CANTE:0.241685)99:0.0484834)100:0.104671)100:0.0921088,DEKBR:0.398477)100:0.23907,((((TALSN:0.154807,(ASPGL:0.11507,(EMENI:0.115188,ASPAC:0.0968362)100:0.0282007)100:0.0699873)100:0.140594,(COCLU:0.2277,AURPU:0.223406)100:0.0717442)100:0.0382716,(BOTFB:0.181642,(CRYPA:0.184963,(COLSU:0.142705,(GIBZA:0.125286,HYPJE:0.129025)100:0.0676107)100:0.0501822)100:0.09159)100:0.0816864)100:0.110134,TUBMM:0.271427)100:0.157277)100:0.0697626,SCHPO:0.457552)100:0.167067,(BATDE:0.317533,SPIPN:0.256949)100:0.16082)100:0.170122)100:0.233596,MONBE:0.316542);</t>
  </si>
  <si>
    <t>(SALR5:0.2729772301,(((((YEAST:0.2026095813,DEKBR:0.3160000311)100:0.1519956449,((((TALSN:0.1131989598,((EMENI:0.0832987411,ASPAC:0.0675703820)100:0.0206284780,ASPGL:0.0854813208)100:0.0525311478)100:0.1056875579,(COCLU:0.1735436939,AURPU:0.1711930589)100:0.0569639376)100:0.0285668985,((CRYPA:0.1417732343,(COLSU:0.1085836603,(HYPJE:0.1009013864,GIBZA:0.0986234988)100:0.0505231461)100:0.0396381791)100:0.0702861261,BOTFB:0.1371891409)100:0.0631993561)100:0.0887354736,TUBMM:0.2096202948)100:0.1208847062)82:0.0551955779,SCHPO:0.3788119927)100:0.1427139438,(SPIPN:0.1962540701,BATDE:0.2573455576)100:0.1341549382)100:0.1418235808,(CREFR:0.3960153437,CAPO3:0.3400910030)97:0.0542482260)100:0.2062053838,MONBE:0.2670008681);</t>
  </si>
  <si>
    <t>(CAPO3:0.3715599600,((((((((TALSN:0.1339047555,((EMENI:0.0984878135,ASPacBIO:0.0828545074)100:0.0241287766,ASPGL:0.0990334657)100:0.0605431884)100:0.1257269373,(COCLU:0.2030565083,AURPU:0.2004702688)100:0.0642390455)100:0.0340401292,(BOTFB:0.1607326574,(((HYPJE:0.1145781761,GIBZA:0.1103893735)100:0.0605407946,COLSU:0.1250627755)100:0.0445758809,CRYPA:0.1659856112)100:0.0823847384)100:0.0726234161)100:0.1005034657,TUBMM:0.2455996697)100:0.1395980526,(2_nan:0.0993048669,DEKBR:0.2843555916)100:0.2554374353)99:0.0613343246,SCHPO:0.4260107157)100:0.1590300790,(SPIPN:0.2303911732,BATDE:0.2942641348)100:0.1478085513)100:0.1606342563,(SALR5:0.3079392515,MONBE:0.2935062917)100:0.2215858130)87:0.0557782204,CREFR:0.4354876341);</t>
  </si>
  <si>
    <t>(SALR5:0.333406,MONBE:0.316472,((CAPO3:0.402464,CREFR:0.471585)89:0.0589939,((((YEAST:0.136752,DEKBR:0.324608)100:0.231144,SCHPO:0.434982)93:0.0738485,((((TALSN:0.15469,(ASPGL:0.115048,(EMENI:0.115152,ASPAC:0.0968435)100:0.0281885)100:0.070055)100:0.140536,(COCLU:0.22771,AURPU:0.223236)100:0.0716912)100:0.0384064,(BOTFB:0.181461,(CRYPA:0.184877,(COLSU:0.142631,(GIBZA:0.125296,HYPJE:0.129008)100:0.0676242)100:0.0502064)100:0.0915838)100:0.0811658)100:0.111365,TUBMM:0.26822)100:0.166329)100:0.183342,(BATDE:0.318511,SPIPN:0.255513)100:0.159971)100:0.171163)100:0.233659);</t>
  </si>
  <si>
    <t>(SALR5:0.2823272721,(((SCHPO:0.3923878661,(YEAST:0.2901378602,((((((EMENI:0.0877812057,ASPAC:0.0711629073)100:0.0214490892,ASPGL:0.0892476454)100:0.0552584543,TALSN:0.1186752315)100:0.1106049214,(COCLU:0.1826231375,AURPU:0.1779688500)100:0.0584522411)100:0.0296637982,(BOTFB:0.1431539395,(CRYPA:0.1464360044,(COLSU:0.1125154627,(HYPJE:0.1049727216,GIBZA:0.1013608369)100:0.0531092201)100:0.0413399055)100:0.0739393625)100:0.0655842257)100:0.0929733471,TUBMM:0.2154092353)100:0.0526383873)86:0.0976598911)100:0.1504801378,(SPIPN:0.2031988613,BATDE:0.2647757566)100:0.1351157620)100:0.1469853086,(CREFR:0.4043556573,CAPO3:0.3481090342)96:0.0550678611)100:0.2108752310,MONBE:0.2746973480);</t>
  </si>
  <si>
    <t>(3_nan:0.1610261105,((((MONBE:0.2941966242,SALR5:0.3089806406)100:0.2204385861,(CREFR:0.4357988885,CAPO3:0.3712221712)87:0.0559943588)100:0.1630824910,(BATDE:0.2958976444,SPIPN:0.2308860646)100:0.1461472152)100:0.1630375335,SCHPO:0.4304700057)98:0.0727734883,(TUBMM:0.2440508691,(((CRYPA:0.1673549006,((HYPJE:0.1156433122,GIBZA:0.1114190292)100:0.0611481948,COLSU:0.1261204873)100:0.0450567449)100:0.0834096967,BOTFB:0.1622012728)100:0.0733039728,((AURPU:0.2023520270,COCLU:0.2050351934)100:0.0648253506,((ASPGL:0.1000256018,(EMENI:0.0998395030,ASPacBIO:0.0837016432)100:0.0245033097)100:0.0611091859,TALSN:0.1350309237)100:0.1267233138)100:0.0342083048)100:0.1021016842)100:0.0919414028);</t>
  </si>
  <si>
    <t>(YEAST:0.195271,((((MONBE:0.316331,SALR5:0.333298)100:0.233654,(CAPO3:0.401759,CREFR:0.471782)76:0.0586718)100:0.173305,(BATDE:0.318549,SPIPN:0.255063)100:0.156342)100:0.171234,SCHPO:0.460196)100:0.0666672,((((TALSN:0.154609,(ASPGL:0.115061,(EMENI:0.115156,ASPAC:0.0968095)100:0.0281898)100:0.0700735)100:0.14042,(COCLU:0.227584,AURPU:0.223159)100:0.0717596)100:0.0383229,(BOTFB:0.180973,(CRYPA:0.184853,(COLSU:0.142564,(GIBZA:0.125271,HYPJE:0.129025)100:0.0676437)100:0.0501841)100:0.09187)100:0.0806749)100:0.112219,TUBMM:0.265094)100:0.112202);</t>
  </si>
  <si>
    <t>(SALR5:0.2589124419037487,(((((((TALSN:0.12013472053831042,(ASPGL:0.089364447673136,(EMENI:0.08945300192706486,ASPAC:0.07521153591605181)100:0.02191779928075303)100:0.05444797142400833)100:0.10914622513412085,(COCLU:0.17682109492829592,AURPU:0.17348166740513665)100:0.055723152680583865)100:0.02967996803346791,(BOTFB:0.14100866713108454,(CRYPA:0.1436427677896175,(COLSU:0.11077438053969002,(GIBZA:0.09731646431760713,HYPJE:0.10023254036365038)100:0.052552055919059544)100:0.03896884319558434)100:0.07110448283383555)100:0.06319293703699332)100:0.08658042621628492,TUBMM:0.20858022362900924)100:0.12853416920263266,(YEAST:0.42908497666207013,SCHPO:0.3390019966653886)97:0.059167369404225616)100:0.14359382991244626,(BATDE:0.24743612131124923,SPIPN:0.19867690623129872)100:0.12351454122992848)100:0.1338047008948019,(CAPO3:0.31265788291325475,CREFR:0.3663613771708998)88:0.04591273957032855)100:0.1814360144247112,MONBE:0.24586078774135695):0.0;</t>
  </si>
  <si>
    <t>(YEAST:0.2939739873,(((MONBE:0.2878050343,SALR5:0.2988996833)100:0.2045299111,(CAPO3:0.3445067427,CREFR:0.3901314828)75:0.0548589107)100:0.1394766131,(SPIPN:0.1965454683,BATDE:0.2579736873)100:0.1333018084)97:0.0979958076,SCHPO:0.3797216709);</t>
  </si>
  <si>
    <t>(MONBE:0.2978654991,((((4_nan:0.1386713255,SCHPO:0.3009677294)100:0.2327346305,(SPIPN:0.2340594884,BATDE:0.2901610044)100:0.1448202427)100:0.1558332649,CAPO3:0.3800543512)90:0.0571807996,CREFR:0.4362969324)100:0.2103167501,SALR5:0.3117636255);</t>
  </si>
  <si>
    <t>(YEAST:0.1569,((((MONBE:0.314449,SALR5:0.33392)100:0.219487,CREFR:0.466225)76:0.0602561,CAPO3:0.410714)100:0.163607,(BATDE:0.311733,SPIPN:0.257974)100:0.156377)100:0.253073,SCHPO:0.314265);</t>
  </si>
  <si>
    <t>(YEAST:0.3603031700,(SPIPN:0.2076551241,BATDE:0.2699604205)100:0.1998093164,(((SALR5:0.3058103615,MONBE:0.2993713122)100:0.2101491948,CREFR:0.4153222309)85:0.0595819508,CAPO3:0.3532645347)98:0.0502495704);</t>
  </si>
  <si>
    <t>(CAPO3:0.3695206000,((SPIPN:0.2274534759,BATDE:0.2823852317)100:0.0685879413,5_nan:0.1605984198)100:0.1884498401,((SALR5:0.3096492119,MONBE:0.2947675437)100:0.2099302080,CREFR:0.4295304785)100:0.0609829716);</t>
  </si>
  <si>
    <t>(CAPO3:0.403217,((MONBE:0.31441,SALR5:0.333731)100:0.221604,CREFR:0.464324)100:0.0658679,(YEAST:0.196336,(BATDE:0.309641,SPIPN:0.255981)100:0.0806529)100:0.19416);</t>
  </si>
  <si>
    <t>(YEAST:0.4074899883,(CAPO3:0.2283946522,CREFR:0.2393070838)54:0.0645812283,(SALR5:0.2123289525,MONBE:0.1351118443)99:0.1062412082);</t>
  </si>
  <si>
    <t>(MONBE:0.2925109456,((6_nan:0.1647618220,CREFR:0.2080418634)99:0.2044502137,CAPO3:0.3616798832)100:0.2075182960,SALR5:0.3107921885);</t>
  </si>
  <si>
    <t>(YEAST:0.181797,((MONBE:0.310697,SALR5:0.335566)100:0.219976,CAPO3:0.403659)100:0.163853,CREFR:0.298866);</t>
  </si>
  <si>
    <t>(EMENI:0.0808883926,(((((((((YEAST:0.1199536520,CANGA:0.1269930607)100:0.1781026370,((CANAW:0.1035619920,LODEL:0.1377598419)100:0.0670229480,(DEBHA:0.1213981150,CANTE:0.1856365894)97:0.0372194243)100:0.1345775469)97:0.0476181893,DEKBR:0.3162489013)100:0.1890902337,(((SPIPN:0.1944098816,BATDE:0.2482818810)100:0.1358429487,((CAPO3:0.3343308437,CREFR:0.3893692198)99:0.0539257365,(SALR5:0.2711194534,MONBE:0.2591318010)100:0.2010388273)100:0.1380456668)100:0.1418979687,SCHPO:0.3641699673)100:0.0597027968)100:0.1223305085,TUBMM:0.2089935883)100:0.0871067128,(BOTFB:0.1334627773,(CRYPA:0.1388439967,((HYPJE:0.0984546856,GIBZA:0.0960940771)100:0.0499548265,COLSU:0.1053839379)100:0.0378560299)100:0.0698605451)100:0.0615151475)100:0.0281895868,(AURPU:0.1654147005,COCLU:0.1684812863)100:0.0551836023)100:0.1033244830,TALSN:0.1110636590)100:0.0515689300,ASPGL:0.0833642618)100:0.0202798137,ASPAC:0.0660907828);</t>
  </si>
  <si>
    <t>(TALSN:0.1272239820,((((((((CAPO3:0.3668749858,CREFR:0.4289890496)99:0.0563451832,(SALR5:0.3052327183,MONBE:0.2912754219)100:0.2191142429)100:0.1584109220,(SPIPN:0.2254379780,BATDE:0.2889585054)100:0.1461865745)100:0.1567025124,SCHPO:0.4179232087)100:0.0643855806,(((0_nan:0.0721756481,CANGA:0.1104118310)100:0.2617019041,((LODEL:0.1657577391,CANAW:0.1233860050)100:0.0757593133,(CANTE:0.2161901126,DEBHA:0.1400743546)100:0.0429737865)100:0.1612323237)91:0.0532666664,DEKBR:0.3658855884)100:0.2154528561)100:0.1428984923,TUBMM:0.2376705073)100:0.0975863733,(BOTFB:0.1538616049,(((HYPJE:0.1095563516,GIBZA:0.1057968310)100:0.0583031302,COLSU:0.1194323334)100:0.0428285888,CRYPA:0.1595963686)100:0.0794336151)100:0.0708346251)100:0.0322418237,(COCLU:0.1953166662,AURPU:0.1925344339)100:0.0618516220)100:0.1211724525,((ASPacBIO:0.0784365695,EMENI:0.0939176421)100:0.0228802537,ASPGL:0.0944231260)100:0.0581873025);</t>
  </si>
  <si>
    <t>(CREFR:0.471072,CAPO3:0.403725,((MONBE:0.316664,SALR5:0.333348)100:0.233483,(((((((TALSN:0.154793,(ASPGL:0.11506,(EMENI:0.115181,ASPAC:0.0968441)100:0.0282085)100:0.0700087)100:0.140691,(COCLU:0.227711,AURPU:0.223415)100:0.0716925)100:0.0382418,(BOTFB:0.1819,(CRYPA:0.184964,(COLSU:0.142736,(GIBZA:0.125278,HYPJE:0.129037)100:0.0675965)100:0.0501875)100:0.0914058)100:0.0818252)100:0.109587,TUBMM:0.272352)100:0.159414,(DEKBR:0.400593,((CANGA:0.128749,YEAST:0.103622)100:0.281196,((CANAW:0.143907,LODEL:0.19382)100:0.0852864,(DEBHA:0.162275,CANTE:0.241481)100:0.0486934)100:0.177064)100:0.0596727)100:0.232412)100:0.069632,SCHPO:0.457527)100:0.166948,(BATDE:0.317615,SPIPN:0.256969)100:0.16108)100:0.170053)93:0.0593295);</t>
  </si>
  <si>
    <t>(YEAST:0.2094393701,((((((((EMENI:0.0830658392,ASPAC:0.0680257176)100:0.0204111648,ASPGL:0.0856710527)100:0.0526402713,TALSN:0.1135563692)100:0.1047690282,(AURPU:0.1699445336,COCLU:0.1723960384)100:0.0560869200)100:0.0281172578,((((HYPJE:0.1002222653,GIBZA:0.0976951259)100:0.0508688493,COLSU:0.1067304963)100:0.0384117997,CRYPA:0.1405424507)100:0.0719748811,BOTFB:0.1367357784)100:0.0622697020)100:0.0880215238,TUBMM:0.2121994807)100:0.1233271773,((((CAPO3:0.3351066647,CREFR:0.3946564338)87:0.0528440022,(SALR5:0.2720441846,MONBE:0.2648320193)100:0.2044148229)100:0.1389975228,(BATDE:0.2552020068,SPIPN:0.1975826049)100:0.1357250404)100:0.1432078981,SCHPO:0.3703788020)100:0.0595959632)100:0.2012280494,((DEBHA:0.1295994937,(LODEL:0.1430926677,CANAW:0.1051126930)100:0.0827173518)53:0.0401771508,CANTE:0.1739669932)100:0.1466492038)58:0.0370294248,DEKBR:0.2897585813);</t>
  </si>
  <si>
    <t>(TALSN:0.1294168083,((((((((SALR5:0.3057161099,MONBE:0.2913683243)100:0.2202776733,(CAPO3:0.3671356661,CREFR:0.4312959176)98:0.0563080180)100:0.1594461809,(SPIPN:0.2272038592,BATDE:0.2902585486)100:0.1469167497)100:0.1565535877,SCHPO:0.4202179082)100:0.0654981708,((1_nan:0.1173639628,((DEBHA:0.1404457871,CANTE:0.2184536021)100:0.0433801353,(LODEL:0.1679004468,CANAW:0.1246157409)100:0.0750251044)100:0.0967558431)100:0.0833652326,DEKBR:0.3670878210)100:0.2233553883)100:0.1420350882,TUBMM:0.2413032421)100:0.0984795792,(((COLSU:0.1208749682,(GIBZA:0.1068333934,HYPJE:0.1107570813)100:0.0591151701)100:0.0434749939,CRYPA:0.1609942833)100:0.0805879552,BOTFB:0.1556423292)100:0.0716128487)100:0.0325773129,(COCLU:0.1976308314,AURPU:0.1947243262)100:0.0626671604)100:0.1226795908,((EMENI:0.0952933697,ASPacBIO:0.0795328990)100:0.0233746272,ASPGL:0.0957771079)100:0.0588344777);</t>
  </si>
  <si>
    <t>(SALR5:0.333391,MONBE:0.316623,((CREFR:0.470968,CAPO3:0.403567)94:0.0591454,(((((YEAST:0.164308,((CANAW:0.143375,LODEL:0.194127)100:0.0836013,(DEBHA:0.161355,CANTE:0.241934)100:0.0490833)100:0.104974)100:0.0944162,DEKBR:0.398406)100:0.238808,((((TALSN:0.1548,(ASPGL:0.115063,(EMENI:0.11519,ASPAC:0.0968342)100:0.0282059)100:0.0699914)100:0.140612,(COCLU:0.227698,AURPU:0.223403)100:0.0717322)100:0.0382587,(BOTFB:0.181638,(CRYPA:0.184957,(COLSU:0.142704,(GIBZA:0.125288,HYPJE:0.129021)100:0.0676146)100:0.0501838)100:0.0915864)100:0.0816908)100:0.110122,TUBMM:0.271469)100:0.157432)100:0.0697173,SCHPO:0.457471)100:0.166982,(BATDE:0.317537,SPIPN:0.256974)100:0.160841)100:0.170085)100:0.23361);</t>
  </si>
  <si>
    <t>(SALR5:0.2727228599,(((((YEAST:0.2176240001,DEKBR:0.2952658034)100:0.1727265213,((((TALSN:0.1132074547,((EMENI:0.0831958998,ASPAC:0.0679877181)100:0.0205780241,ASPGL:0.0855545138)100:0.0526627507)100:0.1059245677,(COCLU:0.1739904238,AURPU:0.1713690772)100:0.0568163748)100:0.0284937669,((CRYPA:0.1419334595,(COLSU:0.1086732351,(HYPJE:0.1009756939,GIBZA:0.0988299239)100:0.0503574823)100:0.0394286987)100:0.0704557455,BOTFB:0.1370503907)100:0.0633238096)100:0.0887187794,TUBMM:0.2095332407)100:0.1210529358)92:0.0553792181,SCHPO:0.3783385864)100:0.1431606565,(SPIPN:0.1962101373,BATDE:0.2572146921)100:0.1341966028)100:0.1414079451,(CREFR:0.3954394270,CAPO3:0.3405481815)98:0.0540556622)100:0.2061141911,MONBE:0.2667989805);</t>
  </si>
  <si>
    <t>(2_nan:0.0931787273,(((((MONBE:0.2936490998,SALR5:0.3077504504)100:0.2210716350,(CREFR:0.4343224828,CAPO3:0.3712577098)90:0.0559095637)100:0.1605806526,(BATDE:0.2940198031,SPIPN:0.2300758940)100:0.1475258471)100:0.1591024660,SCHPO:0.4262165463)98:0.0612302802,(((BOTFB:0.1604634715,(((GIBZA:0.1101983986,HYPJE:0.1142452564)100:0.0604443729,COLSU:0.1248451691)100:0.0445533511,CRYPA:0.1657288615)100:0.0822299394)100:0.0725965261,((((EMENI:0.0982724152,ASPacBIO:0.0826957915)100:0.0240975603,ASPGL:0.0988601066)100:0.0605335528,TALSN:0.1337728467)100:0.1256384647,(AURPU:0.2000237589,COCLU:0.2027208652)100:0.0641651008)100:0.0340373409)100:0.1005110344,TUBMM:0.2452030491)100:0.1395529144)100:0.2498966091,DEKBR:0.2900107796);</t>
  </si>
  <si>
    <t>(CAPO3:0.402481,((SALR5:0.333339,MONBE:0.31653)100:0.233709,((((YEAST:0.129935,DEKBR:0.326714)100:0.229887,SCHPO:0.435717)86:0.0735789,((((TALSN:0.154697,(ASPGL:0.115036,(EMENI:0.115153,ASPAC:0.0968459)100:0.0281945)100:0.0700538)100:0.14056,(COCLU:0.227678,AURPU:0.223258)100:0.0716735)100:0.03842,(BOTFB:0.181453,(CRYPA:0.184884,(COLSU:0.142632,(GIBZA:0.125297,HYPJE:0.129006)100:0.067623)100:0.0501995)100:0.091584)100:0.0811544)100:0.111257,TUBMM:0.268384)100:0.165814)100:0.183827,(BATDE:0.318485,SPIPN:0.255555)100:0.160055)100:0.171084)85:0.0589795,CREFR:0.471445);</t>
  </si>
  <si>
    <t>(ASPGL:0.0892485400,(((((YEAST:0.3223879447,(SCHPO:0.3920150677,(((MONBE:0.2746176941,SALR5:0.2823795806)100:0.2107888326,(CREFR:0.4038878586,CAPO3:0.3484905380)95:0.0548912502)100:0.1466098791,(BATDE:0.2645177761,SPIPN:0.2032364079)100:0.1352359598)100:0.1506826797)100:0.0483205506)100:0.1034175651,TUBMM:0.2153929633)100:0.0929910159,((((GIBZA:0.1015596012,HYPJE:0.1050637163)100:0.0529442000,COLSU:0.1125583904)100:0.0411722961,CRYPA:0.1465604369)100:0.0741572086,BOTFB:0.1430315389)100:0.0657345501)100:0.0295870410,(AURPU:0.1781816893,COCLU:0.1830118616)100:0.0583418612)100:0.1108380141,TALSN:0.1187764506)100:0.0553808562,(EMENI:0.0877422689,ASPAC:0.0715434899)100:0.0214247100);</t>
  </si>
  <si>
    <t>(MONBE:0.2940111464,((((3_nan:0.1289154822,SCHPO:0.3470683481)72:0.0843516136,(TUBMM:0.2437856678,(((CRYPA:0.1669947276,((HYPJE:0.1154240769,GIBZA:0.1111153702)100:0.0611051042,COLSU:0.1258223158)100:0.0450484800)100:0.0833058020,BOTFB:0.1618867318)100:0.0731484661,((AURPU:0.2020638001,COCLU:0.2046678223)100:0.0646838156,((ASPGL:0.0999193485,(EMENI:0.0996562694,ASPacBIO:0.0835947865)100:0.0244368441)100:0.0610772772,TALSN:0.1349031922)100:0.1265905556)100:0.0341966934)100:0.1020489905)100:0.1631190126)100:0.1638800752,(BATDE:0.2958128636,SPIPN:0.2308072811)100:0.1459291819)100:0.1628138468,(CREFR:0.4355786848,CAPO3:0.3708552779)88:0.0560175034)100:0.2203989799,SALR5:0.3088916362);</t>
  </si>
  <si>
    <t>(SALR5:0.333231,((CREFR:0.471573,CAPO3:0.401797)78:0.0587322,(((YEAST:0.193343,((((TALSN:0.15458,(ASPGL:0.115047,(EMENI:0.115165,ASPAC:0.0968068)100:0.0281897)100:0.0701184)100:0.140451,(COCLU:0.227553,AURPU:0.223185)100:0.0717303)100:0.0382702,(BOTFB:0.18095,(CRYPA:0.184852,(COLSU:0.142567,(GIBZA:0.125276,HYPJE:0.129017)100:0.0676382)100:0.0501803)100:0.0918827)100:0.0807245)100:0.112059,TUBMM:0.265345)100:0.118416)54:0.0618252,SCHPO:0.459382)100:0.171515,(BATDE:0.318477,SPIPN:0.255126)100:0.156492)100:0.173135)100:0.233639,MONBE:0.316384);</t>
  </si>
  <si>
    <t>(SALR5:0.2589124419037486,(((((((TALSN:0.12013472053831041,(ASPGL:0.08936444767313599,(EMENI:0.08945300192706485,ASPAC:0.0752115359160518)100:0.021917799280753027)100:0.054447971424008326)100:0.10914622513412084,(COCLU:0.1768210949282959,AURPU:0.17348166740513662)100:0.05572315268058386)100:0.029679968033467907,(BOTFB:0.1410086671310845,(CRYPA:0.14364276778961746,(COLSU:0.11077438053969,(GIBZA:0.09731646431760711,HYPJE:0.10023254036365037)100:0.05255205591905954)100:0.038968843195584336)100:0.07110448283383554)100:0.0631929370369933)100:0.08658042621628491,TUBMM:0.20858022362900921)100:0.12853416920263264,(YEAST:0.4290849766620701,SCHPO:0.33900199666538855)97:0.05916736940422561)100:0.14359382991244624,(BATDE:0.2474361213112492,SPIPN:0.1986769062312987)100:0.12351454122992847)100:0.13380470089480187,(CAPO3:0.3126578829132547,CREFR:0.3663613771708997)88:0.04591273957032854)100:0.18143601442471116,MONBE:0.24586078774135692):0.0;</t>
  </si>
  <si>
    <t>(YEAST:0.3220674531,(((MONBE:0.2870361338,SALR5:0.2977935436)100:0.2036857500,(CAPO3:0.3438709080,CREFR:0.3884122934)99:0.0561692192)100:0.1386672595,(SPIPN:0.1957501306,BATDE:0.2566855632)100:0.1330837274)100:0.1468899760,SCHPO:0.3304971477);</t>
  </si>
  <si>
    <t>(4_nan:0.1278187934,((((MONBE:0.2981732322,SALR5:0.3117229252)100:0.2100949882,CREFR:0.4361584044)90:0.0570574063,CAPO3:0.3797056718)100:0.1554251861,(SPIPN:0.2338349261,BATDE:0.2903719874)100:0.1445684816)100:0.2601613170,SCHPO:0.2741420389);</t>
  </si>
  <si>
    <t>(MONBE:0.314481,(CREFR:0.465998,(((YEAST:0.153097,SCHPO:0.311496)100:0.256228,(BATDE:0.311564,SPIPN:0.258158)100:0.156435)100:0.163468,CAPO3:0.410826)76:0.0601796)100:0.219616,SALR5:0.333844);</t>
  </si>
  <si>
    <t>(YEAST:0.3891541671,(SPIPN:0.2064662399,BATDE:0.2690011177)100:0.1289357552,((SALR5:0.3048418045,MONBE:0.2993507013)100:0.2132663885,(CREFR:0.4168518107,CAPO3:0.3501170253)57:0.0580849957)100:0.1197543593);</t>
  </si>
  <si>
    <t>(CAPO3:0.3695975313,((SPIPN:0.2270589926,BATDE:0.2825909786)100:0.0734028706,5_nan:0.1443169378)100:0.1838135311,((SALR5:0.3095633935,MONBE:0.2946605683)100:0.2098731332,CREFR:0.4295595235)100:0.0609819673);</t>
  </si>
  <si>
    <t>(CAPO3:0.403432,(YEAST:0.189059,(BATDE:0.309152,SPIPN:0.256478)100:0.0833006)100:0.191923,((SALR5:0.33371,MONBE:0.31439)100:0.221814,CREFR:0.46399)100:0.0656423);</t>
  </si>
  <si>
    <t>(YEAST:0.4593176605,CAPO3:0.2013351082,((SALR5:0.1688084948,MONBE:0.1584434475)100:0.1516463145,CREFR:0.2595230278)99:0.0533396000);</t>
  </si>
  <si>
    <t>(6_nan:0.1527236051,((SALR5:0.3114035146,MONBE:0.2925026011)100:0.2072264265,CAPO3:0.3614403334)100:0.0926218377,CREFR:0.3207955893);</t>
  </si>
  <si>
    <t>(MONBE:0.310697,SALR5:0.335475,(CAPO3:0.404042,(CREFR:0.347082,YEAST:0.177976)100:0.115653)100:0.219766);</t>
  </si>
  <si>
    <t>(CAPO3:0.3343308745,((((((((LODEL:0.1377599008,CANAW:0.1035618637)100:0.0670231140,(DEBHA:0.1213982347,CANTE:0.1856364438)97:0.0372193736)100:0.1345775501,(YEAST:0.1199536618,CANGA:0.1269929585)100:0.1781027555)98:0.0476181727,DEKBR:0.3162488979)100:0.1890899694,(((((COLSU:0.1053839362,(HYPJE:0.0984546447,GIBZA:0.0960943107)100:0.0499548258)100:0.0378559400,CRYPA:0.1388440108)100:0.0698605702,BOTFB:0.1334626023)100:0.0615150805,(((ASPGL:0.0833643418,(ASPAC:0.0660909606,EMENI:0.0808882598)100:0.0202797004)100:0.0515688957,TALSN:0.1110637038)100:0.1033243176,(AURPU:0.1654147530,COCLU:0.1684811616)100:0.0551838331)100:0.0281896735)100:0.0871064672,TUBMM:0.2089936336)100:0.1223306999)100:0.0597030173,SCHPO:0.3641699133)100:0.1418978416,(BATDE:0.2482818095,SPIPN:0.1944097015)100:0.1358429208)100:0.1380457598,(MONBE:0.2591319641,SALR5:0.2711194462)100:0.2010389249)98:0.0539258050,CREFR:0.3893693038);</t>
  </si>
  <si>
    <t>(SALR5:0.3045561227,((CAPO3:0.3652276937,CREFR:0.4272545932)97:0.0557888692,((SPIPN:0.2241459149,BATDE:0.2872184437)100:0.1451641547,((((((TALSN:0.1266898397,(ASPGL:0.0941254226,(ASPacBIO:0.0782375016,EMENI:0.0934374737)100:0.0227183280)100:0.0578372579)100:0.1206360529,(AURPU:0.1919436603,COCLU:0.1945254914)100:0.0615767907)100:0.0321501921,((((HYPJE:0.1085882813,GIBZA:0.1053197833)100:0.0581749290,COLSU:0.1189628342)100:0.0426516988,CRYPA:0.1592003822)100:0.0791767292,BOTFB:0.1536950402)100:0.0706542396)100:0.0971171312,TUBMM:0.2370653559)100:0.1422490293,((((DEBHA:0.1391983588,CANTE:0.2157334390)100:0.0430103006,(LODEL:0.1650695132,CANAW:0.1226841282)100:0.0756433350)100:0.1607318121,(CANGA:0.1180412543,0_nan:0.0671093807)100:0.2547351580)94:0.0533722973,DEKBR:0.3653622041)100:0.2148844973)100:0.0643954134,SCHPO:0.4164427336)100:0.1561087063)100:0.1583495066)100:0.2189021254,MONBE:0.2896958433);</t>
  </si>
  <si>
    <t>(SALR5:0.333335,((CAPO3:0.403714,CREFR:0.471092)95:0.0593208,(((((((TALSN:0.154809,(ASPGL:0.115059,(EMENI:0.115176,ASPAC:0.0968479)100:0.0282085)100:0.0699938)100:0.140677,(COCLU:0.227688,AURPU:0.223439)100:0.0717002)100:0.0382348,(BOTFB:0.181891,(CRYPA:0.184976,(COLSU:0.142737,(GIBZA:0.125276,HYPJE:0.129035)100:0.0675927)100:0.0501847)100:0.0914105)100:0.0818362)100:0.109577,TUBMM:0.272385)100:0.159378,(DEKBR:0.400478,((CANGA:0.135801,YEAST:0.0961178)100:0.276484,((CANAW:0.14376,LODEL:0.19398)100:0.0851782,(DEBHA:0.162151,CANTE:0.241581)100:0.0488471)100:0.176156)100:0.0607508)100:0.232712)100:0.0696312,SCHPO:0.45752)100:0.166984,(BATDE:0.317638,SPIPN:0.256955)100:0.161057)100:0.170101)100:0.233511,MONBE:0.316671);</t>
  </si>
  <si>
    <t>(SALR5:0.2720441405,((CAPO3:0.3351064464,CREFR:0.3946564447)87:0.0528439244,(((((YEAST:0.2094391229,DEKBR:0.2897573676)67:0.0370307112,((DEBHA:0.1295996081,(LODEL:0.1430927854,CANAW:0.1051124893)100:0.0827173332)53:0.0401770440,CANTE:0.1739670475)100:0.1466492370)100:0.2012278246,(((BOTFB:0.1367357182,(((HYPJE:0.1002223105,GIBZA:0.0976950285)100:0.0508687826,COLSU:0.1067304471)100:0.0384117522,CRYPA:0.1405426974)100:0.0719749346)100:0.0622697397,(((ASPGL:0.0856707841,(EMENI:0.0830659200,ASPAC:0.0680257481)100:0.0204112207)100:0.0526403090,TALSN:0.1135562330)100:0.1047689808,(COCLU:0.1723962617,AURPU:0.1699445746)100:0.0560870735)100:0.0281172375)100:0.0880213956,TUBMM:0.2121996140)100:0.1233271964)100:0.0595959380,SCHPO:0.3703788512)100:0.1432078941,(BATDE:0.2552020868,SPIPN:0.1975825738)100:0.1357251106)100:0.1389974945)100:0.2044148251,MONBE:0.2648320641);</t>
  </si>
  <si>
    <t>(1_nan:0.1130300409,((((((TALSN:0.1283130719,((EMENI:0.0948952120,ASPacBIO:0.0790533890)100:0.0232628138,ASPGL:0.0951981726)100:0.0584487331)100:0.1221991984,(COCLU:0.1968228078,AURPU:0.1939746075)100:0.0623939699)100:0.0324017261,(((COLSU:0.1202862072,(GIBZA:0.1063574371,HYPJE:0.1100767838)100:0.0588289193)100:0.0433594709,CRYPA:0.1604861228)100:0.0802936640,BOTFB:0.1548967071)100:0.0713478970)100:0.0980433747,TUBMM:0.2395632979)100:0.1412144499,(((SPIPN:0.2261812085,BATDE:0.2896754064)100:0.1463915315,((CAPO3:0.3663411470,CREFR:0.4289939026)98:0.0562440284,(SALR5:0.3055616943,MONBE:0.2906172330)100:0.2192760372)100:0.1588317391)100:0.1564787262,SCHPO:0.4184216650)100:0.0653757462)100:0.2224851004,DEKBR:0.3657553746)100:0.0817386103,((DEBHA:0.1398095870,CANTE:0.2178952284)100:0.0431946874,(LODEL:0.1669349132,CANAW:0.1241125075)100:0.0748178911)100:0.0990684602);</t>
  </si>
  <si>
    <t>(YEAST:0.168639,((((((CAPO3:0.403505,CREFR:0.471027)92:0.0591618,(SALR5:0.333417,MONBE:0.316584)100:0.23362)100:0.170136,(BATDE:0.317547,SPIPN:0.256968)100:0.160756)100:0.167078,SCHPO:0.457434)100:0.0697585,((((TALSN:0.154807,(ASPGL:0.115064,(EMENI:0.115183,ASPAC:0.0968397)100:0.0282052)100:0.0699886)100:0.140603,(COCLU:0.227673,AURPU:0.223427)100:0.0717391)100:0.0382563,(BOTFB:0.181636,(CRYPA:0.184969,(COLSU:0.142705,(GIBZA:0.125291,HYPJE:0.129016)100:0.0676087)100:0.0501714)100:0.0915892)100:0.0816936)100:0.110099,TUBMM:0.27153)100:0.157388)100:0.238798,DEKBR:0.398174)100:0.0953293,((CANAW:0.142806,LODEL:0.194555)100:0.0830643,(DEBHA:0.161285,CANTE:0.242004)100:0.0498712)100:0.106374);</t>
  </si>
  <si>
    <t>(YEAST:0.2176240048,(((((SALR5:0.2727228622,MONBE:0.2667990045)100:0.2061141527,(CREFR:0.3954393028,CAPO3:0.3405481915)97:0.0540556711)100:0.1414080171,(SPIPN:0.1962099771,BATDE:0.2572146873)100:0.1341966835)100:0.1431604181,SCHPO:0.3783387092)92:0.0553791917,((((TALSN:0.1132073965,((EMENI:0.0831959272,ASPAC:0.0679872792)100:0.0205780534,ASPGL:0.0855547242)100:0.0526627874)100:0.1059246276,(COCLU:0.1739905809,AURPU:0.1713690382)100:0.0568162094)100:0.0284936928,((CRYPA:0.1419336218,(COLSU:0.1086733790,(HYPJE:0.1009756652,GIBZA:0.0988296758)100:0.0503573948)100:0.0394286980)100:0.0704556764,BOTFB:0.1370503685)100:0.0633237238)100:0.0887187876,TUBMM:0.2095332385)100:0.1210529383)100:0.1727264479,DEKBR:0.2952658725);</t>
  </si>
  <si>
    <t>(SPIPN:0.2299939366,(((CAPO3:0.3712643278,CREFR:0.4345919320)87:0.0557468121,(SALR5:0.3078645591,MONBE:0.2931901033)100:0.2215205167)100:0.1603619299,((((((TALSN:0.1333031101,((EMENI:0.0979947152,ASPacBIO:0.0825522159)100:0.0240136113,ASPGL:0.0987358667)100:0.0603228669)100:0.1254416253,(COCLU:0.2023093637,AURPU:0.1997661995)100:0.0640264858)100:0.0339529421,(BOTFB:0.1601444026,(((HYPJE:0.1140261964,GIBZA:0.1099500024)100:0.0602374607,COLSU:0.1244927950)100:0.0444663217,CRYPA:0.1653983790)100:0.0821079753)100:0.0724584290)100:0.1002458723,TUBMM:0.2450208119)100:0.1395212528,(2_nan:0.0774435238,DEKBR:0.2785250437)100:0.2606249542)98:0.0612876967,SCHPO:0.4254281885)100:0.1589493838)100:0.1475503611,BATDE:0.2936484805);</t>
  </si>
  <si>
    <t>(YEAST:0.128567,(((((SALR5:0.333337,MONBE:0.31655)100:0.233815,(CREFR:0.471395,CAPO3:0.40251)88:0.0589212)100:0.171129,(BATDE:0.318439,SPIPN:0.255593)100:0.16002)100:0.184202,((((TALSN:0.154699,(ASPGL:0.115041,(EMENI:0.115151,ASPAC:0.0968443)100:0.0281908)100:0.0700559)100:0.140525,(COCLU:0.227681,AURPU:0.223264)100:0.0717188)100:0.0384812,(BOTFB:0.181481,(CRYPA:0.184901,(COLSU:0.142623,(GIBZA:0.125304,HYPJE:0.128994)100:0.0676277)100:0.050182)100:0.0915573)100:0.0811078)100:0.111058,TUBMM:0.268569)100:0.165519)77:0.0734522,SCHPO:0.436278)100:0.229329,DEKBR:0.328229);</t>
  </si>
  <si>
    <t>(YEAST:0.3224241702,(((BATDE:0.2645177942,SPIPN:0.2032364688)100:0.1352358280,((CAPO3:0.3484902418,CREFR:0.4038881466)95:0.0548917622,(MONBE:0.2746180772,SALR5:0.2823790598)100:0.2107887893)100:0.1466101007)100:0.1506792789,SCHPO:0.3920117684)100:0.0488111571,(TUBMM:0.2153940007,((BOTFB:0.1430314203,(((HYPJE:0.1050633685,GIBZA:0.1015598515)100:0.0529439212,COLSU:0.1125586439)100:0.0411724827,CRYPA:0.1465604707)100:0.0741570044)100:0.0657347632,((((EMENI:0.0877419221,ASPAC:0.0715436957)100:0.0214250086,ASPGL:0.0892482784)100:0.0553810494,TALSN:0.1187761332)100:0.1108377373,(COCLU:0.1830122580,AURPU:0.1781815974)100:0.0583417788)100:0.0295872027)100:0.0929932272)100:0.1029219101);</t>
  </si>
  <si>
    <t>(3_nan:0.1182267709,((((MONBE:0.2938211125,SALR5:0.3085566112)100:0.2201900271,(CREFR:0.4350500504,CAPO3:0.3704246791)88:0.0560449813)100:0.1628685939,(BATDE:0.2955536427,SPIPN:0.2308163980)100:0.1458969844)100:0.1637830072,(TUBMM:0.2435281903,(((CRYPA:0.1668162878,((HYPJE:0.1153341073,GIBZA:0.1110159793)100:0.0609850469,COLSU:0.1255840631)100:0.0448385497)100:0.0832242727,BOTFB:0.1615370400)100:0.0730993513,((AURPU:0.2019104467,COCLU:0.2043367996)100:0.0645945169,((ASPGL:0.0998292365,(EMENI:0.0995480857,ASPacBIO:0.0835320508)100:0.0243855776)100:0.0609548620,TALSN:0.1344684409)100:0.1264370395)100:0.0340928767)100:0.1019267457)100:0.1630478054)99:0.0839126353,SCHPO:0.3476653599);</t>
  </si>
  <si>
    <t>(MONBE:0.316415,((CAPO3:0.40181,CREFR:0.471573)76:0.0586573,(((YEAST:0.197598,((((TALSN:0.154577,(ASPGL:0.115053,(EMENI:0.115158,ASPAC:0.0968071)100:0.0281876)100:0.0701257)100:0.140403,(COCLU:0.227552,AURPU:0.223195)100:0.0717855)100:0.0383985,(BOTFB:0.181003,(CRYPA:0.184866,(COLSU:0.142565,(GIBZA:0.125283,HYPJE:0.129007)100:0.0676372)100:0.0501624)100:0.0918375)100:0.0806177)100:0.111788,TUBMM:0.265581)100:0.115274)100:0.0662149,SCHPO:0.459008)100:0.171596,(BATDE:0.318476,SPIPN:0.255118)100:0.15639)100:0.173285)100:0.233715,SALR5:0.333238);</t>
  </si>
  <si>
    <t>(YEAST:0.3220674531,(((MONBE:0.2870361338,SALR5:0.2977935436)100:0.2036857500,(CAPO3:0.3438709080,CREFR:0.3884122934)98:0.0561692192)100:0.1386672595,(SPIPN:0.1957501306,BATDE:0.2566855632)100:0.1330837274)100:0.1468899760,SCHPO:0.3304971477);</t>
  </si>
  <si>
    <t>(4_nan:0.1193950929,((((MONBE:0.2977676284,SALR5:0.3116647306)100:0.2099006671,CREFR:0.4357230582)91:0.0570896867,CAPO3:0.3797326343)100:0.1555997331,(SPIPN:0.2338829343,BATDE:0.2899444424)100:0.1443342679)100:0.2629671644,SCHPO:0.2715333627);</t>
  </si>
  <si>
    <t>(SALR5:0.333836,((((YEAST:0.150591,SCHPO:0.328995)100:0.239258,(BATDE:0.311482,SPIPN:0.258197)100:0.156096)100:0.163911,CAPO3:0.41082)80:0.0602798,CREFR:0.465881)100:0.219651,MONBE:0.314518);</t>
  </si>
  <si>
    <t>(YEAST:0.3891541671,(SPIPN:0.2064662399,BATDE:0.2690011177)100:0.1289357552,((SALR5:0.3048418045,MONBE:0.2993507013)100:0.2132663885,(CREFR:0.4168518107,CAPO3:0.3501170253)58:0.0580849957)100:0.1197543593);</t>
  </si>
  <si>
    <t>(SPIPN:0.2271184481,(5_nan:0.1504277692,(CAPO3:0.3694613669,((SALR5:0.3096063596,MONBE:0.2946837786)100:0.2088706674,CREFR:0.4299525572)100:0.0612518500)100:0.1882837498)100:0.0692757011,BATDE:0.2827446582);</t>
  </si>
  <si>
    <t>(CREFR:0.463674,(CAPO3:0.4033,(YEAST:0.183487,(BATDE:0.308973,SPIPN:0.25646)100:0.0931529)100:0.182883)100:0.0658507,(SALR5:0.333695,MONBE:0.31448)100:0.221911);</t>
  </si>
  <si>
    <t>(6_nan:0.1417120824,((SALR5:0.3112043394,MONBE:0.2921200322)100:0.2071907268,CAPO3:0.3613690387)100:0.0984500641,CREFR:0.3149202136);</t>
  </si>
  <si>
    <t>(MONBE:0.310827,SALR5:0.335418,(CAPO3:0.403608,(CREFR:0.326983,YEAST:0.173544)100:0.136125)100:0.220015);</t>
  </si>
  <si>
    <t>(0_pac:0.1303533890,(((((((CREFR:0.4321943468,CAPOW:0.3691461843)100:0.0566758940,(SALRO:0.3067372649,MONBE:0.2921398331)100:0.2199048228)100:0.1593989459,(BATDE:0.2906276309,SPIPN:0.2279185592)100:0.1474186754)100:0.1571529080,SCHPO:0.4214979341)100:0.0650732093,((((((HYPJE:0.1116405119,GIBZA:0.1076812343)100:0.0592162704,COLSU:0.1215183842)100:0.0436448672,CRYPA:0.1626347094)100:0.0805800483,BOTFB:0.1572090788)100:0.0717391280,((((EMENI:0.0958305119,ASPAC:0.0800952714)100:0.0233730118,ASPGL:0.0960899075)100:0.0593187417,TALSN:0.1299245421)100:0.1232088905,(AURPU:0.1956812362,COCLU:0.1990270586)100:0.0627846696)100:0.0328770715)100:0.0985831899,TUBMM:0.2418537293)100:0.1440901538)100:0.2168623869,DEKBR:0.3689854859)65:0.0528668887,((LODEL:0.1678706796,CANAW:0.1253219043)100:0.0763712205,(DEBHA:0.1418528514,CANTE:0.2184790582)100:0.0434703671)100:0.1632343990)100:0.1047735326,CANGA:0.2699773558);</t>
  </si>
  <si>
    <t>(SALR5:0.333369,(((((((YEAST:0.145255,CANGA:0.107294)100:0.301912,((CANAW:0.144184,LODEL:0.193627)100:0.0854502,(DEBHA:0.162315,CANTE:0.241383)100:0.0484577)100:0.17885)86:0.0575395,DEKBR:0.400416)100:0.232303,((((TALSN:0.154798,(ASPGL:0.11506,(EMENI:0.115183,ASPAC:0.0968442)100:0.0282072)100:0.0699977)100:0.140679,(COCLU:0.227718,AURPU:0.223422)100:0.0716816)100:0.0382449,(BOTFB:0.181887,(CRYPA:0.184954,(COLSU:0.142745,(GIBZA:0.12528,HYPJE:0.129037)100:0.0675906)100:0.0501964)100:0.0914248)100:0.081832)100:0.109571,TUBMM:0.272352)100:0.159387)100:0.0695935,SCHPO:0.457498)100:0.166994,(BATDE:0.31758,SPIPN:0.257003)100:0.16109)100:0.170013,(CAPO3:0.403688,CREFR:0.471091)97:0.0593371)100:0.233493,MONBE:0.316661);</t>
  </si>
  <si>
    <t>(1_pac:0.1590196719,((((((MONBE:0.2920082198,SALRO:0.3072373511)100:0.2209695261,(CREFR:0.4330385604,CAPOW:0.3693432202)99:0.0565300891)100:0.1598805334,(BATDE:0.2913053318,SPIPN:0.2286800933)100:0.1477167304)100:0.1570273153,SCHPO:0.4222125128)100:0.0656582982,((((((HYPJE:0.1118118204,GIBZA:0.1079945294)100:0.0595876648,COLSU:0.1222841887)100:0.0439752916,CRYPA:0.1628091558)100:0.0812508678,BOTFB:0.1575458527)100:0.0720984652,((COCLU:0.1995752711,AURPU:0.1966261368)100:0.0631504394,(((EMENI:0.0964001249,ASPAC:0.0804443854)100:0.0237431538,ASPGL:0.0967946736)100:0.0595090877,TALSN:0.1307845970)100:0.1236540181)100:0.0329616927)100:0.0990361677,TUBMM:0.2428042799)100:0.1427899835)100:0.2238267801,DEKBR:0.3691214883)51:0.0180061787,((CANTE:0.2195768894,DEBHA:0.1416113329)84:0.0434581117,(CANAW:0.1257898329,LODEL:0.1687225199)100:0.0751849455)83:0.1599023308);</t>
  </si>
  <si>
    <t>(CAPO3:0.403536,CREFR:0.471097,((SALR5:0.333468,MONBE:0.316561)100:0.233578,(((((YEAST:0.188488,((CANAW:0.144012,LODEL:0.19361)100:0.0837185,(DEBHA:0.16173,CANTE:0.241557)92:0.0484451)100:0.138627)90:0.0546045,DEKBR:0.399017)100:0.238945,((((TALSN:0.154799,(ASPGL:0.115066,(EMENI:0.115192,ASPAC:0.0968331)100:0.0282049)100:0.0699864)100:0.140611,(COCLU:0.227698,AURPU:0.223411)100:0.0717273)100:0.0382487,(BOTFB:0.181617,(CRYPA:0.184943,(COLSU:0.142711,(GIBZA:0.125283,HYPJE:0.129028)100:0.067609)100:0.050202)100:0.0916005)100:0.0817142)100:0.110159,TUBMM:0.271378)100:0.157306)100:0.0696514,SCHPO:0.45749)100:0.167116,(BATDE:0.317507,SPIPN:0.256974)100:0.160751)100:0.170171)95:0.0591711);</t>
  </si>
  <si>
    <t>(2_pac:0.1332366183,(((((TALSN:0.1342996574,(ASPGL:0.0993117578,(EMENI:0.0988415929,ASPAC:0.0830518536)100:0.0241735706)100:0.0607453466)100:0.1260436513,(AURPU:0.2010025353,COCLU:0.2036188941)100:0.0644266008)100:0.0342234521,(((COLSU:0.1253960104,(HYPJE:0.1147747310,GIBZA:0.1107787466)100:0.0606469787)100:0.0447303944,CRYPA:0.1664693591)100:0.0825011689,BOTFB:0.1613345795)100:0.0727420173)100:0.1006604254,TUBMM:0.2462102371)100:0.1399125630,(((BATDE:0.2945019832,SPIPN:0.2307336267)100:0.1479987235,((CREFR:0.4352867755,CAPOW:0.3713138304)89:0.0558548758,(MONBE:0.2940133561,SALRO:0.3083760773)100:0.2219862279)100:0.1608333628)100:0.1590976090,SCHPO:0.4266108065)99:0.0612369871)99:0.1603293525,DEKBR:0.3804009925);</t>
  </si>
  <si>
    <t>(SALR5:0.333379,((CAPO3:0.402469,CREFR:0.471585)85:0.0589901,((((YEAST:0.171338,DEKBR:0.306666)100:0.249312,SCHPO:0.434321)96:0.0739011,((((TALSN:0.15468,(ASPGL:0.11503,(EMENI:0.115154,ASPAC:0.096846)100:0.0282013)100:0.0700573)100:0.140526,(COCLU:0.227703,AURPU:0.223249)100:0.071681)100:0.0383746,(BOTFB:0.181455,(CRYPA:0.184853,(COLSU:0.142651,(GIBZA:0.125293,HYPJE:0.12901)100:0.0676136)100:0.0502157)100:0.091591)100:0.0812001)100:0.111435,TUBMM:0.268155)100:0.16681)100:0.182768,(BATDE:0.318527,SPIPN:0.25551)100:0.160043)100:0.171115)100:0.233664,MONBE:0.316498);</t>
  </si>
  <si>
    <t>(3_pac:0.1998702798,(((BOTFB:0.1625951083,((COLSU:0.1263525430,(HYPJE:0.1158254591,GIBZA:0.1117027284)100:0.0612555113)100:0.0451669462,CRYPA:0.1677185072)100:0.0835243215)92:0.0734031857,((AURPU:0.2027833181,COCLU:0.2053583050)100:0.0649949303,(((ASPAC:0.0839444145,EMENI:0.1001601830)100:0.0245441476,ASPGL:0.1003352319)100:0.0613435845,TALSN:0.1353756292)100:0.1269505398)100:0.0343533370)86:0.1022703724,(((BATDE:0.2960382557,SPIPN:0.2312047930)100:0.1462749045,((CREFR:0.4358276454,CAPOW:0.3712082885)87:0.0559862735,(MONBE:0.2943796186,SALRO:0.3093007278)100:0.2208204531)100:0.1631892962)100:0.1630715178,SCHPO:0.4309455542)89:0.1645333810)39:0.0167429248,TUBMM:0.2277476173);</t>
  </si>
  <si>
    <t>(YEAST:0.233198,((((CAPO3:0.401735,CREFR:0.471792)78:0.0586646,(SALR5:0.3333,MONBE:0.316319)100:0.233669)100:0.173249,(BATDE:0.318602,SPIPN:0.255016)100:0.156446)100:0.171036,SCHPO:0.461019)86:0.136225,((((TALSN:0.154574,(ASPGL:0.11504,(EMENI:0.115158,ASPAC:0.0968136)100:0.0282027)100:0.0700998)100:0.140433,(COCLU:0.227575,AURPU:0.223186)100:0.0717291)100:0.0382292,(BOTFB:0.180994,(CRYPA:0.184828,(COLSU:0.142577,(GIBZA:0.12527,HYPJE:0.129023)100:0.067642)100:0.0501942)100:0.0918445)100:0.080776)100:0.112472,TUBMM:0.264861)77:0.0408461);</t>
  </si>
  <si>
    <t>(4_pac:0.1849408219,((CAPOW:0.3800877913,((MONBE:0.2977423681,SALRO:0.3120799055)100:0.2103033191,CREFR:0.4363524970)89:0.0571772979)100:0.1555215580,(BATDE:0.2902477559,SPIPN:0.2341704379)72:0.1447822564)48:0.0808871459,SCHPO:0.4530495146);</t>
  </si>
  <si>
    <t>(YEAST:0.205389,((((MONBE:0.314442,SALR5:0.333917)100:0.219368,CREFR:0.466329)78:0.0602866,CAPO3:0.410691)100:0.163152,(BATDE:0.311876,SPIPN:0.257829)100:0.156598)100:0.431034,SCHPO:0.136544);</t>
  </si>
  <si>
    <t>(5_pac:0.2461922761,((CREFR:0.4294814363,(SALRO:0.3094553762,MONBE:0.2945385355)100:0.2097320180)100:0.0610354804,CAPOW:0.3694605637)99:0.0238370753,(SPIPN:0.2272587112,BATDE:0.2823801358)38:0.2328655602);</t>
  </si>
  <si>
    <t>(MONBE:0.314392,SALR5:0.333754,((CAPO3:0.403128,(YEAST:0.196417,(BATDE:0.309771,SPIPN:0.255912)45:0.186184)100:0.0881386)100:0.0659242,CREFR:0.464375)100:0.221605);</t>
  </si>
  <si>
    <t>(6_pac:0.2264729273,(MONBE:0.2919646632,SALRO:0.3104053903)55:0.2073686529,(CREFR:0.4119197879,CAPOW:0.3612873862)76:0.0000015593);</t>
  </si>
  <si>
    <t>(YEAST:0.211834,(MONBE:0.31076,SALR5:0.335467)72:0.0194646,(CAPO3:0.403872,CREFR:0.462029)72:0.200689);</t>
  </si>
  <si>
    <t>(0_pac:0.1320344832,(((((((CREFR:0.4320162552,CAPOW:0.3690296649)99:0.0566331030,(SALRO:0.3068273750,MONBE:0.2920357066)100:0.2197681450)100:0.1593573526,(BATDE:0.2905266929,SPIPN:0.2279650217)100:0.1473840036)100:0.1571259857,SCHPO:0.4214146880)100:0.0650536452,((((((HYPJE:0.1115410202,GIBZA:0.1075779152)100:0.0592054673,COLSU:0.1213749858)100:0.0436406621,CRYPA:0.1625189147)100:0.0805133956,BOTFB:0.1570681402)100:0.0717522774,((((EMENI:0.0956900364,ASPAC:0.0800101037)100:0.0233377226,ASPGL:0.0960422655)100:0.0593012988,TALSN:0.1297867143)100:0.1230977536,(AURPU:0.1956272530,COCLU:0.1988837950)100:0.0627935423)100:0.0328225592)100:0.0985408228,TUBMM:0.2417478798)100:0.1440826188)100:0.2167553314,DEKBR:0.3686697350)68:0.0528486606,((LODEL:0.1678535093,CANAW:0.1251714845)100:0.0763231241,(DEBHA:0.1416742696,CANTE:0.2183537060)100:0.0434541673)100:0.1631473972)100:0.1554736635,CANGA:0.2190500902);</t>
  </si>
  <si>
    <t>(CREFR:0.471098,((MONBE:0.316657,SALR5:0.333366)100:0.233497,((((((YEAST:0.158318,CANGA:0.131737)100:0.277386,((CANAW:0.144151,LODEL:0.193645)100:0.0854282,(DEBHA:0.162321,CANTE:0.241382)100:0.048491)100:0.178607)93:0.0577907,DEKBR:0.400359)100:0.232381,((((TALSN:0.154798,(ASPGL:0.115065,(EMENI:0.115181,ASPAC:0.0968442)100:0.028206)100:0.0699997)100:0.140683,(COCLU:0.22771,AURPU:0.223426)100:0.0716826)100:0.0382485,(BOTFB:0.181889,(CRYPA:0.184956,(COLSU:0.142745,(GIBZA:0.12528,HYPJE:0.129037)100:0.0675895)100:0.0501949)100:0.0914233)100:0.0818266)100:0.109583,TUBMM:0.272348)100:0.159375)100:0.0696,SCHPO:0.457509)100:0.166987,(BATDE:0.317586,SPIPN:0.256993)100:0.161091)100:0.170009)97:0.0593422,CAPO3:0.403684);</t>
  </si>
  <si>
    <t>(1_pac:0.1636112298,((((((MONBE:0.2917934972,SALRO:0.3071456404)100:0.2209554690,(CREFR:0.4327932869,CAPOW:0.3691534977)99:0.0564515929)100:0.1598272313,(BATDE:0.2911563235,SPIPN:0.2286431149)100:0.1477158104)100:0.1570032982,SCHPO:0.4220174718)100:0.0656283120,((((((HYPJE:0.1116839836,GIBZA:0.1079173428)100:0.0595523754,COLSU:0.1221943484)100:0.0439654132,CRYPA:0.1627137526)100:0.0811590536,BOTFB:0.1574327434)100:0.0720635772,((COCLU:0.1994463000,AURPU:0.1965612612)100:0.0631202186,(((EMENI:0.0963321716,ASPAC:0.0803742201)100:0.0237163311,ASPGL:0.0967624352)100:0.0594788494,TALSN:0.1306501975)100:0.1235930810)100:0.0329390768)100:0.0989995948,TUBMM:0.2426555145)100:0.1427048780)100:0.2237133243,DEKBR:0.3689453871)100:0.0639029500,((CANTE:0.2194210696,DEBHA:0.1414841740)94:0.0434004454,(CANAW:0.1256738867,LODEL:0.1687001771)100:0.0751497022)98:0.1138138543);</t>
  </si>
  <si>
    <t>(CAPO3:0.403535,CREFR:0.471097,((((((YEAST:0.21506,((CANAW:0.143938,LODEL:0.193661)100:0.0836276,(DEBHA:0.1617,CANTE:0.241598)96:0.0485509)100:0.0866)100:0.106771,DEKBR:0.398937)100:0.239016,((((TALSN:0.154795,(ASPGL:0.11507,(EMENI:0.115189,ASPAC:0.0968338)100:0.0282041)100:0.0699917)100:0.140617,(COCLU:0.22769,AURPU:0.223415)100:0.0717269)100:0.0382553,(BOTFB:0.181622,(CRYPA:0.184946,(COLSU:0.142712,(GIBZA:0.125283,HYPJE:0.129028)100:0.0676075)100:0.0502007)100:0.0915934)100:0.0817049)100:0.110169,TUBMM:0.271377)100:0.15724)100:0.0697092,SCHPO:0.457507)100:0.167095,(BATDE:0.317513,SPIPN:0.256966)100:0.160754)100:0.170172,(SALR5:0.333465,MONBE:0.316559)100:0.233593)95:0.0591636);</t>
  </si>
  <si>
    <t>(2_pac:0.1734764293,(((((TALSN:0.1342332008,(ASPGL:0.0992592307,(EMENI:0.0987680466,ASPAC:0.0830310381)100:0.0241711318)100:0.0607115400)99:0.1260066453,(AURPU:0.2009030643,COCLU:0.2035754050)100:0.0644015801)97:0.0341931652,(((COLSU:0.1253553028,(HYPJE:0.1146853701,GIBZA:0.1107329268)100:0.0606193369)100:0.0447172866,CRYPA:0.1664225587)100:0.0824584215,BOTFB:0.1612454246)100:0.0727363218)96:0.1006360420,TUBMM:0.2460780696)91:0.1398685483,(((BATDE:0.2944514022,SPIPN:0.2306704090)100:0.1479657555,((CREFR:0.4350734799,CAPOW:0.3710725720)91:0.0558367105,(MONBE:0.2938125314,SALRO:0.3083141525)100:0.2218867311)100:0.1607912716)100:0.1590631063,SCHPO:0.4264231337)99:0.0612268544)83:0.1412803802,DEKBR:0.3992866415);</t>
  </si>
  <si>
    <t>(CREFR:0.471589,CAPO3:0.402453,(((((YEAST:0.19427,DEKBR:0.265259)100:0.290533,SCHPO:0.434354)96:0.0738891,((((TALSN:0.154681,(ASPGL:0.115035,(EMENI:0.115153,ASPAC:0.0968456)100:0.0281999)100:0.0700594)100:0.140534,(COCLU:0.227698,AURPU:0.223249)100:0.0716774)100:0.0383765,(BOTFB:0.181456,(CRYPA:0.184852,(COLSU:0.14265,(GIBZA:0.125293,HYPJE:0.129008)100:0.0676138)100:0.0502163)100:0.0915895)100:0.0811945)100:0.111435,TUBMM:0.268162)100:0.166835)100:0.182781,(BATDE:0.318519,SPIPN:0.255524)100:0.160026)100:0.171116,(SALR5:0.333384,MONBE:0.316494)100:0.233677)89:0.0589912);</t>
  </si>
  <si>
    <t>(3_pac:0.2339915871,((BOTFB:0.1625396425,((COLSU:0.1263243188,(HYPJE:0.1158034002,GIBZA:0.1116673222)100:0.0612293182)100:0.0451593292,CRYPA:0.1676526412)99:0.0835065050)93:0.0733839854,((AURPU:0.2026962502,COCLU:0.2052859287)100:0.0649877331,(((ASPAC:0.0839105777,EMENI:0.1001291941)100:0.0245376255,ASPGL:0.1002960991)100:0.0613103486,TALSN:0.1353331370)95:0.1269179803)87:0.0343321066)73:0.0938605758,(TUBMM:0.2444187158,(((BATDE:0.2960452600,SPIPN:0.2311973701)100:0.1462447216,((CREFR:0.4355291525,CAPOW:0.3709801591)87:0.0559918067,(MONBE:0.2941929273,SALRO:0.3090710798)100:0.2207475145)100:0.1631366260)100:0.1629905305,SCHPO:0.4307074988)98:0.1645168363)46:0.0083917660);</t>
  </si>
  <si>
    <t>(YEAST:0.227759,((((MONBE:0.316326,SALR5:0.333291)100:0.233677,(CAPO3:0.40173,CREFR:0.471793)78:0.0586702)100:0.173246,(BATDE:0.318589,SPIPN:0.255034)100:0.156439)100:0.171059,SCHPO:0.461036)98:0.119076,((((TALSN:0.154579,(ASPGL:0.115049,(EMENI:0.115156,ASPAC:0.0968138)100:0.0281981)100:0.0701006)100:0.140439,(COCLU:0.227565,AURPU:0.22319)100:0.0717282)100:0.0382205,(BOTFB:0.181001,(CRYPA:0.184831,(COLSU:0.142575,(GIBZA:0.125271,HYPJE:0.129022)100:0.0676407)100:0.0501943)100:0.0918368)100:0.0807767)100:0.112467,TUBMM:0.264886)100:0.0579443);</t>
  </si>
  <si>
    <t>(4_pac:0.2665139978,((CAPOW:0.3799106392,((MONBE:0.2976944558,SALRO:0.3119206441)100:0.2102221211,CREFR:0.4361551982)90:0.0571541128)100:0.1554899958,(BATDE:0.2901930145,SPIPN:0.2341148353)100:0.1448243995)93:0.0927787911,SCHPO:0.4410408957);</t>
  </si>
  <si>
    <t>(YEAST:0.229454,((CAPO3:0.410692,(CREFR:0.466318,(SALR5:0.333911,MONBE:0.31444)100:0.219383)77:0.0602798)100:0.163154,(BATDE:0.311878,SPIPN:0.257827)100:0.156604)100:0.421675,SCHPO:0.145919);</t>
  </si>
  <si>
    <t>(5_pac:0.2285686009,(((CREFR:0.4293037232,(SALRO:0.3092995302,MONBE:0.2944824892)100:0.2096380940)97:0.0610011692,CAPOW:0.3692823689)95:0.2567488273,SPIPN:0.2271283605)63:0.0064971413,BATDE:0.2757502373);</t>
  </si>
  <si>
    <t>(CAPO3:0.403143,(CREFR:0.464381,(MONBE:0.314373,SALR5:0.333765)100:0.2216)100:0.0659299,((YEAST:0.228873,SPIPN:0.05342)45:0.202661,BATDE:0.309717)100:0.274154);</t>
  </si>
  <si>
    <t>(MONBE:0.2918812038,SALRO:0.3103208014,(CREFR:0.4118093642,CAPOW:0.3612087528)100:0.2073430755);</t>
  </si>
  <si>
    <t>(YEAST:0.415058,((MONBE:0.310762,SALR5:0.33548)99:0.220083,CAPO3:0.403889)95:0.45484,CREFR:0.00720396);</t>
  </si>
  <si>
    <t>(0_pac:0.1106426871,(((((((CREFR:0.4319534799,CAPOW:0.3689858573)99:0.0566265694,(SALRO:0.3067828683,MONBE:0.2921584108)100:0.2197244618)100:0.1593050406,(BATDE:0.2903243129,SPIPN:0.2276425430)100:0.1473121051)100:0.1570561125,SCHPO:0.4211297890)100:0.0650810216,((((((HYPJE:0.1115172646,GIBZA:0.1075468009)100:0.0591428115,COLSU:0.1213406596)100:0.0435066972,CRYPA:0.1624930422)100:0.0805034184,BOTFB:0.1569518009)100:0.0716970082,((((EMENI:0.0956678774,ASPAC:0.0799828647)100:0.0233420640,ASPGL:0.0960049602)100:0.0592770076,TALSN:0.1297335443)100:0.1231584547,(AURPU:0.1956148554,COCLU:0.1988450743)100:0.0626187113)100:0.0328319535)100:0.0985597474,TUBMM:0.2416976815)100:0.1440235237)100:0.2166751594,DEKBR:0.3687410178)71:0.0529734647,((LODEL:0.1677862966,CANAW:0.1252024566)100:0.0763069649,(DEBHA:0.1416832098,CANTE:0.2183088621)100:0.0434577109)100:0.1631008760)100:0.2195638043,CANGA:0.1544650351);</t>
  </si>
  <si>
    <t>(CREFR:0.471091,(((((((YEAST:0.147441,CANGA:0.124292)100:0.284389,((CANAW:0.144184,LODEL:0.19363)100:0.0854224,(DEBHA:0.162307,CANTE:0.241383)100:0.0484795)100:0.178712)93:0.0577751,DEKBR:0.400453)100:0.232296,((((TALSN:0.154806,(ASPGL:0.115065,(EMENI:0.115182,ASPAC:0.096842)100:0.0282049)100:0.0699928)100:0.140685,(COCLU:0.227716,AURPU:0.22342)100:0.0716761)100:0.0382529,(BOTFB:0.18189,(CRYPA:0.184956,(COLSU:0.142745,(GIBZA:0.125281,HYPJE:0.129036)100:0.0675902)100:0.0501935)100:0.0914232)100:0.0818281)100:0.109545,TUBMM:0.272379)100:0.159372)100:0.0696238,SCHPO:0.457528)100:0.166976,(BATDE:0.317591,SPIPN:0.256987)100:0.161085)100:0.170015,(MONBE:0.316656,SALR5:0.333366)100:0.233491)96:0.0593407,CAPO3:0.403687);</t>
  </si>
  <si>
    <t>(1_pac:0.1604564484,((((((MONBE:0.2918100937,SALRO:0.3071889478)100:0.2208999869,(CREFR:0.4328061702,CAPOW:0.3690096490)99:0.0565419421)100:0.1599362851,(BATDE:0.2911027061,SPIPN:0.2285642075)100:0.1476251643)100:0.1569058684,SCHPO:0.4219481556)100:0.0656320697,((((((HYPJE:0.1116694025,GIBZA:0.1078900897)100:0.0595448051,COLSU:0.1221680529)100:0.0439202554,CRYPA:0.1626578462)100:0.0811970417,BOTFB:0.1573304794)100:0.0720713192,((COCLU:0.1994805224,AURPU:0.1964495468)100:0.0630981530,(((EMENI:0.0962721540,ASPAC:0.0803503060)100:0.0237419162,ASPGL:0.0967283775)100:0.0594604338,TALSN:0.1306493909)100:0.1235449883)100:0.0329373371)100:0.0989625250,TUBMM:0.2426550731)100:0.1427311133)100:0.2237501593,DEKBR:0.3689791609)100:0.0822612334,((CANTE:0.2194455074,DEBHA:0.1414960793)95:0.0434037271,(CANAW:0.1257059405,LODEL:0.1686308444)100:0.0751891073)100:0.0955352821);</t>
  </si>
  <si>
    <t>(CAPO3:0.403536,((SALR5:0.333462,MONBE:0.316555)100:0.233581,(((((YEAST:0.202669,((CANAW:0.143979,LODEL:0.193641)100:0.0837203,(DEBHA:0.161746,CANTE:0.241538)95:0.0484446)100:0.100076)100:0.0936768,DEKBR:0.398891)100:0.23897,((((TALSN:0.154804,(ASPGL:0.11507,(EMENI:0.115191,ASPAC:0.0968309)100:0.0282039)100:0.0699849)100:0.140619,(COCLU:0.227689,AURPU:0.223418)100:0.0717176)100:0.0382588,(BOTFB:0.181619,(CRYPA:0.184945,(COLSU:0.14271,(GIBZA:0.125284,HYPJE:0.129027)100:0.0676083)100:0.0502)100:0.0915946)100:0.0817135)100:0.110134,TUBMM:0.271407)100:0.157201)100:0.0697703,SCHPO:0.457519)100:0.167076,(BATDE:0.317534,SPIPN:0.256942)100:0.16076)100:0.170167)94:0.0591705,CREFR:0.471096);</t>
  </si>
  <si>
    <t>(2_pac:0.1334669522,(((((TALSN:0.1342620218,(ASPGL:0.0992278190,(EMENI:0.0987588087,ASPAC:0.0830163749)100:0.0241784913)100:0.0607081182)100:0.1260123531,(AURPU:0.2008913912,COCLU:0.2035568666)100:0.0643886495)100:0.0342097064,(((COLSU:0.1253671889,(HYPJE:0.1146917636,GIBZA:0.1107469947)100:0.0606236372)100:0.0447080286,CRYPA:0.1663850626)100:0.0824592868,BOTFB:0.1612926351)100:0.0727382841)100:0.1006493323,TUBMM:0.2460125035)100:0.1398847261,(((BATDE:0.2944236915,SPIPN:0.2306828915)100:0.1479507656,((CREFR:0.4351086357,CAPOW:0.3713259002)89:0.0557907394,(MONBE:0.2938440851,SALRO:0.3081456000)100:0.2218783522)100:0.1608619908)100:0.1590546967,SCHPO:0.4264453141)100:0.0612536770)100:0.2219016010,DEKBR:0.3183727268);</t>
  </si>
  <si>
    <t>(CAPO3:0.402458,(((((YEAST:0.190781,DEKBR:0.319376)100:0.23636,SCHPO:0.434538)95:0.0738089,((((TALSN:0.154685,(ASPGL:0.115035,(EMENI:0.115154,ASPAC:0.0968438)100:0.0282003)100:0.0700562)100:0.140537,(COCLU:0.227695,AURPU:0.223254)100:0.0716766)100:0.0383786,(BOTFB:0.18145,(CRYPA:0.184852,(COLSU:0.14265,(GIBZA:0.125294,HYPJE:0.129008)100:0.0676147)100:0.0502162)100:0.0915914)100:0.0811949)100:0.111406,TUBMM:0.268191)100:0.166741)100:0.182849,(BATDE:0.318529,SPIPN:0.255513)100:0.160026)100:0.171142,(SALR5:0.333372,MONBE:0.3165)100:0.233678)84:0.0589805,CREFR:0.471587);</t>
  </si>
  <si>
    <t>(3_pac:0.1457556862,(((BOTFB:0.1625767623,((COLSU:0.1263257154,(HYPJE:0.1157424540,GIBZA:0.1116835110)100:0.0612287694)100:0.0451585211,CRYPA:0.1676277828)100:0.0834957103)100:0.0734041520,((AURPU:0.2027422362,COCLU:0.2052489471)100:0.0649664987,(((ASPAC:0.0838980235,EMENI:0.1001219386)100:0.0245499446,ASPGL:0.1002947709)100:0.0613142621,TALSN:0.1353464634)100:0.1269118592)100:0.0343525914)99:0.1022387950,(((BATDE:0.2960093905,SPIPN:0.2311545030)100:0.1462683394,((CREFR:0.4355532852,CAPOW:0.3710644018)89:0.0560488730,(MONBE:0.2942548775,SALRO:0.3090658000)100:0.2206520060)100:0.1631689064)100:0.1630156876,SCHPO:0.4307685964)98:0.1645164435)45:0.0149897627,TUBMM:0.2293865931);</t>
  </si>
  <si>
    <t>(MONBE:0.316331,((((YEAST:0.266241,((((TALSN:0.154578,(ASPGL:0.115041,(EMENI:0.115158,ASPAC:0.0968109)100:0.0282053)100:0.0701004)100:0.140435,(COCLU:0.227564,AURPU:0.223193)100:0.0717324)100:0.038238,(BOTFB:0.180988,(CRYPA:0.184824,(COLSU:0.142579,(GIBZA:0.125269,HYPJE:0.129023)100:0.0676397)100:0.0501927)100:0.091849)100:0.0807689)100:0.112435,TUBMM:0.264913)100:0.0773227)100:0.0998469,SCHPO:0.461006)100:0.171035,(BATDE:0.318619,SPIPN:0.255002)100:0.156445)100:0.173261,(CREFR:0.471804,CAPO3:0.401726)77:0.0586649)100:0.233671,SALR5:0.333288);</t>
  </si>
  <si>
    <t>(4_pac:0.1738779910,((CAPOW:0.3799162050,((MONBE:0.2977589377,SALRO:0.3119267080)100:0.2102244653,CREFR:0.4361736188)90:0.0571115259)100:0.1555007193,(BATDE:0.2901782536,SPIPN:0.2340951604)100:0.1448885117)100:0.1472146706,SCHPO:0.3865607517);</t>
  </si>
  <si>
    <t>(CREFR:0.466322,(SALR5:0.333918,MONBE:0.314435)100:0.219387,(((YEAST:0.227657,SCHPO:0.2171)100:0.350562,(BATDE:0.311879,SPIPN:0.257821)100:0.156608)100:0.163148,CAPO3:0.410706)77:0.0602566);</t>
  </si>
  <si>
    <t>(5_pac:0.2787530543,(((CREFR:0.4295137877,(SALRO:0.3094612987,MONBE:0.2946939499)100:0.2096838625)100:0.0609526946,CAPOW:0.3694966418)100:0.2568161037,SPIPN:0.2272236821)61:0.0082854739,BATDE:0.2740849874);</t>
  </si>
  <si>
    <t>(MONBE:0.314381,SALR5:0.333746,(CREFR:0.464384,(CAPO3:0.403219,(YEAST:0.248224,(BATDE:0.309707,SPIPN:0.255927)76:0.121793)100:0.152726)100:0.0658383)100:0.221591);</t>
  </si>
  <si>
    <t>(6_pac:0.1349650116,(MONBE:0.2921310182,SALRO:0.3106848015)49:0.1949776917,(CREFR:0.4122785682,CAPOW:0.3615677016)87:0.0125946486);</t>
  </si>
  <si>
    <t>(YEAST:0.231257,((MONBE:0.310761,SALR5:0.33548)100:0.220022,CAPO3:0.403802)100:0.387934,CREFR:0.0745248);</t>
  </si>
  <si>
    <t>(EMENI:0.0809089443,(((((((((SPIPN:0.1942093676,BATDE:0.2481006929)100:0.1361179521,((CAPO3:0.3341298167,CREFR:0.3888786637)99:0.0539199004,(SALR5:0.2711599648,MONBE:0.2593746733)100:0.2012021247)100:0.1381608544)100:0.1417958689,SCHPO:0.3638166574)100:0.0596863506,((((CANAW:0.1037221408,LODEL:0.1380654667)100:0.0671675266,(DEBHA:0.1215928159,CANTE:0.1858525859)96:0.0372010918)100:0.1345890960,CANGA:0.3054377942)96:0.0476191209,DEKBR:0.3165697679)100:0.1895128431)100:0.1223110428,TUBMM:0.2090509447)100:0.0871647228,(BOTFB:0.1334020923,(CRYPA:0.1387665361,((HYPJE:0.0983762497,GIBZA:0.0961402640)100:0.0499892777,COLSU:0.1054887831)100:0.0378268019)100:0.0699336357)100:0.0615922394)100:0.0281099727,(AURPU:0.1655005702,COCLU:0.1684081553)100:0.0552576503)100:0.1034644503,TALSN:0.1110863834)100:0.0515736253,ASPGL:0.0832834303)100:0.0202672679,ASPAC:0.0660548223);</t>
  </si>
  <si>
    <t>(TALSN:0.1285473372,((((((((CAPO3:0.3679110189,CREFR:0.4304762814)99:0.0564463393,(SALR5:0.3060569457,MONBE:0.2910927739)100:0.2194964172)100:0.1588479147,(SPIPN:0.2265351304,BATDE:0.2893986417)100:0.1467532235)100:0.1567237766,SCHPO:0.4194990199)100:0.0648032829,(((0_pac:0.0930151988,CANGA:0.1118814519)100:0.2600608308,((DEBHA:0.1409622766,CANTE:0.2174034359)100:0.0432167210,(LODEL:0.1665852587,CANAW:0.1242154285)100:0.0759242889)100:0.1622197001)77:0.0531568305,DEKBR:0.3668837570)100:0.2159871179)100:0.1434566733,TUBMM:0.2398567099)100:0.0979028344,((((HYPJE:0.1104888508,GIBZA:0.1066289877)100:0.0586587109,COLSU:0.1203327854)100:0.0431892728,CRYPA:0.1609293670)100:0.0798578927,BOTFB:0.1553695735)100:0.0712589903)100:0.0325772485,(COCLU:0.1971635561,AURPU:0.1939836654)100:0.0623037153)100:0.1218410499,(ASPGL:0.0950932126,(ASPacBIO:0.0791850380,EMENI:0.0948223754)100:0.0231335898)100:0.0587782586);</t>
  </si>
  <si>
    <t>(MONBE:0.31665,((CREFR:0.471109,CAPO3:0.403678)96:0.0593286,(((((((TALSN:0.154805,(ASPGL:0.115066,(EMENI:0.115181,ASPAC:0.0968429)100:0.0282058)100:0.0699938)100:0.140676,(COCLU:0.227696,AURPU:0.223437)100:0.0716837)100:0.0382424,(BOTFB:0.181882,(CRYPA:0.184955,(COLSU:0.142746,(GIBZA:0.125279,HYPJE:0.129037)100:0.067591)100:0.0501955)100:0.0914319)100:0.0818393)100:0.109546,TUBMM:0.272386)100:0.159414,(DEKBR:0.400337,((CANGA:0.121972,YEAST:0.14517)100:0.286188,((CANAW:0.144053,LODEL:0.193728)100:0.0854032,(DEBHA:0.162334,CANTE:0.241358)100:0.0485403)100:0.177771)100:0.0587944)100:0.23247)100:0.0696045,SCHPO:0.457482)100:0.167015,(BATDE:0.317597,SPIPN:0.256982)100:0.161072)100:0.170054)100:0.233513,SALR5:0.333371);</t>
  </si>
  <si>
    <t>(BOTFB:0.1366122331,(((((((SALR5:0.2720565579,MONBE:0.2648672652)100:0.2043869005,(CAPO3:0.3349688738,CREFR:0.3941942827)86:0.0528131097)100:0.1391846863,(BATDE:0.2550575916,SPIPN:0.1975083343)100:0.1358084426)100:0.1429955109,SCHPO:0.3705905074)100:0.0595051261,(((DEBHA:0.1296857294,(LODEL:0.1433803291,CANAW:0.1052182894)100:0.0828871190)56:0.0402180671,CANTE:0.1740444679)100:0.1472649415,DEKBR:0.3255005245)100:0.2011971066)100:0.1232382345,TUBMM:0.2123013402)100:0.0880016383,(((ASPGL:0.0856258625,(EMENI:0.0830576872,ASPAC:0.0679814236)100:0.0203818887)100:0.0526209577,TALSN:0.1135914923)100:0.1049047314,(COCLU:0.1723677591,AURPU:0.1700696167)100:0.0561621126)100:0.0280707668)100:0.0623380891,(((HYPJE:0.1001650863,GIBZA:0.0977063483)100:0.0509610108,COLSU:0.1067922965)100:0.0383532967,CRYPA:0.1404346990)100:0.0720187084);</t>
  </si>
  <si>
    <t>(CAPO3:0.3682583233,((((((1_pac:0.1410222298,((DEBHA:0.1408789739,CANTE:0.2188512148)99:0.0434936503,(LODEL:0.1678959050,CANAW:0.1248095514)100:0.0748067625)100:0.0862390825)100:0.0920214823,DEKBR:0.3675697800)100:0.2231643296,((((TALSN:0.1299369751,((EMENI:0.0957725951,ASPacBIO:0.0800124712)100:0.0236484637,ASPGL:0.0962052233)100:0.0590260266)100:0.1229513941,(COCLU:0.1985316189,AURPU:0.1954911137)100:0.0628368330)100:0.0328222988,(((COLSU:0.1216598099,(GIBZA:0.1074548994,HYPJE:0.1111857853)100:0.0591814366)100:0.0437021941,CRYPA:0.1617418651)100:0.0807609614,BOTFB:0.1565083865)100:0.0717632025)100:0.0986857600,TUBMM:0.2413189959)100:0.1423084272)100:0.0655269637,SCHPO:0.4205042222)100:0.1567031826,(SPIPN:0.2277805988,BATDE:0.2902612245)100:0.1473086687)100:0.1593853087,(SALR5:0.3064321273,MONBE:0.2908101261)100:0.2204363680)97:0.0563212896,CREFR:0.4318121684);</t>
  </si>
  <si>
    <t>(MONBE:0.31655,((((((YEAST:0.205441,((CANAW:0.143568,LODEL:0.194003)100:0.0836531,(DEBHA:0.161603,CANTE:0.24166)100:0.0487453)100:0.0922765)100:0.103475,DEKBR:0.398588)100:0.239029,((((TALSN:0.154801,(ASPGL:0.115073,(EMENI:0.11519,ASPAC:0.0968312)100:0.0282033)100:0.0699909)100:0.140602,(COCLU:0.22768,AURPU:0.223421)100:0.071732)100:0.0382414,(BOTFB:0.181627,(CRYPA:0.184949,(COLSU:0.142706,(GIBZA:0.125283,HYPJE:0.129029)100:0.0676129)100:0.0501947)100:0.0915995)100:0.0817167)100:0.110134,TUBMM:0.271419)100:0.157301)100:0.0696871,SCHPO:0.457466)100:0.167132,(BATDE:0.317536,SPIPN:0.256953)100:0.160738)100:0.170183,(CREFR:0.471099,CAPO3:0.403516)95:0.0591741)100:0.233612,SALR5:0.333462);</t>
  </si>
  <si>
    <t>(SALR5:0.2729645919,(((((((BOTFB:0.1371962156,(((GIBZA:0.0986186293,HYPJE:0.1008977150)100:0.0505409095,COLSU:0.1085839743)100:0.0396410695,CRYPA:0.1417804748)100:0.0702770146)100:0.0631969871,((COCLU:0.1735441910,AURPU:0.1711977007)100:0.0569771249,((ASPGL:0.0854875315,(EMENI:0.0832970746,ASPAC:0.0675699264)100:0.0206293290)100:0.0525307216,TALSN:0.1131975168)100:0.1056768230)100:0.0285630655)100:0.0887420335,TUBMM:0.2096157739)100:0.1208784025,DEKBR:0.4679412679)81:0.0551926136,SCHPO:0.3787887557)100:0.1427143683,(BATDE:0.2573402559,SPIPN:0.1962698434)100:0.1341281703)100:0.1418449129,(CAPO3:0.3401063621,CREFR:0.3960211624)97:0.0542449725)100:0.2062291160,MONBE:0.2670118825);</t>
  </si>
  <si>
    <t>(2_pac:0.1128196629,(((((MONBE:0.2937922258,SALR5:0.3079045034)100:0.2216103507,(CREFR:0.4351191827,CAPO3:0.3717061113)82:0.0557317548)100:0.1607701228,(BATDE:0.2942529062,SPIPN:0.2304384125)100:0.1478020589)100:0.1589612257,SCHPO:0.4260878335)100:0.0613445467,(((BOTFB:0.1608612712,(((GIBZA:0.1103725484,HYPJE:0.1145846333)100:0.0605314989,COLSU:0.1250851569)100:0.0446369175,CRYPA:0.1660618194)100:0.0823600243)100:0.0726719132,((((EMENI:0.0984944410,ASPacBIO:0.0828034378)100:0.0241134386,ASPGL:0.0990878583)100:0.0605118262,TALSN:0.1338705735)100:0.1257054575,(AURPU:0.2005378364,COCLU:0.2031111790)100:0.0642866758)100:0.0341323112)100:0.1005815625,TUBMM:0.2456860100)100:0.1396283474)100:0.2657660151,DEKBR:0.2741805600);</t>
  </si>
  <si>
    <t>(CAPO3:0.402476,((SALR5:0.333368,MONBE:0.316504)100:0.233718,((((YEAST:0.170708,DEKBR:0.329928)100:0.225169,SCHPO:0.43479)94:0.0739392,((((TALSN:0.154704,(ASPGL:0.115055,(EMENI:0.115146,ASPAC:0.0968428)100:0.0281914)100:0.070035)100:0.140531,(COCLU:0.227702,AURPU:0.223251)100:0.0716847)100:0.0383699,(BOTFB:0.181428,(CRYPA:0.184851,(COLSU:0.142652,(GIBZA:0.125297,HYPJE:0.129006)100:0.0676143)100:0.0502176)100:0.0916203)100:0.081187)100:0.111335,TUBMM:0.268267)100:0.166398)100:0.183238,(BATDE:0.318489,SPIPN:0.255536)100:0.160018)100:0.171155)84:0.058953,CREFR:0.471562);</t>
  </si>
  <si>
    <t>(SALR5:0.2823301911,((CREFR:0.4043531353,CAPO3:0.3481387057)94:0.0550604348,(((TUBMM:0.2154064896,((BOTFB:0.1431573092,(((HYPJE:0.1049737225,GIBZA:0.1013564987)100:0.0531093307,COLSU:0.1125019201)100:0.0413408148,CRYPA:0.1464332292)100:0.0739337955)100:0.0655897673,((((EMENI:0.0877867700,ASPAC:0.0711612202)100:0.0214469190,ASPGL:0.0892542995)100:0.0552571100,TALSN:0.1186775942)100:0.1106060088,(AURPU:0.1779733882,COCLU:0.1826189192)100:0.0584600063)100:0.0296604076)100:0.0929477705)100:0.1503386373,SCHPO:0.3923625075)100:0.1505046546,(BATDE:0.2647815853,SPIPN:0.2031938890)100:0.1351185893)100:0.1470112385)100:0.2108777784,MONBE:0.2746998096);</t>
  </si>
  <si>
    <t>(TALSN:0.1351481047,((((((((SALR5:0.3091699990,MONBE:0.2943139500)100:0.2205625457,(CAPO3:0.3706918732,CREFR:0.4354906887)89:0.0559996947)100:0.1631572689,(SPIPN:0.2309389944,BATDE:0.2958515659)100:0.1461934271)100:0.1630477960,SCHPO:0.4304045359)97:0.0620402667,3_pac:0.1670290878)100:0.1024981782,TUBMM:0.2441489705)100:0.1022195341,((CRYPA:0.1675226380,((GIBZA:0.1114629446,HYPJE:0.1157049032)100:0.0611860518,COLSU:0.1260772238)100:0.0451399398)100:0.0834132538,BOTFB:0.1623134949)100:0.0732746467)100:0.0343087310,(COCLU:0.2050331036,AURPU:0.2024291540)100:0.0647745396)100:0.1267841485,(ASPGL:0.1001226263,(ASPacBIO:0.0837659273,EMENI:0.0999302091)100:0.0245103288)100:0.0611760686);</t>
  </si>
  <si>
    <t>(YEAST:0.228343,((((SALR5:0.333274,MONBE:0.316332)100:0.233669,(CAPO3:0.401746,CREFR:0.471787)78:0.0586902)100:0.173216,(BATDE:0.318552,SPIPN:0.255069)100:0.156477)100:0.171304,SCHPO:0.460333)84:0.0681644,((((TALSN:0.154602,(ASPGL:0.115072,(EMENI:0.115149,ASPAC:0.096808)100:0.0281889)100:0.0700761)100:0.14044,(COCLU:0.22757,AURPU:0.223187)100:0.0717384)100:0.0382214,(BOTFB:0.180924,(CRYPA:0.184821,(COLSU:0.142578,(GIBZA:0.125275,HYPJE:0.129019)100:0.0676419)100:0.0502031)100:0.0919137)100:0.0807471)100:0.112207,TUBMM:0.265179)100:0.11002);</t>
  </si>
  <si>
    <t>(MONBE:0.2877940000,((CAPO3:0.3445819462,CREFR:0.3901030294)78:0.0548662410,(SCHPO:0.4777007335,(SPIPN:0.1965346925,BATDE:0.2579735202)100:0.1332379121)100:0.1395421081)100:0.2044814881,SALR5:0.2989086348);</t>
  </si>
  <si>
    <t>(4_pac:0.1545313164,((((MONBE:0.2980002186,SALR5:0.3122844141)100:0.2104326684,CREFR:0.4365597459)92:0.0572541498,CAPO3:0.3803875961)100:0.1555887204,(SPIPN:0.2343458775,BATDE:0.2904691418)100:0.1447905752)100:0.2215630260,SCHPO:0.3130221132);</t>
  </si>
  <si>
    <t>(SALR5:0.333903,MONBE:0.314454,(CREFR:0.466319,(CAPO3:0.410726,((YEAST:0.185053,SCHPO:0.2753)100:0.291613,(BATDE:0.3118,SPIPN:0.257901)100:0.156727)100:0.163182)77:0.0602897)100:0.219389);</t>
  </si>
  <si>
    <t>(SPIPN:0.2076233438,(((SALR5:0.3058209659,MONBE:0.2993573951)100:0.2101566012,CREFR:0.4153057106)87:0.0595642747,CAPO3:0.3532672650)100:0.2500973850,BATDE:0.2699693433);</t>
  </si>
  <si>
    <t>(SALR5:0.3098449702,((((SPIPN:0.2273725566,BATDE:0.2826917299)100:0.0656648524,5_pac:0.1755453388)100:0.1913591788,CAPO3:0.3699209749)100:0.0609502208,CREFR:0.4298835608)100:0.2099630479,MONBE:0.2947459436);</t>
  </si>
  <si>
    <t>(CREFR:0.464306,(MONBE:0.314369,SALR5:0.333773)100:0.221709,((YEAST:0.229301,(BATDE:0.309649,SPIPN:0.256013)100:0.0954916)100:0.178977,CAPO3:0.403341)100:0.0657837);</t>
  </si>
  <si>
    <t>(6_pac:0.1456620213,(SALR5:0.3108506181,MONBE:0.2925504993)100:0.0554719422,(CAPO3:0.3616747076,CREFR:0.4126514572)62:0.1519173494);</t>
  </si>
  <si>
    <t>(YEAST:0.222045,((MONBE:0.310706,SALR5:0.335517)100:0.219888,CAPO3:0.403794)100:0.244458,CREFR:0.218217);</t>
  </si>
  <si>
    <t>(YEAST:0.1142474380,(((((((SALR5:0.2707009020,MONBE:0.2592018183)100:0.2011391548,(CAPO3:0.3343951595,CREFR:0.3885683210)98:0.0538728030)100:0.1381967015,(SPIPN:0.1940618476,BATDE:0.2478763207)100:0.1357311499)100:0.1417431058,SCHPO:0.3632639318)100:0.0596370047,((((((ASPAC:0.0661237301,EMENI:0.0808661346)100:0.0203046883,ASPGL:0.0834246748)100:0.0516474342,TALSN:0.1110525625)100:0.1037612670,(COCLU:0.1684036230,AURPU:0.1658009954)100:0.0552671383)100:0.0281044488,((((GIBZA:0.0960214993,HYPJE:0.0982517046)100:0.0500016773,COLSU:0.1054846106)100:0.0379596513,CRYPA:0.1391573428)100:0.0698363737,BOTFB:0.1334848498)100:0.0616192033)100:0.0873548477,TUBMM:0.2088137679)100:0.1221900243)100:0.1889581916,DEKBR:0.3167342612)97:0.0475698405,((DEBHA:0.1214854125,CANTE:0.1855843998)96:0.0371103779,(LODEL:0.1378855568,CANAW:0.1035107824)100:0.0669109715)100:0.1345244343)100:0.1738187518,CANGA:0.1314497802);</t>
  </si>
  <si>
    <t>(MONBE:0.2908061738,(((((((0_pac:0.0813000712,CANGA:0.1073747184)100:0.2642192717,((CANAW:0.1237039275,LODEL:0.1662967041)100:0.0760149177,(CANTE:0.2167468340,DEBHA:0.1402603131)100:0.0431258937)100:0.1619899811)85:0.0531112400,DEKBR:0.3661916170)100:0.2157229293,((((TALSN:0.1279754097,((ASPacBIO:0.0789635386,EMENI:0.0943050091)100:0.0230413618,ASPGL:0.0949774470)100:0.0585415794)100:0.1217943535,(AURPU:0.1934763206,COCLU:0.1964637900)100:0.0621267351)100:0.0323249462,(((COLSU:0.1199824637,(HYPJE:0.1101511308,GIBZA:0.1060192440)100:0.0585763033)100:0.0429364568,CRYPA:0.1604462383)100:0.0797715714,BOTFB:0.1549525719)100:0.0710552408)100:0.0977277704,TUBMM:0.2391957376)100:0.1432999980)100:0.0645063765,SCHPO:0.4186594803)100:0.1565052841,(SPIPN:0.2261416607,BATDE:0.2889327570)100:0.1458505632)100:0.1586688282,(CREFR:0.4298306578,CAPO3:0.3669271059)99:0.0563191566)100:0.2191409610,SALR5:0.3053362234);</t>
  </si>
  <si>
    <t>(MONBE:0.316675,((CAPO3:0.403709,CREFR:0.471094)95:0.0593294,(((((((TALSN:0.154808,(ASPGL:0.115072,(EMENI:0.115185,ASPAC:0.0968339)100:0.0281993)100:0.0699893)100:0.140677,(COCLU:0.227702,AURPU:0.223428)100:0.0716801)100:0.0382453,(BOTFB:0.18189,(CRYPA:0.184954,(COLSU:0.142744,(GIBZA:0.125275,HYPJE:0.129043)100:0.0675948)100:0.0501934)100:0.091429)100:0.0818378)100:0.109553,TUBMM:0.272369)100:0.159475,(DEKBR:0.400404,((CANGA:0.124897,YEAST:0.131681)100:0.28416,((CANAW:0.143861,LODEL:0.193858)100:0.0851166,(DEBHA:0.162302,CANTE:0.241405)100:0.0488434)100:0.176498)100:0.0599893)100:0.232542)100:0.0695815,SCHPO:0.457471)100:0.167016,(BATDE:0.317636,SPIPN:0.256943)100:0.161063)100:0.170062)100:0.233496,SALR5:0.333345);</t>
  </si>
  <si>
    <t>(LODEL:0.193901,((((((((SALR5:0.333358,MONBE:0.316703)100:0.233467,(CAPO3:0.403724,CREFR:0.471036)96:0.0593683)100:0.17008,(BATDE:0.317632,SPIPN:0.257007)100:0.161082)100:0.166741,SCHPO:0.457685)100:0.0695135,((((TALSN:0.154817,(ASPGL:0.11505,(EMENI:0.115171,ASPAC:0.0968482)100:0.0282227)100:0.0699905)100:0.140649,(COCLU:0.227715,AURPU:0.223432)100:0.0717011)100:0.0382056,(BOTFB:0.181921,(CRYPA:0.184991,(COLSU:0.142727,(GIBZA:0.125272,HYPJE:0.129047)100:0.0676061)100:0.0501727)100:0.0914092)100:0.081924)100:0.109453,TUBMM:0.272626)100:0.160154)100:0.231223,DEKBR:0.40176)100:0.0595649,(YEAST:0.182793,CANGA:0.197416)100:0.257116)100:0.181531,(DEBHA:0.162354,CANTE:0.241445)100:0.0485062)100:0.0858933,CANAW:0.144062);</t>
  </si>
  <si>
    <t>(EMENI:0.0830516776,((((((((YEAST:0.2148658633,((DEBHA:0.1295892036,(LODEL:0.1433965469,CANAW:0.1050149330)100:0.0826194397)52:0.0400672056,CANTE:0.1738828703)100:0.1129176661)85:0.0352632266,DEKBR:0.3253634702)100:0.2007586254,((((CAPO3:0.3348300482,CREFR:0.3941350450)89:0.0528658989,(SALR5:0.2717062628,MONBE:0.2646131563)100:0.2043574960)100:0.1391863291,(BATDE:0.2548640876,SPIPN:0.1974843315)100:0.1355512307)100:0.1430085726,SCHPO:0.3700861188)100:0.0594786179)100:0.1232094773,TUBMM:0.2121448299)100:0.0882202844,((((HYPJE:0.1001213120,GIBZA:0.0975680477)100:0.0510559322,COLSU:0.1068171248)100:0.0385085307,CRYPA:0.1407807190)100:0.0719550545,BOTFB:0.1367134811)100:0.0623945545)100:0.0280527522,(AURPU:0.1704407775,COCLU:0.1724001859)100:0.0561749404)100:0.1052935604,TALSN:0.1136346727)100:0.0526846303,ASPGL:0.0857614241)100:0.0204301401,ASPAC:0.0680258906);</t>
  </si>
  <si>
    <t>(1_pac:0.1307279246,((((((MONBE:0.2915352180,SALR5:0.3062257505)100:0.2205481095,(CAPO3:0.3680404682,CREFR:0.4315288721)98:0.0564834696)100:0.1597695271,(SPIPN:0.2275324107,BATDE:0.2900569655)100:0.1471074283)100:0.1566070601,SCHPO:0.4207893514)100:0.0652500196,((((AURPU:0.1953609426,COCLU:0.1981818267)100:0.0626631754,(((ASPacBIO:0.0796826965,EMENI:0.0955185114)100:0.0235390032,ASPGL:0.0960426017)100:0.0589540023,TALSN:0.1296342477)100:0.1229757807)100:0.0327088521,((((HYPJE:0.1109622214,GIBZA:0.1070535960)100:0.0591563554,COLSU:0.1212872154)100:0.0437154980,CRYPA:0.1616354360)100:0.0807583530,BOTFB:0.1560579302)100:0.0717915233)100:0.0986373120,TUBMM:0.2411822254)100:0.1422005206)100:0.2232401572,DEKBR:0.3672116372)100:0.0878247249,((CANTE:0.2186561212,DEBHA:0.1406029325)98:0.0433233457,(LODEL:0.1677531949,CANAW:0.1247640052)100:0.0749457366)100:0.0911219790);</t>
  </si>
  <si>
    <t>(CAPO3:0.40355,((((((YEAST:0.203406,((CANAW:0.143056,LODEL:0.194297)100:0.0829038,(DEBHA:0.161389,CANTE:0.241896)100:0.0497081)100:0.0851506)100:0.112167,DEKBR:0.398524)100:0.238986,((((TALSN:0.154819,(ASPGL:0.115072,(EMENI:0.115193,ASPAC:0.0968255)100:0.0281997)100:0.0699678)100:0.140605,(COCLU:0.227668,AURPU:0.223428)100:0.0717257)100:0.0382379,(BOTFB:0.181624,(CRYPA:0.184953,(COLSU:0.142715,(GIBZA:0.125283,HYPJE:0.12903)100:0.067609)100:0.0501895)100:0.0916122)100:0.0817254)100:0.110066,TUBMM:0.271502)100:0.1574)100:0.0696877,SCHPO:0.457572)100:0.167017,(BATDE:0.317563,SPIPN:0.256939)100:0.160773)100:0.170141,(MONBE:0.316584,SALR5:0.333437)100:0.233617)94:0.059157,CREFR:0.470997);</t>
  </si>
  <si>
    <t>(YEAST:0.2256255542,(((((SALR5:0.2727561998,MONBE:0.2666546051)100:0.2061865929,(CREFR:0.3952145782,CAPO3:0.3399940470)96:0.0541639617)100:0.1416108311,(SPIPN:0.1962143853,BATDE:0.2570421556)100:0.1337430081)100:0.1422932269,SCHPO:0.3784165884)87:0.0552226096,((((TALSN:0.1130202373,((EMENI:0.0830897943,ASPAC:0.0675733531)100:0.0205592671,ASPGL:0.0854354620)100:0.0525038536)100:0.1055849117,(COCLU:0.1734848838,AURPU:0.1709157412)100:0.0569133640)100:0.0284756810,((CRYPA:0.1416879076,(COLSU:0.1085170933,(HYPJE:0.1010107416,GIBZA:0.0987323846)100:0.0505458181)100:0.0394612621)100:0.0703627639,BOTFB:0.1370178961)100:0.0631851305)100:0.0887574257,TUBMM:0.2092801418)100:0.1208774952)100:0.1869599473,DEKBR:0.2812878569);</t>
  </si>
  <si>
    <t>(MONBE:0.2934985165,(((((2_pac:0.1166424909,DEKBR:0.2649999114)100:0.2743478129,(((BOTFB:0.1605431746,(((GIBZA:0.1102611508,HYPJE:0.1143596043)100:0.0604795757,COLSU:0.1248543315)100:0.0445548840,CRYPA:0.1657221268)100:0.0822340873)100:0.0726078878,((((EMENI:0.0983657607,ASPacBIO:0.0827173680)100:0.0241122609,ASPGL:0.0989147525)100:0.0605096097,TALSN:0.1336464197)100:0.1255026580,(AURPU:0.2002061950,COCLU:0.2028401861)100:0.0642273871)100:0.0340164110)100:0.1005085457,TUBMM:0.2453918625)100:0.1394686328)98:0.0613809922,SCHPO:0.4259556063)100:0.1590134651,(BATDE:0.2941862847,SPIPN:0.2302100368)100:0.1475923227)100:0.1605627700,(CREFR:0.4351905130,CAPO3:0.3715644396)88:0.0558749091)100:0.2216919823,SALR5:0.3077808015);</t>
  </si>
  <si>
    <t>(SALR5:0.333354,MONBE:0.316543,(((((YEAST:0.163522,DEKBR:0.309818)100:0.245411,SCHPO:0.435134)91:0.0737853,((((TALSN:0.154711,(ASPGL:0.11504,(EMENI:0.115157,ASPAC:0.0968348)100:0.0281959)100:0.0700278)100:0.14055,(COCLU:0.227672,AURPU:0.223267)100:0.0716713)100:0.0383849,(BOTFB:0.181424,(CRYPA:0.184852,(COLSU:0.142645,(GIBZA:0.125297,HYPJE:0.129005)100:0.0676191)100:0.0502203)100:0.0916224)100:0.0811984)100:0.111278,TUBMM:0.268309)100:0.166138)100:0.183515,(BATDE:0.318503,SPIPN:0.255531)100:0.159955)100:0.17116,(CREFR:0.471473,CAPO3:0.402463)89:0.0589516)100:0.233751);</t>
  </si>
  <si>
    <t>(CAPO3:0.3480094597,((((YEAST:0.3409009377,(TUBMM:0.2151006432,((BOTFB:0.1429132776,(((HYPJE:0.1051153747,GIBZA:0.1013468526)100:0.0531428141,COLSU:0.1125073126)100:0.0411488144,CRYPA:0.1464792331)100:0.0739810744)100:0.0656394244,((((EMENI:0.0874961772,ASPAC:0.0711447478)100:0.0214001867,ASPGL:0.0891704425)100:0.0552694486,TALSN:0.1185429012)100:0.1104767352,(COCLU:0.1825276485,AURPU:0.1778804181)100:0.0583725859)100:0.0295839074)100:0.0929144959)100:0.0989110393)99:0.0522045732,SCHPO:0.3915871708)100:0.1497683180,(BATDE:0.2645111802,SPIPN:0.2032529372)100:0.1347851656)100:0.1468271630,(MONBE:0.2745120829,SALR5:0.2819195410)100:0.2109063193)96:0.0550519291,CREFR:0.4037280456);</t>
  </si>
  <si>
    <t>(MONBE:0.2940791940,((((3_pac:0.1676802637,(TUBMM:0.2438239200,(((CRYPA:0.1672005184,((HYPJE:0.1154697088,GIBZA:0.1112949119)100:0.0611239918,COLSU:0.1258211928)100:0.0450439307)100:0.0832908955,BOTFB:0.1619364363)100:0.0732178594,((AURPU:0.2021756185,COCLU:0.2046254647)100:0.0648297465,((ASPGL:0.0999360944,(EMENI:0.0997719175,ASPacBIO:0.0835965738)100:0.0244274629)100:0.0611712592,TALSN:0.1347998809)100:0.1266231795)100:0.0342507501)100:0.1021220228)100:0.0905473887)86:0.0740478780,SCHPO:0.4296186808)100:0.1629787368,(BATDE:0.2957865567,SPIPN:0.2308246579)100:0.1459527265)100:0.1632033465,(CREFR:0.4354050719,CAPO3:0.3706963908)87:0.0559927518)100:0.2204770643,SALR5:0.3087843056);</t>
  </si>
  <si>
    <t>(CREFR:0.471711,((SALR5:0.333259,MONBE:0.316379)100:0.233724,(((YEAST:0.227683,((((TALSN:0.154624,(ASPGL:0.115049,(EMENI:0.115165,ASPAC:0.0967988)100:0.0281948)100:0.0700571)100:0.140432,(COCLU:0.227553,AURPU:0.223187)100:0.071738)100:0.0382709,(BOTFB:0.180905,(CRYPA:0.184824,(COLSU:0.142578,(GIBZA:0.125272,HYPJE:0.129022)100:0.0676407)100:0.0501982)100:0.0919348)100:0.0807483)100:0.112166,TUBMM:0.265107)100:0.109173)100:0.0695621,SCHPO:0.460173)100:0.171344,(BATDE:0.318524,SPIPN:0.2551)100:0.156401)100:0.173218)76:0.0586661,CAPO3:0.401723);</t>
  </si>
  <si>
    <t>(YEAST:0.3454878724,(((MONBE:0.2881392053,SALR5:0.2986038257)100:0.2044321187,(CAPO3:0.3446026544,CREFR:0.3897579164)82:0.0549986250)100:0.1388992805,(SPIPN:0.1967088408,BATDE:0.2576143204)100:0.1328375456)100:0.1443402168,SCHPO:0.3335436791);</t>
  </si>
  <si>
    <t>(MONBE:0.2979265786,((((4_pac:0.1393297909,SCHPO:0.2633451362)100:0.2708152238,(SPIPN:0.2341361018,BATDE:0.2902727669)100:0.1447911470)100:0.1555501455,CAPO3:0.3797580295)88:0.0569938993,CREFR:0.4361516385)100:0.2099359375,SALR5:0.3121898559);</t>
  </si>
  <si>
    <t>(CAPO3:0.410888,((SALR5:0.333775,MONBE:0.314532)100:0.219413,CREFR:0.466153)75:0.0601794,((YEAST:0.187388,SCHPO:0.297165)100:0.270049,(BATDE:0.311708,SPIPN:0.258073)100:0.156764)100:0.163082);</t>
  </si>
  <si>
    <t>(YEAST:0.4215751788,(SPIPN:0.2074785856,BATDE:0.2698046761)100:0.1236775893,(((SALR5:0.3055598529,MONBE:0.2995770476)100:0.2100206604,CREFR:0.4148478294)83:0.0592714943,CAPO3:0.3536484368)100:0.1267013424);</t>
  </si>
  <si>
    <t>(5_pac:0.1568305202,(((MONBE:0.2945115613,SALR5:0.3097177848)100:0.2098297913,CREFR:0.4293089942)100:0.0610664581,CAPO3:0.3694863959)100:0.1478955677,(BATDE:0.2824166787,SPIPN:0.2272789203)99:0.1087579073);</t>
  </si>
  <si>
    <t>(CREFR:0.464199,((YEAST:0.226903,(BATDE:0.30927,SPIPN:0.256515)100:0.099142)100:0.175518,CAPO3:0.40359)100:0.0655594,(MONBE:0.314504,SALR5:0.333527)100:0.221627);</t>
  </si>
  <si>
    <t>(CREFR:0.2566132052,CAPO3:0.2726473059,((SALR5:0.2031142500,MONBE:0.1913348775)100:0.1150437763,YEAST:0.4846716077)62:0.0541585788);</t>
  </si>
  <si>
    <t>(6_pac:0.1758931490,((MONBE:0.2922880439,SALR5:0.3107996104)100:0.2076311314,CAPO3:0.3616009835)100:0.1058237125,CREFR:0.3066609786);</t>
  </si>
  <si>
    <t>(YEAST:0.224376,((MONBE:0.310894,SALR5:0.335145)100:0.219615,CAPO3:0.40416)100:0.156745,CREFR:0.305882);</t>
  </si>
  <si>
    <t>(LODEL:0.1387748766,((((((((CAPO3:0.3339947700,CREFR:0.3886619007)97:0.0536172538,(SALR5:0.2718654570,MONBE:0.2596857568)100:0.2017361378)100:0.1383415850,(SPIPN:0.1952717156,BATDE:0.2486839808)100:0.1362047130)100:0.1425751757,SCHPO:0.3648582111)100:0.0598271252,(((BOTFB:0.1343552563,((COLSU:0.1059526961,(GIBZA:0.0960518648,HYPJE:0.0982397457)100:0.0503438497)100:0.0382272072,CRYPA:0.1396305867)100:0.0701557992)100:0.0614353439,(((ASPGL:0.0838577750,(EMENI:0.0815288381,ASPAC:0.0665882905)100:0.0203862569)100:0.0519211647,TALSN:0.1124855147)100:0.1043769823,(AURPU:0.1664786210,COCLU:0.1688022956)100:0.0552323712)100:0.0282908467)100:0.0872746227,TUBMM:0.2093360559)100:0.1230354067)100:0.1890787798,DEKBR:0.3163004131)99:0.0481848824,(YEAST:0.1200029584,CANGA:0.1272648039)100:0.1870507447)100:0.1360456115,(CANTE:0.1864190929,DEBHA:0.1215529536)97:0.0374374694)100:0.0674304611,CANAW:0.1035067415);</t>
  </si>
  <si>
    <t>(0_pac:0.0759721956,(((((((MONBE:0.2903520661,SALR5:0.3055614282)100:0.2183538407,(CREFR:0.4284740304,CAPO3:0.3658375288)99:0.0564917256)100:0.1583064465,(SPIPN:0.2249017835,BATDE:0.2877491001)100:0.1457670238)100:0.1563272280,SCHPO:0.4170004875)100:0.0646068628,((((TALSN:0.1271031158,((ASPacBIO:0.0784004076,EMENI:0.0939581094)100:0.0227859918,ASPGL:0.0943417846)100:0.0580207024)100:0.1211763024,(AURPU:0.1926716234,COCLU:0.1954698360)100:0.0618486300)100:0.0323929237,(((COLSU:0.1193153827,(HYPJE:0.1095043612,GIBZA:0.1056838829)100:0.0582158610)100:0.0428612585,CRYPA:0.1600035611)100:0.0794424017,BOTFB:0.1537776008)100:0.0706958215)100:0.0974381033,TUBMM:0.2377184309)100:0.1426022292)100:0.2153897460,DEKBR:0.3656678892)95:0.0535847414,((CANAW:0.1229066218,LODEL:0.1655283888)100:0.0755780437,(CANTE:0.2159690583,DEBHA:0.1396663525)100:0.0430722061)100:0.1608845963)100:0.2593146495,CANGA:0.1123174992);</t>
  </si>
  <si>
    <t>(CAPO3:0.40371,((MONBE:0.316661,SALR5:0.33336)100:0.233542,(((((((TALSN:0.154808,(ASPGL:0.115063,(EMENI:0.115183,ASPAC:0.096838)100:0.0282054)100:0.0699905)100:0.140687,(COCLU:0.227707,AURPU:0.223426)100:0.0716799)100:0.0382315,(BOTFB:0.181887,(CRYPA:0.184969,(COLSU:0.142746,(GIBZA:0.125278,HYPJE:0.129038)100:0.06759)100:0.0501839)100:0.0914209)100:0.0818449)100:0.109621,TUBMM:0.272329)100:0.159353,(DEKBR:0.400537,((CANGA:0.13242,YEAST:0.115708)100:0.278105,((CANAW:0.143568,LODEL:0.194077)100:0.0848746,(DEBHA:0.162384,CANTE:0.241452)100:0.0490497)100:0.17549)100:0.0611125)100:0.232667)100:0.0696409,SCHPO:0.457478)100:0.167005,(BATDE:0.31762,SPIPN:0.256967)100:0.161034)100:0.170071)96:0.0593138,CREFR:0.471082);</t>
  </si>
  <si>
    <t>(SCHPO:0.3707744914,(((((LODEL:0.1419351499,CANAW:0.1055579963)100:0.0675227598,(DEBHA:0.1264591036,CANTE:0.1936328834)71:0.0378505959)100:0.1241062600,YEAST:0.2719298351)93:0.0409294182,DEKBR:0.3253180611)100:0.1989140817,(((BOTFB:0.1377218399,(((HYPJE:0.1005632585,GIBZA:0.0978920999)100:0.0512145760,COLSU:0.1076566500)100:0.0388717577,CRYPA:0.1419550249)100:0.0719840270)100:0.0624337243,((((ASPAC:0.0684609923,EMENI:0.0838359611)100:0.0207420152,ASPGL:0.0861851574)100:0.0528137517,TALSN:0.1147277417)100:0.1056301963,(COCLU:0.1723794567,AURPU:0.1708878696)100:0.0562947596)100:0.0282202606)100:0.0880508511,TUBMM:0.2129470710)100:0.1241523631)100:0.0595678662,(((SALR5:0.2730928857,MONBE:0.2659999842)100:0.2045252024,(CREFR:0.3935140738,CAPO3:0.3347227721)90:0.0527585279)100:0.1388866680,(SPIPN:0.1983782883,BATDE:0.2557647306)100:0.1358708221)100:0.1433221476);</t>
  </si>
  <si>
    <t>(1_pac:0.1247276245,((((((MONBE:0.2910099180,SALR5:0.3059559304)100:0.2201502882,(CAPO3:0.3669698025,CREFR:0.4291687407)99:0.0564230863)100:0.1592416091,(SPIPN:0.2267037446,BATDE:0.2896037373)100:0.1468570319)100:0.1564355800,SCHPO:0.4192522371)100:0.0654427267,((((AURPU:0.1945741541,COCLU:0.1973790528)100:0.0625831687,(((ASPacBIO:0.0792980317,EMENI:0.0950882143)100:0.0233843059,ASPGL:0.0956321730)100:0.0585875700,TALSN:0.1288479875)100:0.1226007909)100:0.0325858949,((((HYPJE:0.1106027702,GIBZA:0.1066023465)100:0.0589789624,COLSU:0.1207974561)100:0.0434359485,CRYPA:0.1609012800)100:0.0803849114,BOTFB:0.1555486881)100:0.0715206332)100:0.0983955746,TUBMM:0.2405693904)100:0.1418289691)100:0.2228569198,DEKBR:0.3665396620)100:0.0891804926,((CANTE:0.2181304423,DEBHA:0.1402656951)100:0.0437059939,(LODEL:0.1675375397,CANAW:0.1241403526)100:0.0744752506)100:0.0904956400);</t>
  </si>
  <si>
    <t>(YEAST:0.190943,((((((CREFR:0.470984,CAPO3:0.403558)94:0.0591195,(SALR5:0.333417,MONBE:0.316615)100:0.233681)100:0.17013,(BATDE:0.317496,SPIPN:0.256991)100:0.160755)100:0.167097,SCHPO:0.457451)100:0.069814,((((TALSN:0.154805,(ASPGL:0.115067,(EMENI:0.115194,ASPAC:0.0968242)100:0.0282074)100:0.0699846)100:0.140597,(COCLU:0.22767,AURPU:0.223424)100:0.0717445)100:0.0382449,(BOTFB:0.181618,(CRYPA:0.184952,(COLSU:0.142713,(GIBZA:0.125287,HYPJE:0.129025)100:0.0676066)100:0.0501951)100:0.0916017)100:0.0817131)100:0.110108,TUBMM:0.271473)100:0.15722)100:0.239131,DEKBR:0.398176)100:0.107359,((CANAW:0.142467,LODEL:0.194817)100:0.0822901,(DEBHA:0.161438,CANTE:0.242017)100:0.0504401)100:0.0923354);</t>
  </si>
  <si>
    <t>(SALR5:0.2724975652,(((((((BOTFB:0.1370638124,(CRYPA:0.1411450752,((GIBZA:0.0985398297,HYPJE:0.1009718160)100:0.0507469164,COLSU:0.1083544341)100:0.0394909275)100:0.0701794843)100:0.0626167279,((TALSN:0.1138771845,(ASPGL:0.0862483689,(ASPAC:0.0685281734,EMENI:0.0838992786)100:0.0208460537)100:0.0530686147)100:0.1060647678,(AURPU:0.1709573632,COCLU:0.1734682588)100:0.0567341898)100:0.0285093774)100:0.0889160520,TUBMM:0.2096443602)100:0.1215343679,(DEKBR:0.2981991863,YEAST:0.2648787484)100:0.1802211591)100:0.0562914739,SCHPO:0.3785502139)100:0.1433614714,(SPIPN:0.1973101610,BATDE:0.2583013222)100:0.1336099555)100:0.1407827092,(CREFR:0.3951546139,CAPO3:0.3390966018)96:0.0535911114)100:0.2062436157,MONBE:0.2661532895);</t>
  </si>
  <si>
    <t>(SPIPN:0.2299730648,(((SALR5:0.3076006667,MONBE:0.2935955359)100:0.2216239205,(CAPO3:0.3713682946,CREFR:0.4349307713)81:0.0557162584)100:0.1602969185,((((((TALSN:0.1335214448,((EMENI:0.0981730344,ASPacBIO:0.0825876367)100:0.0240745778,ASPGL:0.0988200838)100:0.0603960201)100:0.1253951749,(COCLU:0.2023724163,AURPU:0.1999568260)100:0.0641296316)100:0.0339679149,(BOTFB:0.1600723386,(((HYPJE:0.1141775799,GIBZA:0.1101088502)100:0.0603318183,COLSU:0.1246382222)100:0.0445425845,CRYPA:0.1654907696)100:0.0821174118)100:0.0725583103)100:0.1003364307,TUBMM:0.2451244801)100:0.1394200102,(2_pac:0.0917901710,DEKBR:0.2943598960)100:0.2446906587)99:0.0613363757,SCHPO:0.4256716619)100:0.1590394449)100:0.1476096212,BATDE:0.2938391894);</t>
  </si>
  <si>
    <t>(YEAST:0.151916,(((((SALR5:0.333326,MONBE:0.316572)100:0.233764,(CAPO3:0.402482,CREFR:0.471452)88:0.0589086)100:0.171119,(BATDE:0.318429,SPIPN:0.255583)100:0.160095)100:0.184056,((((TALSN:0.15471,(ASPGL:0.115056,(EMENI:0.115149,ASPAC:0.096839)100:0.028188)100:0.0700332)100:0.14055,(COCLU:0.227673,AURPU:0.223269)100:0.0716793)100:0.0383735,(BOTFB:0.181425,(CRYPA:0.184856,(COLSU:0.142639,(GIBZA:0.125301,HYPJE:0.129006)100:0.0676251)100:0.0502211)100:0.0916278)100:0.0811855)100:0.111236,TUBMM:0.268342)100:0.165594)71:0.0732368,SCHPO:0.436096)100:0.238842,DEKBR:0.317057);</t>
  </si>
  <si>
    <t>(BOTFB:0.1438173545,(((COCLU:0.1828847018,AURPU:0.1783409385)100:0.0583567744,(((EMENI:0.0884655432,ASPAC:0.0720888539)100:0.0218810729,ASPGL:0.0897231644)100:0.0556874057,TALSN:0.1193944735)100:0.1110413830)100:0.0298376634,(TUBMM:0.2157793639,(((((MONBE:0.2747892677,SALR5:0.2825687020)100:0.2112825355,(CAPO3:0.3479752622,CREFR:0.4040001591)97:0.0547923556)100:0.1457794167,(BATDE:0.2653064578,SPIPN:0.2043008614)100:0.1355715767)100:0.1495298404,SCHPO:0.3907530820)80:0.0508011402,YEAST:0.4099800081)100:0.1093296287)100:0.0927906794)100:0.0651080691,(((HYPJE:0.1052748668,GIBZA:0.1015343189)100:0.0533732603,COLSU:0.1127858185)100:0.0411567846,CRYPA:0.1466846523)100:0.0739124664);</t>
  </si>
  <si>
    <t>(TALSN:0.1347920486,(((((((CAPO3:0.3709647034,CREFR:0.4356383776)87:0.0559821387,(SALR5:0.3089389026,MONBE:0.2943332998)100:0.2205561955)100:0.1628563371,(SPIPN:0.2308673526,BATDE:0.2955985801)100:0.1461187344)100:0.1637100892,(3_pac:0.1326384719,SCHPO:0.3554630794)59:0.0759378014)100:0.1633781118,TUBMM:0.2438603375)100:0.1020382897,((CRYPA:0.1670251860,((GIBZA:0.1112527832,HYPJE:0.1154058297)100:0.0610537557,COLSU:0.1258525255)100:0.0449728161)100:0.0832962423,BOTFB:0.1617865467)100:0.0732277703)100:0.0341779512,(COCLU:0.2044943389,AURPU:0.2020513995)100:0.0648181638)100:0.1264769537,(ASPGL:0.0999132782,(ASPacBIO:0.0836322043,EMENI:0.0997198724)100:0.0244718941)100:0.0611757317);</t>
  </si>
  <si>
    <t>(MONBE:0.316357,((((YEAST:0.214991,((((TALSN:0.154615,(ASPGL:0.115066,(EMENI:0.11516,ASPAC:0.0967946)100:0.0281881)100:0.0700756)100:0.140434,(COCLU:0.227561,AURPU:0.223186)100:0.0717525)100:0.0382171,(BOTFB:0.180916,(CRYPA:0.184832,(COLSU:0.14257,(GIBZA:0.125281,HYPJE:0.129016)100:0.0676489)100:0.0502023)100:0.0919235)100:0.0807693)100:0.112042,TUBMM:0.265328)100:0.105121)100:0.074822,SCHPO:0.459463)100:0.171625,(BATDE:0.318441,SPIPN:0.255164)100:0.156492)100:0.173207,(CAPO3:0.401788,CREFR:0.471591)77:0.0585695)100:0.233792,SALR5:0.333292);</t>
  </si>
  <si>
    <t>(SALR5:0.2589124419037486,(((((((TALSN:0.1201347205383104,(ASPGL:0.08936444767313599,(EMENI:0.08945300192706485,ASPAC:0.0752115359160518)100:0.021917799280753027)100:0.05444797142400832)100:0.10914622513412083,(COCLU:0.1768210949282959,AURPU:0.17348166740513662)100:0.05572315268058385)100:0.029679968033467903,(BOTFB:0.1410086671310845,(CRYPA:0.14364276778961746,(COLSU:0.11077438053968999,(GIBZA:0.0973164643176071,HYPJE:0.10023254036365035)100:0.05255205591905953)100:0.038968843195584336)100:0.07110448283383554)100:0.0631929370369933)100:0.08658042621628491,TUBMM:0.2085802236290092)100:0.12853416920263264,(YEAST:0.42908497666207,SCHPO:0.33900199666538855)97:0.0591673694042256)100:0.14359382991244624,(BATDE:0.24743612131124917,SPIPN:0.19867690623129866)100:0.12351454122992846)100:0.13380470089480187,(CAPO3:0.3126578829132547,CREFR:0.3663613771708997)88:0.04591273957032854)100:0.18143601442471116,MONBE:0.2458607877413569):0.0;</t>
  </si>
  <si>
    <t>(YEAST:0.4007114048,(((MONBE:0.2850049111,SALR5:0.2946698858)100:0.2053976664,(CAPO3:0.3404309841,CREFR:0.3891841172)97:0.0558651634)100:0.1359617927,(SPIPN:0.1948961700,BATDE:0.2534421426)100:0.1327727634)100:0.1543395908,SCHPO:0.3327920808);</t>
  </si>
  <si>
    <t>(4_pac:0.1387700228,((((MONBE:0.2974460978,SALR5:0.3115766975)100:0.2103195302,CREFR:0.4359596664)90:0.0571657126,CAPO3:0.3797613264)100:0.1556755823,(SPIPN:0.2341019428,BATDE:0.2899528810)100:0.1447325635)100:0.2563898875,SCHPO:0.2777548486);</t>
  </si>
  <si>
    <t>(MONBE:0.314583,((((YEAST:0.162328,SCHPO:0.309195)100:0.258264,(BATDE:0.311652,SPIPN:0.258111)100:0.156474)100:0.163452,CAPO3:0.410919)76:0.0601511,CREFR:0.46607)100:0.219523,SALR5:0.33369);</t>
  </si>
  <si>
    <t>(SALR5:0.3037354340,(((SPIPN:0.2072047071,BATDE:0.2670538208)100:0.1334150584,YEAST:0.5067409052)100:0.1222686871,(CREFR:0.4137280740,CAPO3:0.3492881318)72:0.0574245787)100:0.2141718527,MONBE:0.2989646505);</t>
  </si>
  <si>
    <t>(MONBE:0.2945619465,(((5_pac:0.1670709379,(BATDE:0.2823622178,SPIPN:0.2270453203)100:0.0639079849)100:0.1931261374,CAPO3:0.3693763457)100:0.0610534477,CREFR:0.4292921712)100:0.2099860812,SALR5:0.3093899429);</t>
  </si>
  <si>
    <t>(CREFR:0.464086,(SALR5:0.333488,MONBE:0.314554)100:0.221707,((YEAST:0.212066,(BATDE:0.309104,SPIPN:0.256623)100:0.0837342)100:0.191251,CAPO3:0.403604)100:0.0655337);</t>
  </si>
  <si>
    <t>(CREFR:0.3329661139,CAPO3:0.2953132080,((SALR5:0.2347567609,MONBE:0.2277272149)100:0.1657298405,YEAST:0.5480643021)100:0.0603188580);</t>
  </si>
  <si>
    <t>(6_pac:0.1667071108,((SALR5:0.3109846089,MONBE:0.2924333307)100:0.2077767465,CAPO3:0.3614123964)100:0.1071791254,CREFR:0.3057088214);</t>
  </si>
  <si>
    <t>(MONBE:0.310884,SALR5:0.335068,(CAPO3:0.4042,(CREFR:0.335227,YEAST:0.194354)100:0.127159)100:0.21986);</t>
  </si>
  <si>
    <t>(CHLVA:0.2690288346,((((((((LOTJA:0.0571678611,MEDTR:0.0668135695)100:0.0750627677,((((ARAAL:0.0381248289,(ARATH:0.0148116304,ARALY:0.0106024010)100:0.0226046741)64:0.0083483029,(BRARP:0.0046075987,(BRAOL:0.0045394743,BRANA:0.0017914814)62:0.0020038749)100:0.0311025070)100:0.1349656656,(GOSHI:0.0460851100,THECC:0.0342218451)100:0.0417568718)60:0.0143190867,(POPTR:0.0724458897,MANES:0.0586610330)100:0.0267746012)60:0.0137804875)100:0.0155889797,VITVI:0.0776255254)100:0.0185225682,(SOLLC:0.0098761537,SOLTU:0.0085779730)100:0.1148309889)100:0.0472041311,(((((((AEGTA:0.0121737151,TRIUA:0.0163478346)100:0.0036980837,WHEAT:0.0011218649)100:0.0079469078,HORVD:0.0133019515)100:0.0291439004,BRADI:0.0302333311)100:0.0329093820,(((ORYRU:0.0021756980,ORYNI:0.0017067789)100:0.0027062328,ORYLO:0.0123958470)100:0.0062351761,ORYPU:0.0094228784)100:0.0404905245)100:0.0099218570,((SETIT:0.0235397962,(SORBI:0.0142437899,MAIZE:0.0221420954)100:0.0180868537)100:0.0148358069,ERATE:0.0461145421)100:0.0169533737)100:0.1219075818,MUSAM:0.1021364828)100:0.0527821574)100:0.0406472673,AMBTC:0.1227456655)100:0.1493270378,SELML:0.1956218008)100:0.0418268753,PHYPA:0.1707568416)100:0.0958793426,KLEFL:0.1942970524);</t>
  </si>
  <si>
    <t>(SORBI:0.0137530643,(((((((((((BRARP:0.0039481135,(BRAOL:0.0048608133,BRANA:0.0014661745)65:0.0018608781)100:0.0307422972,(ARAAL:0.0369109911,(0_ill:0.0291833683,ARALY:0.0119749869)100:0.0199993832)83:0.0082306267)100:0.1244770491,(LOTJA:0.0548437711,MEDTR:0.0640568118)100:0.0650302688)86:0.0180213001,((MANES:0.0562001470,POPTR:0.0695416935)100:0.0258082845,(GOSHI:0.0441036894,THECC:0.0316796835)100:0.0460640366)86:0.0119872014)100:0.0169630501,VITVI:0.0722763974)100:0.0173662829,(SOLTU:0.0084379557,SOLLC:0.0098953752)100:0.1105772383)100:0.0461010227,((SELML:0.1959645668,((CHLVA:0.2789962145,KLEFL:0.1953948517)100:0.0956499310,PHYPA:0.1652545167)100:0.0390908616)100:0.1465942003,AMBTC:0.1165569497)100:0.0401045233)100:0.0515058908,(MUSAM:0.0000012451,MUSAC:0.0000012451)100:0.0973108490)100:0.1164519149,((ORYPU:0.0085969478,((ORYNI:0.0016936605,ORYRU:0.0020309925)100:0.0023740184,ORYLO:0.0118205237)100:0.0054249552)100:0.0374705198,((HORVD:0.0105015046,((TRIUA:0.0123336567,AEGTA:0.0106471268)88:0.0019162298,WHEAT:0.0020631653)100:0.0066351111)100:0.0288866913,BRADI:0.0285528074)100:0.0328073345)100:0.0097990294)100:0.0156731581,ERATE:0.0421748130)100:0.0141165226,SETIT:0.0222281848)100:0.0160627855,MAIZE:0.0219474573);</t>
  </si>
  <si>
    <t>(CHLVA:0.2829205657,(PHYPA:0.1676660125,((((((((((TRIUA:0.0157332387,AEGTA:0.0108302968)100:0.0043618612,WHEAT:0.0010698876)100:0.0077222193,HORVD:0.0129290101)100:0.0290327262,BRADI:0.0300001780)100:0.0324784015,((ORYLO:0.0121909564,(ORYRU:0.0023038610,ORYNI:0.0016475895)100:0.0026820525)100:0.0060566811,ORYPU:0.0092705895)100:0.0399039259)100:0.0099443125,(((SORBI:0.0136957803,MAIZE:0.0218435476)100:0.0174954217,SETIT:0.0230576905)100:0.0148963347,ERATE:0.0452458545)100:0.0166816396)100:0.1204250766,MUSAM:0.1007055510)100:0.0517938584,((((((((BRANA:0.0017786935,BRAOL:0.0045851588)58:0.0019228323,BRARP:0.0045983284)100:0.0346078201,ARAAL:0.0355619426)78:0.0088600627,ARATH:0.0320372701)100:0.1266414812,(MEDTR:0.0652759633,LOTJA:0.0563588053)100:0.0651203564)63:0.0184704663,((GOSHI:0.0455346550,THECC:0.0332287180)100:0.0473616135,(POPTR:0.0710697145,MANES:0.0578205125)100:0.0264638540)63:0.0119745564)100:0.0173706299,VITVI:0.0770091475)100:0.0183555406,(SOLTU:0.0082815281,SOLLC:0.0097563888)100:0.1131238218)100:0.0468076682)100:0.0395170349,AMBTC:0.1199215366)100:0.1472794950,SELML:0.1925084077)100:0.0427424506)100:0.0982527936,KLEFL:0.1997588748);</t>
  </si>
  <si>
    <t>(SELML:0.1961904575,((CHLVA:0.2891999683,KLEFL:0.1955049255)100:0.0962223780,PHYPA:0.1676829805)100:0.0396354500,(((((((((BRARP:0.0038918817,(BRANA:0.0014649931,BRAOL:0.0049789512)66:0.0018579131)100:0.0347834322,ARAAL:0.0368614886)68:0.0088500075,1_ill:0.0418414372)100:0.1197508445,(MEDTR:0.0632999523,LOTJA:0.0550467757)100:0.0645596552)93:0.0180998412,((POPTR:0.0695012421,MANES:0.0566553141)100:0.0259758390,(GOSHI:0.0445404112,THECC:0.0315305091)100:0.0462357223)93:0.0118774504)100:0.0170842056,VITVI:0.0725291654)100:0.0174446907,(SOLTU:0.0085001763,SOLLC:0.0099937322)100:0.1104389937)100:0.0457188579,(((((SORBI:0.0134708998,MAIZE:0.0219442272)100:0.0161665570,SETIT:0.0225441592)100:0.0142702439,ERATE:0.0420829964)100:0.0157748697,(((ORYLO:0.0123754166,(ORYRU:0.0020307992,ORYNI:0.0016904054)100:0.0023768696)100:0.0055450346,ORYPU:0.0086176924)100:0.0376626970,((HORVD:0.0105623266,((TRIUA:0.0124961668,AEGTA:0.0105398725)82:0.0018401962,WHEAT:0.0020300045)100:0.0067369833)100:0.0290431443,BRADI:0.0284465288)100:0.0326312181)100:0.0097180822)100:0.1162143596,(MUSAC:0.0000012458,MUSAM:0.0000012458)100:0.0973668337)100:0.0517555767)100:0.0403275150,AMBTC:0.1175976632)100:0.1462807844);</t>
  </si>
  <si>
    <t>(MEDTR:0.0690467042,((((((((((((AEGTA:0.0126605890,TRIUA:0.0159012570)100:0.0037370343,WHEAT:0.0010272739)100:0.0083843496,HORVD:0.0128630660)100:0.0301068589,BRADI:0.0308336805)100:0.0332250442,(ORYPU:0.0094890350,((ORYRU:0.0021059299,ORYNI:0.0020994883)100:0.0023539507,ORYLO:0.0121579319)100:0.0061982035)100:0.0398428438)100:0.0100742894,(((SORBI:0.0140724261,MAIZE:0.0216509604)100:0.0178217059,SETIT:0.0237843475)100:0.0148886834,ERATE:0.0460269203)100:0.0170726436)100:0.1239068623,MUSAM:0.1026550887)100:0.0522805160,((SELML:0.1983476444,((CHLVA:0.3567836854,KLEFL:0.1986064547)100:0.1009387226,PHYPA:0.1723339335)100:0.0426414011)100:0.1497481031,AMBTC:0.1237113147)100:0.0403081044)100:0.0487762617,(SOLTU:0.0082698733,SOLLC:0.0097237396)100:0.1157574657)100:0.0186219813,VITVI:0.0787855548)100:0.0171662133,((POPTR:0.0722783431,MANES:0.0594348966)100:0.0269015947,(THECC:0.0333239948,GOSHI:0.0456693184)100:0.0491287285)70:0.0129477838)70:0.0189069611,(((BRARP:0.0059907664,BRANA:0.0016756443)79:0.0016266394,BRAOL:0.0032765844)100:0.0372333014,ARATH:0.0388095139)100:0.1267530453)100:0.0687575133,LOTJA:0.0567193140);</t>
  </si>
  <si>
    <t>(BRARP:0.0040128047,((((((((SELML:0.1943629369,((CHLVA:0.3034638854,KLEFL:0.1963182046)100:0.0948282916,PHYPA:0.1668725243)100:0.0403029937)100:0.1444920991,AMBTC:0.1158747327)100:0.0406736687,(((((SORBI:0.0133266660,MAIZE:0.0217915609)100:0.0158251481,SETIT:0.0221906566)100:0.0140541519,ERATE:0.0415102828)100:0.0153139756,((ORYPU:0.0086114246,(ORYLO:0.0122679150,(ORYNI:0.0016590838,ORYRU:0.0019871679)100:0.0024649071)100:0.0054840199)100:0.0371733873,(BRADI:0.0283054991,(((AEGTA:0.0103294542,TRIUA:0.0126753227)87:0.0019389222,WHEAT:0.0020687778)100:0.0066617160,HORVD:0.0104283776)100:0.0288976732)100:0.0324487044)100:0.0098129312)100:0.1156538971,(MUSAC:0.0000012456,MUSAM:0.0000012456)100:0.0971300995)100:0.0511787304)100:0.0457000196,(SOLTU:0.0085337269,SOLLC:0.0098925445)100:0.1100347412)100:0.0176233588,VITVI:0.0723652071)100:0.0169227263,((MANES:0.0563293964,POPTR:0.0690419217)100:0.0258259180,(GOSHI:0.0443056659,THECC:0.0314317331)100:0.0452852525)100:0.0117675411)100:0.0181835940,(LOTJA:0.0545034885,MEDTR:0.0635070238)100:0.0645527666)100:0.1185914660,2_ill:0.0459244410)100:0.0331855519,(BRAOL:0.0049344587,BRANA:0.0014511177)57:0.0018322687);</t>
  </si>
  <si>
    <t>(ORYLO:0.0129071989,((((HORVD:0.0146317294,(WHEAT:0.0009634387,(TRIUA:0.0165773933,AEGTA:0.0131218579)100:0.0031748608)100:0.0089796424)100:0.0333725610,BRADI:0.0341493120)100:0.0357928558,((((((((MANES:0.0674722812,POPTR:0.0791248321)100:0.0288506216,(THECC:0.0360253318,GOSHI:0.0510172912)100:0.0540849691)98:0.0140546160,(ARATH:0.1712183714,(MEDTR:0.0758248355,LOTJA:0.0594587619)100:0.0730630153)98:0.0211415029)100:0.0185467662,VITVI:0.0842848266)100:0.0201421764,(SOLLC:0.0115872167,SOLTU:0.0092821670)100:0.1267406792)100:0.0537364772,((SELML:0.2199039436,((KLEFL:0.2260254467,CHLVA:0.3781358072)100:0.1054206629,PHYPA:0.1919793203)100:0.0450671416)100:0.1603608227,AMBTC:0.1347917654)100:0.0425509834)100:0.0567879189,MUSAM:0.1122159105)100:0.1366715054,(((MAIZE:0.0250538848,SORBI:0.0157139344)100:0.0201510322,SETIT:0.0267645433)100:0.0160843881,ERATE:0.0488223953)100:0.0178902720)100:0.0111879090)100:0.0439645341,ORYPU:0.0106612509)100:0.0069443126,(ORYNI:0.0022916945,ORYRU:0.0023032527)100:0.0026513827);</t>
  </si>
  <si>
    <t>(SORBI:0.0136624156,(((((((SELML:0.2024057232,((CHLVA:0.2970242978,KLEFL:0.2067733147)100:0.0983028774,PHYPA:0.1731262570)100:0.0417783628)100:0.1483987895,AMBTC:0.1189387670)100:0.0408077264,(((((3_ill:0.1291982582,(THECC:0.0324455816,GOSHI:0.0450812046)100:0.0374133326)71:0.0127571929,(POPTR:0.0707127670,MANES:0.0576724343)100:0.0256939090)71:0.0143184083,(MEDTR:0.0660505336,LOTJA:0.0558713354)100:0.0743662333)100:0.0150401260,VITVI:0.0730318771)100:0.0184860712,(SOLTU:0.0086282701,SOLLC:0.0102174257)100:0.1124903513)100:0.0467974923)100:0.0519428112,(MUSAC:0.0000012386,MUSAM:0.0000012386)100:0.0990574068)100:0.1178961831,((((ORYNI:0.0017044549,ORYRU:0.0020431163)100:0.0024126649,ORYLO:0.0124730479)100:0.0055589010,ORYPU:0.0086933775)100:0.0381384293,(BRADI:0.0291188038,(((TRIUA:0.0122986191,AEGTA:0.0110053121)84:0.0018322599,WHEAT:0.0020733733)100:0.0069477807,HORVD:0.0107229789)100:0.0293496504)100:0.0330667569)100:0.0099356070)100:0.0158961491,ERATE:0.0426991364)100:0.0145268474,SETIT:0.0228998685)100:0.0163899117,MAIZE:0.0225472957);</t>
  </si>
  <si>
    <t>(AEGTA:0.0137743071,(((((((((((KLEFL:0.2192924273,CHLVA:0.3536752780)100:0.1024002876,PHYPA:0.1950210412)100:0.0458907190,SELML:0.2222298467)100:0.1607931531,AMBTC:0.1361404014)100:0.0431618959,(((((THECC:0.0373460953,GOSHI:0.0514915061)100:0.0466644453,ARATH:0.1802181415)100:0.0156512198,(MANES:0.0687797014,POPTR:0.0806085789)100:0.0280920004)100:0.0233058431,VITVI:0.0843966728)100:0.0218895675,(SOLTU:0.0095901729,SOLLC:0.0113575186)100:0.1283962928)100:0.0546060744)100:0.0568209204,MUSAM:0.1128806421)100:0.1370796140,(((MAIZE:0.0254377022,SORBI:0.0162929642)100:0.0204958992,SETIT:0.0277009134)100:0.0167037803,ERATE:0.0493675435)100:0.0183428675)100:0.0109609749,(((ORYNI:0.0024247100,ORYRU:0.0023097504)100:0.0029815410,ORYLO:0.0131942371)100:0.0070509001,ORYPU:0.0110061331)100:0.0448254211)100:0.0361281002,BRADI:0.0348059994)100:0.0342009738,HORVD:0.0156349405)100:0.0091324630,WHEAT:0.0012473423)100:0.0036624888,TRIUA:0.0172192446);</t>
  </si>
  <si>
    <t>(SORBI:0.0135061338,(((((((((CHLVA:0.3269310969,KLEFL:0.2108489774)100:0.0973321468,PHYPA:0.1728608487)100:0.0423142394,SELML:0.2028703243)100:0.1488502471,AMBTC:0.1185972743)100:0.0412091116,((VITVI:0.0723638293,((4_ill:0.1298926082,(GOSHI:0.0452404671,THECC:0.0324143466)100:0.0370198715)100:0.0129504464,(MANES:0.0579620669,POPTR:0.0720406769)100:0.0252451267)100:0.0214787204)100:0.0195854572,(SOLLC:0.0101415430,SOLTU:0.0086663182)100:0.1124591570)100:0.0466029545)100:0.0518162469,(MUSAC:0.0000012400,MUSAM:0.0000012400)100:0.0993508473)100:0.1177653167,((((WHEAT:0.0020254157,(TRIUA:0.0133929961,AEGTA:0.0111770628)89:0.0018765794)100:0.0070016691,HORVD:0.0105907999)100:0.0296003344,BRADI:0.0294169074)100:0.0334825399,(((ORYRU:0.0020473031,ORYNI:0.0017778856)100:0.0024777463,ORYLO:0.0125207595)100:0.0054759563,ORYPU:0.0087655035)100:0.0380309799)100:0.0099306319)100:0.0158150373,ERATE:0.0431935094)100:0.0145853667,SETIT:0.0229660694)100:0.0163505530,MAIZE:0.0228179675);</t>
  </si>
  <si>
    <t>(SOLTU:0.0096587432,(((((((CHLVA:0.3379806646,KLEFL:0.2247539776)100:0.1032400781,PHYPA:0.2014711892)100:0.0458123993,SELML:0.2259038057)100:0.1638230889,AMBTC:0.1414624950)100:0.0442717999,(((((ORYLO:0.0146087964,(ORYRU:0.0023804220,ORYNI:0.0025060241)100:0.0030029121)100:0.0073737348,ORYPU:0.0117832647)100:0.0470644769,(BRADI:0.0366400114,(((TRIUA:0.0172428450,AEGTA:0.0138086712)100:0.0044213910,WHEAT:0.0011602915)100:0.0097384173,HORVD:0.0167091128)100:0.0356951017)100:0.0368176092)100:0.0114033222,((SETIT:0.0291717278,(SORBI:0.0168688243,MAIZE:0.0263485069)100:0.0214497964)100:0.0173194660,ERATE:0.0531773325)100:0.0191784964)100:0.1381837412,MUSAM:0.1176675851)100:0.0580357534)100:0.0543677189,VITVI:0.0942932471)53:0.0234291959,ARATH:0.1805476843)100:0.1250933041,SOLLC:0.0118716429);</t>
  </si>
  <si>
    <t>(SELML:0.1996973465,(((((((SORBI:0.0138131991,MAIZE:0.0228804797)100:0.0166005104,SETIT:0.0231296971)100:0.0148394209,ERATE:0.0431340605)100:0.0158463063,((ORYPU:0.0087900391,((ORYRU:0.0019886357,ORYNI:0.0016937222)100:0.0024272566,ORYLO:0.0130090631)100:0.0056619795)100:0.0384478375,(BRADI:0.0295301107,(((AEGTA:0.0113158998,TRIUA:0.0133257556)93:0.0019669641,WHEAT:0.0020070941)100:0.0070700393,HORVD:0.0108037496)100:0.0296849999)100:0.0334733948)100:0.0100423261)100:0.1168864372,(MUSAM:0.0000012408,MUSAC:0.0000012408)100:0.0995513863)100:0.0506043939,(VITVI:0.0763183516,(5_ill:0.1152611952,(SOLTU:0.0089373783,SOLLC:0.0101939244)100:0.0965810492)100:0.0209441605)100:0.0461922890)100:0.0400917838,AMBTC:0.1189772278)100:0.1479379091,((CHLVA:0.3173049637,KLEFL:0.2109118823)100:0.0924418869,PHYPA:0.1677975019)100:0.0414644801);</t>
  </si>
  <si>
    <t>(MAIZE:0.0266592049,((((((((TRIUA:0.0169906299,AEGTA:0.0142022781)100:0.0045676385,WHEAT:0.0011826618)100:0.0097816238,HORVD:0.0166049259)100:0.0363244210,BRADI:0.0371541750)100:0.0374418969,(((ORYRU:0.0022985404,ORYNI:0.0024013764)100:0.0030174194,ORYLO:0.0145801103)100:0.0076660643,ORYPU:0.0114485730)100:0.0481744397)100:0.0116628909,((((((CHLVA:0.3464718148,KLEFL:0.2310946743)100:0.1007482769,PHYPA:0.2004798146)100:0.0449231807,SELML:0.2249568464)100:0.1590415331,AMBTC:0.1483160192)100:0.0425261881,((SOLTU:0.0101266339,SOLLC:0.0117314354)100:0.1310739545,ARATH:0.1771920279)100:0.0555619076)100:0.0572538628,MUSAM:0.1225572385)100:0.1357439428)100:0.0195387890,ERATE:0.0543837584)100:0.0175656098,SETIT:0.0292744124)100:0.0218397700,SORBI:0.0171170476);</t>
  </si>
  <si>
    <t>(CHLVA:0.3052356986,(((((((((SORBI:0.0140575095,MAIZE:0.0232212498)100:0.0168166923,SETIT:0.0234076084)100:0.0150196714,ERATE:0.0437452421)100:0.0160067314,(((((AEGTA:0.0114637387,TRIUA:0.0136240079)97:0.0021079126,WHEAT:0.0020750382)100:0.0069569297,HORVD:0.0109548682)100:0.0300553873,BRADI:0.0299507810)100:0.0339116102,(((ORYNI:0.0017610485,ORYRU:0.0020263357)100:0.0025114382,ORYLO:0.0128565669)100:0.0057650644,ORYPU:0.0091455731)100:0.0389927410)100:0.0102825409)100:0.1146588626,(MUSAC:0.0000012364,MUSAM:0.0000012364)100:0.1036715175)100:0.0506153613,((SOLLC:0.0099211591,SOLTU:0.0094459748)100:0.0991507242,6_ill:0.1080388593)100:0.0470819902)100:0.0388683951,AMBTC:0.1245341252)100:0.1426818597,SELML:0.1901353644)100:0.0403732208,PHYPA:0.1657197871)100:0.0951857127,KLEFL:0.2074329781);</t>
  </si>
  <si>
    <t>assembly tree like_shen</t>
  </si>
  <si>
    <t>r2t tree like_shen</t>
  </si>
  <si>
    <t>mash tree</t>
  </si>
  <si>
    <t>-</t>
  </si>
  <si>
    <t>(((((MANES:0.094764,POPTR:0.099685)1:0.002269,VITVI:0.10354)1:0.00081782,PHYPA:0.11087)1:0.0010242,((((((((((ORYRU:0.0070564,ORYNI:0.0075764)1:0.0083357,ORYLO:0.017569)1:0.027853,ORYPU:0.048044)1:0.054472,BRADI:0.12556)1:0.0041953,(((SORBI:0.078526,MAIZE:0.085391)1:0.009914,SETIT:0.10142)1:0.010734,ERATE:0.10861)1:0.0089229)1:0.014041,(((WHEAT:0.022659,AEGTA:0.016283)1:0.011892,TRIUA:0.029858)1:0.040041,HORVD:0.068334)1:0.052854)1:0.011469,((KLEFL:0.1903,CHLVA:0.17357)1:0.050703,SELML:0.14)1:0.028674)1:0.014477,(MUSAM:0.0001455,MUSAC:0)1:0.12492)1:0.009363,(((ARATH:0.049728,ARALY:0.053396)1:0.035038,ARAAL:0.087978)1:0.01685,((BRAOL:0.015907,BRANA:0.0084403)1:0.0084453,BRARP:0.026141)1:0.058846)1:0.034376)1:0.001253,(LOTJA:0.11056,MEDTR:0.098902)1:0.016228)1:0.0016963)1:0.00069219,((THECC:0.11056,GOSHI:0.095546)1:0.0074239,(SOLTU:0.052245,SOLLC:0.050749)1:0.062918)1:0.0008361,AMBTC:0.12025);</t>
  </si>
  <si>
    <t>(((((((((((ORYRU:0.0070586,ORYNI:0.0075742)1:0.0083146,ORYLO:0.01759)1:0.027855,ORYPU:0.048043)1:0.05446,BRADI:0.12557)1:0.0042137,(((SORBI:0.078486,MAIZE:0.085431)1:0.0099116,SETIT:0.10142)1:0.010731,ERATE:0.10861)1:0.0089045)1:0.014054,(((WHEAT:0.022636,AEGTA:0.016306)1:0.011881,TRIUA:0.02987)1:0.040038,HORVD:0.068337)1:0.05284)1:0.011481,((KLEFL:0.19045,CHLVA:0.17341)1:0.050623,SELML:0.14008)1:0.028663)1:0.014454,(MUSAM:0.0001455,MUSAC:0)1:0.12494)1:0.0093393,((ARATH:0.088282,ARAAL:0.091607)1:0.014548,((BRAOL:0.016121,BRANA:0.0082267)1:0.0081857,BRARP:0.0264)1:0.060219)1:0.032995)1:0.0013077,(LOTJA:0.11057,MEDTR:0.098902)1:0.016272)1:0.0016514,(((THECC:0.11059,GOSHI:0.095517)1:0.0074312,(SOLTU:0.052262,SOLLC:0.050732)1:0.062911)1:0.00084902,AMBTC:0.12023)1:0.00065995,(((MANES:0.09477,POPTR:0.099679)1:0.0022726,VITVI:0.10353)1:0.00081365,PHYPA:0.11087)1:0.0010565);</t>
  </si>
  <si>
    <t>((((((((((((ORYRU:0.0070512,ORYNI:0.0075816)1:0.0083133,ORYLO:0.017592)1:0.027862,ORYPU:0.048035)1:0.054448,BRADI:0.12558)1:0.0042161,(((SORBI:0.078509,MAIZE:0.085408)1:0.0099256,SETIT:0.10141)1:0.010745,ERATE:0.1086)1:0.0089022)1:0.014003,(((WHEAT:0.022625,AEGTA:0.016317)1:0.01187,TRIUA:0.029881)1:0.04,HORVD:0.068375)1:0.052892)1:0.011591,((KLEFL:0.19107,CHLVA:0.1728)1:0.050516,SELML:0.14018)1:0.028553)1:0.014436,(MUSAM:0.0001455,MUSAC:0)1:0.12496)1:0.0091728,(((BRAOL:0.01631,BRANA:0.0080378)1:0.0079734,BRARP:0.026612)1:0.061015,ARATH:0.10365)1:0.032062)1:0.001465,(LOTJA:0.11057,MEDTR:0.098899)1:0.016259)1:0.0016621,AMBTC:0.1202)1:0.00069176,((THECC:0.11049,GOSHI:0.095615)1:0.0074243,(SOLTU:0.052311,SOLLC:0.050683)1:0.062917)1:0.00087557,(((MANES:0.094764,POPTR:0.099685)1:0.0022801,VITVI:0.10353)1:0.00079056,PHYPA:0.1109)1:0.0010374);</t>
  </si>
  <si>
    <t>((((((((((((ORYRU:0.0070636,ORYNI:0.0075692)1:0.0083408,ORYLO:0.017564)1:0.027856,ORYPU:0.048041)1:0.054596,BRADI:0.12543)1:0.0041977,(((SORBI:0.07846,MAIZE:0.085457)1:0.010154,SETIT:0.10118)1:0.010769,ERATE:0.10858)1:0.0089206)1:0.013788,(((WHEAT:0.022835,AEGTA:0.016107)1:0.012073,TRIUA:0.029678)1:0.039956,HORVD:0.06842)1:0.053107)1:0.012021,((KLEFL:0.19164,CHLVA:0.17222)1:0.048414,SELML:0.14229)1:0.028122)1:0.014212,(MUSAM:0.0001455,MUSAC:0)1:0.12518)1:0.0076947,ARATH:0.13485)1:0.0026354,(LOTJA:0.11055,MEDTR:0.098915)1:0.01556)1:0.0025106,AMBTC:0.11976)1:0.0008981,((THECC:0.11004,GOSHI:0.096065)1:0.007261,(SOLTU:0.052307,SOLLC:0.050687)1:0.063081)1:0.00087698,(((MANES:0.094742,POPTR:0.099707)1:0.0023149,VITVI:0.10349)1:0.00070189,PHYPA:0.11099)1:0.001036);</t>
  </si>
  <si>
    <t>(((((MANES:0.094629,POPTR:0.09982)1:0.0021858,VITVI:0.10362)1:0.00087927,PHYPA:0.11081)1:0.00080343,((((((((((ORYRU:0.0070832,ORYNI:0.0075496)1:0.0083109,ORYLO:0.017594)1:0.027908,ORYPU:0.047989)1:0.054758,BRADI:0.12527)1:0.0041986,(((SORBI:0.07839,MAIZE:0.085527)1:0.010544,SETIT:0.10079)1:0.010668,ERATE:0.10868)1:0.0089196)1:0.013952,(((WHEAT:0.022972,AEGTA:0.01597)1:0.012121,TRIUA:0.02963)1:0.039861,HORVD:0.068514)1:0.052942)1:0.011827,((KLEFL:0.19258,CHLVA:0.17128)1:0.047312,SELML:0.14339)1:0.028316)1:0.014443,(MUSAM:0.0001455,MUSAC:0)1:0.12495)1:0.0074264,ARATH:0.13511)1:0.0039201,AMBTC:0.11883)1:0.0021711)1:0.0011096,(THECC:0.11021,GOSHI:0.095898)1:0.0067677,(SOLTU:0.0523,SOLLC:0.050694)1:0.063574);</t>
  </si>
  <si>
    <t>(VITVI:0.1051,((SOLTU:0.051816,SOLLC:0.051178)1:0.064447,PHYPA:0.11102)1:0.0006117,((((((((((ORYRU:0.0071189,ORYNI:0.0075139)1:0.0084396,ORYLO:0.017465)1:0.02773,ORYPU:0.048167)1:0.056912,BRADI:0.12312)1:0.0034169,(((SORBI:0.077607,MAIZE:0.08631)1:0.01246,SETIT:0.098877)1:0.010632,ERATE:0.10871)1:0.0097013)1:0.012431,(((WHEAT:0.023652,AEGTA:0.015291)1:0.012421,TRIUA:0.02933)1:0.039303,HORVD:0.069073)1:0.054464)1:0.014123,((KLEFL:0.1975,CHLVA:0.16636)1:0.041038,SELML:0.14966)1:0.026021)1:0.013086,(MUSAM:0.0001455,MUSAC:0)1:0.12631)1:0.0066268,ARATH:0.13591)1:0.0037919,AMBTC:0.11895)1:0.0013852);</t>
  </si>
  <si>
    <t>(((((((((((ORYRU:0.0071415,ORYNI:0.0074913)1:0.0085026,ORYLO:0.017402)1:0.027717,ORYPU:0.04818)1:0.057668,BRADI:0.12236)1:0.0031395,(((SORBI:0.077445,MAIZE:0.086472)1:0.013062,SETIT:0.098274)1:0.010566,ERATE:0.10878)1:0.0099787)1:0.011992,(((WHEAT:0.02379,AEGTA:0.015152)1:0.0125,TRIUA:0.029251)1:0.039194,HORVD:0.069181)1:0.054902)1:0.014852,((KLEFL:0.19874,CHLVA:0.16512)1:0.038818,SELML:0.15188)1:0.025292)1:0.012334,(MUSAM:0.0001455,MUSAC:0)1:0.12706)1:0.0058113,ARATH:0.13673)1:0.0038108,AMBTC:0.11894)1:0.0019971,(SOLTU:0.051732,SOLLC:0.051262)1:0.063852,PHYPA:0.11161);</t>
  </si>
  <si>
    <t>(((((((((((ORYRU:0.0070465,ORYNI:0.0075863)1:0.0083192,ORYLO:0.017586)1:0.027815,ORYPU:0.048082)1:0.054454,BRADI:0.12557)1:0.0042104,(((SORBI:0.078486,MAIZE:0.085432)1:0.0099024,SETIT:0.10143)1:0.010734,ERATE:0.10861)1:0.0089079)1:0.014069,(((WHEAT:0.022625,AEGTA:0.016317)1:0.011882,TRIUA:0.029869)1:0.040031,HORVD:0.068344)1:0.052825)1:0.011437,((KLEFL:0.18998,CHLVA:0.17388)1:0.050694,SELML:0.14001)1:0.028706)1:0.014481,(MUSAM:0.0001455,MUSAC:0)1:0.12492)1:0.0094808,(((ARATH:0.048678,ARALY:0.05933)1:0.031222,ARAAL:0.090423)1:0.01519,((BRAOL:0.015945,BRANA:0.0084024)1:0.0083988,BRARP:0.026187)1:0.059798)1:0.033482)1:0.001187,(LOTJA:0.11057,MEDTR:0.098895)1:0.016301)1:0.0016216,(((THECC:0.1106,GOSHI:0.095506)1:0.007423,(SOLTU:0.052246,SOLLC:0.050748)1:0.062919)1:0.00084406,AMBTC:0.12024)1:0.00067189,(((MANES:0.094766,POPTR:0.099683)1:0.002269,VITVI:0.10354)1:0.00081715,PHYPA:0.11087)1:0.0010445);</t>
  </si>
  <si>
    <t>(((((((((((((ORYRU:0.0070483,ORYNI:0.0075845)1:0.0082975,ORYLO:0.017607)1:0.027865,ORYPU:0.048032)1:0.054425,BRADI:0.1256)1:0.0042437,(((SORBI:0.078546,MAIZE:0.085371)1:0.0098117,SETIT:0.10152)1:0.010732,ERATE:0.10861)1:0.0088745)1:0.014111,(((WHEAT:0.022601,AEGTA:0.016341)1:0.01187,TRIUA:0.029881)1:0.040018,HORVD:0.068357)1:0.052783)1:0.011418,((KLEFL:0.19042,CHLVA:0.17344)1:0.050605,SELML:0.14009)1:0.028726)1:0.014461,(MUSAM:0.0001455,MUSAC:0)1:0.12493)1:0.0095749,((ARATH:0.085621,ARAAL:0.096409)1:0.011228,((BRAOL:0.01616,BRANA:0.0081874)1:0.0081374,BRARP:0.026448)1:0.062124)1:0.031208)1:0.0011757,(LOTJA:0.11058,MEDTR:0.098889)1:0.016417)1:0.0014769,AMBTC:0.12019)1:0.00069371,(((MANES:0.094774,POPTR:0.099675)1:0.0022728,VITVI:0.10353)1:0.00081212,PHYPA:0.11088)1:0.0010723)1:0.00084072,(THECC:0.11067,GOSHI:0.095439)1:0.0074293,(SOLTU:0.052264,SOLLC:0.05073)1:0.062912);</t>
  </si>
  <si>
    <t>(PHYPA:0.11098,(((THECC:0.11065,GOSHI:0.095458)1:0.0067603,(SOLTU:0.052313,SOLLC:0.050681)1:0.063581)1:0.0012747,(((((((((((ORYRU:0.0070406,ORYNI:0.0075922)1:0.0082956,ORYLO:0.017609)1:0.027873,ORYPU:0.048024)1:0.054377,BRADI:0.12565)1:0.0042761,(((SORBI:0.078572,MAIZE:0.085345)1:0.0098793,SETIT:0.10146)1:0.010746,ERATE:0.1086)1:0.0088421)1:0.013962,(((WHEAT:0.022589,AEGTA:0.016353)1:0.011859,TRIUA:0.029892)1:0.039979,HORVD:0.068396)1:0.052933)1:0.011465,((KLEFL:0.19104,CHLVA:0.17283)1:0.050479,SELML:0.14022)1:0.028679)1:0.01445,(MUSAM:0.0001455,MUSAC:0)1:0.12495)1:0.0096349,AMBTC:0.11852)1:0.0012111,(((BRAOL:0.016351,BRANA:0.007997)1:0.0079233,BRARP:0.026663)1:0.064819,ARATH:0.099156)1:0.029343)1:0.00080924,(LOTJA:0.11059,MEDTR:0.098872)1:0.016746)1:0.0015051)1:0.00063825,((MANES:0.094772,POPTR:0.099677)1:0.0020001,VITVI:0.10381)1:0.0007103);</t>
  </si>
  <si>
    <t>(VITVI:0.10391,((((THECC:0.11036,GOSHI:0.09575)1:0.0067653,(SOLTU:0.052309,SOLLC:0.050685)1:0.063576)1:0.0010848,(((((((((((ORYRU:0.0070513,ORYNI:0.0075815)1:0.0083209,ORYLO:0.017584)1:0.027868,ORYPU:0.04803)1:0.054521,BRADI:0.12551)1:0.004262,(((SORBI:0.078526,MAIZE:0.085391)1:0.010106,SETIT:0.10123)1:0.010769,ERATE:0.10858)1:0.0088562)1:0.014016,(((WHEAT:0.022795,AEGTA:0.016147)1:0.012061,TRIUA:0.02969)1:0.039934,HORVD:0.068442)1:0.052878)1:0.011769,((KLEFL:0.19161,CHLVA:0.17225)1:0.048377,SELML:0.14232)1:0.028374)1:0.01424,(MUSAM:0.0001455,MUSAC:0)1:0.12516)1:0.0086261,ARATH:0.12702)1:0.0020774,AMBTC:0.11894)1:0.0015004,(LOTJA:0.1106,MEDTR:0.098863)1:0.01711)1:0.0011039)1:0.00086099,PHYPA:0.11108)1:0.00060945,(MANES:0.094752,POPTR:0.099697)1:0.0018988);</t>
  </si>
  <si>
    <t>(VITVI:0.10383,((((THECC:0.11057,GOSHI:0.095543)1:0.006762,(SOLTU:0.052303,SOLLC:0.050691)1:0.06358)1:0.00095861,((((((((((ORYRU:0.0070698,ORYNI:0.007563)1:0.0082891,ORYLO:0.017616)1:0.02792,ORYPU:0.047977)1:0.054671,BRADI:0.12536)1:0.0042737,(((SORBI:0.078464,MAIZE:0.085453)1:0.010489,SETIT:0.10085)1:0.010669,ERATE:0.10868)1:0.0088445)1:0.014222,(((WHEAT:0.022929,AEGTA:0.016013)1:0.012108,TRIUA:0.029643)1:0.039837,HORVD:0.068538)1:0.052673)1:0.011524,((KLEFL:0.19254,CHLVA:0.17132)1:0.04727,SELML:0.14343)1:0.028619)1:0.014475,(MUSAM:0.0001455,MUSAC:0)1:0.12492)1:0.0084984,ARATH:0.12715)1:0.002458,AMBTC:0.11856)1:0.0025791)1:0.00090127,PHYPA:0.11082)1:0.00086681,(MANES:0.094336,POPTR:0.10011)1:0.0019798);</t>
  </si>
  <si>
    <t>(VITVI:0.1051,(((((((((((ORYRU:0.0071027,ORYNI:0.0075301)1:0.008413,ORYLO:0.017492)1:0.027747,ORYPU:0.048151)1:0.056786,BRADI:0.12324)1:0.0035296,(((SORBI:0.077703,MAIZE:0.086214)1:0.012386,SETIT:0.09895)1:0.010634,ERATE:0.10871)1:0.0095887)1:0.012854,(((WHEAT:0.0236,AEGTA:0.015342)1:0.012405,TRIUA:0.029345)1:0.039545,HORVD:0.068831)1:0.05404)1:0.013618,((KLEFL:0.19767,CHLVA:0.16619)1:0.040981,SELML:0.14972)1:0.026525)1:0.013143,(MUSAM:0.0001455,MUSAC:0)1:0.12625)1:0.0077615,ARATH:0.12788)1:0.0024605,AMBTC:0.11856)1:0.0017587,(SOLTU:0.051819,SOLLC:0.051175)1:0.064371)1:0.0006706,PHYPA:0.11104);</t>
  </si>
  <si>
    <t>(((((((((((ORYRU:0.0071234,ORYNI:0.0075094)1:0.0084727,ORYLO:0.017432)1:0.027734,ORYPU:0.048163)1:0.057526,BRADI:0.1225)1:0.0032682,(((SORBI:0.077549,MAIZE:0.086368)1:0.012982,SETIT:0.098354)1:0.010568,ERATE:0.10878)1:0.00985)1:0.012486,(((WHEAT:0.023736,AEGTA:0.015206)1:0.012483,TRIUA:0.029267)1:0.039162,HORVD:0.069213)1:0.054408)1:0.014246,((KLEFL:0.19869,CHLVA:0.16518)1:0.038755,SELML:0.15194)1:0.025897)1:0.012406,(MUSAM:0.0001455,MUSAC:0)1:0.12699)1:0.0070301,ARATH:0.12861)1:0.0024655,AMBTC:0.11856)1:0.0023762,(SOLTU:0.051735,SOLLC:0.051259)1:0.063753,PHYPA:0.11171);</t>
  </si>
  <si>
    <t>(PHYPA:0.11066,(((THECC:0.11066,GOSHI:0.095445)1:0.0067702,(SOLTU:0.052164,SOLLC:0.05083)1:0.063572)1:0.0012726,(((LOTJA:0.11058,MEDTR:0.098887)1:0.016085,(((ARATH:0.051684,ARALY:0.06731)1:0.025994,ARAAL:0.09378)1:0.012823,((BRAOL:0.015997,BRANA:0.008351)1:0.008335,BRARP:0.026251)1:0.061017)1:0.03311)1:0.00088247,(((((((((ORYRU:0.0070488,ORYNI:0.007584)1:0.0083077,ORYLO:0.017597)1:0.027821,ORYPU:0.048076)1:0.054438,BRADI:0.12559)1:0.0042299,(((SORBI:0.078532,MAIZE:0.085385)1:0.0098095,SETIT:0.10153)1:0.010736,ERATE:0.10861)1:0.0088884)1:0.014105,(((WHEAT:0.022573,AEGTA:0.016369)1:0.011857,TRIUA:0.029894)1:0.040104,HORVD:0.068271)1:0.052789)1:0.01139,((KLEFL:0.19005,CHLVA:0.17381)1:0.05069,SELML:0.14001)1:0.028753)1:0.014486,(MUSAM:0.0001455,MUSAC:0)1:0.12491)1:0.0095727,AMBTC:0.11859)1:0.0018343)1:0.0013557)1:0.00064044,((MANES:0.094766,POPTR:0.099683)1:0.0020326,VITVI:0.10377)1:0.00103);</t>
  </si>
  <si>
    <t>((((((((((((ORYRU:0.0070507,ORYNI:0.0075821)1:0.0082743,ORYLO:0.017631)1:0.027871,ORYPU:0.048026)1:0.05438,BRADI:0.12565)1:0.0042685,(((SORBI:0.078638,MAIZE:0.085279)1:0.0097544,SETIT:0.10158)1:0.010805,ERATE:0.10854)1:0.0088498)1:0.014084,(((WHEAT:0.022547,AEGTA:0.016395)1:0.011773,TRIUA:0.029978)1:0.04002,HORVD:0.068355)1:0.05281)1:0.011323,((KLEFL:0.1905,CHLVA:0.17337)1:0.050729,SELML:0.13997)1:0.02882)1:0.014472,(MUSAM:0.0001455,MUSAC:0)1:0.12492)1:0.0096537,AMBTC:0.11851)1:0.0013831,((ARATH:0.085979,ARAAL:0.1033)1:0.0065831,((BRAOL:0.016214,BRANA:0.0081341)1:0.0080711,BRARP:0.026515)1:0.064471)1:0.029701)1:0.00067696,(LOTJA:0.1106,MEDTR:0.098871)1:0.016806)1:0.0014086,(((MANES:0.094774,POPTR:0.099675)1:0.0019855,VITVI:0.10382)1:0.00077219,PHYPA:0.11092)1:0.0006989,((THECC:0.11079,GOSHI:0.095315)1:0.0067669,(SOLTU:0.052297,SOLLC:0.050697)1:0.063575)1:0.0012141);</t>
  </si>
  <si>
    <t>(((((((((((((ORYRU:0.007043,ORYNI:0.0075898)1:0.0082717,ORYLO:0.017633)1:0.027879,ORYPU:0.048018)1:0.05431,BRADI:0.12572)1:0.0043543,(((SORBI:0.078669,MAIZE:0.085248)1:0.0098189,SETIT:0.10152)1:0.010829,ERATE:0.10852)1:0.008764)1:0.014229,(((WHEAT:0.022533,AEGTA:0.016409)1:0.011758,TRIUA:0.029993)1:0.03998,HORVD:0.068395)1:0.052665)1:0.011275,((KLEFL:0.19111,CHLVA:0.17275)1:0.048972,SELML:0.14173)1:0.028868)1:0.014471,(MUSAM:0.0001455,MUSAC:0)1:0.12493)1:0.0097743,AMBTC:0.11839)1:0.001241,(((BRAOL:0.016406,BRANA:0.0079416)1:0.0078543,BRARP:0.026732)1:0.069603,ARATH:0.097022)1:0.024356)1:0.0010093,(LOTJA:0.11063,MEDTR:0.098837)1:0.017072)1:0.0011455,((THECC:0.1109,GOSHI:0.095211)1:0.006957,(SOLTU:0.052347,SOLLC:0.050647)1:0.063385)1:0.0011948)1:0.00071817,((MANES:0.094773,POPTR:0.099676)1:0.0019971,VITVI:0.10381)1:0.00073541,PHYPA:0.11095);</t>
  </si>
  <si>
    <t>(VITVI:0.10391,(((((((((((((ORYRU:0.007054,ORYNI:0.0075787)1:0.0083069,ORYLO:0.017598)1:0.027874,ORYPU:0.048023)1:0.05445,BRADI:0.12558)1:0.0043458,(((SORBI:0.078627,MAIZE:0.08529)1:0.010042,SETIT:0.10129)1:0.010779,ERATE:0.10857)1:0.0087725)1:0.014304,(((WHEAT:0.022733,AEGTA:0.016209)1:0.012032,TRIUA:0.029719)1:0.039935,HORVD:0.06844)1:0.05259)1:0.01139,((KLEFL:0.19169,CHLVA:0.17217)1:0.04836,SELML:0.14234)1:0.028753)1:0.014283,(MUSAM:0.0001455,MUSAC:0)1:0.12511)1:0.0096116,ARATH:0.12072)1:0.00058425,AMBTC:0.11849)1:0.002245,(LOTJA:0.11067,MEDTR:0.098793)1:0.017379)1:0.00075273,((THECC:0.11085,GOSHI:0.095256)1:0.006965,(SOLTU:0.052345,SOLLC:0.050649)1:0.063377)1:0.0009965)1:0.00094095,PHYPA:0.11105)1:0.00063452,(MANES:0.09492,POPTR:0.099529)1:0.0018965);</t>
  </si>
  <si>
    <t>(((((MANES:0.094849,POPTR:0.0996)1:0.0021005,VITVI:0.10371)1:0.00084728,PHYPA:0.11084)1:0.0010613,((((((((((ORYRU:0.0070728,ORYNI:0.00756)1:0.0082739,ORYLO:0.017631)1:0.027928,ORYPU:0.04797)1:0.054589,BRADI:0.12544)1:0.0043714,(((SORBI:0.078577,MAIZE:0.08534)1:0.010417,SETIT:0.10092)1:0.01068,ERATE:0.10867)1:0.0087469)1:0.014562,(((WHEAT:0.022862,AEGTA:0.01608)1:0.012076,TRIUA:0.029674)1:0.039839,HORVD:0.068537)1:0.052332)1:0.011069,((KLEFL:0.19263,CHLVA:0.17123)1:0.047252,SELML:0.14345)1:0.029074)1:0.014522,(MUSAM:0.0001455,MUSAC:0)1:0.12487)1:0.0096397,ARATH:0.12069)1:0.00096115,AMBTC:0.11811)1:0.0028208)1:0.00085167,(THECC:0.11112,GOSHI:0.094988)1:0.0072582,(SOLTU:0.052342,SOLLC:0.050652)1:0.063084);</t>
  </si>
  <si>
    <t>((((((((((((ORYRU:0.0071063,ORYNI:0.0075265)1:0.0083944,ORYLO:0.017511)1:0.027756,ORYPU:0.048141)1:0.056668,BRADI:0.12336)1:0.0036761,(((SORBI:0.077852,MAIZE:0.086065)1:0.012291,SETIT:0.099046)1:0.010649,ERATE:0.1087)1:0.0094422)1:0.01339,(((WHEAT:0.02352,AEGTA:0.015422)1:0.012367,TRIUA:0.029383)1:0.039547,HORVD:0.068828)1:0.053505)1:0.01286,((KLEFL:0.19779,CHLVA:0.16607)1:0.040956,SELML:0.14974)1:0.027283)1:0.013228,(MUSAM:0.0001455,MUSAC:0)1:0.12617)1:0.0091814,ARATH:0.12115)1:0.00086371,AMBTC:0.11821)1:0.0020579,(SOLTU:0.051863,SOLLC:0.051131)1:0.064206)1:0.00083534,VITVI:0.10515,PHYPA:0.11099);</t>
  </si>
  <si>
    <t>((((SOLTU:0.051777,SOLLC:0.051217)1:0.063927,PHYPA:0.11154)1:0.0026204,AMBTC:0.11831)1:0.00075888,((((((((ORYRU:0.0071274,ORYNI:0.0075054)1:0.0084517,ORYLO:0.017453)1:0.027745,ORYPU:0.048153)1:0.057393,BRADI:0.12264)1:0.0034357,(((SORBI:0.07771,MAIZE:0.086207)1:0.012878,SETIT:0.098458)1:0.010585,ERATE:0.10876)1:0.0096826)1:0.013111,(((WHEAT:0.023652,AEGTA:0.01529)1:0.012443,TRIUA:0.029307)1:0.039165,HORVD:0.06921)1:0.053783)1:0.013337,((KLEFL:0.19882,CHLVA:0.16504)1:0.038728,SELML:0.15197)1:0.026807)1:0.012512,(MUSAM:0.0001455,MUSAC:0)1:0.12688)1:0.0087637,ARATH:0.12157);</t>
  </si>
  <si>
    <t>(((((((((((ORYRU:0.0070515,ORYNI:0.0075813)1:0.0082797,ORYLO:0.017625)1:0.02796,ORYPU:0.047937)1:0.054479,BRADI:0.12555)1:0.0042455,(((SORBI:0.07866,MAIZE:0.085257)1:0.0097454,SETIT:0.10159)1:0.010691,ERATE:0.10866)1:0.0088727)1:0.014166,(((WHEAT:0.022462,AEGTA:0.01648)1:0.011763,TRIUA:0.029987)1:0.04015,HORVD:0.068225)1:0.052729)1:0.011356,((KLEFL:0.18947,CHLVA:0.17439)1:0.050627,SELML:0.14007)1:0.028787)1:0.014473,(MUSAM:0.0001455,MUSAC:0)1:0.12492)1:0.0093639,(((ARATH:0.095359,ARALY:0.077438)1:0.019544,ARAAL:0.097494)1:0.010279,((BRAOL:0.016075,BRANA:0.0082728)1:0.0082592,BRARP:0.026327)1:0.062281)1:0.030992)1:0.0014194,(LOTJA:0.11056,MEDTR:0.098909)1:0.016462)1:0.0014589,(((THECC:0.11079,GOSHI:0.095317)1:0.0074373,(SOLTU:0.052255,SOLLC:0.050739)1:0.062904)1:0.00077878,AMBTC:0.12031)1:0.00061913,(((MANES:0.09469,POPTR:0.099759)1:0.0022673,VITVI:0.10354)1:0.0008517,PHYPA:0.11084)1:0.0010973);</t>
  </si>
  <si>
    <t>(((((((((((((ORYRU:0.0070534,ORYNI:0.0075794)1:0.0082573,ORYLO:0.017648)1:0.028016,ORYPU:0.047881)1:0.054533,BRADI:0.1255)1:0.0043272,(((SORBI:0.078894,MAIZE:0.085023)1:0.009626,SETIT:0.10171)1:0.010633,ERATE:0.10871)1:0.008791)1:0.014571,(((WHEAT:0.022433,AEGTA:0.016509)1:0.011747,TRIUA:0.030004)1:0.040069,HORVD:0.068306)1:0.052323)1:0.011244,((KLEFL:0.18989,CHLVA:0.17397)1:0.050491,SELML:0.14021)1:0.028899)1:0.014328,(MUSAM:0.0001455,MUSAC:0)1:0.12507)1:0.0085079,((((BRAOL:0.016295,BRANA:0.008053)1:0.0079924,BRARP:0.026593)1:0.060028,ARAAL:0.10473)1:0.010473,ARATH:0.13087)1:0.022861)1:0.0021073,(LOTJA:0.11053,MEDTR:0.098939)1:0.01731)1:0.00098428,AMBTC:0.12033)1:0.00055387,(((MANES:0.094544,POPTR:0.099905)1:0.0023581,VITVI:0.10345)1:0.0010263,PHYPA:0.11066)1:0.0013203)1:0.00059266,(THECC:0.11128,GOSHI:0.094827)1:0.0074856,(SOLTU:0.052387,SOLLC:0.050607)1:0.062856);</t>
  </si>
  <si>
    <t>((LOTJA:0.11054,MEDTR:0.098928)1:0.017958,(((THECC:0.11141,GOSHI:0.0947)1:0.0074905,(SOLTU:0.052442,SOLLC:0.050552)1:0.062851)1:0.00083848,(((MANES:0.094469,POPTR:0.09998)1:0.0023417,VITVI:0.10346)1:0.0010603,PHYPA:0.11063)1:0.0010745)1:0.00039995,((((((((((ORYRU:0.0070459,ORYNI:0.0075869)1:0.008254,ORYLO:0.017651)1:0.02803,ORYPU:0.047867)1:0.054473,BRADI:0.12556)1:0.0044169,(((SORBI:0.078938,MAIZE:0.084979)1:0.0096839,SETIT:0.10165)1:0.010637,ERATE:0.10871)1:0.0087013)1:0.014676,(((WHEAT:0.022415,AEGTA:0.016527)1:0.01173,TRIUA:0.03002)1:0.040032,HORVD:0.068343)1:0.052218)1:0.011303,((KLEFL:0.19048,CHLVA:0.17338)1:0.048734,SELML:0.14197)1:0.02884)1:0.014421,(MUSAM:0.0001455,MUSAC:0)1:0.12498)1:0.0091762,(((BRAOL:0.01649,BRANA:0.0078574)1:0.0077725,BRARP:0.026813)1:0.073984,ARATH:0.13586)1:0.018524)1:0.0016658,AMBTC:0.11982)1:0.00096117);</t>
  </si>
  <si>
    <t>(((((MANES:0.094405,POPTR:0.10004)1:0.0023889,VITVI:0.10342)1:0.0011339,PHYPA:0.11055)1:0.0010665,(LOTJA:0.11049,MEDTR:0.098973)1:0.018112)1:0.00065815,((THECC:0.11187,GOSHI:0.094235)1:0.0076829,(SOLTU:0.052445,SOLLC:0.050549)1:0.062659)1:0.00043412,((((((((((ORYRU:0.007055,ORYNI:0.0075778)1:0.0082733,ORYLO:0.017632)1:0.028032,ORYPU:0.047866)1:0.054624,BRADI:0.12541)1:0.0044129,(((SORBI:0.078911,MAIZE:0.085006)1:0.0098994,SETIT:0.10144)1:0.010575,ERATE:0.10877)1:0.0087054)1:0.014786,(((WHEAT:0.022602,AEGTA:0.01634)1:0.011853,TRIUA:0.029898)1:0.03999,HORVD:0.068385)1:0.052109)1:0.011118,((KLEFL:0.19103,CHLVA:0.17283)1:0.048108,SELML:0.14259)1:0.029026)1:0.014183,(MUSAM:0.0001455,MUSAC:0)1:0.12521)1:0.0073758,ARATH:0.15327)1:0.0029778,AMBTC:0.11984)1:0.0010079);</t>
  </si>
  <si>
    <t>(((((((((((((ORYRU:0.0070765,ORYNI:0.0075563)1:0.0082515,ORYLO:0.017653)1:0.0281,ORYPU:0.047797)1:0.05479,BRADI:0.12524)1:0.0044496,(((SORBI:0.078894,MAIZE:0.085023)1:0.010257,SETIT:0.10108)1:0.010447,ERATE:0.1089)1:0.0086686)1:0.015131,(((WHEAT:0.02272,AEGTA:0.016222)1:0.012046,TRIUA:0.029705)1:0.039899,HORVD:0.068476)1:0.051764)1:0.010742,((KLEFL:0.1919,CHLVA:0.17196)1:0.046966,SELML:0.14373)1:0.029401)1:0.014411,(MUSAM:0.0001455,MUSAC:0)1:0.12499)1:0.0075196,ARATH:0.15313)1:0.0032663,AMBTC:0.11955)1:0.0010773,(SOLTU:0.052452,SOLLC:0.050542)1:0.062612)1:0.00096329,(((MANES:0.094236,POPTR:0.10021)1:0.0023259,VITVI:0.10348)1:0.0014183,PHYPA:0.11027)1:0.0015482)1:0.0071311,THECC:0.11227,GOSHI:0.093838);</t>
  </si>
  <si>
    <t>(AMBTC:0.11962,((PHYPA:0.11049,VITVI:0.10565)1:0.0018066,(SOLTU:0.051986,SOLLC:0.051008)1:0.063235)1:0.00045487,(((((((((ORYRU:0.0071107,ORYNI:0.0075221)1:0.008367,ORYLO:0.017538)1:0.027982,ORYPU:0.047915)1:0.056957,BRADI:0.12307)1:0.0037935,(((SORBI:0.078266,MAIZE:0.085651)1:0.012077,SETIT:0.099259)1:0.010323,ERATE:0.10902)1:0.0093248)1:0.014283,(((WHEAT:0.023352,AEGTA:0.01559)1:0.012331,TRIUA:0.02942)1:0.039625,HORVD:0.06875)1:0.052611)1:0.012315,((KLEFL:0.19682,CHLVA:0.16704)1:0.040566,SELML:0.15013)1:0.027828)1:0.013028,(MUSAM:0.0001455,MUSAC:0)1:0.12637)1:0.00735,ARATH:0.1533)1:0.0031971);</t>
  </si>
  <si>
    <t>(((((((((((ORYRU:0.0071324,ORYNI:0.0075004)1:0.0084209,ORYLO:0.017484)1:0.027986,ORYPU:0.047911)1:0.057719,BRADI:0.12231)1:0.0035699,(((SORBI:0.078159,MAIZE:0.085758)1:0.012645,SETIT:0.098692)1:0.010223,ERATE:0.10912)1:0.0095484)1:0.014154,(((WHEAT:0.023475,AEGTA:0.015467)1:0.012405,TRIUA:0.029346)1:0.039243,HORVD:0.069133)1:0.052741)1:0.012683,((KLEFL:0.1977,CHLVA:0.16616)1:0.038299,SELML:0.1524)1:0.027461)1:0.012262,(MUSAM:0.0001455,MUSAC:0)1:0.12713)1:0.0077287,ARATH:0.15292)1:0.0023913,AMBTC:0.12043)1:0.00050275,(SOLTU:0.051893,SOLLC:0.051101)1:0.063187,PHYPA:0.11228);</t>
  </si>
  <si>
    <t>((((((((((((ORYRU:0.007061,ORYNI:0.0075718)1:0.0082732,ORYLO:0.017632)1:0.027978,ORYPU:0.04792)1:0.054502,BRADI:0.12553)1:0.0042436,(((SORBI:0.078716,MAIZE:0.085201)1:0.0097231,SETIT:0.10161)1:0.010741,ERATE:0.1086)1:0.0088747)1:0.014223,(((WHEAT:0.022343,AEGTA:0.0166)1:0.011696,TRIUA:0.030055)1:0.040122,HORVD:0.068253)1:0.052672)1:0.01129,((KLEFL:0.18948,CHLVA:0.17439)1:0.050803,SELML:0.1399)1:0.028854)1:0.014473,(MUSAM:0.0001455,MUSAC:0)1:0.12492)1:0.0094909,(((ARATH:0.096205,ARALY:0.082433)1:0.015941,ARAAL:0.099384)1:0.0089641,((BRAOL:0.01613,BRANA:0.0082174)1:0.0081875,BRARP:0.026398)1:0.062898)1:0.030479)1:0.0013455,(LOTJA:0.11057,MEDTR:0.098901)1:0.016537)1:0.0013772,AMBTC:0.1203)1:0.00058603,((THECC:0.11088,GOSHI:0.095227)1:0.0074386,(SOLTU:0.052291,SOLLC:0.050703)1:0.062903)1:0.00076833,(((MANES:0.09469,POPTR:0.099759)1:0.0022641,VITVI:0.10354)1:0.0008533,PHYPA:0.11083)1:0.0011447);</t>
  </si>
  <si>
    <t>((LOTJA:0.11056,MEDTR:0.098907)1:0.017932,(((THECC:0.11164,GOSHI:0.094465)1:0.0075034,(SOLTU:0.052424,SOLLC:0.05057)1:0.062838)1:0.00070036,(((MANES:0.094544,POPTR:0.099905)1:0.0021794,VITVI:0.10363)1:0.00082459,PHYPA:0.11086)1:0.0012126)1:0.00042608,((((((((((ORYRU:0.0070633,ORYNI:0.0075695)1:0.0082507,ORYLO:0.017654)1:0.028034,ORYPU:0.047864)1:0.054451,BRADI:0.12558)1:0.0044171,(((SORBI:0.079006,MAIZE:0.084911)1:0.0095815,SETIT:0.10175)1:0.010678,ERATE:0.10867)1:0.0087011)1:0.014995,(((WHEAT:0.02231,AEGTA:0.016632)1:0.011677,TRIUA:0.030074)1:0.040039,HORVD:0.068336)1:0.0519)1:0.011008,((KLEFL:0.1899,CHLVA:0.17397)1:0.050525,SELML:0.14017)1:0.029136)1:0.014326,(MUSAM:0.0001455,MUSAC:0)1:0.12507)1:0.0090158,((((BRAOL:0.016352,BRANA:0.0079956)1:0.007918,BRARP:0.026668)1:0.059935,ARAAL:0.10482)1:0.013268,ARATH:0.12909)1:0.02011)1:0.0017723,AMBTC:0.11932)1:0.0012311);</t>
  </si>
  <si>
    <t>(((((((((((ORYRU:0.0070561,ORYNI:0.0075767)1:0.0082471,ORYLO:0.017658)1:0.028049,ORYPU:0.047849)1:0.054386,BRADI:0.12564)1:0.0045128,(((SORBI:0.079056,MAIZE:0.084861)1:0.009637,SETIT:0.1017)1:0.010687,ERATE:0.10866)1:0.0086054)1:0.015099,(((WHEAT:0.022288,AEGTA:0.016654)1:0.011658,TRIUA:0.030093)1:0.040001,HORVD:0.068375)1:0.051795)1:0.010813,((KLEFL:0.19049,CHLVA:0.17337)1:0.048768,SELML:0.14193)1:0.02933)1:0.014419,(MUSAM:0.0001455,MUSAC:0)1:0.12498)1:0.0094666,AMBTC:0.11869)1:0.0016661,(((BRAOL:0.01655,BRANA:0.0077978)1:0.0076951,BRARP:0.026891)1:0.076334,ARATH:0.13313)1:0.016843)1:0.00096988,((THECC:0.11177,GOSHI:0.094338)1:0.0076784,(SOLTU:0.05248,SOLLC:0.050514)1:0.062663)1:0.00044811,((((MANES:0.094469,POPTR:0.09998)1:0.0023508,VITVI:0.10346)1:0.0013166,PHYPA:0.11037)1:0.0010886,(LOTJA:0.11057,MEDTR:0.098896)1:0.01809)1:0.00064416);</t>
  </si>
  <si>
    <t>(VITVI:0.1036,((MANES:0.094656,POPTR:0.099793)1:0.00186,THECC:0.11756)1:0.0004992,((((((((((((ORYRU:0.0070664,ORYNI:0.0075664)1:0.0082656,ORYLO:0.017639)1:0.028051,ORYPU:0.047846)1:0.054531,BRADI:0.1255)1:0.0045156,(((SORBI:0.079035,MAIZE:0.084882)1:0.0098499,SETIT:0.10149)1:0.010628,ERATE:0.10872)1:0.0086026)1:0.015241,(((WHEAT:0.02246,AEGTA:0.016482)1:0.011771,TRIUA:0.02998)1:0.039956,HORVD:0.068419)1:0.051653)1:0.010587,((KLEFL:0.19104,CHLVA:0.17282)1:0.048145,SELML:0.14255)1:0.029556)1:0.014179,(MUSAM:0.0001455,MUSAC:0)1:0.12522)1:0.0093563,AMBTC:0.1188)1:0.0017592,((ARATH:0.14451,GOSHI:0.091846)1:0.0054304,(SOLTU:0.052484,SOLLC:0.05051)1:0.060178)1:0.0039379)1:0.00085279,PHYPA:0.11081)1:0.0012745,(LOTJA:0.11056,MEDTR:0.09891)1:0.017687)1:0.0010016);</t>
  </si>
  <si>
    <t>(VITVI:0.10361,((MANES:0.094361,POPTR:0.10009)1:0.0015221,THECC:0.1179)1:0.00049208,(((((((((((ORYRU:0.0070893,ORYNI:0.0075435)1:0.0082427,ORYLO:0.017662)1:0.028121,ORYPU:0.047776)1:0.054682,BRADI:0.12535)1:0.0045696,(((SORBI:0.079033,MAIZE:0.084884)1:0.010201,SETIT:0.10114)1:0.010508,ERATE:0.10884)1:0.0085487)1:0.01567,(((WHEAT:0.022567,AEGTA:0.016375)1:0.011964,TRIUA:0.029787)1:0.039862,HORVD:0.068513)1:0.051225)1:0.010106,((KLEFL:0.19191,CHLVA:0.17195)1:0.047008,SELML:0.14369)1:0.030037)1:0.014406,(MUSAM:0.0001455,MUSAC:0)1:0.12499)1:0.0097678,AMBTC:0.11839)1:0.0020121,((ARATH:0.14483,GOSHI:0.091529)1:0.0052177,(SOLTU:0.052496,SOLLC:0.050498)1:0.060391)1:0.003685)1:0.0015955,PHYPA:0.11007)1:0.0022784);</t>
  </si>
  <si>
    <t>(AMBTC:0.11883,((PHYPA:0.1102,VITVI:0.10594)1:0.0026066,((SOLTU:0.052035,SOLLC:0.050959)1:0.06041,ARATH:0.14765)1:0.003987)1:0.00022058,((((((((ORYRU:0.0071263,ORYNI:0.0075065)1:0.0083563,ORYLO:0.017549)1:0.02801,ORYPU:0.047887)1:0.056802,BRADI:0.12323)1:0.0039733,(((SORBI:0.078447,MAIZE:0.08547)1:0.012003,SETIT:0.099334)1:0.010408,ERATE:0.10894)1:0.0091449)1:0.01513,(((WHEAT:0.023169,AEGTA:0.015773)1:0.012233,TRIUA:0.029518)1:0.039577,HORVD:0.068798)1:0.051765)1:0.011255,((KLEFL:0.19683,CHLVA:0.16703)1:0.040622,SELML:0.15008)1:0.028889)1:0.01302,(MUSAM:0.0001455,MUSAC:0)1:0.12638)1:0.0093304);</t>
  </si>
  <si>
    <t>((((((((((ORYRU:0.0071498,ORYNI:0.007483)1:0.0084088,ORYLO:0.017496)1:0.028016,ORYPU:0.047882)1:0.057545,BRADI:0.12248)1:0.0037754,(((SORBI:0.078355,MAIZE:0.085562)1:0.012192,SETIT:0.099144)1:0.010317,ERATE:0.10903)1:0.0093428)1:0.015141,(((WHEAT:0.023283,AEGTA:0.015659)1:0.012301,TRIUA:0.029449)1:0.039481,HORVD:0.068894)1:0.051753)1:0.01141,((KLEFL:0.19794,CHLVA:0.16593)1:0.036911,SELML:0.15379)1:0.028733)1:0.012252,(MUSAM:0.0001455,MUSAC:0)1:0.12714)1:0.0085887,AMBTC:0.11957)1:0.00089262,((SOLTU:0.051939,SOLLC:0.051055)1:0.061438,ARATH:0.14663)1:0.0033149,PHYPA:0.11258);</t>
  </si>
  <si>
    <t>((LOTJA:0.1106,MEDTR:0.098866)1:0.017959,(((THECC:0.11185,GOSHI:0.094255)1:0.007467,(SOLTU:0.05239,SOLLC:0.050604)1:0.062875)1:0.00056104,((((((((((ORYRU:0.0070564,ORYNI:0.0075764)1:0.0082775,ORYLO:0.017627)1:0.028001,ORYPU:0.047896)1:0.054412,BRADI:0.12562)1:0.0044753,(((SORBI:0.079055,MAIZE:0.084862)1:0.0095199,SETIT:0.10182)1:0.010732,ERATE:0.10861)1:0.008643)1:0.015296,(((WHEAT:0.022201,AEGTA:0.016741)1:0.011634,TRIUA:0.030117)1:0.040054,HORVD:0.068321)1:0.051599)1:0.010848,((KLEFL:0.18942,CHLVA:0.17444)1:0.050465,SELML:0.14023)1:0.029295)1:0.014284,(MUSAM:0.0001455,MUSAC:0)1:0.12511)1:0.0091751,(((ARAAL:0.085684,ARALY:0.083583)1:0.017804,((BRAOL:0.01618,BRANA:0.0081674)1:0.0081252,BRARP:0.026461)1:0.05882)1:0.012793,ARATH:0.12472)1:0.022758)1:0.0014687,AMBTC:0.11911)1:0.0014056)1:0.00053123,(((MANES:0.094547,POPTR:0.099902)1:0.002185,VITVI:0.10362)1:0.00082285,PHYPA:0.11086)1:0.0012201);</t>
  </si>
  <si>
    <t>(((((MANES:0.094556,POPTR:0.099893)1:0.0021848,VITVI:0.10362)1:0.00083015,PHYPA:0.11086)1:0.0010844,(LOTJA:0.11063,MEDTR:0.098837)1:0.018094)1:0.00057693,((THECC:0.11193,GOSHI:0.094178)1:0.0075809,(SOLTU:0.052461,SOLLC:0.050533)1:0.062761)1:0.00051532,((((((((((ORYRU:0.0070585,ORYNI:0.0075743)1:0.0082551,ORYLO:0.01765)1:0.028058,ORYPU:0.047839)1:0.054402,BRADI:0.12563)1:0.0045075,(((SORBI:0.079116,MAIZE:0.084801)1:0.0095021,SETIT:0.10183)1:0.010714,ERATE:0.10863)1:0.0086107)1:0.015367,(((WHEAT:0.022164,AEGTA:0.016778)1:0.011612,TRIUA:0.030138)1:0.040015,HORVD:0.06836)1:0.051527)1:0.010687,((KLEFL:0.18984,CHLVA:0.17402)1:0.050416,SELML:0.14028)1:0.029457)1:0.014271,(MUSAM:0.0001455,MUSAC:0)1:0.12513)1:0.0092347,((((BRAOL:0.016404,BRANA:0.0079437)1:0.0078533,BRARP:0.026732)1:0.059815,ARAAL:0.10494)1:0.018167,ARATH:0.13173)1:0.015655)1:0.0013735,AMBTC:0.11906)1:0.0014378);</t>
  </si>
  <si>
    <t>((((((((((((ORYRU:0.0070512,ORYNI:0.0075816)1:0.0082518,ORYLO:0.017653)1:0.028074,ORYPU:0.047823)1:0.054333,BRADI:0.1257)1:0.0046092,(((SORBI:0.079171,MAIZE:0.084746)1:0.0095534,SETIT:0.10178)1:0.010728,ERATE:0.10862)1:0.008509)1:0.015472,(((WHEAT:0.022137,AEGTA:0.016805)1:0.011591,TRIUA:0.03016)1:0.039976,HORVD:0.068399)1:0.051422)1:0.010492,((KLEFL:0.19043,CHLVA:0.17343)1:0.048659,SELML:0.14204)1:0.029651)1:0.014364,(MUSAM:0.0001455,MUSAC:0)1:0.12503)1:0.009575,AMBTC:0.11858)1:0.0019762,(LOTJA:0.11065,MEDTR:0.098816)1:0.017825)1:0.00047799,(((((BRAOL:0.016604,BRANA:0.0077438)1:0.0076278,BRARP:0.026958)1:0.080257,ARATH:0.13494)1:0.012775,(SOLTU:0.052519,SOLLC:0.050475)1:0.062119)1:0.00065099,(THECC:0.11206,GOSHI:0.094051)1:0.0073059)1:0.0013872)1:0.0011193,((MANES:0.094481,POPTR:0.099968)1:0.0023664,VITVI:0.10344)1:0.0013344,PHYPA:0.11035);</t>
  </si>
  <si>
    <t>(VITVI:0.10358,((MANES:0.094663,POPTR:0.099786)1:0.001851,THECC:0.11757)1:0.00051492,((((((((((((ORYRU:0.007061,ORYNI:0.0075718)1:0.0082708,ORYLO:0.017634)1:0.028078,ORYPU:0.047819)1:0.054475,BRADI:0.12555)1:0.0046189,(((SORBI:0.079156,MAIZE:0.084761)1:0.0097616,SETIT:0.10157)1:0.010672,ERATE:0.10867)1:0.0084993)1:0.015643,(((WHEAT:0.022293,AEGTA:0.016649)1:0.011696,TRIUA:0.030055)1:0.039931,HORVD:0.068445)1:0.051252)1:0.010239,((KLEFL:0.19098,CHLVA:0.17288)1:0.048029,SELML:0.14267)1:0.029904)1:0.01433,(MUSAM:0.0001455,MUSAC:0)1:0.12507)1:0.0094105,AMBTC:0.11875)1:0.0015033,((ARATH:0.13841,GOSHI:0.088518)1:0.009211,(SOLTU:0.052525,SOLLC:0.050469)1:0.0596)1:0.0043898)1:0.0010802,PHYPA:0.11076)1:0.0013188,(LOTJA:0.11064,MEDTR:0.09883)1:0.017681)1:0.0010026);</t>
  </si>
  <si>
    <t>(VITVI:0.10357,((MANES:0.094365,POPTR:0.10008)1:0.0015041,THECC:0.11792)1:0.00052354,(((((((((((ORYRU:0.0070795,ORYNI:0.0075533)1:0.008236,ORYLO:0.017669)1:0.028151,ORYPU:0.047747)1:0.054618,BRADI:0.12541)1:0.0046901,(((SORBI:0.079169,MAIZE:0.084748)1:0.010102,SETIT:0.10123)1:0.010558,ERATE:0.10879)1:0.0084282)1:0.016144,(((WHEAT:0.022386,AEGTA:0.016556)1:0.011713,TRIUA:0.030037)1:0.039833,HORVD:0.068542)1:0.05075)1:0.0096886,((KLEFL:0.19185,CHLVA:0.17201)1:0.046877,SELML:0.14382)1:0.030455)1:0.014605,(MUSAM:0.0001455,MUSAC:0)1:0.12479)1:0.009822,AMBTC:0.11834)1:0.001757,((ARATH:0.13855,GOSHI:0.088379)1:0.0089799,(SOLTU:0.052541,SOLLC:0.050453)1:0.059831)1:0.0041361)1:0.0018225,PHYPA:0.11002)1:0.0023185);</t>
  </si>
  <si>
    <t>(AMBTC:0.11835,((PHYPA:0.11019,VITVI:0.10595)1:0.0028346,((((((((ORYRU:0.0071188,ORYNI:0.007514)1:0.0083634,ORYLO:0.017541)1:0.028049,ORYPU:0.047848)1:0.056709,BRADI:0.12332)1:0.0041541,(((SORBI:0.078625,MAIZE:0.085292)1:0.01187,SETIT:0.099466)1:0.010478,ERATE:0.10887)1:0.0089642)1:0.015875,(((WHEAT:0.022954,AEGTA:0.015988)1:0.012142,TRIUA:0.029608)1:0.03954,HORVD:0.068835)1:0.051019)1:0.010559,((KLEFL:0.19675,CHLVA:0.16712)1:0.040444,SELML:0.15026)1:0.029585)1:0.0128,(MUSAM:0.0001455,MUSAC:0)1:0.1266)1:0.0095064)1:0.00029103,((SOLTU:0.052085,SOLLC:0.050909)1:0.059641,ARATH:0.1454)1:0.0046073);</t>
  </si>
  <si>
    <t>((((SOLTU:0.051986,SOLLC:0.051008)1:0.060805,ARATH:0.14423)1:0.0038917,AMBTC:0.11907)1:0.0010589,((((((((ORYRU:0.0071414,ORYNI:0.0074914)1:0.0084169,ORYLO:0.017488)1:0.028057,ORYPU:0.04784)1:0.057439,BRADI:0.12259)1:0.003982,(((SORBI:0.078547,MAIZE:0.08537)1:0.012033,SETIT:0.099303)1:0.010394,ERATE:0.10895)1:0.0091363)1:0.016011,(((WHEAT:0.023057,AEGTA:0.015885)1:0.012206,TRIUA:0.029544)1:0.039441,HORVD:0.068934)1:0.050883)1:0.010575,((KLEFL:0.19784,CHLVA:0.16602)1:0.036733,SELML:0.15397)1:0.029568)1:0.011977,(MUSAM:0.0001455,MUSAC:0)1:0.12742)1:0.0087386,PHYPA:0.11277);</t>
  </si>
  <si>
    <t>((LOTJA:0.11063,MEDTR:0.098838)1:0.017574,(((THECC:0.11104,GOSHI:0.095066)1:0.007443,(SOLTU:0.052172,SOLLC:0.050822)1:0.062899)1:0.00091217,(((MANES:0.094891,POPTR:0.099558)1:0.0021908,VITVI:0.10362)1:0.00071722,PHYPA:0.11097)1:0.0010008)1:0.00078375,((((((((((ORYRU:0.0070463,ORYNI:0.0075865)1:0.0082816,ORYLO:0.017623)1:0.027869,ORYPU:0.048029)1:0.054401,BRADI:0.12563)1:0.0043193,(((SORBI:0.078696,MAIZE:0.085221)1:0.0097035,SETIT:0.10163)1:0.01083,ERATE:0.10852)1:0.008799)1:0.014428,(((WHEAT:0.022491,AEGTA:0.016451)1:0.011766,TRIUA:0.029984)1:0.040099,HORVD:0.068276)1:0.052467)1:0.011336,((KLEFL:0.18963,CHLVA:0.17423)1:0.050814,SELML:0.13989)1:0.028807)1:0.01432,(MUSAM:0.0001455,MUSAC:0)1:0.12508)1:0.0093919,(((ARAAL:0.085625,ARALY:0.083642)1:0.017835,((BRAOL:0.016129,BRANA:0.0082191)1:0.008205,BRARP:0.026381)1:0.058789)1:0.015081,ARATH:0.1124)1:0.020462)1:0.00085914,AMBTC:0.11856)1:0.0018867);</t>
  </si>
  <si>
    <t>((LOTJA:0.11068,MEDTR:0.098785)1:0.017603,(((THECC:0.11112,GOSHI:0.094989)1:0.0074537,(SOLTU:0.052305,SOLLC:0.050689)1:0.062888)1:0.0008912,(((MANES:0.0949,POPTR:0.099549)1:0.0021906,VITVI:0.10362)1:0.00072453,PHYPA:0.11096)1:0.0010218)1:0.00075526,((((((((((ORYRU:0.0070481,ORYNI:0.0075847)1:0.0082594,ORYLO:0.017646)1:0.02792,ORYPU:0.047977)1:0.054391,BRADI:0.12564)1:0.0043515,(((SORBI:0.078757,MAIZE:0.08516)1:0.0096857,SETIT:0.10165)1:0.010812,ERATE:0.10853)1:0.0087668)1:0.0145,(((WHEAT:0.022463,AEGTA:0.016479)1:0.01175,TRIUA:0.030001)1:0.040014,HORVD:0.068361)1:0.052395)1:0.011256,((KLEFL:0.19005,CHLVA:0.17381)1:0.050764,SELML:0.13994)1:0.028887)1:0.014307,(MUSAM:0.0001455,MUSAC:0)1:0.12509)1:0.0094515,((((BRAOL:0.01635,BRANA:0.0079973)1:0.0079362,BRARP:0.02665)1:0.059828,ARAAL:0.10493)1:0.020161,ARATH:0.11905)1:0.013683)1:0.00076395,AMBTC:0.11851)1:0.0019436);</t>
  </si>
  <si>
    <t>((LOTJA:0.1107,MEDTR:0.098764)1:0.017419,(((THECC:0.11125,GOSHI:0.094862)1:0.0074432,(SOLTU:0.052356,SOLLC:0.050638)1:0.062899)1:0.00095094,(((MANES:0.094825,POPTR:0.099624)1:0.0021117,VITVI:0.10369)1:0.00079931,PHYPA:0.11089)1:0.00096205)1:0.00093907,((((((((((ORYRU:0.0070403,ORYNI:0.0075925)1:0.0082562,ORYLO:0.017649)1:0.027931,ORYPU:0.047967)1:0.054322,BRADI:0.12571)1:0.0044428,(((SORBI:0.078794,MAIZE:0.085123)1:0.0097467,SETIT:0.10159)1:0.010837,ERATE:0.10851)1:0.0086754)1:0.014605,(((WHEAT:0.022446,AEGTA:0.016496)1:0.011734,TRIUA:0.030017)1:0.039974,HORVD:0.068401)1:0.05229)1:0.011062,((KLEFL:0.19065,CHLVA:0.17321)1:0.049008,SELML:0.14169)1:0.029081)1:0.0144,(MUSAM:0.0001455,MUSAC:0)1:0.125)1:0.0099036,AMBTC:0.11826)1:0.00051248,(((BRAOL:0.016548,BRANA:0.0077995)1:0.007714,BRARP:0.026872)1:0.082344,ARATH:0.12236)1:0.010998)1:0.0016111);</t>
  </si>
  <si>
    <t>(VITVI:0.10394,((((THECC:0.11155,GOSHI:0.094557)1:0.0067878,(SOLTU:0.052354,SOLLC:0.05064)1:0.063554)1:0.00090621,(((ARATH:0.13191,AMBTC:0.11649)1:0.0012967,((((((((ORYRU:0.007051,ORYNI:0.0075818)1:0.0082888,ORYLO:0.017616)1:0.027928,ORYPU:0.047969)1:0.054463,BRADI:0.12557)1:0.0044406,(((SORBI:0.078759,MAIZE:0.085158)1:0.0099656,SETIT:0.10137)1:0.010788,ERATE:0.10856)1:0.0086776)1:0.014708,(((WHEAT:0.022637,AEGTA:0.016306)1:0.012007,TRIUA:0.029744)1:0.039929,HORVD:0.068446)1:0.052186)1:0.010857,((KLEFL:0.19121,CHLVA:0.17265)1:0.048398,SELML:0.1423)1:0.029286)1:0.01414,(MUSAM:0.0001455,MUSAC:0)1:0.12526)1:0.0096026)1:0.0025868,(LOTJA:0.11069,MEDTR:0.098773)1:0.016972)1:0.0012061)1:0.00095389,PHYPA:0.11082)1:0.00086626,(MANES:0.094525,POPTR:0.099924)1:0.0018704);</t>
  </si>
  <si>
    <t>((((THECC:0.11191,GOSHI:0.094202)1:0.007348,(SOLTU:0.052353,SOLLC:0.050641)1:0.062994)1:0.00082557,(((MANES:0.094968,POPTR:0.099481)1:0.0020483,VITVI:0.10376)1:0.0011562,PHYPA:0.11053)1:0.0010874)1:0.0035078,(ARATH:0.13205,AMBTC:0.11635)1:0.0010661,((((((((ORYRU:0.0070695,ORYNI:0.0075633)1:0.0082542,ORYLO:0.017651)1:0.027986,ORYPU:0.047911)1:0.054604,BRADI:0.12542)1:0.004482,(((SORBI:0.078724,MAIZE:0.085193)1:0.010331,SETIT:0.10101)1:0.01069,ERATE:0.10866)1:0.0086362)1:0.01504,(((WHEAT:0.022757,AEGTA:0.016185)1:0.012049,TRIUA:0.029701)1:0.039831,HORVD:0.068544)1:0.051855)1:0.01043,((KLEFL:0.1921,CHLVA:0.17176)1:0.047295,SELML:0.1434)1:0.029714)1:0.014363,(MUSAM:0.0001455,MUSAC:0)1:0.12503)1:0.0098331);</t>
  </si>
  <si>
    <t>(VITVI:0.10567,(((ARATH:0.13211,AMBTC:0.11629)1:0.0015293,((((((((ORYRU:0.0071023,ORYNI:0.0075305)1:0.0083703,ORYLO:0.017535)1:0.027833,ORYPU:0.048064)1:0.056689,BRADI:0.12334)1:0.0038421,(((SORBI:0.078044,MAIZE:0.085873)1:0.012176,SETIT:0.09916)1:0.010663,ERATE:0.10868)1:0.0092762)1:0.01414,(((WHEAT:0.023396,AEGTA:0.015546)1:0.012335,TRIUA:0.029416)1:0.039538,HORVD:0.068837)1:0.052754)1:0.011794,((KLEFL:0.19709,CHLVA:0.16678)1:0.041014,SELML:0.14969)1:0.02835)1:0.012942,(MUSAM:0.0001455,MUSAC:0)1:0.12645)1:0.0093699)1:0.0027074,(SOLTU:0.051875,SOLLC:0.051119)1:0.064038)1:0.0010032,PHYPA:0.11047);</t>
  </si>
  <si>
    <t>((((SOLTU:0.051788,SOLLC:0.051206)1:0.063396,PHYPA:0.11207)1:0.0027543,((((((((ORYRU:0.0071229,ORYNI:0.0075099)1:0.0084246,ORYLO:0.01748)1:0.027827,ORYPU:0.04807)1:0.057418,BRADI:0.12261)1:0.0036254,(((SORBI:0.077918,MAIZE:0.085999)1:0.012401,SETIT:0.098936)1:0.010601,ERATE:0.10875)1:0.0094929)1:0.013987,(((WHEAT:0.023521,AEGTA:0.015421)1:0.012409,TRIUA:0.029342)1:0.039439,HORVD:0.068936)1:0.052908)1:0.012057,((KLEFL:0.19821,CHLVA:0.16566)1:0.037303,SELML:0.1534)1:0.028086)1:0.012155,(MUSAM:0.0001455,MUSAC:0)1:0.12724)1:0.0090633)1:0.0018358,AMBTC:0.1168,ARATH:0.1316);</t>
  </si>
  <si>
    <t>((((MANES:0.09488,POPTR:0.099569)1:0.0024311,VITVI:0.10338)1:0.00073823,PHYPA:0.11095)1:0.0012179,((THECC:0.1114,GOSHI:0.094707)1:0.0072721,(SOLTU:0.05222,SOLLC:0.050774)1:0.06307)1:0.00069514,(((((((((((ORYRU:0.0070452,ORYNI:0.0075876)1:0.008277,ORYLO:0.017628)1:0.027885,ORYPU:0.048012)1:0.054356,BRADI:0.12567)1:0.0044055,(((SORBI:0.078844,MAIZE:0.085073)1:0.0095923,SETIT:0.10174)1:0.010845,ERATE:0.1085)1:0.0087128)1:0.014921,(((WHEAT:0.022364,AEGTA:0.016578)1:0.01169,TRIUA:0.030061)1:0.040092,HORVD:0.068283)1:0.051974)1:0.010831,((KLEFL:0.18952,CHLVA:0.17434)1:0.050829,SELML:0.13987)1:0.029312)1:0.01431,(MUSAM:0.0001455,MUSAC:0)1:0.12509)1:0.009824,AMBTC:0.11834)1:0.00026147,(((ARAAL:0.085578,ARALY:0.083689)1:0.017951,((BRAOL:0.016182,BRANA:0.0081659)1:0.0081345,BRARP:0.026451)1:0.058673)1:0.017245,ARATH:0.11008)1:0.018644)1:0.0017309,(LOTJA:0.11067,MEDTR:0.098802)1:0.017518)1:0.00097235);</t>
  </si>
  <si>
    <t>(((((((((((((ORYRU:0.0070469,ORYNI:0.0075859)1:0.0082546,ORYLO:0.01765)1:0.027938,ORYPU:0.047959)1:0.054346,BRADI:0.12568)1:0.0044377,(((SORBI:0.078905,MAIZE:0.085012)1:0.0095745,SETIT:0.10176)1:0.010902,ERATE:0.10844)1:0.0086806)1:0.014992,(((WHEAT:0.022332,AEGTA:0.01661)1:0.011671,TRIUA:0.03008)1:0.040007,HORVD:0.068369)1:0.051902)1:0.010751,((KLEFL:0.18994,CHLVA:0.17392)1:0.049351,SELML:0.14135)1:0.029392)1:0.014297,(MUSAM:0.0001455,MUSAC:0)1:0.1251)1:0.0099431,AMBTC:0.11822)1:0.00049325,((((BRAOL:0.016405,BRANA:0.0079422)1:0.007863,BRARP:0.026723)1:0.059746,ARAAL:0.10501)1:0.022157,ARATH:0.11638)1:0.011804)1:0.0017583,(LOTJA:0.11075,MEDTR:0.098719)1:0.017589)1:0.00091535,(((MANES:0.094889,POPTR:0.09956)1:0.0024305,VITVI:0.10338)1:0.0011067,PHYPA:0.11058)1:0.0012598)1:0.0006532,(THECC:0.11148,GOSHI:0.09463)1:0.0072883,(SOLTU:0.052353,SOLLC:0.050641)1:0.063053);</t>
  </si>
  <si>
    <t>((((((((((((ORYRU:0.0070391,ORYNI:0.0075937)1:0.0082512,ORYLO:0.017654)1:0.027949,ORYPU:0.047949)1:0.054274,BRADI:0.12575)1:0.0045348,(((SORBI:0.07895,MAIZE:0.084967)1:0.0096296,SETIT:0.10171)1:0.010854,ERATE:0.10849)1:0.0085835)1:0.015097,(((WHEAT:0.02231,AEGTA:0.016632)1:0.011651,TRIUA:0.030099)1:0.039967,HORVD:0.068408)1:0.051797)1:0.010557,((KLEFL:0.19054,CHLVA:0.17333)1:0.049023,SELML:0.14168)1:0.029586)1:0.014038,(MUSAM:0.0001455,MUSAC:0)1:0.12536)1:0.0099441,AMBTC:0.11822)1:0.0006396,(((BRAOL:0.016605,BRANA:0.0077423)1:0.0076378,BRARP:0.026948)1:0.083711,ARATH:0.1191)1:0.0095261)1:0.0017375,(LOTJA:0.11077,MEDTR:0.098698)1:0.017806)1:0.00055164,((THECC:0.11161,GOSHI:0.094503)1:0.0074468,(SOLTU:0.052406,SOLLC:0.050588)1:0.062895)1:0.00069699,(((MANES:0.094814,POPTR:0.099635)1:0.0024024,VITVI:0.1034)1:0.0007954,PHYPA:0.11089)1:0.001216);</t>
  </si>
  <si>
    <t>((((MANES:0.094753,POPTR:0.099695)1:0.0021931,VITVI:0.10361)1:0.00086234,PHYPA:0.11083)1:0.001208,((THECC:0.11227,GOSHI:0.093841)1:0.0073123,(SOLTU:0.052407,SOLLC:0.050587)1:0.063029)1:0.00070497,(((ARATH:0.12641,AMBTC:0.1153)1:0.00287,((((((((ORYRU:0.0070475,ORYNI:0.0075853)1:0.0082701,ORYLO:0.017635)1:0.027947,ORYPU:0.04795)1:0.054412,BRADI:0.12562)1:0.0045391,(((SORBI:0.078923,MAIZE:0.084994)1:0.009842,SETIT:0.10149)1:0.010806,ERATE:0.10854)1:0.0085791)1:0.015239,(((WHEAT:0.022486,AEGTA:0.016456)1:0.011764,TRIUA:0.029987)1:0.039921,HORVD:0.068454)1:0.051655)1:0.01031,((KLEFL:0.19109,CHLVA:0.17277)1:0.048415,SELML:0.14228)1:0.029833)1:0.014121,(MUSAM:0.0001455,MUSAC:0)1:0.12528)1:0.01014)1:0.0018241,(LOTJA:0.11077,MEDTR:0.098701)1:0.017721)1:0.00076596);</t>
  </si>
  <si>
    <t>(((((MANES:0.094338,POPTR:0.10011)1:0.0020654,VITVI:0.10374)1:0.0011511,PHYPA:0.11054)1:0.0014606,(THECC:0.11271,GOSHI:0.093396)1:0.0072188)1:0.00072178,((ARATH:0.12646,AMBTC:0.11525)1:0.0025619,((((((((ORYRU:0.0070679,ORYNI:0.0075649)1:0.0082478,ORYLO:0.017657)1:0.028007,ORYPU:0.04789)1:0.054545,BRADI:0.12548)1:0.004597,(((SORBI:0.078908,MAIZE:0.085009)1:0.010192,SETIT:0.10114)1:0.010711,ERATE:0.10864)1:0.0085213)1:0.015667,(((WHEAT:0.022595,AEGTA:0.016348)1:0.011957,TRIUA:0.029794)1:0.039823,HORVD:0.068553)1:0.051228)1:0.009773,((KLEFL:0.19197,CHLVA:0.17189)1:0.047314,SELML:0.14339)1:0.03037)1:0.014342,(MUSAM:0.0001455,MUSAC:0)1:0.12505)1:0.010448)1:0.0025843,(SOLTU:0.05241,SOLLC:0.050584)1:0.062854);</t>
  </si>
  <si>
    <t>(VITVI:0.10564,(((ARATH:0.12656,AMBTC:0.11515)1:0.0029942,((((((((ORYRU:0.0071004,ORYNI:0.0075324)1:0.0083625,ORYLO:0.017542)1:0.02786,ORYPU:0.048037)1:0.056604,BRADI:0.12342)1:0.0040145,(((SORBI:0.078284,MAIZE:0.085633)1:0.011991,SETIT:0.099345)1:0.010692,ERATE:0.10865)1:0.0091038)1:0.015125,(((WHEAT:0.023202,AEGTA:0.01574)1:0.012224,TRIUA:0.029526)1:0.039526,HORVD:0.068849)1:0.051769)1:0.010699,((KLEFL:0.19691,CHLVA:0.16695)1:0.04104,SELML:0.14966)1:0.029444)1:0.012904,(MUSAM:0.0001455,MUSAC:0)1:0.12649)1:0.010016)1:0.0018963,(SOLTU:0.051939,SOLLC:0.051055)1:0.063542)1:0.0014995,PHYPA:0.1105);</t>
  </si>
  <si>
    <t>(PHYPA:0.11183,((ARATH:0.12613,AMBTC:0.11559)1:0.0029906,(SOLTU:0.051848,SOLLC:0.051146)1:0.063301)1:0.0024765,((((((((ORYRU:0.0071209,ORYNI:0.0075119)1:0.0084159,ORYLO:0.017489)1:0.027856,ORYPU:0.048041)1:0.057321,BRADI:0.12271)1:0.0038224,(((SORBI:0.078179,MAIZE:0.085738)1:0.012178,SETIT:0.099158)1:0.010633,ERATE:0.10871)1:0.0092958)1:0.015136,(((WHEAT:0.023317,AEGTA:0.015625)1:0.012292,TRIUA:0.029458)1:0.039426,HORVD:0.068949)1:0.051758)1:0.010744,((KLEFL:0.19802,CHLVA:0.16585)1:0.037329,SELML:0.15337)1:0.029399)1:0.012107,(MUSAM:0.0001455,MUSAC:0)1:0.12729)1:0.0096802);</t>
  </si>
  <si>
    <t>((((((((((((((ORYRU:0.0070486,ORYNI:0.0075842)1:0.0082612,ORYLO:0.017644)1:0.027914,ORYPU:0.047983)1:0.05434,BRADI:0.12569)1:0.0044818,(((SORBI:0.078967,MAIZE:0.08495)1:0.0095613,SETIT:0.10178)1:0.010933,ERATE:0.10841)1:0.0086364)1:0.015286,(((WHEAT:0.022197,AEGTA:0.016745)1:0.011619,TRIUA:0.030132)1:0.040015,HORVD:0.06836)1:0.051608)1:0.010448,((KLEFL:0.18933,CHLVA:0.17453)1:0.049392,SELML:0.14131)1:0.029696)1:0.014262,(MUSAM:0.0001455,MUSAC:0)1:0.12513)1:0.010017,AMBTC:0.11814)1:0.00062358,(((ARAAL:0.085495,ARALY:0.083772)1:0.018081,((BRAOL:0.016218,BRANA:0.0081297)1:0.008072,BRARP:0.026514)1:0.058543)1:0.020552,ARATH:0.11276)1:0.015239)1:0.0017697,(LOTJA:0.11075,MEDTR:0.098712)1:0.017872)1:0.00068378,(SOLTU:0.052318,SOLLC:0.050676)1:0.063078)1:0.00049732,(((MANES:0.094855,POPTR:0.099594)1:0.0024264,VITVI:0.10338)1:0.0011154,PHYPA:0.11057)1:0.0014183)1:0.0072611,THECC:0.11174,GOSHI:0.094368);</t>
  </si>
  <si>
    <t>(((((((((((ORYRU:0.0070504,ORYNI:0.0075824)1:0.0082383,ORYLO:0.017667)1:0.027968,ORYPU:0.04793)1:0.05433,BRADI:0.1257)1:0.004514,(((SORBI:0.079028,MAIZE:0.084889)1:0.0095435,SETIT:0.10179)1:0.010914,ERATE:0.10843)1:0.0086042)1:0.015358,(((WHEAT:0.02216,AEGTA:0.016782)1:0.011597,TRIUA:0.030153)1:0.039975,HORVD:0.0684)1:0.051537)1:0.010368,((KLEFL:0.18975,CHLVA:0.17412)1:0.049345,SELML:0.14135)1:0.029776)1:0.01378,(MUSAM:0.0001455,MUSAC:0)1:0.12562)1:0.010046,AMBTC:0.11811)1:0.00063167,((((BRAOL:0.016443,BRANA:0.0079046)1:0.0077981,BRARP:0.026788)1:0.059677,ARAAL:0.10508)1:0.024907,ARATH:0.1187)1:0.0090831)1:0.0020043,((THECC:0.11182,GOSHI:0.09429)1:0.0075382,(SOLTU:0.052386,SOLLC:0.050608)1:0.062804)1:0.00044505,((((MANES:0.094864,POPTR:0.099585)1:0.0024257,VITVI:0.10338)1:0.001135,PHYPA:0.11055)1:0.0012437,(LOTJA:0.11075,MEDTR:0.098714)1:0.017935)1:0.00064722);</t>
  </si>
  <si>
    <t>(((((((((((ORYRU:0.0070428,ORYNI:0.00759)1:0.0082343,ORYLO:0.017671)1:0.02798,ORYPU:0.047918)1:0.054257,BRADI:0.12577)1:0.0046162,(((SORBI:0.079078,MAIZE:0.084839)1:0.009597,SETIT:0.10174)1:0.010868,ERATE:0.10848)1:0.008502)1:0.015463,(((WHEAT:0.022133,AEGTA:0.016809)1:0.011575,TRIUA:0.030175)1:0.039934,HORVD:0.068441)1:0.051432)1:0.010173,((KLEFL:0.19033,CHLVA:0.17353)1:0.049017,SELML:0.14168)1:0.02997)1:0.01395,(MUSAM:0.0001455,MUSAC:0)1:0.12545)1:0.010449,PHYPA:0.11106)1:0.00023944,((((ARATH:0.11989,GOSHI:0.09093)1:0.0073982,(SOLTU:0.052441,SOLLC:0.050553)1:0.061094)1:0.0016063,AMBTC:0.1185)1:0.0024504,((BRAOL:0.016644,BRANA:0.0077033)1:0.0075704,BRARP:0.027015)1:0.093257)1:0.0003534)1:0.0013101,(((MANES:0.094764,POPTR:0.099685)1:0.0020151,THECC:0.11741)1:0.00044925,VITVI:0.10365)1:0.0017198,(LOTJA:0.11077,MEDTR:0.098693)1:0.016966);</t>
  </si>
  <si>
    <t>(VITVI:0.10355,((MANES:0.094748,POPTR:0.099701)1:0.0018882,THECC:0.11754)1:0.00054647,((((((ARATH:0.12113,GOSHI:0.089688)1:0.0079061,(SOLTU:0.052443,SOLLC:0.050551)1:0.060586)1:0.0019353,AMBTC:0.11817)1:0.0021893,((((((((ORYRU:0.0070516,ORYNI:0.0075812)1:0.0082512,ORYLO:0.017654)1:0.027979,ORYPU:0.047918)1:0.054393,BRADI:0.12564)1:0.0046264,(((SORBI:0.079059,MAIZE:0.084858)1:0.0098076,SETIT:0.10153)1:0.01082,ERATE:0.10853)1:0.0084918)1:0.015633,(((WHEAT:0.022288,AEGTA:0.016654)1:0.011678,TRIUA:0.030073)1:0.039887,HORVD:0.068489)1:0.051262)1:0.009894,((KLEFL:0.19087,CHLVA:0.17299)1:0.048408,SELML:0.14229)1:0.030249)1:0.014024,(MUSAM:0.0001455,MUSAC:0)1:0.12537)1:0.010651)1:0.00095969,PHYPA:0.11081)1:0.0011749,(LOTJA:0.11077,MEDTR:0.098696)1:0.017491)1:0.0011819);</t>
  </si>
  <si>
    <t>(VITVI:0.10352,((MANES:0.094468,POPTR:0.099981)1:0.0014763,THECC:0.11795)1:0.00057879,(((((((((((ORYRU:0.0070694,ORYNI:0.0075634)1:0.0082147,ORYLO:0.01769)1:0.028042,ORYPU:0.047855)1:0.054524,BRADI:0.12551)1:0.0046988,(((SORBI:0.079059,MAIZE:0.084858)1:0.010154,SETIT:0.10118)1:0.010727,ERATE:0.10862)1:0.0084194)1:0.016132,(((WHEAT:0.022382,AEGTA:0.016561)1:0.011694,TRIUA:0.030057)1:0.039784,HORVD:0.068591)1:0.050762)1:0.0092741,((KLEFL:0.19173,CHLVA:0.17213)1:0.047306,SELML:0.14339)1:0.030869)1:0.014235,(MUSAM:0.0001455,MUSAC:0)1:0.12516)1:0.010049,AMBTC:0.11811)1:0.0016832,((ARATH:0.12139,GOSHI:0.089424)1:0.007656,(SOLTU:0.052451,SOLLC:0.050543)1:0.060836)1:0.0030986)1:0.002104,PHYPA:0.11037)1:0.0019588);</t>
  </si>
  <si>
    <t>(VITVI:0.106,(((ARATH:0.12604,AMBTC:0.11455)1:0.0033964,(SOLTU:0.051985,SOLLC:0.051009)1:0.062319)1:0.0022497,((((((((ORYRU:0.007106,ORYNI:0.0075268)1:0.0083362,ORYLO:0.017569)1:0.027907,ORYPU:0.04799)1:0.056573,BRADI:0.12346)1:0.0041672,(((SORBI:0.078482,MAIZE:0.085435)1:0.011939,SETIT:0.099397)1:0.010715,ERATE:0.10863)1:0.008951)1:0.015856,(((WHEAT:0.022948,AEGTA:0.015994)1:0.012121,TRIUA:0.029629)1:0.039477,HORVD:0.068898)1:0.051038)1:0.0098678,((KLEFL:0.19659,CHLVA:0.16727)1:0.041029,SELML:0.14967)1:0.030276)1:0.012711,(MUSAM:0.0001455,MUSAC:0)1:0.12669)1:0.01071)1:0.0016315,PHYPA:0.11014);</t>
  </si>
  <si>
    <t>(((((((((((ORYRU:0.0071271,ORYNI:0.0075057)1:0.0083863,ORYLO:0.017519)1:0.027905,ORYPU:0.047992)1:0.057287,BRADI:0.12274)1:0.003997,(((SORBI:0.078393,MAIZE:0.085524)1:0.012116,SETIT:0.09922)1:0.010658,ERATE:0.10869)1:0.0091213)1:0.015989,(((WHEAT:0.023051,AEGTA:0.015891)1:0.012184,TRIUA:0.029567)1:0.039374,HORVD:0.069001)1:0.050906)1:0.009746,((KLEFL:0.19768,CHLVA:0.16619)1:0.037318,SELML:0.15338)1:0.030397)1:0.011866,(MUSAM:0.0001455,MUSAC:0)1:0.12753)1:0.0090477,PHYPA:0.11246)1:0.0032191,(SOLTU:0.051891,SOLLC:0.051103)1:0.062558)1:0.003157,ARATH:0.12471,AMBTC:0.11588);</t>
  </si>
  <si>
    <t>(((((((((STRPU:0.10973,PETMA:0.13795)1:0.0035776,(((ANOCA:0.11174,CHICK:0.12059)1:0.005877,(((((HUMAN:0.016266,PONAB:0.016022)1:0.0029298,NOMLE:0.019166)1:0.056455,OTOGA:0.078596)1:0.011959,CAVPO:0.090157)1:0.015976,(MOUSE:0.164,RATNO:0.086825)1:0.022776)1:0.0085186)1:0.0053743,XENTR:0.12146)1:0.0075391)1:0.0020618,BRAFL:0.15358)1:0.008849,AEDAE:0.13171)1:0.00080354,CRAGI:0.11588)1:0.0053198,LOTGI:0.14106)1:0.0025886,SCHMA:0.14335)1:0.0023445,(((ATTCE:0.10645,ACYPI:0.095318)1:0.0026877,MEGSC:0.12003)1:0.0033618,(((TRISP:0.14584,CAEEL:0.13839)1:0.0030646,TRICA:0.13016)1:0.0041968,(CIOSA:0.13277,CIOIN:0.14563)1:0.0099306)1:0.0024515)1:0.0024918)1:0.0014975,(((DROMO:0.083262,DROME:0.11632)1:0.037078,CAPI1:0.1471)1:0.0017077,(PRIPA:0.16451,AMPQE:0.14622)1:0.0063235)1:0.0047592,TRIAD:0.18331);</t>
  </si>
  <si>
    <t>(LOTGI:0.14175,(((((((MOUSE:0.19679,TRISP:0.13804)1:0.0076191,(DROMO:0.083501,DROME:0.11608)1:0.031395)1:0.005327,CAPI1:0.14536)1:0.0016853,(PRIPA:0.16418,AMPQE:0.14654)1:0.0041597)1:0.0058895,TRIAD:0.18291)1:0.0033378,SCHMA:0.14308)1:0.002616,((((TRICA:0.1283,CAEEL:0.13924)1:0.0060377,(CIOSA:0.13247,CIOIN:0.14593)1:0.009474)1:0.0021129,MEGSC:0.11897)1:0.0025606,(ATTCE:0.10647,ACYPI:0.0953)1:0.004522)1:0.0029008)1:0.0013566,(((((STRPU:0.10994,PETMA:0.13774)1:0.0029622,(((((((HUMAN:0.016267,PONAB:0.016021)1:0.0029385,NOMLE:0.019158)1:0.056472,OTOGA:0.078579)1:0.011914,CAVPO:0.090202)1:0.018076,CHICK:0.1198)1:0.0011663,ANOCA:0.11281)1:0.007372,XENTR:0.11902)1:0.0097751)1:0.0028249,BRAFL:0.15348)1:0.0086771,AEDAE:0.13123)1:0.0010187,CRAGI:0.11579)1:0.0046896);</t>
  </si>
  <si>
    <t>(LOTGI:0.14174,(((((((MOUSE:0.19685,TRISP:0.13797)1:0.0076322,(DROMO:0.083655,DROME:0.11593)1:0.031382)1:0.0053426,CAPI1:0.14534)1:0.0016804,(PRIPA:0.16418,AMPQE:0.14655)1:0.0041647)1:0.0058871,TRIAD:0.18292)1:0.0033306,SCHMA:0.14309)1:0.0026037,((((TRICA:0.12831,CAEEL:0.13924)1:0.0060381,(CIOSA:0.13275,CIOIN:0.14565)1:0.0094736)1:0.0021088,MEGSC:0.11897)1:0.0025554,(ATTCE:0.10647,ACYPI:0.095301)1:0.0045272)1:0.002913)1:0.0013635,(((((STRPU:0.10995,PETMA:0.13773)1:0.0030052,((ANOCA:0.11205,CHICK:0.12028)1:0.0082246,XENTR:0.11913)1:0.0096746)1:0.0026906,BRAFL:0.15339)1:0.0088606,AEDAE:0.13127)1:0.00098516,CRAGI:0.1158)1:0.0046762);</t>
  </si>
  <si>
    <t>((((((TRICA:0.12816,CAEEL:0.13939)1:0.0060633,(CIOSA:0.13237,CIOIN:0.14604)1:0.0094485)1:0.0021702,MEGSC:0.11891)1:0.002477,(ATTCE:0.10651,ACYPI:0.095257)1:0.0046056)1:0.0024367,(((((STRPU:0.10997,PETMA:0.13771)1:0.0037721,BRAFL:0.15178)1:0.0026708,XENTR:0.13176)1:0.0057926,AEDAE:0.13032)1:0.0017888,CRAGI:0.11561)1:0.0048729)1:0.0016514,((((((MOUSE:0.19708,TRISP:0.13774)1:0.0077275,(DROMO:0.083773,DROME:0.11581)1:0.031286)1:0.0054072,CAPI1:0.14528)1:0.0016354,(PRIPA:0.16413,AMPQE:0.14659)1:0.0042096)1:0.0059481,TRIAD:0.18286)1:0.0028204,SCHMA:0.1436)1:0.0028085,LOTGI:0.14172);</t>
  </si>
  <si>
    <t>(LOTGI:0.14178,((TRIAD:0.18547,SCHMA:0.14193)1:0.0023961,(((((MOUSE:0.19817,TRISP:0.13665)1:0.0077246,(DROMO:0.083827,DROME:0.11576)1:0.031289)1:0.0053093,CAPI1:0.14537)1:0.0017935,(PRIPA:0.16414,AMPQE:0.14658)1:0.0040515)1:0.0036408,((STRPU:0.10985,PETMA:0.13783)1:0.0040328,BRAFL:0.15152)1:0.011399)1:0.0045414)1:0.0017243,(((((TRICA:0.12834,CAEEL:0.13921)1:0.006075,(CIOSA:0.13277,CIOIN:0.14563)1:0.0094368)1:0.0027594,MEGSC:0.11832)1:0.0022821,(ATTCE:0.10714,ACYPI:0.094628)1:0.0048006)1:0.0020048,(CRAGI:0.1165,AEDAE:0.1333)1:0.0030624)1:0.0022683);</t>
  </si>
  <si>
    <t>(LOTGI:0.1417,(((((((MOUSE:0.19843,TRISP:0.1364)1:0.0076298,(DROMO:0.084045,DROME:0.11554)1:0.031384)1:0.0054629,CAPI1:0.14522)1:0.0018807,(PRIPA:0.16426,AMPQE:0.14647)1:0.0039643)1:0.005885,TRIAD:0.18292)1:0.0034282,SCHMA:0.14299)1:0.0026945,((((TRICA:0.12839,CAEEL:0.13915)1:0.0058407,(CIOSA:0.13257,CIOIN:0.14583)1:0.0096711)1:0.0021132,MEGSC:0.11897)1:0.002381,(ATTCE:0.10649,ACYPI:0.095277)1:0.0047016)1:0.0028222)1:0.0014056,(((STRPU:0.11654,BRAFL:0.15486)1:0.0077559,CRAGI:0.11495)1:0.0016045,AEDAE:0.13277)1:0.0040192);</t>
  </si>
  <si>
    <t>(((((TRICA:0.1287,CAEEL:0.13885)1:0.0069994,MEGSC:0.11786)1:0.0035836,(ATTCE:0.10694,ACYPI:0.094833)1:0.005227)1:0.0025551,(((STRPU:0.11603,BRAFL:0.15536)1:0.0071561,CRAGI:0.11555)1:0.0013009,AEDAE:0.13308)1:0.0039047)1:0.0013804,((((((MOUSE:0.19835,TRISP:0.13647)1:0.0079499,(DROMO:0.08398,DROME:0.1156)1:0.031064)1:0.0058716,CAPI1:0.14481)1:0.002087,(PRIPA:0.16466,AMPQE:0.14607)1:0.003758)1:0.0042078,TRIAD:0.1846)1:0.002655,SCHMA:0.14377)1:0.0027457,LOTGI:0.14179);</t>
  </si>
  <si>
    <t>((((((DROMO:0.083243,DROME:0.11634)1:0.037078,CAPI1:0.1471)1:0.0017072,(PRIPA:0.16451,AMPQE:0.14622)1:0.006324)1:0.0047585,TRIAD:0.18331)1:0.0014992,(((((((STRPU:0.10973,PETMA:0.13795)1:0.0034591,(((ANOCA:0.11174,CHICK:0.12059)1:0.0056949,(((((HUMAN:0.016264,PONAB:0.016024)1:0.0029332,NOMLE:0.019163)1:0.056453,OTOGA:0.078598)1:0.011961,CAVPO:0.090155)1:0.016082,(MOUSE:0.14812,RATNO:0.087097)1:0.022554)1:0.0082623)1:0.0053685,XENTR:0.12125)1:0.0076518)1:0.0021563,BRAFL:0.15355)1:0.0088353,AEDAE:0.13168)1:0.00082193,CRAGI:0.11587)1:0.0053335,LOTGI:0.14106)1:0.0025946,SCHMA:0.14335)1:0.0023454)1:0.0024901,((ATTCE:0.10645,ACYPI:0.095318)1:0.0026876,MEGSC:0.12003)1:0.0033608,(((TRISP:0.14584,CAEEL:0.13839)1:0.0030677,TRICA:0.13016)1:0.004197,(CIOSA:0.13277,CIOIN:0.14564)1:0.0099304)1:0.0024526);</t>
  </si>
  <si>
    <t>((((((((((STRPU:0.11009,PETMA:0.13759)1:0.0029268,(((((((HUMAN:0.016264,PONAB:0.016024)1:0.0029421,NOMLE:0.019154)1:0.05647,OTOGA:0.078581)1:0.011918,CAVPO:0.090198)1:0.018104,CHICK:0.11977)1:0.0012021,ANOCA:0.11277)1:0.0074203,XENTR:0.11897)1:0.0098105)1:0.0028539,BRAFL:0.15345)1:0.0083092,AEDAE:0.1316)1:0.0010065,CRAGI:0.1158)1:0.0055002,LOTGI:0.14094)1:0.0016844,SCHMA:0.14424)1:0.0024162,((ATTCE:0.10644,ACYPI:0.09533)1:0.0031402,MEGSC:0.11957)1:0.0038138)1:0.001525,(CIOSA:0.13286,CIOIN:0.14554)1:0.012067)1:0.0014321,(((TRISP:0.14635,CAEEL:0.13788)1:0.003617,TRICA:0.12961)1:0.0038094,((PRIPA:0.16439,AMPQE:0.14633)1:0.0034348,(((DROMO:0.083464,DROME:0.11612)1:0.027715,MOUSE:0.18524)1:0.0054449,CAPI1:0.14294)1:0.0050561)1:0.0060471)1:0.0017782,TRIAD:0.18456);</t>
  </si>
  <si>
    <t>((((((TRISP:0.14634,CAEEL:0.13789)1:0.0036109,TRICA:0.12962)1:0.0038113,((PRIPA:0.16439,AMPQE:0.14634)1:0.0034363,(((DROMO:0.083615,DROME:0.11597)1:0.027677,MOUSE:0.18528)1:0.0054622,CAPI1:0.14292)1:0.0050546)1:0.0060451)1:0.001778,TRIAD:0.18456)1:0.0014312,((((((((STRPU:0.1101,PETMA:0.13759)1:0.0029579,((ANOCA:0.11203,CHICK:0.1203)1:0.0082652,XENTR:0.11909)1:0.0097219)1:0.0027283,BRAFL:0.15336)1:0.0084925,AEDAE:0.13164)1:0.00097279,CRAGI:0.11581)1:0.0054811,LOTGI:0.14094)1:0.0016873,SCHMA:0.14424)1:0.0024175,((ATTCE:0.10644,ACYPI:0.095331)1:0.003142,MEGSC:0.11957)1:0.0038218)1:0.0015172)1:0.012068,CIOSA:0.13286,CIOIN:0.14554);</t>
  </si>
  <si>
    <t>((((((((((STRPU:0.11011,PETMA:0.13757)1:0.0040123,BRAFL:0.15154)1:0.0027174,XENTR:0.13171)1:0.0054598,AEDAE:0.13066)1:0.001796,CRAGI:0.11561)1:0.0058882,LOTGI:0.14098)1:0.0023715,((ATTCE:0.10648,ACYPI:0.095287)1:0.0031109,MEGSC:0.1196)1:0.0024963)1:0.0020586,(TRIAD:0.18315,SCHMA:0.14425)1:0.0028532)1:0.0016068,(((TRISP:0.14642,CAEEL:0.13781)1:0.0038354,TRICA:0.12939)1:0.0037367,((PRIPA:0.16434,AMPQE:0.14638)1:0.0034624,(((DROMO:0.083728,DROME:0.11585)1:0.027437,MOUSE:0.18552)1:0.0055381,CAPI1:0.14284)1:0.0050286)1:0.0061197)1:0.0024021)1:0.011895,CIOSA:0.13248,CIOIN:0.14592);</t>
  </si>
  <si>
    <t>((((((PRIPA:0.16435,AMPQE:0.14637)1:0.0033235,(((DROMO:0.08378,DROME:0.1158)1:0.027262,MOUSE:0.18569)1:0.00545,CAPI1:0.14293)1:0.0051674)1:0.0031334,((STRPU:0.10984,PETMA:0.13785)1:0.0042718,BRAFL:0.15128)1:0.010278)1:0.0056943,SCHMA:0.14334)1:0.0011984,((((ATTCE:0.10711,ACYPI:0.094661)1:0.0030679,MEGSC:0.11965)1:0.0019251,(CRAGI:0.11674,AEDAE:0.13305)1:0.0034533)1:0.0027349,LOTGI:0.14198)1:0.0013179)1:0.0027916,(((TRISP:0.14629,CAEEL:0.13794)1:0.0035434,TRICA:0.12968)1:0.0045512,(CIOSA:0.13289,CIOIN:0.14551)1:0.0095762)1:0.0040139,TRIAD:0.18427);</t>
  </si>
  <si>
    <t>((((((PRIPA:0.16447,AMPQE:0.14626)1:0.0032216,(((DROMO:0.083996,DROME:0.11559)1:0.027515,MOUSE:0.18544)1:0.0056082,CAPI1:0.14277)1:0.0052694)1:0.0037748,(STRPU:0.11646,BRAFL:0.15494)1:0.0071822)1:0.0048335,SCHMA:0.14336)1:0.0011723,((((ATTCE:0.10707,ACYPI:0.0947)1:0.003087,MEGSC:0.11963)1:0.0019314,(CRAGI:0.11671,AEDAE:0.13309)1:0.003447)1:0.0028951,LOTGI:0.14182)1:0.0013061)1:0.0028033,(((TRISP:0.14634,CAEEL:0.13789)1:0.003511,TRICA:0.12972)1:0.0045163,(CIOSA:0.13268,CIOIN:0.14572)1:0.0096111)1:0.004115,TRIAD:0.18417);</t>
  </si>
  <si>
    <t>((((((PRIPA:0.16478,AMPQE:0.14595)1:0.0031477,(((DROMO:0.083925,DROME:0.11566)1:0.027399,MOUSE:0.18555)1:0.0058308,CAPI1:0.14255)1:0.0053433)1:0.0041163,(STRPU:0.11638,BRAFL:0.15502)1:0.0068408)1:0.0046505,SCHMA:0.14354)1:0.00090468,(((TRISP:0.14594,CAEEL:0.13829)1:0.002886,TRICA:0.13034)1:0.0073409,TRIAD:0.18431)1:0.0034864)1:0.0015737,(((ATTCE:0.10708,ACYPI:0.094688)1:0.0032308,MEGSC:0.11948)1:0.002897,(CRAGI:0.11679,AEDAE:0.133)1:0.0024814)1:0.0028175,LOTGI:0.1419);</t>
  </si>
  <si>
    <t>(((((((((STRPU:0.10973,PETMA:0.13796)1:0.0033144,(((ANOCA:0.11174,CHICK:0.12059)1:0.0054842,(((((HUMAN:0.016268,PONAB:0.01602)1:0.0029301,NOMLE:0.019166)1:0.056448,OTOGA:0.078602)1:0.011962,CAVPO:0.090154)1:0.016294,(MOUSE:0.13416,RATNO:0.087816)1:0.021967)1:0.0078759)1:0.0054511,XENTR:0.12111)1:0.0076777)1:0.0022926,BRAFL:0.15354)1:0.0087992,AEDAE:0.13165)1:0.00084458,CRAGI:0.11585)1:0.0053506,LOTGI:0.14106)1:0.002594,SCHMA:0.14335)1:0.0023482,(((ATTCE:0.10645,ACYPI:0.095317)1:0.0026878,MEGSC:0.12003)1:0.0033596,(((TRISP:0.14584,CAEEL:0.13838)1:0.0030703,TRICA:0.13016)1:0.0041977,(CIOSA:0.13276,CIOIN:0.14564)1:0.0099296)1:0.0024537)1:0.002488)1:0.0015012,(((DROMO:0.08322,DROME:0.11636)1:0.037078,CAPI1:0.1471)1:0.001707,(PRIPA:0.16451,AMPQE:0.14622)1:0.0063241)1:0.0047578,TRIAD:0.18331);</t>
  </si>
  <si>
    <t>(((((((((STRPU:0.11008,PETMA:0.1376)1:0.0028626,(((((((HUMAN:0.016269,PONAB:0.016019)1:0.0029388,NOMLE:0.019157)1:0.056465,OTOGA:0.078586)1:0.01192,CAVPO:0.090196)1:0.018157,CHICK:0.11972)1:0.001228,ANOCA:0.11275)1:0.007446,XENTR:0.11895)1:0.0098747)1:0.0030202,BRAFL:0.15328)1:0.0083284,AEDAE:0.13158)1:0.00101,CRAGI:0.1158)1:0.0053839,LOTGI:0.14105)1:0.0024464,SCHMA:0.14347)1:0.0022273,((((TRISP:0.14639,CAEEL:0.13784)1:0.0036417,TRICA:0.12959)1:0.0041296,(CIOSA:0.1328,CIOIN:0.1456)1:0.0099978)1:0.0021473,((ATTCE:0.10645,ACYPI:0.095317)1:0.0032985,MEGSC:0.11941)1:0.003666)1:0.0026284)1:0.0010134,((PRIPA:0.16438,AMPQE:0.14635)1:0.0038036,(((DROMO:0.083416,DROME:0.11617)1:0.028298,MOUSE:0.17229)1:0.00486,CAPI1:0.14338)1:0.0047831)1:0.0074395,TRIAD:0.1838);</t>
  </si>
  <si>
    <t>((((((((STRPU:0.11009,PETMA:0.13759)1:0.0029017,((ANOCA:0.11203,CHICK:0.1203)1:0.0082764,XENTR:0.11908)1:0.0097781)1:0.0028969,BRAFL:0.15319)1:0.0085113,AEDAE:0.13162)1:0.00097603,CRAGI:0.11581)1:0.005363,LOTGI:0.14105)1:0.002446,SCHMA:0.14348)1:0.0022235,(((PRIPA:0.16437,AMPQE:0.14635)1:0.0038059,(((DROMO:0.083563,DROME:0.11602)1:0.028279,MOUSE:0.17231)1:0.004876,CAPI1:0.14337)1:0.0047808)1:0.0074381,TRIAD:0.1838)1:0.0010072,((((TRISP:0.14639,CAEEL:0.13784)1:0.0036356,TRICA:0.12959)1:0.0041293,(CIOSA:0.1328,CIOIN:0.1456)1:0.0099981)1:0.0021438,((ATTCE:0.10645,ACYPI:0.095317)1:0.0033001,MEGSC:0.11941)1:0.0036695)1:0.0026346);</t>
  </si>
  <si>
    <t>((((((((STRPU:0.11011,PETMA:0.13758)1:0.0038213,XENTR:0.12995)1:0.0021425,BRAFL:0.15407)1:0.0077536,AEDAE:0.13178)1:0.00084221,CRAGI:0.11583)1:0.0053823,LOTGI:0.14105)1:0.0024781,SCHMA:0.1435)1:0.0021967,(((PRIPA:0.16438,AMPQE:0.14634)1:0.003802,(((DROMO:0.083672,DROME:0.11591)1:0.028532,MOUSE:0.17205)1:0.0048922,CAPI1:0.14335)1:0.0047847)1:0.0074542,TRIAD:0.18378)1:0.0010347,((((TRISP:0.1464,CAEEL:0.13783)1:0.0036637,TRICA:0.12956)1:0.0041376,(CIOSA:0.13248,CIOIN:0.14592)1:0.0099898)1:0.0021459,((ATTCE:0.10646,ACYPI:0.095309)1:0.0032958,MEGSC:0.11942)1:0.0036674)1:0.0026071);</t>
  </si>
  <si>
    <t>((((((PRIPA:0.16434,AMPQE:0.14639)1:0.003884,(((DROMO:0.08372,DROME:0.11586)1:0.02825,MOUSE:0.17234)1:0.0048549,CAPI1:0.14339)1:0.0047026)1:0.0026531,((STRPU:0.10983,PETMA:0.13785)1:0.004159,BRAFL:0.1514)1:0.010201)1:0.0055913,SCHMA:0.14349)1:0.0012716,((((TRISP:0.14633,CAEEL:0.13789)1:0.0030724,TRICA:0.13016)1:0.0045627,(CIOSA:0.13285,CIOIN:0.14555)1:0.0095647)1:0.0039864,TRIAD:0.1843)1:0.0028683)1:0.0012411,(((ATTCE:0.10711,ACYPI:0.094655)1:0.0030695,MEGSC:0.11964)1:0.001932,(CRAGI:0.11675,AEDAE:0.13305)1:0.0034464)1:0.0027192,LOTGI:0.142);</t>
  </si>
  <si>
    <t>((((((PRIPA:0.16445,AMPQE:0.14627)1:0.0035973,(((DROMO:0.083933,DROME:0.11565)1:0.028528,MOUSE:0.17206)1:0.0050122,CAPI1:0.14323)1:0.0049894)1:0.0032909,(STRPU:0.11639,BRAFL:0.155)1:0.0071013)1:0.0047302,SCHMA:0.14352)1:0.0012455,((((TRISP:0.14638,CAEEL:0.13785)1:0.0035357,TRICA:0.12969)1:0.0045278,(CIOSA:0.13289,CIOIN:0.14551)1:0.0095996)1:0.0040874,TRIAD:0.18419)1:0.00288)1:0.0012294,(((ATTCE:0.10707,ACYPI:0.094694)1:0.0030886,MEGSC:0.11962)1:0.0019382,(CRAGI:0.11671,AEDAE:0.13308)1:0.0034401)1:0.0028394,LOTGI:0.14187);</t>
  </si>
  <si>
    <t>(((((PRIPA:0.16476,AMPQE:0.14597)1:0.0035834,(((DROMO:0.083854,DROME:0.11573)1:0.028477,MOUSE:0.17211)1:0.0052291,CAPI1:0.14301)1:0.0050033)1:0.0036232,(STRPU:0.11631,BRAFL:0.15509)1:0.006769)1:0.0047882,SCHMA:0.14346)1:0.00098799,((((ATTCE:0.10709,ACYPI:0.094682)1:0.0032325,MEGSC:0.11948)1:0.0029056,(CRAGI:0.1168,AEDAE:0.133)1:0.0024728)1:0.0027736,LOTGI:0.14194)1:0.0014869,(((TRISP:0.14598,CAEEL:0.13824)1:0.0029355,TRICA:0.13029)1:0.0073269,TRIAD:0.18433)1:0.0035731);</t>
  </si>
  <si>
    <t>(((((((((STRPU:0.10974,PETMA:0.13795)1:0.0032591,(((ANOCA:0.1117,CHICK:0.12063)1:0.004516,((MOUSE:0.19719,RATNO:0.09693)1:0.013029,((((HUMAN:0.016276,PONAB:0.016012)1:0.0029235,NOMLE:0.019173)1:0.056417,OTOGA:0.078634)1:0.011971,CAVPO:0.090145)1:0.016343)1:0.0070273)1:0.0062447,XENTR:0.12092)1:0.0078265)1:0.0022702,BRAFL:0.15345)1:0.0088326,AEDAE:0.13161)1:0.00090364,CRAGI:0.11589)1:0.0053087,LOTGI:0.14106)1:0.0025854,SCHMA:0.14335)1:0.0023514,(((ATTCE:0.10645,ACYPI:0.095321)1:0.0026852,MEGSC:0.12003)1:0.0033585,(((TRISP:0.14584,CAEEL:0.13839)1:0.0030732,TRICA:0.13015)1:0.0041982,(CIOSA:0.13276,CIOIN:0.14564)1:0.0099292)1:0.0024549)1:0.0024973)1:0.001492,(((DROMO:0.083179,DROME:0.1164)1:0.037078,CAPI1:0.1471)1:0.0017183,(PRIPA:0.16451,AMPQE:0.14621)1:0.0063128)1:0.0047638,TRIAD:0.18331);</t>
  </si>
  <si>
    <t>(TRIAD:0.18416,((((ATTCE:0.1065,ACYPI:0.095265)1:0.0027159,MEGSC:0.12)1:0.0038888,(((TRISP:0.14561,CAEEL:0.13862)1:0.0030075,TRICA:0.13022)1:0.0043785,(CIOSA:0.13267,CIOIN:0.14573)1:0.0097489)1:0.0019246)1:0.0023442,(((((((STRPU:0.11024,PETMA:0.13745)1:0.0029523,(((((((HUMAN:0.016277,PONAB:0.016011)1:0.002932,NOMLE:0.019164)1:0.056432,OTOGA:0.078619)1:0.011957,CAVPO:0.090159)1:0.018241,CHICK:0.11964)1:0.0014261,ANOCA:0.11255)1:0.0073547,XENTR:0.11904)1:0.0097849)1:0.0029262,BRAFL:0.15338)1:0.0084524,AEDAE:0.13146)1:0.00090032,CRAGI:0.11591)1:0.0052746,LOTGI:0.14116)1:0.0019154,SCHMA:0.14401)1:0.0025115)1:0.00065126,((((MOUSE:0.22535,PRIPA:0.1581)1:0.0058911,AMPQE:0.145)1:0.0054054,CAPI1:0.1464)1:0.00091992,(DROMO:0.083306,DROME:0.11628)1:0.037011)1:0.0073621);</t>
  </si>
  <si>
    <t>((((ATTCE:0.1065,ACYPI:0.095266)1:0.0027177,MEGSC:0.12)1:0.0038911,(((TRISP:0.1456,CAEEL:0.13863)1:0.0030023,TRICA:0.13023)1:0.0043783,(CIOSA:0.13268,CIOIN:0.14573)1:0.0097491)1:0.0019223)1:0.0023516,(((((MOUSE:0.22537,PRIPA:0.15807)1:0.005893,AMPQE:0.145)1:0.0054225,CAPI1:0.14638)1:0.00092122,(DROMO:0.083444,DROME:0.11614)1:0.03701)1:0.0073594,TRIAD:0.18416)1:0.00064389,(((((((STRPU:0.11024,PETMA:0.13744)1:0.0030042,((ANOCA:0.11188,CHICK:0.12045)1:0.0081621,XENTR:0.11919)1:0.0096756)1:0.0027938,BRAFL:0.15329)1:0.0086314,AEDAE:0.1315)1:0.00086423,CRAGI:0.11592)1:0.0052518,LOTGI:0.14117)1:0.0019158,SCHMA:0.14401)1:0.0025065);</t>
  </si>
  <si>
    <t>(((((((((STRPU:0.11026,PETMA:0.13742)1:0.0039546,BRAFL:0.1516)1:0.0027842,XENTR:0.13165)1:0.005563,AEDAE:0.13055)1:0.0016677,CRAGI:0.11573)1:0.0057175,LOTGI:0.14115)1:0.0018744,((ATTCE:0.10655,ACYPI:0.095222)1:0.0026866,MEGSC:0.12003)1:0.0029934)1:0.0024195,(((TRISP:0.14568,CAEEL:0.13855)1:0.0031923,TRICA:0.13004)1:0.0044128,(CIOSA:0.1323,CIOIN:0.1461)1:0.0097146)1:0.0030935)1:0.0012922,(TRIAD:0.18268,SCHMA:0.14472)1:0.0022079,((((MOUSE:0.22523,PRIPA:0.15821)1:0.0059145,AMPQE:0.14498)1:0.0055356,CAPI1:0.14627)1:0.00097749,(DROMO:0.083541,DROME:0.11604)1:0.036954)1:0.007188);</t>
  </si>
  <si>
    <t>(LOTGI:0.14208,((((ATTCE:0.10714,ACYPI:0.094632)1:0.0034938,MEGSC:0.11922)1:0.0018583,(((TRISP:0.14555,CAEEL:0.13868)1:0.0029452,TRICA:0.13028)1:0.004662,(CIOSA:0.1327,CIOIN:0.1457)1:0.0094654)1:0.0039551)1:0.0026568,(TRIAD:0.18473,SCHMA:0.14267)1:0.0026641)1:0.0012689,((CRAGI:0.11685,AEDAE:0.13295)1:0.0035389,(((((MOUSE:0.22606,PRIPA:0.15739)1:0.0059484,AMPQE:0.14494)1:0.005357,CAPI1:0.14645)1:0.00098485,(DROMO:0.083583,DROME:0.116)1:0.036946)1:0.0023596,((STRPU:0.10999,PETMA:0.13769)1:0.0042567,BRAFL:0.1513)1:0.01067)1:0.0050009)1:0.0019072);</t>
  </si>
  <si>
    <t>((((ATTCE:0.10653,ACYPI:0.095242)1:0.0028358,MEGSC:0.11988)1:0.0039041,(((TRISP:0.1456,CAEEL:0.13863)1:0.0029178,TRICA:0.13031)1:0.0042311,(CIOSA:0.1325,CIOIN:0.1459)1:0.0098963)1:0.0019092)1:0.002259,(((((MOUSE:0.22591,PRIPA:0.15754)1:0.0061272,AMPQE:0.14476)1:0.0053991,CAPI1:0.1464)1:0.00077556,(DROMO:0.083789,DROME:0.11579)1:0.037155)1:0.0073475,TRIAD:0.18417)1:0.00073643,(((((STRPU:0.11674,BRAFL:0.15466)1:0.0076346,CRAGI:0.11507)1:0.0015307,AEDAE:0.13285)1:0.0045923,LOTGI:0.14113)1:0.0019353,SCHMA:0.14398)1:0.0025397);</t>
  </si>
  <si>
    <t>(((((((((STRPU:0.11667,BRAFL:0.15472)1:0.0074707,CRAGI:0.11524)1:0.0015213,AEDAE:0.13286)1:0.004541,LOTGI:0.14118)1:0.0020039,SCHMA:0.14391)1:0.002172,((ATTCE:0.10646,ACYPI:0.095306)1:0.0029797,MEGSC:0.11973)1:0.0040471)1:0.0023481,TRIAD:0.18426)1:0.0013518,((TRISP:0.14548,CAEEL:0.13875)1:0.0028091,TRICA:0.13042)1:0.0057889)1:0.0061589,(((MOUSE:0.22588,PRIPA:0.15757)1:0.0062052,AMPQE:0.14469)1:0.0054558,CAPI1:0.14635)1:0.00056045,(DROMO:0.083693,DROME:0.11589)1:0.037371);</t>
  </si>
  <si>
    <t>(((((((((STRPU:0.10977,PETMA:0.13791)1:0.0035377,(((ANOCA:0.11176,CHICK:0.12058)1:0.0076818,((((((HUMAN:0.016263,PONAB:0.016024)1:0.0029173,NOMLE:0.019179)1:0.056406,OTOGA:0.078644)1:0.011964,CAVPO:0.090152)1:0.0048374,RATNO:0.097602)1:0.01204,MOUSE:0.19625)1:0.010052)1:0.0048665,XENTR:0.12289)1:0.0060736)1:0.0018817,BRAFL:0.15333)1:0.0091982,AEDAE:0.13177)1:0.00080839,CRAGI:0.11596)1:0.0052333,LOTGI:0.14108)1:0.0025642,SCHMA:0.14336)1:0.0023438,(((ATTCE:0.10644,ACYPI:0.095325)1:0.002687,MEGSC:0.12003)1:0.0033638,(((TRISP:0.14583,CAEEL:0.1384)1:0.003064,TRICA:0.13016)1:0.0041967,(CIOSA:0.13277,CIOIN:0.14564)1:0.0099307)1:0.0024496)1:0.0025103)1:0.0014789,(((DROMO:0.083126,DROME:0.11646)1:0.037072,CAPI1:0.1471)1:0.0017246,(PRIPA:0.16451,AMPQE:0.14622)1:0.0063065)1:0.0047615,TRIAD:0.18331);</t>
  </si>
  <si>
    <t>(((((((DROMO:0.083252,DROME:0.11633)1:0.037035,CAPI1:0.14714)1:0.0019335,(PRIPA:0.16441,AMPQE:0.14632)1:0.0060976)1:0.001236,((MOUSE:0.21477,BRAFL:0.15263)1:0.0019279,((STRPU:0.11031,PETMA:0.13738)1:0.0028586,(((((((HUMAN:0.016264,PONAB:0.016024)1:0.0029256,NOMLE:0.01917)1:0.056421,OTOGA:0.07863)1:0.011951,CAVPO:0.090165)1:0.018293,CHICK:0.11958)1:0.0014542,ANOCA:0.11252)1:0.0074063,XENTR:0.11899)1:0.0098786)1:0.0039775)1:0.0081267)1:0.005005,SCHMA:0.14361)1:0.00091917,((((ATTCE:0.10658,ACYPI:0.095191)1:0.0030266,MEGSC:0.11969)1:0.0017801,(CRAGI:0.11688,AEDAE:0.13291)1:0.0035983)1:0.0026524,LOTGI:0.14206)1:0.0016651)1:0.0024443,(((TRISP:0.14573,CAEEL:0.1385)1:0.0030232,TRICA:0.1302)1:0.004544,(CIOSA:0.13211,CIOIN:0.14629)1:0.0095834)1:0.0042735,TRIAD:0.18401);</t>
  </si>
  <si>
    <t>(((((((DROMO:0.083384,DROME:0.1162)1:0.037042,CAPI1:0.14713)1:0.0019231,(PRIPA:0.1644,AMPQE:0.14632)1:0.006108)1:0.0010911,((MOUSE:0.21478,BRAFL:0.15262)1:0.0019823,((STRPU:0.11031,PETMA:0.13737)1:0.0029175,((ANOCA:0.11188,CHICK:0.12045)1:0.0081993,XENTR:0.11915)1:0.0097623)1:0.0039609)1:0.0080046)1:0.0051355,SCHMA:0.14362)1:0.00091109,((((ATTCE:0.10657,ACYPI:0.095194)1:0.0030303,MEGSC:0.11968)1:0.0017845,(CRAGI:0.11688,AEDAE:0.13291)1:0.0035939)1:0.0026648,LOTGI:0.14205)1:0.0016809)1:0.0024285,(((TRISP:0.14573,CAEEL:0.1385)1:0.0030181,TRICA:0.13021)1:0.0045435,(CIOSA:0.13213,CIOIN:0.14627)1:0.0095839)1:0.004276,TRIAD:0.18401);</t>
  </si>
  <si>
    <t>((((((((((STRPU:0.11033,PETMA:0.13735)1:0.0038692,BRAFL:0.15169)1:0.0028319,XENTR:0.1316)1:0.0055678,AEDAE:0.13055)1:0.0016627,CRAGI:0.11574)1:0.0056843,LOTGI:0.14118)1:0.0018708,((ATTCE:0.10656,ACYPI:0.09521)1:0.002693,MEGSC:0.12002)1:0.0029971)1:0.0023206,(((TRISP:0.14534,CAEEL:0.13889)1:0.0032666,TRICA:0.12996)1:0.0044336,(CIOSA:0.13214,CIOIN:0.14626)1:0.0096938)1:0.0031925)1:0.0012609,(TRIAD:0.18278,SCHMA:0.14462)1:0.0022392)1:0.0069081,(((MOUSE:0.21628,PRIPA:0.16035)1:0.0048786,AMPQE:0.1464)1:0.0044671,CAPI1:0.147)1:0.00060168,(DROMO:0.083476,DROME:0.11611)1:0.037375);</t>
  </si>
  <si>
    <t>((((((DROMO:0.083515,DROME:0.11607)1:0.036678,CAPI1:0.1475)1:0.0013278,(((((STRPU:0.11007,PETMA:0.13762)1:0.0041688,BRAFL:0.15139)1:0.0033735,MOUSE:0.21692)1:0.0052499,PRIPA:0.16409)1:0.0016473,AMPQE:0.14775)1:0.0034983)1:0.0063894,TRIAD:0.18265)1:0.0007734,SCHMA:0.1444)1:0.0013361,((((CRAGI:0.11666,AEDAE:0.13313)1:0.0033177,MEGSC:0.11959)1:0.0015854,(ATTCE:0.10657,ACYPI:0.095198)1:0.003595)1:0.003083,(((TRISP:0.14529,CAEEL:0.13893)1:0.0039806,TRICA:0.12925)1:0.0041809,(CIOSA:0.13272,CIOIN:0.14569)1:0.0099465)1:0.0035071)1:0.0019637,LOTGI:0.14365);</t>
  </si>
  <si>
    <t>(((((((CRAGI:0.11642,AEDAE:0.13338)1:0.0037114,MEGSC:0.1192)1:0.0011662,(ATTCE:0.10583,ACYPI:0.095937)1:0.0040141)1:0.0035042,LOTGI:0.14291)1:0.0015897,SCHMA:0.14438)1:0.00093751,((((TRICA:0.12877,CAEEL:0.13878)1:0.0025739,TRISP:0.14734)1:0.0046801,(CIOSA:0.13263,CIOIN:0.14577)1:0.010866)1:0.0033806,TRIAD:0.18267)1:0.001545)1:0.0058003,(((MOUSE:0.21515,BRAFL:0.15225)1:0.0067032,STRPU:0.12053)1:0.0030417,(PRIPA:0.16448,AMPQE:0.14624)1:0.0038527)1:0.0017115,((DROMO:0.083717,DROME:0.11586)1:0.037049,CAPI1:0.14713)1:0.0021437);</t>
  </si>
  <si>
    <t>(LOTGI:0.14246,(((CRAGI:0.1163,AEDAE:0.13349)1:0.0017401,STRPU:0.1205)1:0.0037503,((ATTCE:0.10591,ACYPI:0.095857)1:0.0027024,MEGSC:0.12001)1:0.005685)1:0.0010622,(((((PRIPA:0.16456,AMPQE:0.14617)1:0.0034454,((TRICA:0.12884,CAEEL:0.1387)1:0.0025741,TRISP:0.14734)1:0.0049953)1:0.0022644,TRIAD:0.18271)1:0.0029627,(((DROMO:0.083613,DROME:0.11597)1:0.037558,CAPI1:0.14662)1:0.00055415,(MOUSE:0.21512,BRAFL:0.15228)1:0.0078105)1:0.0048781)1:0.002663,SCHMA:0.14338)1:0.0020947);</t>
  </si>
  <si>
    <t>(SCHMA:0.14516,((((((((((((ANOCA:0.11173,CHICK:0.12061)1:0.0052032,((((((HUMAN:0.016271,PONAB:0.016017)1:0.0029168,NOMLE:0.019179)1:0.056411,OTOGA:0.078639)1:0.011991,CAVPO:0.090125)1:0.0046925,RATNO:0.097747)1:0.0099,MOUSE:0.18456)1:0.010145)1:0.0061439,XENTR:0.12157)1:0.0039138,PETMA:0.13754)1:0.0036009,STRPU:0.11263)1:0.0021524,BRAFL:0.15326)1:0.00942,CRAGI:0.11526)1:0.00095434,AEDAE:0.13257)1:0.0051708,LOTGI:0.14107)1:0.0018808,((ATTCE:0.10649,ACYPI:0.095274)1:0.0028009,MEGSC:0.11991)1:0.0033364)1:0.0018829,(((TRISP:0.14582,CAEEL:0.1384)1:0.0030418,TRICA:0.13019)1:0.0040739,(CIOSA:0.13278,CIOIN:0.14563)1:0.010053)1:0.0033472)1:0.0018852,(((DROMO:0.083099,DROME:0.11648)1:0.037094,CAPI1:0.14708)1:0.0017859,(PRIPA:0.16452,AMPQE:0.14621)1:0.0062453)1:0.0049157)1:0.0016626,TRIAD:0.18224);</t>
  </si>
  <si>
    <t>((TRIAD:0.18225,SCHMA:0.14516)1:0.0016691,(((((((((MOUSE:0.20172,PETMA:0.13627)1:0.0018011,(((((((HUMAN:0.016271,PONAB:0.016016)1:0.002925,NOMLE:0.019171)1:0.056427,OTOGA:0.078624)1:0.011978,CAVPO:0.090138)1:0.018293,CHICK:0.11958)1:0.0015131,ANOCA:0.11246)1:0.007411,XENTR:0.11898)1:0.0075257)1:0.0040944,BRAFL:0.15244)1:0.0020813,STRPU:0.11559)1:0.0080389,CRAGI:0.1152)1:0.001016,AEDAE:0.13258)1:0.0052899,LOTGI:0.14112)1:0.0017571,((ATTCE:0.10649,ACYPI:0.09528)1:0.0027838,MEGSC:0.11993)1:0.0032103)1:0.0020083,(((TRISP:0.14558,CAEEL:0.13865)1:0.0030962,TRICA:0.13013)1:0.0040659,(CIOSA:0.13224,CIOIN:0.14616)1:0.010061)1:0.0033458)1:0.0018844,(((DROMO:0.083224,DROME:0.11636)1:0.037204,CAPI1:0.14697)1:0.0019148,(PRIPA:0.1647,AMPQE:0.14603)1:0.0061163)1:0.0049092);</t>
  </si>
  <si>
    <t>((TRIAD:0.18224,SCHMA:0.14516)1:0.0016708,(((((((((MOUSE:0.20174,PETMA:0.13625)1:0.0019881,((ANOCA:0.11182,CHICK:0.12051)1:0.0082041,XENTR:0.11915)1:0.0075115)1:0.0038376,BRAFL:0.15236)1:0.0021901,STRPU:0.11563)1:0.0080461,CRAGI:0.11521)1:0.0010161,AEDAE:0.13259)1:0.0052725,LOTGI:0.14112)1:0.0017609,((ATTCE:0.10649,ACYPI:0.095281)1:0.0027847,MEGSC:0.11993)1:0.0032186)1:0.0020005,(((TRISP:0.14558,CAEEL:0.13865)1:0.0030936,TRICA:0.13013)1:0.0040658,(CIOSA:0.13225,CIOIN:0.14615)1:0.010062)1:0.0033466)1:0.001883,(((DROMO:0.083354,DROME:0.11623)1:0.037208,CAPI1:0.14697)1:0.0019101,(PRIPA:0.16469,AMPQE:0.14603)1:0.006121)1:0.0049074);</t>
  </si>
  <si>
    <t>(((((TRISP:0.14587,CAEEL:0.13835)1:0.0031886,TRICA:0.13004)1:0.004083,(CIOSA:0.13214,CIOIN:0.14626)1:0.010044)1:0.0042501,(((DROMO:0.083443,DROME:0.11614)1:0.03721,CAPI1:0.14697)1:0.0018714,(PRIPA:0.16447,AMPQE:0.14626)1:0.0061597)1:0.0044848)1:0.00094839,(((((ATTCE:0.10651,ACYPI:0.095259)1:0.0027691,MEGSC:0.11994)1:0.0018703,((((((MOUSE:0.20195,PETMA:0.13604)1:0.0029165,BRAFL:0.14969)1:0.0047494,XENTR:0.1315)1:0.00073361,STRPU:0.11607)1:0.0068471,CRAGI:0.11507)1:0.00095623,AEDAE:0.13235)1:0.0054866)1:0.0019949,LOTGI:0.14214)1:0.001789,SCHMA:0.14423)1:0.0026741,TRIAD:0.18286);</t>
  </si>
  <si>
    <t>(((((((DROMO:0.08348,DROME:0.1161)1:0.037138,CAPI1:0.14704)1:0.0019452,(PRIPA:0.16465,AMPQE:0.14608)1:0.006086)1:0.00093506,(((MOUSE:0.20172,PETMA:0.13628)1:0.003178,BRAFL:0.14943)1:0.0051015,STRPU:0.11564)1:0.0083694)1:0.0051922,SCHMA:0.14329)1:0.0012416,((((ATTCE:0.10706,ACYPI:0.094707)1:0.0029924,MEGSC:0.11972)1:0.0017861,(CRAGI:0.1168,AEDAE:0.13299)1:0.0035923)1:0.0025663,LOTGI:0.14215)1:0.0012685)1:0.0028409,(((TRISP:0.14554,CAEEL:0.13869)1:0.0030467,TRICA:0.13018)1:0.0045435,(CIOSA:0.13251,CIOIN:0.14589)1:0.0095839)1:0.0041528,TRIAD:0.18413);</t>
  </si>
  <si>
    <t>(((TRIAD:0.18343,SCHMA:0.14397)1:0.0016811,(((PRIPA:0.16466,AMPQE:0.14607)1:0.0055735,((MOUSE:0.2056,BRAFL:0.15021)1:0.0069889,STRPU:0.11865)1:0.0044717)1:0.0011434,((DROMO:0.08368,DROME:0.1159)1:0.037196,CAPI1:0.14698)1:0.0024647)1:0.005599)1:0.0009322,((((ATTCE:0.10664,ACYPI:0.095124)1:0.002938,MEGSC:0.11978)1:0.0013649,(CRAGI:0.11674,AEDAE:0.13305)1:0.0040135)1:0.0027335,LOTGI:0.14198)1:0.0019551,(((TRISP:0.14552,CAEEL:0.13871)1:0.0029963,TRICA:0.13023)1:0.0043578,(CIOSA:0.13255,CIOIN:0.14585)1:0.0097696)1:0.0048134);</t>
  </si>
  <si>
    <t>(((((PRIPA:0.16475,AMPQE:0.14598)1:0.0028871,((TRICA:0.12878,CAEEL:0.13876)1:0.0024408,TRISP:0.14747)1:0.0055537)1:0.001787,TRIAD:0.18319)1:0.0044448,SCHMA:0.14359)1:0.00063112,((((ATTCE:0.10635,ACYPI:0.095417)1:0.0024009,MEGSC:0.12031)1:0.0020326,(CRAGI:0.11649,AEDAE:0.1333)1:0.0033458)1:0.0029253,LOTGI:0.14179)1:0.0027408,(((DROMO:0.083572,DROME:0.11601)1:0.037933,CAPI1:0.14624)1:0.0044406,((MOUSE:0.20555,BRAFL:0.15026)1:0.0074385,STRPU:0.1182)1:0.0047897)1:0.0035952);</t>
  </si>
  <si>
    <t>(TRIAD:0.18224,((((((((((MOUSE:0.1517,PETMA:0.13459)1:0.0080972,((((((((HUMAN:0.016296,PONAB:0.015992)1:0.0029346,NOMLE:0.019161)1:0.056427,OTOGA:0.078623)1:0.011985,CAVPO:0.090131)1:0.0043684,RATNO:0.098071)1:0.014697,CHICK:0.11944)1:0.0010695,ANOCA:0.11245)1:0.0078904,XENTR:0.11871)1:0.011991)1:0.0006686,STRPU:0.1149)1:0.00087346,BRAFL:0.15497)1:0.0081436,CRAGI:0.11528)1:0.001019,AEDAE:0.13268)1:0.005034,LOTGI:0.14103)1:0.0019351,((ATTCE:0.10649,ACYPI:0.095276)1:0.0028156,MEGSC:0.1199)1:0.0033508)1:0.0018492,(((TRISP:0.14592,CAEEL:0.13831)1:0.0030339,TRICA:0.13019)1:0.0040661,(CIOSA:0.13205,CIOIN:0.14635)1:0.010061)1:0.0033086)1:0.0019194,(((DROMO:0.08325,DROME:0.11633)1:0.03714,CAPI1:0.14704)1:0.0017362,(PRIPA:0.16471,AMPQE:0.14602)1:0.006295)1:0.0049026)1:0.0016758,SCHMA:0.14516);</t>
  </si>
  <si>
    <t>(((((TRISP:0.14593,CAEEL:0.1383)1:0.0031418,TRICA:0.13009)1:0.0040741,(CIOSA:0.13205,CIOIN:0.14635)1:0.010053)1:0.0042508,(((DROMO:0.083449,DROME:0.11613)1:0.037137,CAPI1:0.14704)1:0.0016694,(PRIPA:0.16458,AMPQE:0.14615)1:0.0063617)1:0.0044841)1:0.00088433,(((((ATTCE:0.10651,ACYPI:0.095253)1:0.0028041,MEGSC:0.11991)1:0.0020527,(((((((((((HUMAN:0.016297,PONAB:0.01599)1:0.0029435,NOMLE:0.019153)1:0.056443,OTOGA:0.078608)1:0.01196,CAVPO:0.090156)1:0.018764,CHICK:0.11911)1:0.0014622,ANOCA:0.11251)1:0.0077573,XENTR:0.11864)1:0.012655,STRPU:0.11496)1:0.00057844,((MOUSE:0.15171,PETMA:0.13458)1:0.0084251,BRAFL:0.15395)1:0.001001)1:0.0080169,CRAGI:0.11514)1:0.00090107,AEDAE:0.13236)1:0.0055594)1:0.001827,LOTGI:0.14216)1:0.0017808,SCHMA:0.14426)1:0.0026629,TRIAD:0.18292);</t>
  </si>
  <si>
    <t>((TRIAD:0.18224,SCHMA:0.14516)1:0.0016765,(((((((((MOUSE:0.15166,PETMA:0.13463)1:0.0082108,((ANOCA:0.11212,CHICK:0.12021)1:0.0084215,XENTR:0.11893)1:0.011893)1:0.00067391,STRPU:0.11504)1:0.00075084,BRAFL:0.15498)1:0.0081605,CRAGI:0.11529)1:0.0010169,AEDAE:0.13269)1:0.0050175,LOTGI:0.14103)1:0.0019397,((ATTCE:0.10649,ACYPI:0.095276)1:0.0028168,MEGSC:0.1199)1:0.0033583)1:0.0018419,(((TRISP:0.14591,CAEEL:0.13832)1:0.0030317,TRICA:0.1302)1:0.0040659,(CIOSA:0.13206,CIOIN:0.14634)1:0.010062)1:0.0033088)1:0.0019189,(((DROMO:0.083524,DROME:0.11606)1:0.037145,CAPI1:0.14703)1:0.0017314,(PRIPA:0.16471,AMPQE:0.14602)1:0.0062997)1:0.0049017);</t>
  </si>
  <si>
    <t>((((DROMO:0.083629,DROME:0.11595)1:0.037179,CAPI1:0.147)1:0.0021636,(PRIPA:0.16463,AMPQE:0.1461)1:0.0058675)1:0.0044796,((((((ATTCE:0.10649,ACYPI:0.095274)1:0.0026585,MEGSC:0.12005)1:0.0018598,((((((MOUSE:0.15176,PETMA:0.13454)1:0.008444,BRAFL:0.15393)1:0.00096912,STRPU:0.11546)1:0.0013989,XENTR:0.13271)1:0.0041704,AEDAE:0.13133)1:0.0013548,CRAGI:0.11577)1:0.0057937)1:0.0019778,LOTGI:0.14209)1:0.0018518,SCHMA:0.14427)1:0.0026319,TRIAD:0.18284)1:0.00097227,(((TRISP:0.14595,CAEEL:0.13827)1:0.0032928,TRICA:0.12994)1:0.0042252,(CIOSA:0.13207,CIOIN:0.14633)1:0.0099022)1:0.0042553);</t>
  </si>
  <si>
    <t>(LOTGI:0.14202,(((CRAGI:0.11676,AEDAE:0.13303)1:0.0037283,((((DROMO:0.083676,DROME:0.11591)1:0.03716,CAPI1:0.14702)1:0.0018014,(PRIPA:0.16439,AMPQE:0.14633)1:0.0062297)1:0.00079807,(((MOUSE:0.15117,PETMA:0.13513)1:0.0084919,BRAFL:0.15388)1:0.00072995,STRPU:0.1157)1:0.0084483)1:0.0049838)1:0.0016905,(((ATTCE:0.1071,ACYPI:0.094663)1:0.0034958,MEGSC:0.11922)1:0.0019198,(((TRISP:0.14587,CAEEL:0.13836)1:0.0030659,TRICA:0.13016)1:0.00453,(CIOSA:0.13242,CIOIN:0.14599)1:0.0095974)1:0.0038935)1:0.002512)1:0.0013505,(TRIAD:0.18475,SCHMA:0.14265)1:0.0027959);</t>
  </si>
  <si>
    <t>(((((((STRPU:0.11626,BRAFL:0.15513)1:0.0072333,CRAGI:0.11547)1:0.0012664,AEDAE:0.13311)1:0.0046096,LOTGI:0.14111)1:0.0021394,((ATTCE:0.10666,ACYPI:0.095107)1:0.0034209,MEGSC:0.11929)1:0.0032111)1:0.0020768,(TRIAD:0.18359,SCHMA:0.14381)1:0.0025968)1:0.0016576,(((TRISP:0.14648,CAEEL:0.13775)1:0.0032331,TRICA:0.12999)1:0.004028,(CIOSA:0.1326,CIOIN:0.1458)1:0.010099)1:0.0024155,((PRIPA:0.16437,AMPQE:0.14636)1:0.0063532,((MOUSE:0.15899,CAPI1:0.13858)1:0.0058784,(DROMO:0.083886,DROME:0.1157)1:0.033219)1:0.0059382)1:0.0049744);</t>
  </si>
  <si>
    <t>(((((CRAGI:0.11667,AEDAE:0.13312)1:0.0021473,((ATTCE:0.10663,ACYPI:0.095138)1:0.0035925,MEGSC:0.11912)1:0.0032311)1:0.0022611,LOTGI:0.14245)1:0.0016918,(((PRIPA:0.16466,AMPQE:0.14606)1:0.0059956,TRIAD:0.18377)1:0.0014188,((TRISP:0.14608,CAEEL:0.13815)1:0.0031432,TRICA:0.13008)1:0.0053247)1:0.0054359)1:0.00012684,(((MOUSE:0.15927,CAPI1:0.1383)1:0.005904,(DROMO:0.083802,DROME:0.11578)1:0.033194)1:0.008338,(STRPU:0.11616,BRAFL:0.15523)1:0.0056373)1:0.0043351,SCHMA:0.14459);</t>
  </si>
  <si>
    <t>(SCHMA:0.14516,(((((((((((((((((HUMAN:0.016295,PONAB:0.015993)1:0.0029219,NOMLE:0.019174)1:0.056425,OTOGA:0.078626)1:0.011993,CAVPO:0.090123)1:0.0043558,RATNO:0.098084)1:0.014587,CHICK:0.11955)1:0.0010979,ANOCA:0.11242)1:0.0080627,XENTR:0.11853)1:0.0089885,(MOUSE:0.14097,PETMA:0.12963)1:0.0094851)1:0.0030494,STRPU:0.1139)1:0.0017569,BRAFL:0.15443)1:0.0082861,CRAGI:0.11517)1:0.0010166,AEDAE:0.13254)1:0.0051742,LOTGI:0.14101)1:0.0019365,((ATTCE:0.10649,ACYPI:0.095273)1:0.0028121,MEGSC:0.1199)1:0.0033295)1:0.0018734,(((TRISP:0.14587,CAEEL:0.13836)1:0.0030459,TRICA:0.13018)1:0.0040694,(CIOSA:0.13226,CIOIN:0.14614)1:0.010058)1:0.0033144)1:0.0019153,(((DROMO:0.08318,DROME:0.1164)1:0.037147,CAPI1:0.14703)1:0.0017417,(PRIPA:0.1645,AMPQE:0.14622)1:0.0062894)1:0.0049078)1:0.0016706,TRIAD:0.18224);</t>
  </si>
  <si>
    <t>(((((((((((((((((HUMAN:0.016297,PONAB:0.015991)1:0.0029303,NOMLE:0.019166)1:0.056441,OTOGA:0.07861)1:0.01198,CAVPO:0.090136)1:0.018647,CHICK:0.11923)1:0.0014871,ANOCA:0.11249)1:0.0078724,XENTR:0.11852)1:0.0095527,(MOUSE:0.14099,PETMA:0.12961)1:0.010098)1:0.0025024,STRPU:0.11397)1:0.001736,BRAFL:0.15448)1:0.0082243,CRAGI:0.11517)1:0.0010144,AEDAE:0.13254)1:0.0051751,LOTGI:0.14101)1:0.0019373,((ATTCE:0.1065,ACYPI:0.095273)1:0.0028124,MEGSC:0.1199)1:0.0033287)1:0.0018739,(((TRISP:0.14587,CAEEL:0.13836)1:0.0030463,TRICA:0.13018)1:0.0040692,(CIOSA:0.13226,CIOIN:0.14614)1:0.010058)1:0.0033137)1:0.0019163,(((DROMO:0.083307,DROME:0.11627)1:0.037149,CAPI1:0.14703)1:0.0017417,(PRIPA:0.1645,AMPQE:0.14622)1:0.0062894)1:0.0049087)1:0.0016696,SCHMA:0.14516,TRIAD:0.18224);</t>
  </si>
  <si>
    <t>((((((((((((ANOCA:0.11203,CHICK:0.1203)1:0.0085977,XENTR:0.11875)1:0.0090306,(MOUSE:0.14093,PETMA:0.12968)1:0.0097767)1:0.0028881,STRPU:0.11405)1:0.0016304,BRAFL:0.15444)1:0.008303,CRAGI:0.11518)1:0.0010145,AEDAE:0.13255)1:0.0051577,LOTGI:0.14101)1:0.0019411,((ATTCE:0.10649,ACYPI:0.095273)1:0.0028133,MEGSC:0.1199)1:0.003337)1:0.001866,(((TRISP:0.14586,CAEEL:0.13836)1:0.0030437,TRICA:0.13018)1:0.0040691,(CIOSA:0.13227,CIOIN:0.14613)1:0.010058)1:0.0033146)1:0.0019148,(((DROMO:0.083445,DROME:0.11614)1:0.037152,CAPI1:0.14702)1:0.001737,(PRIPA:0.1645,AMPQE:0.14623)1:0.0062942)1:0.004907)1:0.0016713,TRIAD:0.18224,SCHMA:0.14516);</t>
  </si>
  <si>
    <t>((((DROMO:0.083542,DROME:0.11604)1:0.036442,CAPI1:0.14773)1:0.0021489,(PRIPA:0.16445,AMPQE:0.14628)1:0.0058822)1:0.0049439,(TRIAD:0.18222,SCHMA:0.14518)1:0.0016342,(((((((((MOUSE:0.14088,PETMA:0.12973)1:0.01168,STRPU:0.1133)1:0.0017437,BRAFL:0.15391)1:0.0014791,XENTR:0.13248)1:0.0045463,AEDAE:0.13103)1:0.0013777,CRAGI:0.11601)1:0.0057982,LOTGI:0.14098)1:0.0018379,((ATTCE:0.10649,ACYPI:0.095275)1:0.0026673,MEGSC:0.12005)1:0.0030995)1:0.0021153,(((TRISP:0.14595,CAEEL:0.13828)1:0.0032492,TRICA:0.12998)1:0.0042301,(CIOSA:0.132,CIOIN:0.1464)1:0.0098973)1:0.0033381)1:0.0019037);</t>
  </si>
  <si>
    <t>(LOTGI:0.14193,((((ATTCE:0.1067,ACYPI:0.095065)1:0.0030579,MEGSC:0.11966)1:0.0020234,(((TRISP:0.14586,CAEEL:0.13836)1:0.0030185,TRICA:0.13021)1:0.0045497,(CIOSA:0.13281,CIOIN:0.14559)1:0.0095777)1:0.0037899)1:0.00265,(TRIAD:0.18499,SCHMA:0.14241)1:0.002671)1:0.0014227,((CRAGI:0.11679,AEDAE:0.133)1:0.0038236,((((DROMO:0.083584,DROME:0.116)1:0.037101,CAPI1:0.14707)1:0.0018032,(PRIPA:0.16443,AMPQE:0.14629)1:0.0062279)1:0.0011824,(((MOUSE:0.1406,PETMA:0.13001)1:0.011709,STRPU:0.11327)1:0.0019211,BRAFL:0.15373)1:0.0090639)1:0.0046506)1:0.0015712);</t>
  </si>
  <si>
    <t>(LOTGI:0.14394,(TRIAD:0.18359,SCHMA:0.14381)1:0.0008674,(((((CRAGI:0.11665,AEDAE:0.13314)1:0.0033576,MEGSC:0.11955)1:0.0014417,(ATTCE:0.10654,ACYPI:0.095225)1:0.0037387)1:0.0030707,(((TRISP:0.14624,CAEEL:0.13799)1:0.0032115,TRICA:0.13002)1:0.0041538,(CIOSA:0.13245,CIOIN:0.14596)1:0.0099736)1:0.0035193)1:0.0015121,((((MOUSE:0.15586,CAPI1:0.14038)1:0.0047774,(STRPU:0.11624,BRAFL:0.15516)1:0.0042871)1:0.0033154,(DROMO:0.08379,DROME:0.11579)1:0.038746)1:0.00091491,(PRIPA:0.16417,AMPQE:0.14656)1:0.0072366)1:0.0052087)1:0.0013504);</t>
  </si>
  <si>
    <t>(((((PRIPA:0.16441,AMPQE:0.14632)1:0.0060483,TRIAD:0.18372)1:0.0013613,((TRISP:0.14587,CAEEL:0.13835)1:0.0029764,TRICA:0.13025)1:0.0053822)1:0.0056276,SCHMA:0.14447)1:0.00028409,(((CRAGI:0.11673,AEDAE:0.13306)1:0.0020966,((ATTCE:0.10667,ACYPI:0.095101)1:0.0035645,MEGSC:0.11915)1:0.0032818)1:0.0021743,LOTGI:0.14254)1:0.001459,(((MOUSE:0.15559,CAPI1:0.14064)1:0.0047999,(DROMO:0.083694,DROME:0.11589)1:0.035749)1:0.0054005,(STRPU:0.11612,BRAFL:0.15528)1:0.0051764)1:0.0050616);</t>
  </si>
  <si>
    <t>(SCHMA:0.14515,(((((((((((((((((HUMAN:0.016294,PONAB:0.015994)1:0.0029193,NOMLE:0.019177)1:0.056414,OTOGA:0.078637)1:0.011994,CAVPO:0.090122)1:0.0043223,RATNO:0.098117)1:0.014459,CHICK:0.11968)1:0.001098,ANOCA:0.11242)1:0.0080406,XENTR:0.11856)1:0.0057689,(MOUSE:0.13409,PETMA:0.12582)1:0.010694)1:0.0052983,STRPU:0.11311)1:0.0024925,BRAFL:0.15419)1:0.0082725,CRAGI:0.11504)1:0.0010288,AEDAE:0.1324)1:0.0053151,LOTGI:0.141)1:0.0019367,((ATTCE:0.1065,ACYPI:0.095272)1:0.0028093,MEGSC:0.1199)1:0.0033087)1:0.0018973,(((TRISP:0.14587,CAEEL:0.13836)1:0.0030531,TRICA:0.13017)1:0.0040721,(CIOSA:0.13278,CIOIN:0.14563)1:0.010055)1:0.0033206)1:0.001911,(((DROMO:0.08314,DROME:0.11644)1:0.03715,CAPI1:0.14703)1:0.0017518,(PRIPA:0.16451,AMPQE:0.14622)1:0.0062793)1:0.0049134)1:0.001665,TRIAD:0.18225);</t>
  </si>
  <si>
    <t>(((((((((((((((((HUMAN:0.016295,PONAB:0.015993)1:0.0029276,NOMLE:0.019169)1:0.056429,OTOGA:0.078622)1:0.011981,CAVPO:0.090134)1:0.018502,CHICK:0.11938)1:0.0014781,ANOCA:0.1125)1:0.0078477,XENTR:0.11855)1:0.0063079,(MOUSE:0.13411,PETMA:0.1258)1:0.011281)1:0.0047746,STRPU:0.11318)1:0.0024709,BRAFL:0.15425)1:0.0082107,CRAGI:0.11505)1:0.0010266,AEDAE:0.1324)1:0.005316,LOTGI:0.141)1:0.0019375,((ATTCE:0.1065,ACYPI:0.095272)1:0.0028095,MEGSC:0.1199)1:0.0033079)1:0.0018978,(((TRISP:0.14587,CAEEL:0.13836)1:0.0030535,TRICA:0.13017)1:0.004072,(CIOSA:0.13278,CIOIN:0.14563)1:0.010055)1:0.0033199)1:0.0019119,(((DROMO:0.083266,DROME:0.11632)1:0.037152,CAPI1:0.14702)1:0.0017519,(PRIPA:0.16451,AMPQE:0.14622)1:0.0062793)1:0.0049143)1:0.001664,TRIAD:0.18225,SCHMA:0.14515);</t>
  </si>
  <si>
    <t>((((((((((((ANOCA:0.11197,CHICK:0.12037)1:0.0085939,XENTR:0.11876)1:0.0059941,(MOUSE:0.13408,PETMA:0.12583)1:0.011168)1:0.0049521,STRPU:0.11325)1:0.0023652,BRAFL:0.15421)1:0.0082893,CRAGI:0.11506)1:0.0010266,AEDAE:0.13241)1:0.0052986,LOTGI:0.141)1:0.0019412,((ATTCE:0.1065,ACYPI:0.095273)1:0.0028105,MEGSC:0.1199)1:0.0033162)1:0.0018899,(((TRISP:0.14587,CAEEL:0.13836)1:0.0030509,TRICA:0.13018)1:0.0040719,(CIOSA:0.13278,CIOIN:0.14562)1:0.010056)1:0.0033208)1:0.0019105,(((DROMO:0.0834,DROME:0.11618)1:0.037155,CAPI1:0.14702)1:0.0017471,(PRIPA:0.1645,AMPQE:0.14622)1:0.006284)1:0.0049125)1:0.0016657,TRIAD:0.18225,SCHMA:0.14516);</t>
  </si>
  <si>
    <t>((TRIAD:0.18224,SCHMA:0.14516)1:0.0016618,(((((((((MOUSE:0.13431,PETMA:0.1256)1:0.013388,XENTR:0.12675)1:0.0035749,STRPU:0.11386)1:0.0019562,BRAFL:0.1546)1:0.0078541,CRAGI:0.11508)1:0.0010379,AEDAE:0.13246)1:0.0052773,LOTGI:0.141)1:0.0019286,((ATTCE:0.1065,ACYPI:0.095269)1:0.0028079,MEGSC:0.11991)1:0.0032953)1:0.0019053,(((TRISP:0.14588,CAEEL:0.13835)1:0.0030628,TRICA:0.13017)1:0.0040754,(CIOSA:0.13224,CIOIN:0.14616)1:0.010052)1:0.0033097)1:0.0019229,(((DROMO:0.083493,DROME:0.11609)1:0.037142,CAPI1:0.14703)1:0.0017364,(PRIPA:0.16451,AMPQE:0.14622)1:0.0062947)1:0.0049165);</t>
  </si>
  <si>
    <t>(((TRIAD:0.18225,SCHMA:0.14515)1:0.0017099,(((DROMO:0.083533,DROME:0.11605)1:0.037107,CAPI1:0.14707)1:0.0018256,(PRIPA:0.16444,AMPQE:0.14629)1:0.0062055)1:0.0048683)1:0.0019112,(((((((MOUSE:0.13433,PETMA:0.12558)1:0.014472,STRPU:0.11141)1:0.0033771,BRAFL:0.15328)1:0.009301,CRAGI:0.11546)1:0.00095016,AEDAE:0.13263)1:0.0052829,LOTGI:0.14109)1:0.0018633,((ATTCE:0.10671,ACYPI:0.09506)1:0.0028143,MEGSC:0.1199)1:0.0033368)1:0.0018616,(((TRISP:0.14588,CAEEL:0.13835)1:0.0030328,TRICA:0.1302)1:0.0040655,(CIOSA:0.13279,CIOIN:0.14561)1:0.010062)1:0.0033054);</t>
  </si>
  <si>
    <t>(((TRIAD:0.18226,SCHMA:0.14514)1:0.0017214,(((DROMO:0.083735,DROME:0.11585)1:0.037208,CAPI1:0.14697)1:0.001755,(PRIPA:0.1644,AMPQE:0.14632)1:0.0062761)1:0.0048568)1:0.0019552,((((((MOUSE:0.15059,STRPU:0.11341)1:0.0028483,BRAFL:0.1549)1:0.0075615,CRAGI:0.1153)1:0.00094405,AEDAE:0.13241)1:0.0054487,LOTGI:0.14097)1:0.0019742,((ATTCE:0.10669,ACYPI:0.095077)1:0.0028351,MEGSC:0.11988)1:0.0033238)1:0.0018506,(((TRISP:0.14596,CAEEL:0.13827)1:0.0030401,TRICA:0.13019)1:0.0040591,(CIOSA:0.13257,CIOIN:0.14583)1:0.010068)1:0.0032575);</t>
  </si>
  <si>
    <t>((((((DROMO:0.083634,DROME:0.11595)1:0.037716,CAPI1:0.14646)1:0.0018404,(PRIPA:0.16468,AMPQE:0.14605)1:0.0061907)1:0.0026977,((TRISP:0.14559,CAEEL:0.13864)1:0.0029416,TRICA:0.13029)1:0.0061826)1:0.0025615,TRIAD:0.18286)1:0.0025154,((((((MOUSE:0.15097,STRPU:0.11303)1:0.0028609,BRAFL:0.15489)1:0.007445,CRAGI:0.11542)1:0.00097727,AEDAE:0.13238)1:0.0054007,LOTGI:0.14102)1:0.0021014,((ATTCE:0.10659,ACYPI:0.095179)1:0.002979,MEGSC:0.11973)1:0.0031966)1:0.002695,SCHMA:0.14419);</t>
  </si>
  <si>
    <t>((((((((DEBHA:0.15103,CANTE:0.16458)1:0.032499,CANAW:0.12084)1:0.013095,(YEAST:0.12711,CANGA:0.15327)1:0.017987)1:0.0082869,DEKBR:0.17605)1:0.0045934,SCHPO:0.18816)1:0.0059667,LODEL:0.12227)1:0.011419,(BATDE:0.21774,SPIPN:0.18132)1:0.023115)1:0.0075716,((BOTFB:0.16635,TUBMM:0.18403)1:0.0024211,((((GIBZA:0.16966,HYPJE:0.13838)1:0.0061695,COLSU:0.14871)1:0.0051306,CRYPA:0.14863)1:0.0048463,((((EMENI:0.16929,ASPGL:0.14183)1:0.0064681,ASPAC:0.13736)1:0.011642,TALSN:0.18089)1:0.0043432,(COCLU:0.16469,AURPU:0.17844)1:0.014994)1:0.0099541)1:0.0099288)1:0.0020234,(((SALR5:0.11709,CREFR:0.15787)1:0.021284,MONBE:0.14749)1:0.0054185,CAPO3:0.14074)1:0.011562);</t>
  </si>
  <si>
    <t>((((((((((DEBHA:0.15092,CANTE:0.16468)1:0.032749,CANAW:0.12059)1:0.017684,YEAST:0.14815)1:0.0051068,DEKBR:0.17761)1:0.003139,SCHPO:0.18828)1:0.0059166,LODEL:0.12235)1:0.011616,(BATDE:0.21747,SPIPN:0.18158)1:0.023449)1:0.0072305,(((SALR5:0.11722,CREFR:0.15774)1:0.021298,MONBE:0.14748)1:0.005426,CAPO3:0.14074)1:0.011571)1:0.0020145,((((GIBZA:0.16968,HYPJE:0.13836)1:0.0061922,COLSU:0.14869)1:0.0051244,CRYPA:0.14864)1:0.0048185,((((EMENI:0.16952,ASPGL:0.1416)1:0.0070523,ASPAC:0.13678)1:0.011624,TALSN:0.18091)1:0.004314,(COCLU:0.16442,AURPU:0.17871)1:0.015023)1:0.0099819)1:0.0099672)1:0.0023828,BOTFB:0.16637,TUBMM:0.18401);</t>
  </si>
  <si>
    <t>(((BOTFB:0.16576,TUBMM:0.18461)1:0.0016519,(((((GIBZA:0.16942,HYPJE:0.13862)1:0.006066,COLSU:0.14881)1:0.0047737,CRYPA:0.14899)1:0.0052877,((((EMENI:0.16872,ASPGL:0.1424)1:0.0059315,ASPAC:0.1379)1:0.011688,TALSN:0.18085)1:0.0041699,(COCLU:0.16615,AURPU:0.17698)1:0.015167)1:0.0095127)1:0.0087584,(((SALR5:0.1169,CREFR:0.15806)1:0.021842,MONBE:0.14693)1:0.0056332,CAPO3:0.14053)1:0.013407)1:0.0021182)1:0.016158,((YEAST:0.15463,DEKBR:0.17812)1:0.0014024,SCHPO:0.18632)1:0.011395,(BATDE:0.21793,SPIPN:0.18113)1:0.015833);</t>
  </si>
  <si>
    <t>(TUBMM:0.18462,(((((GIBZA:0.16954,HYPJE:0.13851)1:0.0061656,COLSU:0.14871)1:0.0046449,CRYPA:0.14911)1:0.0052154,((((EMENI:0.16872,ASPGL:0.1424)1:0.0070148,ASPAC:0.13682)1:0.011583,TALSN:0.18095)1:0.0040177,(COCLU:0.16556,AURPU:0.17757)1:0.015319)1:0.009585)1:0.0090683,(((SALR5:0.11644,CREFR:0.15852)1:0.021732,MONBE:0.14704)1:0.0051597,CAPO3:0.141)1:0.013097)1:0.0022286,(((YEAST:0.15582,SCHPO:0.18608)1:0.012474,(BATDE:0.21841,SPIPN:0.18064)1:0.017832)1:0.013507,BOTFB:0.16543)1:0.0023745);</t>
  </si>
  <si>
    <t>(((BATDE:0.2144,SPIPN:0.18465)1:0.016762,(((SALR5:0.12224,CREFR:0.15272)1:0.021995,MONBE:0.14678)1:0.0079685,CAPO3:0.13819)1:0.030238)1:0.013545,SCHPO:0.18132,YEAST:0.16058);</t>
  </si>
  <si>
    <t>((((BATDE:0.22376,SPIPN:0.1753)1:0.024035,YEAST:0.17472)1:0.022376,CAPO3:0.13912)1:0.0070445,(SALR5:0.11663,CREFR:0.15832)1:0.0227,MONBE:0.14607);</t>
  </si>
  <si>
    <t>(((SALR5:0.11344,CREFR:0.16152)1:0.024999,MONBE:0.14378)1:0.008813,CAPO3:0.13735,YEAST:0.1965);</t>
  </si>
  <si>
    <t>((BOTFB:0.1663,TUBMM:0.18407)1:0.0025529,((((SCHPO:0.18686,DEKBR:0.17942)1:0.0056313,(((((DEBHA:0.151,CANTE:0.1646)1:0.029855,CANGA:0.15595)1:0.01061,YEAST:0.13309)1:0.01119,CANAW:0.13791)1:0.0044441,LODEL:0.11573)1:0.0061218)1:0.010142,(BATDE:0.2174,SPIPN:0.18166)1:0.020582)1:0.010879,(((SALR5:0.11759,CREFR:0.15736)1:0.021384,MONBE:0.14739)1:0.0054794,CAPO3:0.14068)1:0.012273)1:0.0013121,((((GIBZA:0.16957,HYPJE:0.13847)1:0.0061005,COLSU:0.14878)1:0.0050279,CRYPA:0.14873)1:0.0050194,((((EMENI:0.16953,ASPGL:0.14159)1:0.0067939,ASPAC:0.13704)1:0.01168,TALSN:0.18086)1:0.0043441,(COCLU:0.16442,AURPU:0.17871)1:0.014993)1:0.0097809)1:0.0097971);</t>
  </si>
  <si>
    <t>(((((((DEBHA:0.15089,CANTE:0.16471)1:0.032885,CANAW:0.12045)1:0.018393,LODEL:0.11086)1:0.0080549,YEAST:0.14914)1:0.0018581,(SCHPO:0.18702,DEKBR:0.17926)1:0.0036322)1:0.011293,(BATDE:0.21745,SPIPN:0.18161)1:0.020141)1:0.011702,(((((GIBZA:0.16959,HYPJE:0.13845)1:0.0061303,COLSU:0.14875)1:0.0048549,CRYPA:0.1489)1:0.0050876,((((EMENI:0.16951,ASPGL:0.14161)1:0.0073202,ASPAC:0.13651)1:0.011602,TALSN:0.18093)1:0.0042477,(COCLU:0.16436,AURPU:0.17877)1:0.015089)1:0.0097127)1:0.009476,(((SALR5:0.11723,CREFR:0.15773)1:0.021446,MONBE:0.14733)1:0.0054677,CAPO3:0.14069)1:0.012689)1:0.0016749,(BOTFB:0.16618,TUBMM:0.1842)1:0.0020952);</t>
  </si>
  <si>
    <t>((((((((GIBZA:0.16967,HYPJE:0.13837)1:0.0062399,COLSU:0.14864)1:0.0046517,CRYPA:0.14911)1:0.0050514,((((EMENI:0.16904,ASPGL:0.14208)1:0.0073758,ASPAC:0.13646)1:0.011487,TALSN:0.18105)1:0.0040464,(COCLU:0.1643,AURPU:0.17883)1:0.015291)1:0.009749)1:0.0089927,(((SALR5:0.11691,CREFR:0.15805)1:0.021561,MONBE:0.14721)1:0.005447,CAPO3:0.14071)1:0.013173)1:0.0022127,TUBMM:0.18464)1:0.0019565,BOTFB:0.16534)1:0.011439,((SCHPO:0.18651,DEKBR:0.17977)1:0.0027734,YEAST:0.14951)1:0.012325,(BATDE:0.21791,SPIPN:0.18115)1:0.020387);</t>
  </si>
  <si>
    <t>(TUBMM:0.18443,(((YEAST:0.15056,SCHPO:0.18864)1:0.010489,(BATDE:0.21839,SPIPN:0.18066)1:0.01857)1:0.012884,BOTFB:0.16488)1:0.0024163,(((((GIBZA:0.16962,HYPJE:0.13842)1:0.0062426,COLSU:0.14864)1:0.0045937,CRYPA:0.14917)1:0.0051523,((((EMENI:0.16871,ASPGL:0.1424)1:0.0074978,ASPAC:0.13634)1:0.011503,TALSN:0.18103)1:0.0039935,(COCLU:0.1651,AURPU:0.17803)1:0.015344)1:0.009648)1:0.0088181,(((SALR5:0.11644,CREFR:0.15851)1:0.021541,MONBE:0.14723)1:0.005159,CAPO3:0.141)1:0.013347)1:0.0024201);</t>
  </si>
  <si>
    <t>(((BATDE:0.21427,SPIPN:0.18479)1:0.017759,(((SALR5:0.12226,CREFR:0.1527)1:0.022144,MONBE:0.14663)1:0.0079624,CAPO3:0.1382)1:0.029241)1:0.0113,SCHPO:0.18356,YEAST:0.15564);</t>
  </si>
  <si>
    <t>((((BATDE:0.22368,SPIPN:0.17538)1:0.026033,YEAST:0.16753)1:0.020382,CAPO3:0.13913)1:0.0070323,(SALR5:0.11667,CREFR:0.15829)1:0.022887,MONBE:0.14589);</t>
  </si>
  <si>
    <t>(((SALR5:0.11348,CREFR:0.16148)1:0.025373,MONBE:0.1434)1:0.0087886,CAPO3:0.13737,YEAST:0.18732);</t>
  </si>
  <si>
    <t>(((BOTFB:0.16567,TUBMM:0.1847)1:0.0017949,(((((((DEBHA:0.15091,CANTE:0.16469)1:0.029839,CANGA:0.15596)1:0.013041,CANAW:0.1312)1:0.0105,LODEL:0.11419)1:0.0059077,YEAST:0.14463)1:0.0019752,(SCHPO:0.18686,DEKBR:0.17942)1:0.0050616)1:0.010701,(BATDE:0.21754,SPIPN:0.18151)1:0.021093)1:0.010548)1:0.0019751,((((GIBZA:0.1696,HYPJE:0.13844)1:0.0061683,COLSU:0.14871)1:0.0048459,CRYPA:0.14891)1:0.0049892,((((EMENI:0.16955,ASPGL:0.14157)1:0.0075443,ASPAC:0.13629)1:0.011564,TALSN:0.18097)1:0.0041994,(COCLU:0.16419,AURPU:0.17894)1:0.015138)1:0.0098112)1:0.0092226,(((SALR5:0.11755,CREFR:0.15741)1:0.021457,MONBE:0.14732)1:0.0054433,CAPO3:0.14072)1:0.012943);</t>
  </si>
  <si>
    <t>(((BOTFB:0.16566,TUBMM:0.18471)1:0.0018183,((((((DEBHA:0.1508,CANTE:0.16481)1:0.033345,CANAW:0.11999)1:0.01804,LODEL:0.11121)1:0.010901,YEAST:0.14637)1:0.00026696,(SCHPO:0.18693,DEKBR:0.17935)1:0.0050968)1:0.010672,(BATDE:0.21755,SPIPN:0.18151)1:0.021116)1:0.010542)1:0.0019517,((((GIBZA:0.16959,HYPJE:0.13845)1:0.0061601,COLSU:0.14872)1:0.0048497,CRYPA:0.14891)1:0.0050028,((((EMENI:0.16935,ASPGL:0.14177)1:0.0075732,ASPAC:0.13626)1:0.011561,TALSN:0.18097)1:0.0042139,(COCLU:0.16426,AURPU:0.17887)1:0.015123)1:0.0097975)1:0.0092128,(((SALR5:0.11709,CREFR:0.15787)1:0.021451,MONBE:0.14732)1:0.0054512,CAPO3:0.14071)1:0.012953);</t>
  </si>
  <si>
    <t>(((((EMENI:0.1691,ASPGL:0.14202)1:0.0080875,ASPAC:0.13575)1:0.011406,TALSN:0.18113)1:0.015523,(((SCHPO:0.18642,DEKBR:0.17987)1:0.0053012,YEAST:0.14681)1:0.011083,(BATDE:0.21801,SPIPN:0.18104)1:0.022338)1:0.0067194)1:0.002456,(((((((COCLU:0.16423,AURPU:0.1789)1:0.012893,GIBZA:0.16962)1:0.0053059,HYPJE:0.14229)1:0.0023309,COLSU:0.15008)1:0.0034687,CRYPA:0.14897)1:0.0096551,(((SALR5:0.11685,CREFR:0.1581)1:0.02157,MONBE:0.1472)1:0.0054141,CAPO3:0.14075)1:0.011376)1:0.00435,TUBMM:0.18371)1:0.0032443,BOTFB:0.16586);</t>
  </si>
  <si>
    <t>(CRYPA:0.14795,((((((EMENI:0.16887,ASPGL:0.14225)1:0.0085514,ASPAC:0.13528)1:0.011036,TALSN:0.1815)1:0.0031846,(COCLU:0.16436,AURPU:0.17877)1:0.016152)1:0.010408,(GIBZA:0.16957,HYPJE:0.13847)1:0.0051752)1:0.0048358,COLSU:0.15013)1:0.0033856,((((((BATDE:0.2185,SPIPN:0.18055)1:0.012319,SCHPO:0.19144)1:0.009292,YEAST:0.15505)1:0.0088153,BOTFB:0.16256)1:0.004343,TUBMM:0.18277)1:0.0044087,(((SALR5:0.11639,CREFR:0.15857)1:0.021973,MONBE:0.1468)1:0.0055078,CAPO3:0.14065)1:0.01199)1:0.010004);</t>
  </si>
  <si>
    <t>(CAPO3:0.13838,((SALR5:0.12209,CREFR:0.15287)1:0.02347,MONBE:0.1453)1:0.0077816,((YEAST:0.14753,SCHPO:0.19012)1:0.011553,(BATDE:0.21999,SPIPN:0.17906)1:0.018904)1:0.027262);</t>
  </si>
  <si>
    <t>((((BATDE:0.22407,SPIPN:0.17499)1:0.030113,YEAST:0.16469)1:0.016422,CAPO3:0.13949)1:0.0066707,(SALR5:0.11641,CREFR:0.15855)1:0.022939,MONBE:0.14584);</t>
  </si>
  <si>
    <t>(((SALR5:0.11314,CREFR:0.16182)1:0.025477,MONBE:0.1433)1:0.0080654,CAPO3:0.1381,YEAST:0.18065);</t>
  </si>
  <si>
    <t>(BOTFB:0.16461,((((((GIBZA:0.16963,HYPJE:0.13841)1:0.0063182,COLSU:0.14856)1:0.0045967,CRYPA:0.14916)1:0.0050882,((((EMENI:0.16885,ASPGL:0.14227)1:0.0075233,ASPAC:0.13631)1:0.011689,TALSN:0.18085)1:0.0044477,(COCLU:0.16447,AURPU:0.17866)1:0.014889)1:0.0097122)1:0.0086105,(((SALR5:0.11755,CREFR:0.15741)1:0.020379,MONBE:0.1484)1:0.0048399,CAPO3:0.14132)1:0.013555)1:0.0027302,TUBMM:0.18412)1:0.0026834,((((SCHPO:0.18714,DEKBR:0.17914)1:0.0050411,((((DEBHA:0.15094,CANTE:0.16467)1:0.029851,CANGA:0.15595)1:0.012865,CANAW:0.13138)1:0.0099921,LODEL:0.11469)1:0.0074584)1:0.0054887,YEAST:0.19847)1:0.0060592,(BATDE:0.21691,SPIPN:0.18214)1:0.022322)1:0.0085978);</t>
  </si>
  <si>
    <t>(BOTFB:0.1646,((((((GIBZA:0.16963,HYPJE:0.13841)1:0.00631,COLSU:0.14857)1:0.0046005,CRYPA:0.14916)1:0.0051018,((((EMENI:0.16887,ASPGL:0.14225)1:0.0075509,ASPAC:0.13628)1:0.011686,TALSN:0.18085)1:0.0044622,(COCLU:0.16455,AURPU:0.17858)1:0.014875)1:0.0096985)1:0.0086006,(((SALR5:0.11709,CREFR:0.15787)1:0.020367,MONBE:0.14841)1:0.0048125,CAPO3:0.14135)1:0.013565)1:0.0027128,TUBMM:0.18414)1:0.0026891,((((SCHPO:0.18721,DEKBR:0.17907)1:0.0049846,(((DEBHA:0.15083,CANTE:0.16478)1:0.033183,CANAW:0.12015)1:0.017644,LODEL:0.11161)1:0.010901)1:0.007089,YEAST:0.19858)1:0.0051764,(BATDE:0.21692,SPIPN:0.18214)1:0.022345)1:0.0085977);</t>
  </si>
  <si>
    <t>(((COLSU:0.14901,HYPJE:0.14198)1:0.0030373,(((COCLU:0.16495,AURPU:0.17818)1:0.012744,GIBZA:0.16977)1:0.0019089,(((EMENI:0.16865,ASPGL:0.14247)1:0.0080619,ASPAC:0.13577)1:0.011532,TALSN:0.181)1:0.013277)1:0.0094862)1:0.0026725,((((((SCHPO:0.18669,DEKBR:0.17959)1:0.0089869,(BATDE:0.21754,SPIPN:0.18151)1:0.015163)1:0.0067851,YEAST:0.20234)1:0.007861,BOTFB:0.16271)1:0.0036321,TUBMM:0.18305)1:0.0050206,(((SALR5:0.11685,CREFR:0.15811)1:0.020769,MONBE:0.14801)1:0.0045693,CAPO3:0.14159)1:0.013095)1:0.0083227,CRYPA:0.14904);</t>
  </si>
  <si>
    <t>(((((((((BATDE:0.218,SPIPN:0.18105)1:0.010698,SCHPO:0.19306)1:0.011037,YEAST:0.20312)1:0.0069282,BOTFB:0.16212)1:0.003137,TUBMM:0.1838)1:0.0046347,(((SALR5:0.11639,CREFR:0.15857)1:0.020947,MONBE:0.14783)1:0.0045362,CAPO3:0.14163)1:0.013819)1:0.01,CRYPA:0.14731)1:0.0048033,COLSU:0.14857)1:0.0040592,(((((EMENI:0.16838,ASPGL:0.14274)1:0.0082487,ASPAC:0.13558)1:0.011548,TALSN:0.18099)1:0.0091626,(COCLU:0.16562,AURPU:0.17751)1:0.010174)1:0.0074568,GIBZA:0.1709)1:0.0060277,HYPJE:0.13924);</t>
  </si>
  <si>
    <t>(((((SALR5:0.12209,CREFR:0.15287)1:0.018877,MONBE:0.1499)1:0.0051098,CAPO3:0.14105)1:0.032738,YEAST:0.2088)1:0.005363,(BATDE:0.21207,SPIPN:0.18699)1:0.012648,SCHPO:0.19111);</t>
  </si>
  <si>
    <t>(((CAPO3:0.14209,MONBE:0.14723)1:0.0095487,((BATDE:0.22236,SPIPN:0.1767)1:0.020785,YEAST:0.20977)1:0.026249)1:0.016063,SALR5:0.11239,CREFR:0.16257);</t>
  </si>
  <si>
    <t>((CAPO3:0.1443,MONBE:0.14503)1:0.013192,(YEAST:0.23115,CREFR:0.16086)1:0.013877,SALR5:0.11678);</t>
  </si>
  <si>
    <t>(BOTFB:0.16307,(((((((GIBZA:0.16902,HYPJE:0.13902)1:0.0071819,COLSU:0.1477)1:0.0038801,CRYPA:0.14988)1:0.0051341,((((EMENI:0.16873,ASPGL:0.14238)1:0.0076777,ASPAC:0.13616)1:0.012225,TALSN:0.18031)1:0.0030563,(COCLU:0.16436,AURPU:0.17877)1:0.016281)1:0.0096662)1:0.0082244,(((SALR5:0.11727,CREFR:0.15769)1:0.020394,MONBE:0.14838)1:0.0046855,CAPO3:0.14148)1:0.013941)1:0.00506,(((SCHPO:0.18702,DEKBR:0.17926)1:0.0051619,((((DEBHA:0.15094,CANTE:0.16467)1:0.029841,CANGA:0.15596)1:0.01295,CANAW:0.13129)1:0.010028,LODEL:0.11466)1:0.0073376)1:0.0094699,(BATDE:0.21683,SPIPN:0.18222)1:0.020697)1:0.0077018)1:0.0048291,TUBMM:0.1826)1:0.0026557,YEAST:0.20038);</t>
  </si>
  <si>
    <t>((((((((GIBZA:0.16902,HYPJE:0.13902)1:0.0071677,COLSU:0.14771)1:0.0038865,CRYPA:0.14987)1:0.005156,((((EMENI:0.16875,ASPGL:0.14237)1:0.0077149,ASPAC:0.13612)1:0.01222,TALSN:0.18032)1:0.0030817,(COCLU:0.16444,AURPU:0.17869)1:0.016255)1:0.0096443)1:0.0082097,(((SALR5:0.11705,CREFR:0.1579)1:0.020382,MONBE:0.14839)1:0.0047,CAPO3:0.14146)1:0.013956)1:0.004899,(((SCHPO:0.18709,DEKBR:0.1792)1:0.0051254,(((DEBHA:0.15082,CANTE:0.16478)1:0.033213,CANAW:0.12012)1:0.017645,LODEL:0.11161)1:0.01076)1:0.0094898,(BATDE:0.21684,SPIPN:0.18221)1:0.020665)1:0.007804)1:0.0049674,TUBMM:0.18254)1:0.0027238,YEAST:0.20047,BOTFB:0.16298);</t>
  </si>
  <si>
    <t>(TUBMM:0.18197,(YEAST:0.20055,BOTFB:0.1629)1:0.0032866,((((((GIBZA:0.16923,HYPJE:0.13881)1:0.0071214,COLSU:0.14776)1:0.0037567,CRYPA:0.15)1:0.0053448,((((EMENI:0.1684,ASPGL:0.14272)1:0.0082494,ASPAC:0.13558)1:0.012297,TALSN:0.18024)1:0.0029707,(COCLU:0.16482,AURPU:0.17831)1:0.016366)1:0.0094555)1:0.0077834,(((SALR5:0.11681,CREFR:0.15815)1:0.020783,MONBE:0.14799)1:0.0044467,CAPO3:0.14172)1:0.014382)1:0.005283,((SCHPO:0.18663,DEKBR:0.17965)1:0.0092517,(BATDE:0.21746,SPIPN:0.1816)1:0.014898)1:0.014187)1:0.0043961);</t>
  </si>
  <si>
    <t>(TUBMM:0.18196,(YEAST:0.20082,BOTFB:0.16263)1:0.003304,((((((GIBZA:0.16916,HYPJE:0.13888)1:0.007126,COLSU:0.14775)1:0.0036601,CRYPA:0.1501)1:0.0055064,((((EMENI:0.16823,ASPGL:0.14288)1:0.0087258,ASPAC:0.13511)1:0.012329,TALSN:0.18021)1:0.0028781,(COCLU:0.16505,AURPU:0.17808)1:0.016459)1:0.009294)1:0.0075216,(((SALR5:0.11635,CREFR:0.15861)1:0.02061,MONBE:0.14816)1:0.0044136,CAPO3:0.14175)1:0.014644)1:0.006089,((BATDE:0.21792,SPIPN:0.18114)1:0.010546,SCHPO:0.19322)1:0.018021)1:0.0035842);</t>
  </si>
  <si>
    <t>(((((SALR5:0.12196,CREFR:0.153)1:0.018914,MONBE:0.14986)1:0.0047725,CAPO3:0.14139)1:0.028624,YEAST:0.21191)1:0.0094773,(BATDE:0.21158,SPIPN:0.18748)1:0.011511,SCHPO:0.19225);</t>
  </si>
  <si>
    <t>((CAPO3:0.14245,MONBE:0.14687)1:0.0098163,(SALR5:0.11227,CREFR:0.16269)1:0.015795,((BATDE:0.22206,SPIPN:0.17699)1:0.024076,YEAST:0.21143)1:0.022958);</t>
  </si>
  <si>
    <t>(((CAPO3:0.14471,MONBE:0.14461)1:0.013648,SALR5:0.11633)1:0.013579,CREFR:0.15701,YEAST:0.23358);</t>
  </si>
  <si>
    <t>((((((((EMENI:0.16874,ASPGL:0.14238)1:0.0076681,ASPAC:0.13616)1:0.011675,TALSN:0.18086)1:0.0092913,(COCLU:0.16466,AURPU:0.17847)1:0.010046)1:0.009809,((((YEAST:0.20602,TUBMM:0.17444)1:0.0078985,BOTFB:0.1617)1:0.0040106,(((SCHPO:0.18697,DEKBR:0.17932)1:0.0051789,((((DEBHA:0.15094,CANTE:0.16467)1:0.029733,CANGA:0.15607)1:0.012982,CANAW:0.13126)1:0.010143,LODEL:0.11454)1:0.0073206)1:0.010272,(BATDE:0.21682,SPIPN:0.18224)1:0.019895)1:0.010937)1:0.0037457,(((SALR5:0.11721,CREFR:0.15775)1:0.020239,MONBE:0.14854)1:0.0045771,CAPO3:0.14158)1:0.01307)1:0.01001)1:0.0040092,CRYPA:0.14995)1:0.0038102,COLSU:0.14906)1:0.0058219,GIBZA:0.17088,HYPJE:0.13716);</t>
  </si>
  <si>
    <t>(((((((EMENI:0.16876,ASPGL:0.14236)1:0.0077047,ASPAC:0.13613)1:0.01167,TALSN:0.18087)1:0.0093015,(COCLU:0.16476,AURPU:0.17837)1:0.010036)1:0.00978,((((YEAST:0.20606,TUBMM:0.1744)1:0.0079194,BOTFB:0.16168)1:0.0041249,(((SCHPO:0.18704,DEKBR:0.17925)1:0.0051645,(((DEBHA:0.15083,CANTE:0.16478)1:0.033188,CANAW:0.12015)1:0.017713,LODEL:0.11154)1:0.010721)1:0.010237,(BATDE:0.21683,SPIPN:0.18223)1:0.019918)1:0.010979)1:0.0036466,(((SALR5:0.11698,CREFR:0.15797)1:0.020227,MONBE:0.14855)1:0.0045917,CAPO3:0.14157)1:0.013091)1:0.0099818)1:0.0040366,CRYPA:0.14994)1:0.003815,(GIBZA:0.17088,HYPJE:0.13716)1:0.0058157,COLSU:0.14906);</t>
  </si>
  <si>
    <t>(((((((EMENI:0.16841,ASPGL:0.14271)1:0.0082377,ASPAC:0.1356)1:0.011479,TALSN:0.18106)1:0.0092571,(COCLU:0.16518,AURPU:0.17795)1:0.01008)1:0.0095764,((((YEAST:0.20674,TUBMM:0.17372)1:0.0079716,BOTFB:0.16163)1:0.0044362,((SCHPO:0.18658,DEKBR:0.1797)1:0.0097471,(BATDE:0.21744,SPIPN:0.18161)1:0.014403)1:0.01684)1:0.0039441,(((SALR5:0.11674,CREFR:0.15822)1:0.020462,MONBE:0.14831)1:0.0043285,CAPO3:0.14183)1:0.013944)1:0.0090969)1:0.0042727,CRYPA:0.15004)1:0.0037176,(GIBZA:0.17078,HYPJE:0.13726)1:0.0057953,COLSU:0.14909);</t>
  </si>
  <si>
    <t>(CRYPA:0.15011,((GIBZA:0.17073,HYPJE:0.13731)1:0.0057974,COLSU:0.14908)1:0.0036452,(((((EMENI:0.16824,ASPGL:0.14288)1:0.0087132,ASPAC:0.13512)1:0.011515,TALSN:0.18102)1:0.00922,(COCLU:0.16544,AURPU:0.17769)1:0.010117)1:0.0093987,((((YEAST:0.20678,TUBMM:0.17368)1:0.0080488,BOTFB:0.16155)1:0.003789,((BATDE:0.2179,SPIPN:0.18115)1:0.010429,SCHPO:0.19333)1:0.020154)1:0.0049507,(((SALR5:0.11626,CREFR:0.15869)1:0.020442,MONBE:0.14833)1:0.0042953,CAPO3:0.14187)1:0.014447)1:0.0085491)1:0.0044747);</t>
  </si>
  <si>
    <t>(((CAPO3:0.14268,MONBE:0.14665)1:0.0086871,(((SCHPO:0.18915,BATDE:0.2175)1:0.0096854,SPIPN:0.18649)1:0.016156,YEAST:0.22262)1:0.019686)1:0.016924,SALR5:0.12172,CREFR:0.15324);</t>
  </si>
  <si>
    <t>((CAPO3:0.14253,MONBE:0.1468)1:0.010895,(SALR5:0.11202,CREFR:0.16294)1:0.014717,((BATDE:0.22201,SPIPN:0.17704)1:0.026312,YEAST:0.21895)1:0.020721);</t>
  </si>
  <si>
    <t>(((CAPO3:0.14481,MONBE:0.14451)1:0.015095,SALR5:0.11488)1:0.013552,CREFR:0.15704,YEAST:0.23815);</t>
  </si>
  <si>
    <t>((((EMENI:0.16956,ASPGL:0.14155)1:0.0074028,ASPAC:0.13643)1:0.011206,TALSN:0.18133)1:0.015375,(((YEAST:0.15765,TUBMM:0.17276)1:0.009104,BOTFB:0.16415)1:0.0038184,((((((COCLU:0.1643,AURPU:0.17883)1:0.01309,GIBZA:0.16942)1:0.0058553,HYPJE:0.14174)1:0.0025804,COLSU:0.14983)1:0.0036453,CRYPA:0.1488)1:0.0099984,(((SALR5:0.11693,CREFR:0.15803)1:0.021931,MONBE:0.14684)1:0.005554,CAPO3:0.14061)1:0.011033)1:0.0051529)1:0.0022344,(((SCHPO:0.18692,DEKBR:0.17936)1:0.0048556,((((DEBHA:0.15067,CANTE:0.16494)1:0.029916,CANGA:0.15589)1:0.013642,CANAW:0.1306)1:0.011051,LODEL:0.11363)1:0.0076439)1:0.0096321,(BATDE:0.21771,SPIPN:0.18135)1:0.020535)1:0.010529);</t>
  </si>
  <si>
    <t>(((((((COCLU:0.16438,AURPU:0.17875)1:0.01307,GIBZA:0.16944)1:0.0058393,HYPJE:0.14176)1:0.0025569,COLSU:0.14985)1:0.0036489,CRYPA:0.14879)1:0.0099947,(((SALR5:0.11669,CREFR:0.15827)1:0.021919,MONBE:0.14686)1:0.0055699,CAPO3:0.14059)1:0.011037)1:0.0050939,((((EMENI:0.16936,ASPGL:0.14175)1:0.0074229,ASPAC:0.13641)1:0.011201,TALSN:0.18133)1:0.015312,(((SCHPO:0.18699,DEKBR:0.17929)1:0.0048035,(((DEBHA:0.15054,CANTE:0.16507)1:0.033913,CANAW:0.11942)1:0.018502,LODEL:0.11075)1:0.011082)1:0.0096105,(BATDE:0.21771,SPIPN:0.18134)1:0.020544)1:0.010569)1:0.0022982,((YEAST:0.15772,TUBMM:0.1727)1:0.0091817,BOTFB:0.16407)1:0.0038774);</t>
  </si>
  <si>
    <t>(((((((GIBZA:0.16932,HYPJE:0.13872)1:0.0064125,COLSU:0.14847)1:0.0046304,CRYPA:0.14913)1:0.0045742,((((EMENI:0.16905,ASPGL:0.14206)1:0.0079156,ASPAC:0.13592)1:0.011448,TALSN:0.18109)1:0.0033903,(COCLU:0.16475,AURPU:0.17838)1:0.015947)1:0.010226)1:0.0092661,(((SALR5:0.11641,CREFR:0.15855)1:0.022295,MONBE:0.14648)1:0.0053782,CAPO3:0.14078)1:0.012899)1:0.0024542,((YEAST:0.15794,TUBMM:0.17247)1:0.0089767,BOTFB:0.16428)1:0.0041646)1:0.017016,(SCHPO:0.18654,DEKBR:0.17974)1:0.0085888,(BATDE:0.2182,SPIPN:0.18086)1:0.015561);</t>
  </si>
  <si>
    <t>(((BATDE:0.2187,SPIPN:0.18036)1:0.012126,SCHPO:0.19164)1:0.020628,((YEAST:0.15796,TUBMM:0.17245)1:0.009365,BOTFB:0.16389)1:0.0031372,(((((GIBZA:0.16924,HYPJE:0.1388)1:0.0064179,COLSU:0.14846)1:0.0045145,CRYPA:0.14924)1:0.0047761,((((EMENI:0.16889,ASPGL:0.14223)1:0.0083664,ASPAC:0.13547)1:0.011485,TALSN:0.18105)1:0.0032845,(COCLU:0.16449,AURPU:0.17864)1:0.016053)1:0.010024)1:0.008932,(((SALR5:0.11592,CREFR:0.15904)1:0.022275,MONBE:0.1465)1:0.0053418,CAPO3:0.14082)1:0.013233)1:0.0034816);</t>
  </si>
  <si>
    <t>(CAPO3:0.13789,((SALR5:0.12069,CREFR:0.15427)1:0.025646,MONBE:0.14313)1:0.0082718,(((BATDE:0.22065,SPIPN:0.1784)1:0.012708,SCHPO:0.19105)1:0.022198,YEAST:0.16724)1:0.01611);</t>
  </si>
  <si>
    <t>(CAPO3:0.1397,((SALR5:0.11431,CREFR:0.16065)1:0.023846,MONBE:0.14493)1:0.0064635,((BATDE:0.22473,SPIPN:0.17433)1:0.039919,YEAST:0.17727)1:0.0066855);</t>
  </si>
  <si>
    <t>(((SALR5:0.11033,CREFR:0.16462)1:0.027291,MONBE:0.14148)1:0.007651,CAPO3:0.13851,YEAST:0.18356);</t>
  </si>
  <si>
    <t>((((((EMENI:0.16951,ASPGL:0.1416)1:0.0074828,ASPAC:0.13635)1:0.011171,TALSN:0.18136)1:0.015212,(((SCHPO:0.18682,DEKBR:0.17947)1:0.004914,((((DEBHA:0.1507,CANTE:0.16491)1:0.029864,CANGA:0.15594)1:0.013658,CANAW:0.13058)1:0.011101,LODEL:0.11358)1:0.0075855)1:0.0097853,(BATDE:0.21769,SPIPN:0.18136)1:0.020382)1:0.010692)1:0.0027053,((((((COCLU:0.16427,AURPU:0.17886)1:0.012933,GIBZA:0.16958)1:0.0058268,HYPJE:0.14177)1:0.0026613,COLSU:0.14975)1:0.003767,CRYPA:0.14868)1:0.0099071,(((SALR5:0.11696,CREFR:0.158)1:0.021463,MONBE:0.14731)1:0.0054585,CAPO3:0.1407)1:0.011124)1:0.004682)1:0.0046173,(YEAST:0.15553,TUBMM:0.16903)1:0.012486,BOTFB:0.1632);</t>
  </si>
  <si>
    <t>(((((((COCLU:0.16434,AURPU:0.17879)1:0.012912,GIBZA:0.1696)1:0.0058109,HYPJE:0.14178)1:0.0026378,COLSU:0.14977)1:0.0037706,CRYPA:0.14867)1:0.0097556,(((SALR5:0.11673,CREFR:0.15823)1:0.021451,MONBE:0.14732)1:0.0054744,CAPO3:0.14069)1:0.011276)1:0.0046277,((((EMENI:0.16931,ASPGL:0.14181)1:0.0075079,ASPAC:0.13633)1:0.011165,TALSN:0.18137)1:0.015153,(((SCHPO:0.18689,DEKBR:0.1794)1:0.0048728,(((DEBHA:0.15058,CANTE:0.16503)1:0.033901,CANAW:0.11943)1:0.018528,LODEL:0.11073)1:0.011013)1:0.0097599,(BATDE:0.2177,SPIPN:0.18136)1:0.020395)1:0.010727)1:0.0027644,((YEAST:0.15558,TUBMM:0.16897)1:0.011689,BOTFB:0.16399)1:0.0046717);</t>
  </si>
  <si>
    <t>(((((((GIBZA:0.16937,HYPJE:0.13868)1:0.0065458,COLSU:0.14833)1:0.0047835,CRYPA:0.14898)1:0.0045169,((((EMENI:0.169,ASPGL:0.14212)1:0.0080128,ASPAC:0.13582)1:0.011409,TALSN:0.18113)1:0.0035301,(COCLU:0.16471,AURPU:0.17842)1:0.015807)1:0.010283)1:0.0092231,(((SALR5:0.11645,CREFR:0.15851)1:0.021818,MONBE:0.14696)1:0.0052732,CAPO3:0.14089)1:0.012942)1:0.0018168,((YEAST:0.15566,TUBMM:0.1689)1:0.012253,BOTFB:0.16343)1:0.0052267)1:0.017654,(SCHPO:0.18645,DEKBR:0.17983)1:0.0088559,(BATDE:0.21818,SPIPN:0.18087)1:0.015294);</t>
  </si>
  <si>
    <t>((((((GIBZA:0.16928,HYPJE:0.13876)1:0.0065512,COLSU:0.14833)1:0.0046676,CRYPA:0.14909)1:0.0047188,((((EMENI:0.16883,ASPGL:0.14229)1:0.0084711,ASPAC:0.13536)1:0.011445,TALSN:0.18109)1:0.0034243,(COCLU:0.16494,AURPU:0.17819)1:0.015913)1:0.010082)1:0.0086994,(((SALR5:0.11596,CREFR:0.159)1:0.021796,MONBE:0.14698)1:0.0052367,CAPO3:0.14093)1:0.013466)1:0.0029435,((YEAST:0.15564,TUBMM:0.16891)1:0.012391,BOTFB:0.16329)1:0.0040999,((BATDE:0.21868,SPIPN:0.18037)1:0.011276,SCHPO:0.19249)1:0.021166);</t>
  </si>
  <si>
    <t>(CAPO3:0.13894,((SALR5:0.12082,CREFR:0.15414)1:0.02514,MONBE:0.14363)1:0.0072211,(((BATDE:0.2206,SPIPN:0.17845)1:0.012038,SCHPO:0.19172)1:0.024528,YEAST:0.16991)1:0.01413);</t>
  </si>
  <si>
    <t>(CAPO3:0.14075,((SALR5:0.1145,CREFR:0.16046)1:0.02334,MONBE:0.14543)1:0.0054128,((BATDE:0.22468,SPIPN:0.17438)1:0.040911,YEAST:0.1786)1:0.0060441);</t>
  </si>
  <si>
    <t>(((SALR5:0.11059,CREFR:0.16437)1:0.026279,MONBE:0.1425)1:0.0055497,CAPO3:0.14061,YEAST:0.1846);</t>
  </si>
  <si>
    <t>(HYPJE:0.14176,(((((COCLU:0.16444,AURPU:0.17869)1:0.012946,GIBZA:0.16956)1:0.0018979,(((EMENI:0.16947,ASPGL:0.14164)1:0.0076178,ASPAC:0.13622)1:0.011185,TALSN:0.18135)1:0.013288)1:0.0074923,((((YEAST:0.1575,TUBMM:0.16492)1:0.016087,BOTFB:0.16334)1:0.0041682,(((SCHPO:0.18672,DEKBR:0.17956)1:0.004955,((((DEBHA:0.15064,CANTE:0.16497)1:0.029785,CANGA:0.15602)1:0.013665,CANAW:0.13058)1:0.011116,LODEL:0.11357)1:0.0075445)1:0.0098967,(BATDE:0.21748,SPIPN:0.18157)1:0.020271)1:0.013561)1:0.0021511,(((SALR5:0.11691,CREFR:0.15805)1:0.021354,MONBE:0.14742)1:0.0053671,CAPO3:0.14079)1:0.011367)1:0.010726)1:0.0037282,CRYPA:0.14896)1:0.0031332,COLSU:0.14922);</t>
  </si>
  <si>
    <t>(CRYPA:0.14896,(COLSU:0.14923,HYPJE:0.14176)1:0.0031389,((((COCLU:0.16453,AURPU:0.1786)1:0.012925,GIBZA:0.16958)1:0.0018904,(((EMENI:0.16927,ASPGL:0.14185)1:0.0076514,ASPAC:0.13618)1:0.01118,TALSN:0.18136)1:0.013296)1:0.0074726,((((YEAST:0.15758,TUBMM:0.16484)1:0.016114,BOTFB:0.16332)1:0.0042759,(((SCHPO:0.18679,DEKBR:0.17949)1:0.0049825,(((DEBHA:0.15052,CANTE:0.16509)1:0.033867,CANAW:0.11947)1:0.018517,LODEL:0.11074)1:0.010903)1:0.0098657,(BATDE:0.21749,SPIPN:0.18157)1:0.020289)1:0.013628)1:0.0020516,(((SALR5:0.11667,CREFR:0.15829)1:0.021342,MONBE:0.14743)1:0.0053831,CAPO3:0.14078)1:0.01138)1:0.01071)1:0.0037461);</t>
  </si>
  <si>
    <t>(((((((EMENI:0.16872,ASPGL:0.1424)1:0.0073994,ASPAC:0.13643)1:0.011257,TALSN:0.18128)1:0.0091347,(COCLU:0.1652,AURPU:0.17793)1:0.010202)1:0.0075101,GIBZA:0.17085)1:0.0058004,HYPJE:0.13946)1:0.0032564,(((((YEAST:0.15868,TUBMM:0.16373)1:0.017296,BOTFB:0.16213)1:0.0052166,((SCHPO:0.18637,DEKBR:0.17991)1:0.0096088,(BATDE:0.21795,SPIPN:0.1811)1:0.014541)1:0.018439)1:0.0017213,(((SALR5:0.11639,CREFR:0.15857)1:0.021699,MONBE:0.14708)1:0.0051727,CAPO3:0.14099)1:0.01307)1:0.011628,CRYPA:0.1477)1:0.0046902,COLSU:0.14938);</t>
  </si>
  <si>
    <t>((((((GIBZA:0.16921,HYPJE:0.13883)1:0.0066291,COLSU:0.14825)1:0.0045932,CRYPA:0.14917)1:0.0046877,((((EMENI:0.16876,ASPGL:0.14236)1:0.0068539,ASPAC:0.13698)1:0.011461,TALSN:0.18107)1:0.0035085,(COCLU:0.16583,AURPU:0.1773)1:0.015829)1:0.010113)1:0.0085169,(((SALR5:0.1159,CREFR:0.15906)1:0.021891,MONBE:0.14688)1:0.00556,CAPO3:0.1406)1:0.013648)1:0.0028817,((YEAST:0.15861,TUBMM:0.1638)1:0.016654,BOTFB:0.16277)1:0.0046366,((BATDE:0.21844,SPIPN:0.18062)1:0.010959,SCHPO:0.1928)1:0.021228);</t>
  </si>
  <si>
    <t>(CAPO3:0.13995,((SALR5:0.12062,CREFR:0.15434)1:0.024486,MONBE:0.14429)1:0.006216,(((BATDE:0.21976,SPIPN:0.17929)1:0.011596,SCHPO:0.19217)1:0.02438,YEAST:0.17781)1:0.014613);</t>
  </si>
  <si>
    <t>((((BATDE:0.22384,SPIPN:0.17522)1:0.039879,YEAST:0.18561)1:0.0074107,CAPO3:0.14175)1:0.0044077,(SALR5:0.11421,CREFR:0.16075)1:0.022686,MONBE:0.14609);</t>
  </si>
  <si>
    <t>(((SALR5:0.1102,CREFR:0.16476)1:0.024971,MONBE:0.1438)1:0.0035395,CAPO3:0.14262,YEAST:0.19331);</t>
  </si>
  <si>
    <t>0_ill10X_aa_likeshen/alignment.aln.contree</t>
  </si>
  <si>
    <t>ill10X_aa_likeshen/alignment.aln.contree</t>
  </si>
  <si>
    <t>1_ill10X_aa_likeshen/alignment.aln.contree</t>
  </si>
  <si>
    <t>2_ill10X_aa_likeshen/alignment.aln.contree</t>
  </si>
  <si>
    <t>3_ill10X_aa_likeshen/alignment.aln.contree</t>
  </si>
  <si>
    <t>4_ill10X_aa_likeshen/alignment.aln.contree</t>
  </si>
  <si>
    <t>5_ill10X_aa_likeshen/alignment.aln.contree</t>
  </si>
  <si>
    <t>6_ill10X_aa_likeshen/alignment.aln.contree</t>
  </si>
  <si>
    <t>0_ill20X_aa_likeshen/alignment.aln.contree</t>
  </si>
  <si>
    <t>ill20X_aa_likeshen/alignment.aln.contree</t>
  </si>
  <si>
    <t>1_ill20X_aa_likeshen/alignment.aln.contree</t>
  </si>
  <si>
    <t>2_ill20X_aa_likeshen/alignment.aln.contree</t>
  </si>
  <si>
    <t>3_ill20X_aa_likeshen/alignment.aln.contree</t>
  </si>
  <si>
    <t>4_ill20X_aa_likeshen/alignment.aln.contree</t>
  </si>
  <si>
    <t>5_ill20X_aa_likeshen/alignment.aln.contree</t>
  </si>
  <si>
    <t>6_ill20X_aa_likeshen/alignment.aln.contree</t>
  </si>
  <si>
    <t>0_ill5X_aa_likeshen/alignment.aln.contree</t>
  </si>
  <si>
    <t>ill5X_aa_likeshen/alignment.aln.contree</t>
  </si>
  <si>
    <t>1_ill5X_aa_likeshen/alignment.aln.contree</t>
  </si>
  <si>
    <t>2_ill5X_aa_likeshen/alignment.aln.contree</t>
  </si>
  <si>
    <t>3_ill5X_aa_likeshen/alignment.aln.contree</t>
  </si>
  <si>
    <t>4_ill5X_aa_likeshen/alignment.aln.contree</t>
  </si>
  <si>
    <t>5_ill5X_aa_likeshen/alignment.aln.contree</t>
  </si>
  <si>
    <t>6_ill5X_aa_likeshen/alignment.aln.contree</t>
  </si>
  <si>
    <t>0_nan10X_aa_likeshen/alignment.aln.contree</t>
  </si>
  <si>
    <t>nan10X_aa_likeshen/alignment.aln.contree</t>
  </si>
  <si>
    <t>1_nan10X_aa_likeshen/alignment.aln.contree</t>
  </si>
  <si>
    <t>2_nan10X_aa_likeshen/alignment.aln.contree</t>
  </si>
  <si>
    <t>3_nan10X_aa_likeshen/alignment.aln.contree</t>
  </si>
  <si>
    <t>4_nan10X_aa_likeshen/alignment.aln.contree</t>
  </si>
  <si>
    <t>5_nan10X_aa_likeshen/alignment.aln.contree</t>
  </si>
  <si>
    <t>6_nan10X_aa_likeshen/alignment.aln.contree</t>
  </si>
  <si>
    <t>0_nan20X_aa_likeshen/alignment.aln.contree</t>
  </si>
  <si>
    <t>nan20X_aa_likeshen/alignment.aln.contree</t>
  </si>
  <si>
    <t>1_nan20X_aa_likeshen/alignment.aln.contree</t>
  </si>
  <si>
    <t>2_nan20X_aa_likeshen/alignment.aln.contree</t>
  </si>
  <si>
    <t>3_nan20X_aa_likeshen/alignment.aln.contree</t>
  </si>
  <si>
    <t>4_nan20X_aa_likeshen/alignment.aln.contree</t>
  </si>
  <si>
    <t>5_nan20X_aa_likeshen/alignment.aln.contree</t>
  </si>
  <si>
    <t>6_nan20X_aa_likeshen/alignment.aln.contree</t>
  </si>
  <si>
    <t>0_nan5X_aa_likeshen/alignment.aln.contree</t>
  </si>
  <si>
    <t>nan5X_aa_likeshen/alignment.aln.contree</t>
  </si>
  <si>
    <t>1_nan5X_aa_likeshen/alignment.aln.contree</t>
  </si>
  <si>
    <t>2_nan5X_aa_likeshen/alignment.aln.contree</t>
  </si>
  <si>
    <t>3_nan5X_aa_likeshen/alignment.aln.contree</t>
  </si>
  <si>
    <t>4_nan5X_aa_likeshen/alignment.aln.contree</t>
  </si>
  <si>
    <t>5_nan5X_aa_likeshen/alignment.aln.contree</t>
  </si>
  <si>
    <t>6_nan5X_aa_likeshen/alignment.aln.contree</t>
  </si>
  <si>
    <t>0_pac10X_aa_likeshen/alignment.aln.contree</t>
  </si>
  <si>
    <t>pac10X_aa_likeshen/alignment.aln.contree</t>
  </si>
  <si>
    <t>1_pac10X_aa_likeshen/alignment.aln.contree</t>
  </si>
  <si>
    <t>2_pac10X_aa_likeshen/alignment.aln.contree</t>
  </si>
  <si>
    <t>3_pac10X_aa_likeshen/alignment.aln.contree</t>
  </si>
  <si>
    <t>4_pac10X_aa_likeshen/alignment.aln.contree</t>
  </si>
  <si>
    <t>5_pac10X_aa_likeshen/alignment.aln.contree</t>
  </si>
  <si>
    <t>6_pac10X_aa_likeshen/alignment.aln.contree</t>
  </si>
  <si>
    <t>0_pac20X_aa_likeshen/alignment.aln.contree</t>
  </si>
  <si>
    <t>pac20X_aa_likeshen/alignment.aln.contree</t>
  </si>
  <si>
    <t>1_pac20X_aa_likeshen/alignment.aln.contree</t>
  </si>
  <si>
    <t>2_pac20X_aa_likeshen/alignment.aln.contree</t>
  </si>
  <si>
    <t>3_pac20X_aa_likeshen/alignment.aln.contree</t>
  </si>
  <si>
    <t>4_pac20X_aa_likeshen/alignment.aln.contree</t>
  </si>
  <si>
    <t>5_pac20X_aa_likeshen/alignment.aln.contree</t>
  </si>
  <si>
    <t>6_pac20X_aa_likeshen/alignment.aln.contree</t>
  </si>
  <si>
    <t>0_pac5X_aa_likeshen/alignment.aln.contree</t>
  </si>
  <si>
    <t>pac5X_aa_likeshen/alignment.aln.contree</t>
  </si>
  <si>
    <t>1_pac5X_aa_likeshen/alignment.aln.contree</t>
  </si>
  <si>
    <t>2_pac5X_aa_likeshen/alignment.aln.contree</t>
  </si>
  <si>
    <t>3_pac5X_aa_likeshen/alignment.aln.contree</t>
  </si>
  <si>
    <t>4_pac5X_aa_likeshen/alignment.aln.contree</t>
  </si>
  <si>
    <t>5_pac5X_aa_likeshen/alignment.aln.contree</t>
  </si>
  <si>
    <t>6_pac5X_aa_likeshen/alignment.aln.contree</t>
  </si>
  <si>
    <t>job</t>
  </si>
  <si>
    <t>id</t>
  </si>
  <si>
    <t>CPUTimeRAW</t>
  </si>
  <si>
    <t>Illumina_0</t>
  </si>
  <si>
    <t>Illumina_1</t>
  </si>
  <si>
    <t>Illumina_2</t>
  </si>
  <si>
    <t>Illumina_3</t>
  </si>
  <si>
    <t>Illumina_4</t>
  </si>
  <si>
    <t>Illumina_5</t>
  </si>
  <si>
    <t>Illumina_6</t>
  </si>
  <si>
    <t>ONT_0</t>
  </si>
  <si>
    <t>ONT_1</t>
  </si>
  <si>
    <t>ONT_2</t>
  </si>
  <si>
    <t>ONT_3</t>
  </si>
  <si>
    <t>ONT_4</t>
  </si>
  <si>
    <t>ONT_5</t>
  </si>
  <si>
    <t>ONT_6</t>
  </si>
  <si>
    <t>PacBIO_0</t>
  </si>
  <si>
    <t>lsf</t>
  </si>
  <si>
    <t>PacBIO_1</t>
  </si>
  <si>
    <t>PacBIO_2</t>
  </si>
  <si>
    <t>PacBIO_3</t>
  </si>
  <si>
    <t>PacBIO_4</t>
  </si>
  <si>
    <t>PacBIO_5</t>
  </si>
  <si>
    <t>PacBIO_6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</si>
</sst>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sz val="11.0"/>
      <color rgb="FF000000"/>
      <name val="Arial"/>
    </font>
    <font>
      <b/>
      <sz val="11.0"/>
      <color rgb="FF000000"/>
      <name val="Arial"/>
    </font>
    <font>
      <i/>
      <sz val="11.0"/>
      <color rgb="FF000000"/>
      <name val="Arial"/>
    </font>
    <font>
      <b/>
    </font>
    <font>
      <b/>
      <sz val="10.0"/>
      <name val="Arial"/>
    </font>
    <font>
      <sz val="10.0"/>
      <name val="Arial"/>
    </font>
    <font>
      <i/>
    </font>
    <font>
      <sz val="12.0"/>
      <color rgb="FF000000"/>
      <name val="Calibri"/>
    </font>
    <font>
      <name val="Monospace"/>
    </font>
    <font>
      <sz val="11.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3" numFmtId="0" xfId="0" applyAlignment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1" xfId="0" applyAlignment="1" applyFont="1" applyNumberFormat="1">
      <alignment readingOrder="0"/>
    </xf>
    <xf borderId="0" fillId="0" fontId="7" numFmtId="0" xfId="0" applyFont="1"/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2" fontId="11" numFmtId="0" xfId="0" applyAlignment="1" applyFill="1" applyFont="1">
      <alignment vertical="bottom"/>
    </xf>
    <xf borderId="0" fillId="2" fontId="11" numFmtId="0" xfId="0" applyAlignment="1" applyFont="1">
      <alignment shrinkToFit="0" vertical="bottom" wrapText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B1" s="1" t="s">
        <v>0</v>
      </c>
    </row>
    <row r="2">
      <c r="A2" s="1" t="s">
        <v>1</v>
      </c>
      <c r="B2" s="1" t="s">
        <v>2</v>
      </c>
    </row>
    <row r="3">
      <c r="A3" s="1" t="s">
        <v>3</v>
      </c>
      <c r="B3" s="1" t="s">
        <v>4</v>
      </c>
    </row>
    <row r="4">
      <c r="B4" s="1" t="s">
        <v>5</v>
      </c>
    </row>
    <row r="5">
      <c r="A5" s="1" t="s">
        <v>6</v>
      </c>
      <c r="B5" s="1" t="s">
        <v>7</v>
      </c>
    </row>
    <row r="6">
      <c r="A6" s="1" t="s">
        <v>8</v>
      </c>
      <c r="B6" s="1" t="s">
        <v>9</v>
      </c>
    </row>
    <row r="7">
      <c r="A7" s="1" t="s">
        <v>10</v>
      </c>
      <c r="B7" s="1" t="s">
        <v>11</v>
      </c>
    </row>
    <row r="8">
      <c r="A8" s="1" t="s">
        <v>12</v>
      </c>
      <c r="B8" s="1" t="s">
        <v>13</v>
      </c>
    </row>
    <row r="9">
      <c r="A9" s="1" t="s">
        <v>14</v>
      </c>
      <c r="B9" s="2" t="s">
        <v>15</v>
      </c>
    </row>
    <row r="10">
      <c r="A10" s="1" t="s">
        <v>16</v>
      </c>
      <c r="B10" s="1" t="s">
        <v>17</v>
      </c>
    </row>
    <row r="11">
      <c r="A11" s="1" t="s">
        <v>8</v>
      </c>
      <c r="B11" s="1" t="s">
        <v>18</v>
      </c>
    </row>
    <row r="19">
      <c r="E19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1600</v>
      </c>
      <c r="B1" s="1" t="s">
        <v>1601</v>
      </c>
      <c r="C1" s="1" t="s">
        <v>1602</v>
      </c>
    </row>
    <row r="2">
      <c r="A2" s="1" t="s">
        <v>1603</v>
      </c>
      <c r="B2" s="1">
        <v>163182.0</v>
      </c>
      <c r="C2" s="1">
        <v>3217546.0</v>
      </c>
    </row>
    <row r="3">
      <c r="A3" s="1" t="s">
        <v>1603</v>
      </c>
      <c r="B3" s="1">
        <v>170306.0</v>
      </c>
      <c r="C3" s="1">
        <v>3217546.0</v>
      </c>
    </row>
    <row r="4">
      <c r="A4" s="1" t="s">
        <v>1603</v>
      </c>
      <c r="B4" s="1">
        <v>172156.0</v>
      </c>
      <c r="C4" s="1">
        <v>3217546.0</v>
      </c>
    </row>
    <row r="5">
      <c r="A5" s="1" t="s">
        <v>1603</v>
      </c>
      <c r="B5" s="1">
        <v>178310.0</v>
      </c>
      <c r="C5" s="1">
        <v>2402199.0</v>
      </c>
    </row>
    <row r="6">
      <c r="A6" s="1" t="s">
        <v>1603</v>
      </c>
      <c r="B6" s="1">
        <v>184906.0</v>
      </c>
      <c r="C6" s="1">
        <v>796135.0</v>
      </c>
    </row>
    <row r="7">
      <c r="A7" s="1" t="s">
        <v>1603</v>
      </c>
      <c r="B7" s="1">
        <v>195645.0</v>
      </c>
      <c r="C7" s="1">
        <v>105781.0</v>
      </c>
    </row>
    <row r="8">
      <c r="A8" s="1" t="s">
        <v>1603</v>
      </c>
      <c r="B8" s="1">
        <v>200865.0</v>
      </c>
      <c r="C8" s="1">
        <v>48706.0</v>
      </c>
    </row>
    <row r="9">
      <c r="A9" s="1" t="s">
        <v>1604</v>
      </c>
      <c r="B9" s="1">
        <v>163183.0</v>
      </c>
      <c r="C9" s="1">
        <v>3217546.0</v>
      </c>
    </row>
    <row r="10">
      <c r="A10" s="1" t="s">
        <v>1604</v>
      </c>
      <c r="B10" s="1">
        <v>170909.0</v>
      </c>
      <c r="C10" s="1">
        <v>3217546.0</v>
      </c>
    </row>
    <row r="11">
      <c r="A11" s="1" t="s">
        <v>1604</v>
      </c>
      <c r="B11" s="1">
        <v>179118.0</v>
      </c>
      <c r="C11" s="1">
        <v>3198115.0</v>
      </c>
    </row>
    <row r="12">
      <c r="A12" s="1" t="s">
        <v>1604</v>
      </c>
      <c r="B12" s="1">
        <v>184902.0</v>
      </c>
      <c r="C12" s="1">
        <v>2244205.0</v>
      </c>
    </row>
    <row r="13">
      <c r="A13" s="1" t="s">
        <v>1604</v>
      </c>
      <c r="B13" s="1">
        <v>195780.0</v>
      </c>
      <c r="C13" s="1">
        <v>667241.0</v>
      </c>
    </row>
    <row r="14">
      <c r="A14" s="1" t="s">
        <v>1604</v>
      </c>
      <c r="B14" s="1">
        <v>201065.0</v>
      </c>
      <c r="C14" s="1">
        <v>84881.0</v>
      </c>
    </row>
    <row r="15">
      <c r="A15" s="1" t="s">
        <v>1605</v>
      </c>
      <c r="B15" s="1">
        <v>163184.0</v>
      </c>
      <c r="C15" s="1">
        <v>3217546.0</v>
      </c>
    </row>
    <row r="16">
      <c r="A16" s="1" t="s">
        <v>1605</v>
      </c>
      <c r="B16" s="1">
        <v>170911.0</v>
      </c>
      <c r="C16" s="1">
        <v>3217546.0</v>
      </c>
    </row>
    <row r="17">
      <c r="A17" s="1" t="s">
        <v>1605</v>
      </c>
      <c r="B17" s="1">
        <v>179199.0</v>
      </c>
      <c r="C17" s="1">
        <v>3177277.0</v>
      </c>
    </row>
    <row r="18">
      <c r="A18" s="1" t="s">
        <v>1605</v>
      </c>
      <c r="B18" s="1">
        <v>185885.0</v>
      </c>
      <c r="C18" s="1">
        <v>2136257.0</v>
      </c>
    </row>
    <row r="19">
      <c r="A19" s="1" t="s">
        <v>1605</v>
      </c>
      <c r="B19" s="1">
        <v>195811.0</v>
      </c>
      <c r="C19" s="1">
        <v>587836.0</v>
      </c>
    </row>
    <row r="20">
      <c r="A20" s="1" t="s">
        <v>1605</v>
      </c>
      <c r="B20" s="1">
        <v>201265.0</v>
      </c>
      <c r="C20" s="1">
        <v>54722.0</v>
      </c>
    </row>
    <row r="21">
      <c r="A21" s="1" t="s">
        <v>1606</v>
      </c>
      <c r="B21" s="1">
        <v>163185.0</v>
      </c>
      <c r="C21" s="1">
        <v>3217546.0</v>
      </c>
    </row>
    <row r="22">
      <c r="A22" s="1" t="s">
        <v>1606</v>
      </c>
      <c r="B22" s="1">
        <v>170912.0</v>
      </c>
      <c r="C22" s="1">
        <v>3217546.0</v>
      </c>
    </row>
    <row r="23">
      <c r="A23" s="1" t="s">
        <v>1606</v>
      </c>
      <c r="B23" s="1">
        <v>179204.0</v>
      </c>
      <c r="C23" s="1">
        <v>2912662.0</v>
      </c>
    </row>
    <row r="24">
      <c r="A24" s="1" t="s">
        <v>1606</v>
      </c>
      <c r="B24" s="1">
        <v>188916.0</v>
      </c>
      <c r="C24" s="1">
        <v>1269602.0</v>
      </c>
    </row>
    <row r="25">
      <c r="A25" s="1" t="s">
        <v>1606</v>
      </c>
      <c r="B25" s="1">
        <v>195837.0</v>
      </c>
      <c r="C25" s="1">
        <v>191776.0</v>
      </c>
    </row>
    <row r="26">
      <c r="A26" s="1" t="s">
        <v>1606</v>
      </c>
      <c r="B26" s="1">
        <v>201967.0</v>
      </c>
      <c r="C26" s="1">
        <v>6110.0</v>
      </c>
    </row>
    <row r="27">
      <c r="A27" s="1" t="s">
        <v>1607</v>
      </c>
      <c r="B27" s="1">
        <v>163186.0</v>
      </c>
      <c r="C27" s="1">
        <v>3217546.0</v>
      </c>
    </row>
    <row r="28">
      <c r="A28" s="1" t="s">
        <v>1607</v>
      </c>
      <c r="B28" s="1">
        <v>170913.0</v>
      </c>
      <c r="C28" s="1">
        <v>3217546.0</v>
      </c>
    </row>
    <row r="29">
      <c r="A29" s="1" t="s">
        <v>1607</v>
      </c>
      <c r="B29" s="1">
        <v>179207.0</v>
      </c>
      <c r="C29" s="1">
        <v>2705243.0</v>
      </c>
    </row>
    <row r="30">
      <c r="A30" s="1" t="s">
        <v>1607</v>
      </c>
      <c r="B30" s="1">
        <v>188928.0</v>
      </c>
      <c r="C30" s="1">
        <v>951995.0</v>
      </c>
    </row>
    <row r="31">
      <c r="A31" s="1" t="s">
        <v>1607</v>
      </c>
      <c r="B31" s="1">
        <v>197052.0</v>
      </c>
      <c r="C31" s="1">
        <v>138334.0</v>
      </c>
    </row>
    <row r="32">
      <c r="A32" s="1" t="s">
        <v>1607</v>
      </c>
      <c r="B32" s="1">
        <v>201465.0</v>
      </c>
      <c r="C32" s="1">
        <v>14613.0</v>
      </c>
    </row>
    <row r="33">
      <c r="A33" s="1" t="s">
        <v>1608</v>
      </c>
      <c r="B33" s="1">
        <v>163187.0</v>
      </c>
      <c r="C33" s="1">
        <v>3217546.0</v>
      </c>
    </row>
    <row r="34">
      <c r="A34" s="1" t="s">
        <v>1608</v>
      </c>
      <c r="B34" s="1">
        <v>169296.0</v>
      </c>
      <c r="C34" s="1">
        <v>3217546.0</v>
      </c>
    </row>
    <row r="35">
      <c r="A35" s="1" t="s">
        <v>1608</v>
      </c>
      <c r="B35" s="1">
        <v>170914.0</v>
      </c>
      <c r="C35" s="1">
        <v>2705243.0</v>
      </c>
    </row>
    <row r="36">
      <c r="A36" s="1" t="s">
        <v>1608</v>
      </c>
      <c r="B36" s="1">
        <v>179212.0</v>
      </c>
      <c r="C36" s="1">
        <v>365694.0</v>
      </c>
    </row>
    <row r="37">
      <c r="A37" s="1" t="s">
        <v>1608</v>
      </c>
      <c r="B37" s="1">
        <v>188950.0</v>
      </c>
      <c r="C37" s="1">
        <v>50545.0</v>
      </c>
    </row>
    <row r="38">
      <c r="A38" s="1" t="s">
        <v>1608</v>
      </c>
      <c r="B38" s="1">
        <v>201665.0</v>
      </c>
      <c r="C38" s="1">
        <v>5167.0</v>
      </c>
    </row>
    <row r="39">
      <c r="A39" s="1" t="s">
        <v>1609</v>
      </c>
      <c r="B39" s="1">
        <v>170915.0</v>
      </c>
      <c r="C39" s="1">
        <v>3217546.0</v>
      </c>
    </row>
    <row r="40">
      <c r="A40" s="1" t="s">
        <v>1609</v>
      </c>
      <c r="B40" s="1">
        <v>179214.0</v>
      </c>
      <c r="C40" s="1">
        <v>3169740.0</v>
      </c>
    </row>
    <row r="41">
      <c r="A41" s="1" t="s">
        <v>1609</v>
      </c>
      <c r="B41" s="1">
        <v>194862.0</v>
      </c>
      <c r="C41" s="1">
        <v>1820992.0</v>
      </c>
    </row>
    <row r="42">
      <c r="A42" s="1" t="s">
        <v>1609</v>
      </c>
      <c r="B42" s="1">
        <v>201765.0</v>
      </c>
      <c r="C42" s="1">
        <v>292190.0</v>
      </c>
    </row>
    <row r="43">
      <c r="A43" s="1" t="s">
        <v>1610</v>
      </c>
      <c r="B43" s="1">
        <v>202034.0</v>
      </c>
      <c r="C43" s="1">
        <v>3270339.0</v>
      </c>
    </row>
    <row r="44">
      <c r="A44" s="1" t="s">
        <v>1610</v>
      </c>
      <c r="B44" s="1">
        <v>209178.0</v>
      </c>
      <c r="C44" s="1">
        <v>1939840.0</v>
      </c>
    </row>
    <row r="45">
      <c r="A45" s="1" t="s">
        <v>1610</v>
      </c>
      <c r="B45" s="1">
        <v>216266.0</v>
      </c>
      <c r="C45" s="1">
        <v>101493.0</v>
      </c>
    </row>
    <row r="46">
      <c r="A46" s="1" t="s">
        <v>1610</v>
      </c>
      <c r="B46" s="1">
        <v>218264.0</v>
      </c>
      <c r="C46" s="1">
        <v>2744.0</v>
      </c>
      <c r="D46">
        <f>sum(C43:C46)</f>
        <v>5314416</v>
      </c>
    </row>
    <row r="47">
      <c r="A47" s="1" t="s">
        <v>1611</v>
      </c>
      <c r="B47" s="1">
        <v>202035.0</v>
      </c>
      <c r="C47" s="1">
        <v>3270339.0</v>
      </c>
    </row>
    <row r="48">
      <c r="A48" s="1" t="s">
        <v>1611</v>
      </c>
      <c r="B48" s="1">
        <v>209818.0</v>
      </c>
      <c r="C48" s="1">
        <v>1787249.0</v>
      </c>
    </row>
    <row r="49">
      <c r="A49" s="1" t="s">
        <v>1611</v>
      </c>
      <c r="B49" s="1">
        <v>216765.0</v>
      </c>
      <c r="C49" s="1">
        <v>59230.0</v>
      </c>
      <c r="D49">
        <f>sum(C47:C49)</f>
        <v>5116818</v>
      </c>
    </row>
    <row r="50">
      <c r="A50" s="1" t="s">
        <v>1612</v>
      </c>
      <c r="B50" s="1">
        <v>202036.0</v>
      </c>
      <c r="C50" s="1">
        <v>3271563.0</v>
      </c>
    </row>
    <row r="51">
      <c r="A51" s="1" t="s">
        <v>1612</v>
      </c>
      <c r="B51" s="1">
        <v>209843.0</v>
      </c>
      <c r="C51" s="1">
        <v>1692475.0</v>
      </c>
    </row>
    <row r="52">
      <c r="A52" s="1" t="s">
        <v>1612</v>
      </c>
      <c r="B52" s="1">
        <v>217264.0</v>
      </c>
      <c r="C52" s="1">
        <v>57464.0</v>
      </c>
      <c r="D52">
        <f>sum(C50:C52)</f>
        <v>5021502</v>
      </c>
    </row>
    <row r="53">
      <c r="A53" s="1" t="s">
        <v>1613</v>
      </c>
      <c r="B53" s="1">
        <v>202037.0</v>
      </c>
      <c r="C53" s="1">
        <v>3234705.0</v>
      </c>
    </row>
    <row r="54">
      <c r="A54" s="1" t="s">
        <v>1613</v>
      </c>
      <c r="B54" s="1">
        <v>209846.0</v>
      </c>
      <c r="C54" s="1">
        <v>1100951.0</v>
      </c>
    </row>
    <row r="55">
      <c r="A55" s="1" t="s">
        <v>1613</v>
      </c>
      <c r="B55" s="1">
        <v>217765.0</v>
      </c>
      <c r="C55" s="1">
        <v>34111.0</v>
      </c>
      <c r="D55">
        <f>sum(C53:C55)</f>
        <v>4369767</v>
      </c>
    </row>
    <row r="56">
      <c r="A56" s="1" t="s">
        <v>1614</v>
      </c>
      <c r="B56" s="1">
        <v>202038.0</v>
      </c>
      <c r="C56" s="1">
        <v>3198490.0</v>
      </c>
    </row>
    <row r="57">
      <c r="A57" s="1" t="s">
        <v>1614</v>
      </c>
      <c r="B57" s="1">
        <v>209847.0</v>
      </c>
      <c r="C57" s="1">
        <v>885577.0</v>
      </c>
      <c r="D57">
        <f>sum(C56:C57)</f>
        <v>4084067</v>
      </c>
    </row>
    <row r="58">
      <c r="A58" s="1" t="s">
        <v>1615</v>
      </c>
      <c r="B58" s="1">
        <v>202039.0</v>
      </c>
      <c r="C58" s="1">
        <v>3043845.0</v>
      </c>
    </row>
    <row r="59">
      <c r="A59" s="1" t="s">
        <v>1615</v>
      </c>
      <c r="B59" s="1">
        <v>209849.0</v>
      </c>
      <c r="C59" s="1">
        <v>426786.0</v>
      </c>
      <c r="D59">
        <f>sum(C58:C59)</f>
        <v>3470631</v>
      </c>
    </row>
    <row r="60">
      <c r="A60" s="1" t="s">
        <v>1616</v>
      </c>
      <c r="B60" s="1">
        <v>202040.0</v>
      </c>
      <c r="C60" s="1">
        <v>2988109.0</v>
      </c>
    </row>
    <row r="61">
      <c r="A61" s="1" t="s">
        <v>1616</v>
      </c>
      <c r="B61" s="1">
        <v>209869.0</v>
      </c>
      <c r="C61" s="1">
        <v>349110.0</v>
      </c>
      <c r="D61">
        <f>sum(C60:C61)</f>
        <v>3337219</v>
      </c>
    </row>
    <row r="62">
      <c r="A62" s="1" t="s">
        <v>1617</v>
      </c>
      <c r="B62" s="1" t="s">
        <v>1618</v>
      </c>
      <c r="C62" s="1">
        <v>3250140.0</v>
      </c>
    </row>
    <row r="63">
      <c r="A63" s="1" t="s">
        <v>1617</v>
      </c>
      <c r="B63" s="1">
        <v>218418.0</v>
      </c>
      <c r="C63" s="1">
        <v>3267606.0</v>
      </c>
    </row>
    <row r="64">
      <c r="A64" s="1" t="s">
        <v>1617</v>
      </c>
      <c r="B64" s="1">
        <v>225429.0</v>
      </c>
      <c r="C64" s="1">
        <v>2849217.0</v>
      </c>
    </row>
    <row r="65">
      <c r="A65" s="1" t="s">
        <v>1617</v>
      </c>
      <c r="B65" s="1">
        <v>230729.0</v>
      </c>
      <c r="C65" s="1">
        <v>1053456.0</v>
      </c>
      <c r="D65">
        <f>sum(C62:C65)</f>
        <v>10420419</v>
      </c>
    </row>
    <row r="66">
      <c r="A66" s="1" t="s">
        <v>1617</v>
      </c>
      <c r="B66" s="1">
        <v>234437.0</v>
      </c>
      <c r="C66" s="1"/>
    </row>
    <row r="67">
      <c r="A67" s="1" t="s">
        <v>1619</v>
      </c>
      <c r="B67" s="1" t="s">
        <v>1618</v>
      </c>
      <c r="C67" s="1">
        <v>3260510.0</v>
      </c>
    </row>
    <row r="68">
      <c r="A68" s="1" t="s">
        <v>1619</v>
      </c>
      <c r="B68" s="1">
        <v>218419.0</v>
      </c>
      <c r="C68" s="1">
        <v>3267606.0</v>
      </c>
    </row>
    <row r="69">
      <c r="A69" s="1" t="s">
        <v>1619</v>
      </c>
      <c r="B69" s="1">
        <v>226328.0</v>
      </c>
      <c r="C69" s="1">
        <v>2789045.0</v>
      </c>
    </row>
    <row r="70">
      <c r="A70" s="1" t="s">
        <v>1619</v>
      </c>
      <c r="B70" s="1">
        <v>230757.0</v>
      </c>
      <c r="C70" s="1">
        <v>874376.0</v>
      </c>
      <c r="D70">
        <f>sum(C67:C70)</f>
        <v>10191537</v>
      </c>
    </row>
    <row r="71">
      <c r="A71" s="1" t="s">
        <v>1619</v>
      </c>
      <c r="B71" s="1">
        <v>234670.0</v>
      </c>
      <c r="C71" s="1"/>
    </row>
    <row r="72">
      <c r="A72" s="1" t="s">
        <v>1620</v>
      </c>
      <c r="B72" s="1" t="s">
        <v>1618</v>
      </c>
      <c r="C72" s="1">
        <v>3265440.0</v>
      </c>
    </row>
    <row r="73">
      <c r="A73" s="1" t="s">
        <v>1620</v>
      </c>
      <c r="B73" s="1">
        <v>218420.0</v>
      </c>
      <c r="C73" s="1">
        <v>3267606.0</v>
      </c>
    </row>
    <row r="74">
      <c r="A74" s="1" t="s">
        <v>1620</v>
      </c>
      <c r="B74" s="1">
        <v>226529.0</v>
      </c>
      <c r="C74" s="1">
        <v>2732653.0</v>
      </c>
    </row>
    <row r="75">
      <c r="A75" s="1" t="s">
        <v>1620</v>
      </c>
      <c r="B75" s="1">
        <v>230788.0</v>
      </c>
      <c r="C75" s="1">
        <v>715249.0</v>
      </c>
      <c r="D75">
        <f>sum(C72:C75)</f>
        <v>9980948</v>
      </c>
    </row>
    <row r="76">
      <c r="A76" s="1" t="s">
        <v>1620</v>
      </c>
      <c r="B76" s="1">
        <v>234903.0</v>
      </c>
      <c r="C76" s="1"/>
    </row>
    <row r="77">
      <c r="A77" s="1" t="s">
        <v>1621</v>
      </c>
      <c r="B77" s="1" t="s">
        <v>1618</v>
      </c>
      <c r="C77" s="1">
        <v>2988940.0</v>
      </c>
    </row>
    <row r="78">
      <c r="A78" s="1" t="s">
        <v>1621</v>
      </c>
      <c r="B78" s="1">
        <v>218421.0</v>
      </c>
      <c r="C78" s="1">
        <v>2988940.0</v>
      </c>
    </row>
    <row r="79">
      <c r="A79" s="1" t="s">
        <v>1621</v>
      </c>
      <c r="B79" s="1">
        <v>226531.0</v>
      </c>
      <c r="C79" s="1">
        <v>2286722.0</v>
      </c>
    </row>
    <row r="80">
      <c r="A80" s="1" t="s">
        <v>1621</v>
      </c>
      <c r="B80" s="1">
        <v>230829.0</v>
      </c>
      <c r="C80" s="1">
        <v>251516.0</v>
      </c>
      <c r="D80">
        <f>sum(C77:C80)</f>
        <v>8516118</v>
      </c>
    </row>
    <row r="81">
      <c r="A81" s="1" t="s">
        <v>1621</v>
      </c>
      <c r="B81" s="1">
        <v>235140.0</v>
      </c>
      <c r="C81" s="1"/>
    </row>
    <row r="82">
      <c r="A82" s="1" t="s">
        <v>1622</v>
      </c>
      <c r="B82" s="1" t="s">
        <v>1618</v>
      </c>
      <c r="C82" s="1">
        <v>8169.0</v>
      </c>
    </row>
    <row r="83">
      <c r="A83" s="1" t="s">
        <v>1622</v>
      </c>
      <c r="B83" s="1">
        <v>218422.0</v>
      </c>
      <c r="C83" s="1">
        <v>2946007.0</v>
      </c>
    </row>
    <row r="84">
      <c r="A84" s="1" t="s">
        <v>1622</v>
      </c>
      <c r="B84" s="1">
        <v>226533.0</v>
      </c>
      <c r="C84" s="1">
        <v>3191511.0</v>
      </c>
      <c r="D84">
        <f>sum(C81:C84)</f>
        <v>6145687</v>
      </c>
    </row>
    <row r="85">
      <c r="A85" s="1" t="s">
        <v>1622</v>
      </c>
      <c r="B85" s="1">
        <v>235373.0</v>
      </c>
      <c r="C85" s="1"/>
    </row>
    <row r="86">
      <c r="A86" s="1" t="s">
        <v>1623</v>
      </c>
      <c r="B86" s="1" t="s">
        <v>1618</v>
      </c>
      <c r="C86" s="1">
        <v>137.0</v>
      </c>
    </row>
    <row r="87">
      <c r="A87" s="1" t="s">
        <v>1623</v>
      </c>
      <c r="B87" s="1">
        <v>218423.0</v>
      </c>
      <c r="C87" s="1">
        <v>3269171.0</v>
      </c>
    </row>
    <row r="88">
      <c r="A88" s="1" t="s">
        <v>1623</v>
      </c>
      <c r="B88" s="1">
        <v>226534.0</v>
      </c>
      <c r="C88" s="1">
        <v>2900802.0</v>
      </c>
      <c r="D88">
        <f>sum(C85:C88)</f>
        <v>6170110</v>
      </c>
    </row>
    <row r="89">
      <c r="A89" s="1" t="s">
        <v>1623</v>
      </c>
      <c r="B89" s="1">
        <v>235606.0</v>
      </c>
      <c r="C89" s="1"/>
    </row>
    <row r="90">
      <c r="A90" s="1" t="s">
        <v>1624</v>
      </c>
      <c r="B90" s="1" t="s">
        <v>1618</v>
      </c>
      <c r="C90" s="1">
        <v>135.0</v>
      </c>
    </row>
    <row r="91">
      <c r="A91" s="1" t="s">
        <v>1624</v>
      </c>
      <c r="B91" s="1">
        <v>218424.0</v>
      </c>
      <c r="C91" s="1">
        <v>3267606.0</v>
      </c>
    </row>
    <row r="92">
      <c r="A92" s="1" t="s">
        <v>1624</v>
      </c>
      <c r="B92" s="1">
        <v>226535.0</v>
      </c>
      <c r="C92" s="1">
        <v>2827874.0</v>
      </c>
      <c r="D92">
        <f>sum(C89:C92)</f>
        <v>6095615</v>
      </c>
    </row>
    <row r="93">
      <c r="A93" s="1" t="s">
        <v>1624</v>
      </c>
      <c r="B93" s="1">
        <v>235839.0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2.75"/>
    <col customWidth="1" min="3" max="3" width="10.38"/>
    <col customWidth="1" min="4" max="4" width="12.63"/>
    <col customWidth="1" min="5" max="5" width="11.75"/>
    <col customWidth="1" min="6" max="6" width="23.13"/>
  </cols>
  <sheetData>
    <row r="1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5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25</v>
      </c>
      <c r="B2" s="8" t="s">
        <v>26</v>
      </c>
      <c r="C2" s="8" t="s">
        <v>27</v>
      </c>
      <c r="D2" s="8" t="s">
        <v>28</v>
      </c>
      <c r="E2" s="8" t="s">
        <v>29</v>
      </c>
      <c r="F2" s="5" t="s">
        <v>30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25</v>
      </c>
      <c r="B3" s="8" t="s">
        <v>31</v>
      </c>
      <c r="C3" s="8" t="s">
        <v>32</v>
      </c>
      <c r="D3" s="8" t="s">
        <v>28</v>
      </c>
      <c r="E3" s="8" t="s">
        <v>33</v>
      </c>
      <c r="F3" s="5" t="s">
        <v>30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25</v>
      </c>
      <c r="B4" s="8" t="s">
        <v>34</v>
      </c>
      <c r="C4" s="8" t="s">
        <v>35</v>
      </c>
      <c r="D4" s="8" t="s">
        <v>28</v>
      </c>
      <c r="E4" s="8" t="s">
        <v>36</v>
      </c>
      <c r="F4" s="5" t="s">
        <v>30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37</v>
      </c>
      <c r="B5" s="8" t="s">
        <v>38</v>
      </c>
      <c r="C5" s="8" t="s">
        <v>39</v>
      </c>
      <c r="D5" s="8" t="s">
        <v>40</v>
      </c>
      <c r="E5" s="8" t="s">
        <v>41</v>
      </c>
      <c r="F5" s="5" t="s">
        <v>30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37</v>
      </c>
      <c r="B6" s="8" t="s">
        <v>26</v>
      </c>
      <c r="C6" s="8" t="s">
        <v>42</v>
      </c>
      <c r="D6" s="8" t="s">
        <v>40</v>
      </c>
      <c r="E6" s="8" t="s">
        <v>43</v>
      </c>
      <c r="F6" s="5" t="s">
        <v>30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37</v>
      </c>
      <c r="B7" s="8" t="s">
        <v>31</v>
      </c>
      <c r="C7" s="8" t="s">
        <v>44</v>
      </c>
      <c r="D7" s="8" t="s">
        <v>40</v>
      </c>
      <c r="E7" s="8" t="s">
        <v>45</v>
      </c>
      <c r="F7" s="5" t="s">
        <v>30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46</v>
      </c>
      <c r="B8" s="8" t="s">
        <v>38</v>
      </c>
      <c r="C8" s="8" t="s">
        <v>47</v>
      </c>
      <c r="D8" s="8" t="s">
        <v>28</v>
      </c>
      <c r="E8" s="8" t="s">
        <v>48</v>
      </c>
      <c r="F8" s="5" t="s">
        <v>30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46</v>
      </c>
      <c r="B9" s="8" t="s">
        <v>26</v>
      </c>
      <c r="C9" s="8" t="s">
        <v>49</v>
      </c>
      <c r="D9" s="8" t="s">
        <v>28</v>
      </c>
      <c r="E9" s="8" t="s">
        <v>50</v>
      </c>
      <c r="F9" s="5" t="s">
        <v>30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46</v>
      </c>
      <c r="B10" s="8" t="s">
        <v>31</v>
      </c>
      <c r="C10" s="8" t="s">
        <v>51</v>
      </c>
      <c r="D10" s="8" t="s">
        <v>28</v>
      </c>
      <c r="E10" s="8" t="s">
        <v>52</v>
      </c>
      <c r="F10" s="5" t="s">
        <v>30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>
      <c r="A2" s="1" t="s">
        <v>60</v>
      </c>
      <c r="B2" s="1">
        <v>20.0</v>
      </c>
      <c r="C2" s="1" t="s">
        <v>61</v>
      </c>
    </row>
    <row r="3">
      <c r="A3" s="1" t="s">
        <v>60</v>
      </c>
      <c r="B3" s="1">
        <v>20.0</v>
      </c>
      <c r="C3" s="1" t="s">
        <v>62</v>
      </c>
    </row>
    <row r="4">
      <c r="A4" s="1" t="s">
        <v>60</v>
      </c>
      <c r="B4" s="1">
        <v>20.0</v>
      </c>
      <c r="C4" s="1" t="s">
        <v>63</v>
      </c>
    </row>
    <row r="5">
      <c r="A5" s="1" t="s">
        <v>60</v>
      </c>
      <c r="B5" s="1">
        <v>10.0</v>
      </c>
      <c r="C5" s="1" t="s">
        <v>61</v>
      </c>
    </row>
    <row r="6">
      <c r="A6" s="1" t="s">
        <v>60</v>
      </c>
      <c r="B6" s="1">
        <v>10.0</v>
      </c>
      <c r="C6" s="1" t="s">
        <v>62</v>
      </c>
    </row>
    <row r="7">
      <c r="A7" s="1" t="s">
        <v>60</v>
      </c>
      <c r="B7" s="1">
        <v>10.0</v>
      </c>
      <c r="C7" s="1" t="s">
        <v>63</v>
      </c>
    </row>
    <row r="8">
      <c r="A8" s="1" t="s">
        <v>60</v>
      </c>
      <c r="B8" s="1">
        <v>5.0</v>
      </c>
      <c r="C8" s="1" t="s">
        <v>61</v>
      </c>
    </row>
    <row r="9">
      <c r="A9" s="1" t="s">
        <v>60</v>
      </c>
      <c r="B9" s="1">
        <v>5.0</v>
      </c>
      <c r="C9" s="1" t="s">
        <v>62</v>
      </c>
    </row>
    <row r="10">
      <c r="A10" s="1" t="s">
        <v>60</v>
      </c>
      <c r="B10" s="1">
        <v>5.0</v>
      </c>
      <c r="C10" s="1" t="s">
        <v>63</v>
      </c>
    </row>
    <row r="11">
      <c r="A11" s="1" t="s">
        <v>25</v>
      </c>
      <c r="B11" s="1">
        <v>20.0</v>
      </c>
      <c r="C11" s="1" t="s">
        <v>61</v>
      </c>
    </row>
    <row r="12">
      <c r="A12" s="1" t="s">
        <v>25</v>
      </c>
      <c r="B12" s="1">
        <v>20.0</v>
      </c>
      <c r="C12" s="1" t="s">
        <v>62</v>
      </c>
    </row>
    <row r="13">
      <c r="A13" s="1" t="s">
        <v>25</v>
      </c>
      <c r="B13" s="1">
        <v>20.0</v>
      </c>
      <c r="C13" s="1" t="s">
        <v>63</v>
      </c>
    </row>
    <row r="14">
      <c r="A14" s="1" t="s">
        <v>25</v>
      </c>
      <c r="B14" s="1">
        <v>10.0</v>
      </c>
      <c r="C14" s="1" t="s">
        <v>61</v>
      </c>
    </row>
    <row r="15">
      <c r="A15" s="1" t="s">
        <v>25</v>
      </c>
      <c r="B15" s="1">
        <v>10.0</v>
      </c>
      <c r="C15" s="1" t="s">
        <v>62</v>
      </c>
    </row>
    <row r="16">
      <c r="A16" s="1" t="s">
        <v>25</v>
      </c>
      <c r="B16" s="1">
        <v>10.0</v>
      </c>
      <c r="C16" s="1" t="s">
        <v>63</v>
      </c>
    </row>
    <row r="17">
      <c r="A17" s="1" t="s">
        <v>25</v>
      </c>
      <c r="B17" s="1">
        <v>5.0</v>
      </c>
      <c r="C17" s="1" t="s">
        <v>61</v>
      </c>
    </row>
    <row r="18">
      <c r="A18" s="1" t="s">
        <v>25</v>
      </c>
      <c r="B18" s="1">
        <v>5.0</v>
      </c>
      <c r="C18" s="1" t="s">
        <v>62</v>
      </c>
    </row>
    <row r="19">
      <c r="A19" s="1" t="s">
        <v>25</v>
      </c>
      <c r="B19" s="1">
        <v>5.0</v>
      </c>
      <c r="C19" s="1" t="s">
        <v>63</v>
      </c>
    </row>
    <row r="20">
      <c r="A20" s="1" t="s">
        <v>37</v>
      </c>
      <c r="B20" s="1">
        <v>20.0</v>
      </c>
      <c r="C20" s="1" t="s">
        <v>61</v>
      </c>
      <c r="D20" s="1" t="s">
        <v>64</v>
      </c>
    </row>
    <row r="21">
      <c r="A21" s="1" t="s">
        <v>37</v>
      </c>
      <c r="B21" s="1">
        <v>10.0</v>
      </c>
      <c r="C21" s="1" t="s">
        <v>61</v>
      </c>
      <c r="D21" s="1" t="s">
        <v>64</v>
      </c>
    </row>
    <row r="22">
      <c r="A22" s="1" t="s">
        <v>37</v>
      </c>
      <c r="B22" s="1">
        <v>5.0</v>
      </c>
      <c r="C22" s="1" t="s">
        <v>61</v>
      </c>
      <c r="D22" s="1" t="s">
        <v>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8.13"/>
    <col customWidth="1" min="3" max="3" width="3.88"/>
    <col customWidth="1" min="5" max="5" width="9.63"/>
    <col customWidth="1" min="6" max="6" width="11.13"/>
    <col customWidth="1" min="7" max="7" width="13.88"/>
    <col customWidth="1" min="8" max="9" width="16.75"/>
    <col customWidth="1" min="14" max="14" width="19.25"/>
    <col customWidth="1" min="15" max="17" width="14.88"/>
    <col customWidth="1" min="18" max="19" width="15.38"/>
  </cols>
  <sheetData>
    <row r="1">
      <c r="A1" s="9" t="s">
        <v>65</v>
      </c>
      <c r="B1" s="9" t="s">
        <v>66</v>
      </c>
      <c r="C1" s="9" t="s">
        <v>67</v>
      </c>
      <c r="D1" s="10" t="s">
        <v>68</v>
      </c>
      <c r="E1" s="9" t="s">
        <v>69</v>
      </c>
      <c r="F1" s="9" t="s">
        <v>70</v>
      </c>
      <c r="G1" s="9" t="s">
        <v>71</v>
      </c>
      <c r="H1" s="9" t="s">
        <v>72</v>
      </c>
      <c r="I1" s="9" t="s">
        <v>73</v>
      </c>
      <c r="J1" s="9" t="s">
        <v>74</v>
      </c>
      <c r="K1" s="9" t="s">
        <v>75</v>
      </c>
      <c r="L1" s="9" t="s">
        <v>76</v>
      </c>
      <c r="M1" s="9" t="s">
        <v>77</v>
      </c>
      <c r="N1" s="9" t="s">
        <v>78</v>
      </c>
      <c r="O1" s="9" t="s">
        <v>79</v>
      </c>
      <c r="P1" s="9" t="s">
        <v>80</v>
      </c>
      <c r="Q1" s="9" t="s">
        <v>81</v>
      </c>
      <c r="R1" s="9" t="s">
        <v>82</v>
      </c>
      <c r="S1" s="9" t="s">
        <v>83</v>
      </c>
      <c r="T1" s="9" t="s">
        <v>84</v>
      </c>
      <c r="U1" s="9" t="s">
        <v>85</v>
      </c>
    </row>
    <row r="2">
      <c r="A2" s="1" t="s">
        <v>86</v>
      </c>
      <c r="B2" s="1">
        <v>5.0</v>
      </c>
      <c r="C2" s="1">
        <v>0.0</v>
      </c>
      <c r="D2" s="11">
        <v>1737941.0</v>
      </c>
      <c r="E2" s="1" t="s">
        <v>63</v>
      </c>
      <c r="F2" s="1">
        <v>34.0</v>
      </c>
      <c r="G2" s="1">
        <v>547526.0</v>
      </c>
      <c r="H2" s="1">
        <v>383036.0</v>
      </c>
      <c r="J2" s="1">
        <v>3444.0</v>
      </c>
      <c r="K2" s="1">
        <v>1542055.0</v>
      </c>
      <c r="L2" s="1">
        <v>30.0</v>
      </c>
      <c r="M2" s="1">
        <v>184.0</v>
      </c>
      <c r="N2" s="1">
        <v>2.0</v>
      </c>
      <c r="O2" s="1">
        <v>0.0</v>
      </c>
      <c r="P2" s="1">
        <v>6204.0</v>
      </c>
      <c r="Q2">
        <f t="shared" ref="Q2:Q22" si="1">R2-P2</f>
        <v>388</v>
      </c>
      <c r="R2" s="1">
        <v>6592.0</v>
      </c>
      <c r="S2">
        <f t="shared" ref="S2:S22" si="2">T2-R2</f>
        <v>4874</v>
      </c>
      <c r="T2" s="1">
        <v>11466.0</v>
      </c>
      <c r="U2" s="1" t="s">
        <v>87</v>
      </c>
    </row>
    <row r="3">
      <c r="A3" s="1" t="s">
        <v>86</v>
      </c>
      <c r="B3" s="1">
        <v>5.0</v>
      </c>
      <c r="C3" s="1">
        <v>1.0</v>
      </c>
      <c r="D3" s="11">
        <v>1737941.0</v>
      </c>
      <c r="E3" s="1" t="s">
        <v>63</v>
      </c>
      <c r="F3" s="1">
        <v>33.0</v>
      </c>
      <c r="G3" s="1">
        <v>527178.0</v>
      </c>
      <c r="H3" s="1">
        <v>318329.0</v>
      </c>
      <c r="J3" s="1">
        <v>3444.0</v>
      </c>
      <c r="K3" s="1">
        <v>1509388.0</v>
      </c>
      <c r="L3" s="1">
        <v>29.0</v>
      </c>
      <c r="M3" s="1">
        <v>196.0</v>
      </c>
      <c r="N3" s="1">
        <v>3.0</v>
      </c>
      <c r="O3" s="1">
        <v>1.0</v>
      </c>
      <c r="P3" s="1">
        <v>6538.0</v>
      </c>
      <c r="Q3">
        <f t="shared" si="1"/>
        <v>430</v>
      </c>
      <c r="R3" s="1">
        <v>6968.0</v>
      </c>
      <c r="S3">
        <f t="shared" si="2"/>
        <v>2413</v>
      </c>
      <c r="T3" s="1">
        <v>9381.0</v>
      </c>
      <c r="U3" s="1" t="s">
        <v>88</v>
      </c>
    </row>
    <row r="4">
      <c r="A4" s="1" t="s">
        <v>86</v>
      </c>
      <c r="B4" s="1">
        <v>5.0</v>
      </c>
      <c r="C4" s="1">
        <v>2.0</v>
      </c>
      <c r="D4" s="11">
        <v>1737941.0</v>
      </c>
      <c r="E4" s="1" t="s">
        <v>63</v>
      </c>
      <c r="F4" s="1">
        <v>32.0</v>
      </c>
      <c r="G4" s="1">
        <v>522388.0</v>
      </c>
      <c r="H4" s="1">
        <v>299265.0</v>
      </c>
      <c r="J4" s="1">
        <v>3444.0</v>
      </c>
      <c r="K4" s="1">
        <v>1486102.0</v>
      </c>
      <c r="L4" s="1">
        <v>28.0</v>
      </c>
      <c r="M4" s="1">
        <v>261.0</v>
      </c>
      <c r="N4" s="1">
        <v>3.0</v>
      </c>
      <c r="O4" s="1">
        <v>1.0</v>
      </c>
      <c r="P4" s="1">
        <v>5930.0</v>
      </c>
      <c r="Q4">
        <f t="shared" si="1"/>
        <v>589</v>
      </c>
      <c r="R4" s="1">
        <v>6519.0</v>
      </c>
      <c r="S4">
        <f t="shared" si="2"/>
        <v>5093</v>
      </c>
      <c r="T4" s="1">
        <v>11612.0</v>
      </c>
      <c r="U4" s="1" t="s">
        <v>89</v>
      </c>
    </row>
    <row r="5">
      <c r="A5" s="1" t="s">
        <v>86</v>
      </c>
      <c r="B5" s="1">
        <v>5.0</v>
      </c>
      <c r="C5" s="1">
        <v>3.0</v>
      </c>
      <c r="D5" s="11">
        <v>1737941.0</v>
      </c>
      <c r="E5" s="1" t="s">
        <v>63</v>
      </c>
      <c r="F5" s="1">
        <v>29.0</v>
      </c>
      <c r="G5" s="1">
        <v>456448.0</v>
      </c>
      <c r="H5" s="1">
        <v>165888.0</v>
      </c>
      <c r="J5" s="1">
        <v>3444.0</v>
      </c>
      <c r="K5" s="1">
        <v>1289127.0</v>
      </c>
      <c r="L5" s="1">
        <v>25.0</v>
      </c>
      <c r="M5" s="1">
        <v>402.0</v>
      </c>
      <c r="N5" s="1">
        <v>3.0</v>
      </c>
      <c r="O5" s="1">
        <v>1.0</v>
      </c>
      <c r="P5" s="1">
        <v>5101.0</v>
      </c>
      <c r="Q5">
        <f t="shared" si="1"/>
        <v>899</v>
      </c>
      <c r="R5" s="1">
        <v>6000.0</v>
      </c>
      <c r="S5">
        <f t="shared" si="2"/>
        <v>17268</v>
      </c>
      <c r="T5" s="1">
        <v>23268.0</v>
      </c>
      <c r="U5" s="1" t="s">
        <v>90</v>
      </c>
    </row>
    <row r="6">
      <c r="A6" s="1" t="s">
        <v>86</v>
      </c>
      <c r="B6" s="1">
        <v>5.0</v>
      </c>
      <c r="C6" s="1">
        <v>4.0</v>
      </c>
      <c r="D6" s="11">
        <v>1737941.0</v>
      </c>
      <c r="E6" s="1" t="s">
        <v>63</v>
      </c>
      <c r="F6" s="1">
        <v>27.0</v>
      </c>
      <c r="G6" s="1">
        <v>440353.0</v>
      </c>
      <c r="H6" s="1">
        <v>140293.0</v>
      </c>
      <c r="J6" s="1">
        <v>3444.0</v>
      </c>
      <c r="K6" s="1">
        <v>1206726.0</v>
      </c>
      <c r="L6" s="1">
        <v>23.0</v>
      </c>
      <c r="M6" s="1">
        <v>616.0</v>
      </c>
      <c r="N6" s="1">
        <v>4.0</v>
      </c>
      <c r="O6" s="1">
        <v>1.0</v>
      </c>
      <c r="P6" s="1">
        <v>5085.0</v>
      </c>
      <c r="Q6">
        <f t="shared" si="1"/>
        <v>1192</v>
      </c>
      <c r="R6" s="1">
        <v>6277.0</v>
      </c>
      <c r="S6">
        <f t="shared" si="2"/>
        <v>23477</v>
      </c>
      <c r="T6" s="1">
        <v>29754.0</v>
      </c>
      <c r="U6" s="1" t="s">
        <v>91</v>
      </c>
    </row>
    <row r="7">
      <c r="A7" s="1" t="s">
        <v>86</v>
      </c>
      <c r="B7" s="1">
        <v>5.0</v>
      </c>
      <c r="C7" s="1">
        <v>5.0</v>
      </c>
      <c r="D7" s="11">
        <v>1737941.0</v>
      </c>
      <c r="E7" s="1" t="s">
        <v>63</v>
      </c>
      <c r="F7" s="1">
        <v>23.0</v>
      </c>
      <c r="G7" s="1">
        <v>382493.0</v>
      </c>
      <c r="H7" s="1">
        <v>67263.0</v>
      </c>
      <c r="J7" s="1">
        <v>3444.0</v>
      </c>
      <c r="K7" s="1">
        <v>1036079.0</v>
      </c>
      <c r="L7" s="1">
        <v>19.0</v>
      </c>
      <c r="M7" s="1">
        <v>768.0</v>
      </c>
      <c r="N7" s="1">
        <v>5.0</v>
      </c>
      <c r="O7" s="1">
        <v>1.0</v>
      </c>
      <c r="P7" s="1">
        <v>4704.0</v>
      </c>
      <c r="Q7">
        <f t="shared" si="1"/>
        <v>2342</v>
      </c>
      <c r="R7" s="1">
        <v>7046.0</v>
      </c>
      <c r="S7">
        <f t="shared" si="2"/>
        <v>17303</v>
      </c>
      <c r="T7" s="1">
        <v>24349.0</v>
      </c>
      <c r="U7" s="1" t="s">
        <v>92</v>
      </c>
    </row>
    <row r="8">
      <c r="A8" s="1" t="s">
        <v>86</v>
      </c>
      <c r="B8" s="1">
        <v>5.0</v>
      </c>
      <c r="C8" s="1">
        <v>6.0</v>
      </c>
      <c r="D8" s="11">
        <v>1737941.0</v>
      </c>
      <c r="E8" s="1" t="s">
        <v>63</v>
      </c>
      <c r="F8" s="1">
        <v>22.0</v>
      </c>
      <c r="G8" s="1">
        <v>370982.0</v>
      </c>
      <c r="H8" s="1">
        <v>72105.0</v>
      </c>
      <c r="J8" s="1">
        <v>3444.0</v>
      </c>
      <c r="K8" s="1">
        <v>1009872.0</v>
      </c>
      <c r="L8" s="1">
        <v>18.0</v>
      </c>
      <c r="M8" s="1">
        <v>866.0</v>
      </c>
      <c r="N8" s="1">
        <v>5.0</v>
      </c>
      <c r="O8" s="1">
        <v>1.0</v>
      </c>
      <c r="P8" s="1">
        <v>4293.0</v>
      </c>
      <c r="Q8">
        <f t="shared" si="1"/>
        <v>1775</v>
      </c>
      <c r="R8" s="1">
        <v>6068.0</v>
      </c>
      <c r="S8">
        <f t="shared" si="2"/>
        <v>17403</v>
      </c>
      <c r="T8" s="1">
        <v>23471.0</v>
      </c>
      <c r="U8" s="1" t="s">
        <v>93</v>
      </c>
    </row>
    <row r="9">
      <c r="A9" s="1" t="s">
        <v>86</v>
      </c>
      <c r="B9" s="1">
        <v>5.0</v>
      </c>
      <c r="C9" s="1">
        <v>0.0</v>
      </c>
      <c r="D9" s="11">
        <v>9600.0</v>
      </c>
      <c r="E9" s="1" t="s">
        <v>61</v>
      </c>
      <c r="F9" s="1">
        <v>34.0</v>
      </c>
      <c r="G9" s="1">
        <v>7230225.0</v>
      </c>
      <c r="H9" s="1">
        <v>425431.0</v>
      </c>
      <c r="J9" s="1">
        <v>48941.0</v>
      </c>
      <c r="K9" s="1">
        <v>1587552.0</v>
      </c>
      <c r="L9" s="1">
        <v>30.0</v>
      </c>
      <c r="M9" s="1">
        <v>194.0</v>
      </c>
      <c r="N9" s="1">
        <v>22.0</v>
      </c>
      <c r="O9" s="1">
        <v>20.0</v>
      </c>
      <c r="P9" s="1">
        <v>5601.0</v>
      </c>
      <c r="Q9">
        <f t="shared" si="1"/>
        <v>954</v>
      </c>
      <c r="R9" s="1">
        <v>6555.0</v>
      </c>
      <c r="S9">
        <f t="shared" si="2"/>
        <v>348</v>
      </c>
      <c r="T9" s="1">
        <v>6903.0</v>
      </c>
      <c r="U9" s="1" t="s">
        <v>94</v>
      </c>
    </row>
    <row r="10">
      <c r="A10" s="1" t="s">
        <v>86</v>
      </c>
      <c r="B10" s="1">
        <v>5.0</v>
      </c>
      <c r="C10" s="1">
        <v>1.0</v>
      </c>
      <c r="D10" s="11">
        <v>9600.0</v>
      </c>
      <c r="E10" s="1" t="s">
        <v>61</v>
      </c>
      <c r="F10" s="1">
        <v>33.0</v>
      </c>
      <c r="G10" s="1">
        <v>7401799.0</v>
      </c>
      <c r="H10" s="1">
        <v>353607.0</v>
      </c>
      <c r="J10" s="1">
        <v>48941.0</v>
      </c>
      <c r="K10" s="1">
        <v>1554885.0</v>
      </c>
      <c r="L10" s="1">
        <v>29.0</v>
      </c>
      <c r="M10" s="1">
        <v>208.0</v>
      </c>
      <c r="N10" s="1">
        <v>26.0</v>
      </c>
      <c r="O10" s="1">
        <v>23.0</v>
      </c>
      <c r="P10" s="1">
        <v>5601.0</v>
      </c>
      <c r="Q10">
        <f t="shared" si="1"/>
        <v>689</v>
      </c>
      <c r="R10" s="1">
        <v>6290.0</v>
      </c>
      <c r="S10">
        <f t="shared" si="2"/>
        <v>2031</v>
      </c>
      <c r="T10" s="1">
        <v>8321.0</v>
      </c>
      <c r="U10" s="1" t="s">
        <v>95</v>
      </c>
    </row>
    <row r="11">
      <c r="A11" s="1" t="s">
        <v>86</v>
      </c>
      <c r="B11" s="1">
        <v>5.0</v>
      </c>
      <c r="C11" s="1">
        <v>2.0</v>
      </c>
      <c r="D11" s="11">
        <v>9600.0</v>
      </c>
      <c r="E11" s="1" t="s">
        <v>61</v>
      </c>
      <c r="F11" s="1">
        <v>32.0</v>
      </c>
      <c r="G11" s="1">
        <v>7010696.0</v>
      </c>
      <c r="H11" s="1">
        <v>341113.0</v>
      </c>
      <c r="J11" s="1">
        <v>48941.0</v>
      </c>
      <c r="K11" s="1">
        <v>1531599.0</v>
      </c>
      <c r="L11" s="1">
        <v>28.0</v>
      </c>
      <c r="M11" s="1">
        <v>273.0</v>
      </c>
      <c r="N11" s="1">
        <v>30.0</v>
      </c>
      <c r="O11" s="1">
        <v>27.0</v>
      </c>
      <c r="P11" s="1">
        <v>6275.0</v>
      </c>
      <c r="Q11">
        <f t="shared" si="1"/>
        <v>857</v>
      </c>
      <c r="R11" s="1">
        <v>7132.0</v>
      </c>
      <c r="S11">
        <f t="shared" si="2"/>
        <v>4561</v>
      </c>
      <c r="T11" s="1">
        <v>11693.0</v>
      </c>
      <c r="U11" s="1" t="s">
        <v>96</v>
      </c>
    </row>
    <row r="12">
      <c r="A12" s="1" t="s">
        <v>86</v>
      </c>
      <c r="B12" s="1">
        <v>5.0</v>
      </c>
      <c r="C12" s="1">
        <v>3.0</v>
      </c>
      <c r="D12" s="11">
        <v>9600.0</v>
      </c>
      <c r="E12" s="1" t="s">
        <v>61</v>
      </c>
      <c r="F12" s="1">
        <v>29.0</v>
      </c>
      <c r="G12" s="1">
        <v>6373173.0</v>
      </c>
      <c r="H12" s="1">
        <v>177213.0</v>
      </c>
      <c r="J12" s="1">
        <v>48941.0</v>
      </c>
      <c r="K12" s="1">
        <v>1334624.0</v>
      </c>
      <c r="L12" s="1">
        <v>25.0</v>
      </c>
      <c r="M12" s="1">
        <v>425.0</v>
      </c>
      <c r="N12" s="1">
        <v>50.0</v>
      </c>
      <c r="O12" s="1">
        <v>45.0</v>
      </c>
      <c r="P12" s="1">
        <v>5346.0</v>
      </c>
      <c r="Q12">
        <f t="shared" si="1"/>
        <v>1293</v>
      </c>
      <c r="R12" s="1">
        <v>6639.0</v>
      </c>
      <c r="S12">
        <f t="shared" si="2"/>
        <v>10546</v>
      </c>
      <c r="T12" s="1">
        <v>17185.0</v>
      </c>
      <c r="U12" s="1" t="s">
        <v>97</v>
      </c>
    </row>
    <row r="13">
      <c r="A13" s="1" t="s">
        <v>86</v>
      </c>
      <c r="B13" s="1">
        <v>5.0</v>
      </c>
      <c r="C13" s="1">
        <v>4.0</v>
      </c>
      <c r="D13" s="11">
        <v>9600.0</v>
      </c>
      <c r="E13" s="1" t="s">
        <v>61</v>
      </c>
      <c r="F13" s="1">
        <v>27.0</v>
      </c>
      <c r="G13" s="1">
        <v>5752704.0</v>
      </c>
      <c r="H13" s="1">
        <v>141005.0</v>
      </c>
      <c r="J13" s="1">
        <v>48941.0</v>
      </c>
      <c r="K13" s="1">
        <v>1252223.0</v>
      </c>
      <c r="L13" s="1">
        <v>23.0</v>
      </c>
      <c r="M13" s="1">
        <v>638.0</v>
      </c>
      <c r="N13" s="1">
        <v>62.0</v>
      </c>
      <c r="O13" s="1">
        <v>58.0</v>
      </c>
      <c r="P13" s="1">
        <v>5202.0</v>
      </c>
      <c r="Q13">
        <f t="shared" si="1"/>
        <v>1013</v>
      </c>
      <c r="R13" s="1">
        <v>6215.0</v>
      </c>
      <c r="S13">
        <f t="shared" si="2"/>
        <v>17244</v>
      </c>
      <c r="T13" s="1">
        <v>23459.0</v>
      </c>
      <c r="U13" s="1" t="s">
        <v>98</v>
      </c>
    </row>
    <row r="14">
      <c r="A14" s="1" t="s">
        <v>86</v>
      </c>
      <c r="B14" s="1">
        <v>5.0</v>
      </c>
      <c r="C14" s="1">
        <v>5.0</v>
      </c>
      <c r="D14" s="11">
        <v>9600.0</v>
      </c>
      <c r="E14" s="1" t="s">
        <v>61</v>
      </c>
      <c r="F14" s="1">
        <v>23.0</v>
      </c>
      <c r="G14" s="1">
        <v>4957202.0</v>
      </c>
      <c r="H14" s="1">
        <v>78794.0</v>
      </c>
      <c r="J14" s="1">
        <v>48941.0</v>
      </c>
      <c r="K14" s="1">
        <v>1081576.0</v>
      </c>
      <c r="L14" s="1">
        <v>19.0</v>
      </c>
      <c r="M14" s="1">
        <v>798.0</v>
      </c>
      <c r="N14" s="1">
        <v>76.0</v>
      </c>
      <c r="O14" s="1">
        <v>72.0</v>
      </c>
      <c r="P14" s="1">
        <v>4517.0</v>
      </c>
      <c r="Q14">
        <f t="shared" si="1"/>
        <v>910</v>
      </c>
      <c r="R14" s="1">
        <v>5427.0</v>
      </c>
      <c r="S14">
        <f t="shared" si="2"/>
        <v>13446</v>
      </c>
      <c r="T14" s="1">
        <v>18873.0</v>
      </c>
      <c r="U14" s="1" t="s">
        <v>99</v>
      </c>
    </row>
    <row r="15">
      <c r="A15" s="1" t="s">
        <v>86</v>
      </c>
      <c r="B15" s="1">
        <v>5.0</v>
      </c>
      <c r="C15" s="1">
        <v>6.0</v>
      </c>
      <c r="D15" s="11">
        <v>9600.0</v>
      </c>
      <c r="E15" s="1" t="s">
        <v>61</v>
      </c>
      <c r="F15" s="1">
        <v>22.0</v>
      </c>
      <c r="G15" s="1">
        <v>4816379.0</v>
      </c>
      <c r="H15" s="1">
        <v>68001.0</v>
      </c>
      <c r="J15" s="1">
        <v>48941.0</v>
      </c>
      <c r="K15" s="1">
        <v>1055369.0</v>
      </c>
      <c r="L15" s="1">
        <v>18.0</v>
      </c>
      <c r="M15" s="1">
        <v>894.0</v>
      </c>
      <c r="N15" s="1">
        <v>85.0</v>
      </c>
      <c r="O15" s="1">
        <v>77.0</v>
      </c>
      <c r="P15" s="1">
        <v>4460.0</v>
      </c>
      <c r="Q15">
        <f t="shared" si="1"/>
        <v>983</v>
      </c>
      <c r="R15" s="1">
        <v>5443.0</v>
      </c>
      <c r="S15">
        <f t="shared" si="2"/>
        <v>16832</v>
      </c>
      <c r="T15" s="1">
        <v>22275.0</v>
      </c>
      <c r="U15" s="1" t="s">
        <v>100</v>
      </c>
    </row>
    <row r="16">
      <c r="A16" s="1" t="s">
        <v>86</v>
      </c>
      <c r="B16" s="1">
        <v>5.0</v>
      </c>
      <c r="C16" s="1">
        <v>0.0</v>
      </c>
      <c r="D16" s="11">
        <v>91934.0</v>
      </c>
      <c r="E16" s="1" t="s">
        <v>101</v>
      </c>
      <c r="F16" s="1">
        <v>34.0</v>
      </c>
      <c r="G16" s="1">
        <v>214397.0</v>
      </c>
      <c r="H16" s="1">
        <v>418443.0</v>
      </c>
      <c r="J16" s="1">
        <v>619.0</v>
      </c>
      <c r="K16" s="1">
        <v>1539230.0</v>
      </c>
      <c r="L16" s="1">
        <v>30.0</v>
      </c>
      <c r="M16" s="1">
        <v>183.0</v>
      </c>
      <c r="N16" s="1">
        <v>0.0</v>
      </c>
      <c r="O16" s="1"/>
      <c r="P16" s="1">
        <v>5937.0</v>
      </c>
      <c r="Q16">
        <f t="shared" si="1"/>
        <v>725</v>
      </c>
      <c r="R16" s="1">
        <v>6662.0</v>
      </c>
      <c r="S16">
        <f t="shared" si="2"/>
        <v>6</v>
      </c>
      <c r="T16" s="1">
        <v>6668.0</v>
      </c>
      <c r="U16" s="1" t="s">
        <v>102</v>
      </c>
    </row>
    <row r="17">
      <c r="A17" s="1" t="s">
        <v>86</v>
      </c>
      <c r="B17" s="1">
        <v>5.0</v>
      </c>
      <c r="C17" s="1">
        <v>1.0</v>
      </c>
      <c r="D17" s="11">
        <v>91934.0</v>
      </c>
      <c r="E17" s="1" t="s">
        <v>101</v>
      </c>
      <c r="F17" s="1">
        <v>33.0</v>
      </c>
      <c r="G17" s="1">
        <v>164597.0</v>
      </c>
      <c r="H17" s="1">
        <v>333546.0</v>
      </c>
      <c r="J17" s="1">
        <v>619.0</v>
      </c>
      <c r="K17" s="1">
        <v>1506563.0</v>
      </c>
      <c r="L17" s="1">
        <v>29.0</v>
      </c>
      <c r="M17" s="1">
        <v>194.0</v>
      </c>
      <c r="N17" s="1">
        <v>0.0</v>
      </c>
      <c r="O17" s="1"/>
      <c r="P17" s="1">
        <v>6203.0</v>
      </c>
      <c r="Q17">
        <f t="shared" si="1"/>
        <v>795</v>
      </c>
      <c r="R17" s="1">
        <v>6998.0</v>
      </c>
      <c r="S17">
        <f t="shared" si="2"/>
        <v>6</v>
      </c>
      <c r="T17" s="1">
        <v>7004.0</v>
      </c>
      <c r="U17" s="1" t="s">
        <v>103</v>
      </c>
    </row>
    <row r="18">
      <c r="A18" s="1" t="s">
        <v>86</v>
      </c>
      <c r="B18" s="1">
        <v>5.0</v>
      </c>
      <c r="C18" s="1">
        <v>2.0</v>
      </c>
      <c r="D18" s="11">
        <v>91934.0</v>
      </c>
      <c r="E18" s="1" t="s">
        <v>101</v>
      </c>
      <c r="F18" s="1">
        <v>32.0</v>
      </c>
      <c r="G18" s="1">
        <v>162600.0</v>
      </c>
      <c r="H18" s="1">
        <v>326756.0</v>
      </c>
      <c r="J18" s="1">
        <v>619.0</v>
      </c>
      <c r="K18" s="1">
        <v>1483277.0</v>
      </c>
      <c r="L18" s="1">
        <v>28.0</v>
      </c>
      <c r="M18" s="1">
        <v>261.0</v>
      </c>
      <c r="N18" s="1">
        <v>1.0</v>
      </c>
      <c r="O18" s="1"/>
      <c r="P18" s="1">
        <v>5940.0</v>
      </c>
      <c r="Q18">
        <f t="shared" si="1"/>
        <v>1000</v>
      </c>
      <c r="R18" s="1">
        <v>6940.0</v>
      </c>
      <c r="S18">
        <f t="shared" si="2"/>
        <v>5</v>
      </c>
      <c r="T18" s="1">
        <v>6945.0</v>
      </c>
      <c r="U18" s="1" t="s">
        <v>104</v>
      </c>
    </row>
    <row r="19">
      <c r="A19" s="1" t="s">
        <v>86</v>
      </c>
      <c r="B19" s="1">
        <v>5.0</v>
      </c>
      <c r="C19" s="1">
        <v>3.0</v>
      </c>
      <c r="D19" s="11">
        <v>91934.0</v>
      </c>
      <c r="E19" s="1" t="s">
        <v>101</v>
      </c>
      <c r="F19" s="1">
        <v>29.0</v>
      </c>
      <c r="G19" s="1">
        <v>149693.0</v>
      </c>
      <c r="H19" s="1">
        <v>169763.0</v>
      </c>
      <c r="J19" s="1">
        <v>619.0</v>
      </c>
      <c r="K19" s="1">
        <v>1286302.0</v>
      </c>
      <c r="L19" s="1">
        <v>25.0</v>
      </c>
      <c r="M19" s="1">
        <v>402.0</v>
      </c>
      <c r="N19" s="1">
        <v>2.0</v>
      </c>
      <c r="O19" s="1"/>
      <c r="P19" s="1">
        <v>6189.0</v>
      </c>
      <c r="Q19">
        <f t="shared" si="1"/>
        <v>1470</v>
      </c>
      <c r="R19" s="1">
        <v>7659.0</v>
      </c>
      <c r="S19">
        <f t="shared" si="2"/>
        <v>288</v>
      </c>
      <c r="T19" s="1">
        <v>7947.0</v>
      </c>
      <c r="U19" s="1" t="s">
        <v>105</v>
      </c>
    </row>
    <row r="20">
      <c r="A20" s="1" t="s">
        <v>86</v>
      </c>
      <c r="B20" s="1">
        <v>5.0</v>
      </c>
      <c r="C20" s="1">
        <v>4.0</v>
      </c>
      <c r="D20" s="11">
        <v>91934.0</v>
      </c>
      <c r="E20" s="1" t="s">
        <v>101</v>
      </c>
      <c r="F20" s="1">
        <v>27.0</v>
      </c>
      <c r="G20" s="1">
        <v>135768.0</v>
      </c>
      <c r="H20" s="1">
        <v>149208.0</v>
      </c>
      <c r="J20" s="1">
        <v>619.0</v>
      </c>
      <c r="K20" s="1">
        <v>1203901.0</v>
      </c>
      <c r="L20" s="1">
        <v>23.0</v>
      </c>
      <c r="M20" s="1">
        <v>618.0</v>
      </c>
      <c r="N20" s="1">
        <v>5.0</v>
      </c>
      <c r="O20" s="1"/>
      <c r="P20" s="1">
        <v>5666.0</v>
      </c>
      <c r="Q20">
        <f t="shared" si="1"/>
        <v>2207</v>
      </c>
      <c r="R20" s="1">
        <v>7873.0</v>
      </c>
      <c r="S20">
        <f t="shared" si="2"/>
        <v>4488</v>
      </c>
      <c r="T20" s="1">
        <v>12361.0</v>
      </c>
      <c r="U20" s="1" t="s">
        <v>106</v>
      </c>
    </row>
    <row r="21">
      <c r="A21" s="1" t="s">
        <v>86</v>
      </c>
      <c r="B21" s="1">
        <v>5.0</v>
      </c>
      <c r="C21" s="1">
        <v>5.0</v>
      </c>
      <c r="D21" s="11">
        <v>91934.0</v>
      </c>
      <c r="E21" s="1" t="s">
        <v>101</v>
      </c>
      <c r="F21" s="1">
        <v>23.0</v>
      </c>
      <c r="G21" s="1">
        <v>120969.0</v>
      </c>
      <c r="H21" s="1">
        <v>71169.0</v>
      </c>
      <c r="J21" s="1">
        <v>619.0</v>
      </c>
      <c r="K21" s="1">
        <v>1033254.0</v>
      </c>
      <c r="L21" s="1">
        <v>19.0</v>
      </c>
      <c r="M21" s="1">
        <v>770.0</v>
      </c>
      <c r="N21" s="1">
        <v>4.0</v>
      </c>
      <c r="O21" s="1"/>
      <c r="P21" s="1">
        <v>4902.0</v>
      </c>
      <c r="Q21">
        <f t="shared" si="1"/>
        <v>1986</v>
      </c>
      <c r="R21" s="1">
        <v>6888.0</v>
      </c>
      <c r="S21">
        <f t="shared" si="2"/>
        <v>4870</v>
      </c>
      <c r="T21" s="1">
        <v>11758.0</v>
      </c>
      <c r="U21" s="1" t="s">
        <v>107</v>
      </c>
    </row>
    <row r="22">
      <c r="A22" s="1" t="s">
        <v>86</v>
      </c>
      <c r="B22" s="1">
        <v>5.0</v>
      </c>
      <c r="C22" s="1">
        <v>6.0</v>
      </c>
      <c r="D22" s="11">
        <v>78291.0</v>
      </c>
      <c r="E22" s="1" t="s">
        <v>101</v>
      </c>
      <c r="F22" s="1">
        <v>22.0</v>
      </c>
      <c r="G22" s="1">
        <v>119833.0</v>
      </c>
      <c r="H22" s="1">
        <v>69381.0</v>
      </c>
      <c r="J22" s="1">
        <v>619.0</v>
      </c>
      <c r="K22" s="1">
        <v>1007047.0</v>
      </c>
      <c r="L22" s="1">
        <v>18.0</v>
      </c>
      <c r="M22" s="1">
        <v>869.0</v>
      </c>
      <c r="N22" s="1">
        <v>6.0</v>
      </c>
      <c r="O22" s="1"/>
      <c r="P22" s="1">
        <v>4487.0</v>
      </c>
      <c r="Q22">
        <f t="shared" si="1"/>
        <v>2183</v>
      </c>
      <c r="R22" s="1">
        <v>6670.0</v>
      </c>
      <c r="S22">
        <f t="shared" si="2"/>
        <v>17862</v>
      </c>
      <c r="T22" s="1">
        <v>24532.0</v>
      </c>
      <c r="U22" s="1" t="s">
        <v>108</v>
      </c>
    </row>
    <row r="23">
      <c r="A23" s="1" t="s">
        <v>86</v>
      </c>
      <c r="B23" s="1">
        <v>10.0</v>
      </c>
      <c r="C23" s="1">
        <v>0.0</v>
      </c>
      <c r="D23" s="11">
        <f t="shared" ref="D23:D29" si="3">129824*60+49</f>
        <v>7789489</v>
      </c>
      <c r="E23" s="1" t="s">
        <v>63</v>
      </c>
      <c r="F23" s="1">
        <v>34.0</v>
      </c>
      <c r="G23" s="1">
        <v>3220445.0</v>
      </c>
      <c r="H23" s="1">
        <v>59947.0</v>
      </c>
      <c r="J23" s="1">
        <v>16672.0</v>
      </c>
      <c r="K23">
        <f>1538611+J23</f>
        <v>1555283</v>
      </c>
      <c r="L23" s="1">
        <v>30.0</v>
      </c>
      <c r="M23" s="1">
        <v>185.0</v>
      </c>
      <c r="N23" s="1">
        <v>6.0</v>
      </c>
      <c r="O23" s="1"/>
      <c r="P23" s="1"/>
      <c r="Q23" s="1">
        <v>362.0</v>
      </c>
      <c r="R23" s="1"/>
      <c r="S23" s="1">
        <v>37708.0</v>
      </c>
      <c r="T23" s="1"/>
      <c r="U23" s="1" t="s">
        <v>109</v>
      </c>
    </row>
    <row r="24">
      <c r="A24" s="1" t="s">
        <v>86</v>
      </c>
      <c r="B24" s="1">
        <v>10.0</v>
      </c>
      <c r="C24" s="1">
        <v>1.0</v>
      </c>
      <c r="D24" s="11">
        <f t="shared" si="3"/>
        <v>7789489</v>
      </c>
      <c r="E24" s="1" t="s">
        <v>63</v>
      </c>
      <c r="F24" s="1">
        <v>33.0</v>
      </c>
      <c r="G24" s="1">
        <v>3151838.0</v>
      </c>
      <c r="H24" s="12">
        <v>300000.0</v>
      </c>
      <c r="J24" s="1">
        <v>16672.0</v>
      </c>
      <c r="K24" s="1">
        <v>1522616.0</v>
      </c>
      <c r="L24" s="1">
        <v>29.0</v>
      </c>
      <c r="M24" s="1">
        <v>197.0</v>
      </c>
      <c r="N24" s="1">
        <v>7.0</v>
      </c>
      <c r="O24" s="1"/>
      <c r="P24" s="1"/>
      <c r="Q24" s="1">
        <v>425.0</v>
      </c>
      <c r="R24" s="1"/>
      <c r="S24" s="1">
        <v>12128.0</v>
      </c>
      <c r="T24" s="1"/>
      <c r="U24" s="1" t="s">
        <v>110</v>
      </c>
    </row>
    <row r="25">
      <c r="A25" s="1" t="s">
        <v>86</v>
      </c>
      <c r="B25" s="1">
        <v>10.0</v>
      </c>
      <c r="C25" s="1">
        <v>2.0</v>
      </c>
      <c r="D25" s="11">
        <f t="shared" si="3"/>
        <v>7789489</v>
      </c>
      <c r="E25" s="1" t="s">
        <v>63</v>
      </c>
      <c r="F25" s="1">
        <v>32.0</v>
      </c>
      <c r="G25" s="1">
        <v>3086436.0</v>
      </c>
      <c r="H25" s="12">
        <v>300000.0</v>
      </c>
      <c r="J25" s="1">
        <v>16672.0</v>
      </c>
      <c r="K25" s="1">
        <v>1499330.0</v>
      </c>
      <c r="L25" s="1">
        <v>28.0</v>
      </c>
      <c r="M25" s="1">
        <v>262.0</v>
      </c>
      <c r="N25" s="1">
        <v>8.0</v>
      </c>
      <c r="O25" s="1"/>
      <c r="P25" s="1"/>
      <c r="Q25" s="1">
        <v>50748.0</v>
      </c>
      <c r="R25" s="1"/>
      <c r="S25" s="1">
        <v>16436.0</v>
      </c>
      <c r="T25" s="1"/>
      <c r="U25" s="1" t="s">
        <v>111</v>
      </c>
    </row>
    <row r="26">
      <c r="A26" s="1" t="s">
        <v>86</v>
      </c>
      <c r="B26" s="1">
        <v>10.0</v>
      </c>
      <c r="C26" s="1">
        <v>3.0</v>
      </c>
      <c r="D26" s="11">
        <f t="shared" si="3"/>
        <v>7789489</v>
      </c>
      <c r="E26" s="1" t="s">
        <v>63</v>
      </c>
      <c r="F26" s="1">
        <v>29.0</v>
      </c>
      <c r="G26" s="1">
        <v>2708986.0</v>
      </c>
      <c r="H26" s="1">
        <v>361177.0</v>
      </c>
      <c r="J26" s="1">
        <v>16672.0</v>
      </c>
      <c r="K26" s="1">
        <v>1302355.0</v>
      </c>
      <c r="L26" s="1">
        <v>25.0</v>
      </c>
      <c r="M26" s="1">
        <v>407.0</v>
      </c>
      <c r="N26" s="1">
        <v>13.0</v>
      </c>
      <c r="O26" s="1"/>
      <c r="P26" s="1"/>
      <c r="Q26" s="1">
        <v>824.0</v>
      </c>
      <c r="R26" s="1"/>
      <c r="S26" s="1">
        <v>33680.0</v>
      </c>
      <c r="T26" s="1"/>
      <c r="U26" s="1" t="s">
        <v>112</v>
      </c>
    </row>
    <row r="27">
      <c r="A27" s="1" t="s">
        <v>86</v>
      </c>
      <c r="B27" s="1">
        <v>10.0</v>
      </c>
      <c r="C27" s="1">
        <v>4.0</v>
      </c>
      <c r="D27" s="11">
        <f t="shared" si="3"/>
        <v>7789489</v>
      </c>
      <c r="E27" s="1" t="s">
        <v>63</v>
      </c>
      <c r="F27" s="1">
        <v>27.0</v>
      </c>
      <c r="G27" s="1">
        <v>2570547.0</v>
      </c>
      <c r="H27" s="1">
        <v>288911.0</v>
      </c>
      <c r="J27" s="1">
        <v>16672.0</v>
      </c>
      <c r="K27" s="1">
        <v>1219954.0</v>
      </c>
      <c r="L27" s="1">
        <v>23.0</v>
      </c>
      <c r="M27" s="1">
        <v>620.0</v>
      </c>
      <c r="N27" s="1">
        <v>17.0</v>
      </c>
      <c r="O27" s="1"/>
      <c r="P27" s="1"/>
      <c r="Q27" s="1">
        <v>1131.0</v>
      </c>
      <c r="R27" s="1"/>
      <c r="S27" s="1">
        <v>26960.0</v>
      </c>
      <c r="T27" s="1"/>
      <c r="U27" s="1" t="s">
        <v>113</v>
      </c>
    </row>
    <row r="28">
      <c r="A28" s="1" t="s">
        <v>86</v>
      </c>
      <c r="B28" s="1">
        <v>10.0</v>
      </c>
      <c r="C28" s="1">
        <v>5.0</v>
      </c>
      <c r="D28" s="11">
        <f t="shared" si="3"/>
        <v>7789489</v>
      </c>
      <c r="E28" s="1" t="s">
        <v>63</v>
      </c>
      <c r="F28" s="1">
        <v>23.0</v>
      </c>
      <c r="G28" s="1">
        <v>2218811.0</v>
      </c>
      <c r="H28" s="1">
        <v>78573.0</v>
      </c>
      <c r="J28" s="1">
        <v>16672.0</v>
      </c>
      <c r="K28" s="1">
        <v>1049307.0</v>
      </c>
      <c r="L28" s="1">
        <v>19.0</v>
      </c>
      <c r="M28" s="1">
        <v>774.0</v>
      </c>
      <c r="N28" s="1">
        <v>24.0</v>
      </c>
      <c r="O28" s="1"/>
      <c r="P28" s="1"/>
      <c r="Q28" s="1">
        <v>1068.0</v>
      </c>
      <c r="R28" s="1"/>
      <c r="S28" s="1">
        <v>24780.0</v>
      </c>
      <c r="T28" s="1"/>
      <c r="U28" s="1" t="s">
        <v>114</v>
      </c>
    </row>
    <row r="29">
      <c r="A29" s="1" t="s">
        <v>86</v>
      </c>
      <c r="B29" s="1">
        <v>10.0</v>
      </c>
      <c r="C29" s="1">
        <v>6.0</v>
      </c>
      <c r="D29" s="11">
        <f t="shared" si="3"/>
        <v>7789489</v>
      </c>
      <c r="E29" s="1" t="s">
        <v>63</v>
      </c>
      <c r="F29" s="1">
        <v>22.0</v>
      </c>
      <c r="G29" s="1">
        <v>2176557.0</v>
      </c>
      <c r="H29" s="1">
        <v>70567.0</v>
      </c>
      <c r="J29" s="1">
        <v>16672.0</v>
      </c>
      <c r="K29" s="1">
        <v>1023100.0</v>
      </c>
      <c r="L29" s="1">
        <v>18.0</v>
      </c>
      <c r="M29" s="1">
        <v>875.0</v>
      </c>
      <c r="N29" s="1">
        <v>29.0</v>
      </c>
      <c r="O29" s="1"/>
      <c r="P29" s="1"/>
      <c r="Q29" s="1">
        <v>1172.0</v>
      </c>
      <c r="R29" s="1"/>
      <c r="S29" s="1">
        <v>36444.0</v>
      </c>
      <c r="T29" s="1"/>
      <c r="U29" s="1" t="s">
        <v>115</v>
      </c>
    </row>
    <row r="30">
      <c r="A30" s="1" t="s">
        <v>86</v>
      </c>
      <c r="B30" s="1">
        <v>10.0</v>
      </c>
      <c r="C30" s="1">
        <v>0.0</v>
      </c>
      <c r="D30" s="11">
        <f t="shared" ref="D30:D36" si="4"> 315*60+6</f>
        <v>18906</v>
      </c>
      <c r="E30" s="1" t="s">
        <v>61</v>
      </c>
      <c r="F30" s="1">
        <v>34.0</v>
      </c>
      <c r="G30" s="1">
        <v>1.2478916E7</v>
      </c>
      <c r="H30" s="1">
        <v>610696.0</v>
      </c>
      <c r="J30" s="1">
        <v>37474.0</v>
      </c>
      <c r="K30">
        <f>1538611+J30</f>
        <v>1576085</v>
      </c>
      <c r="L30" s="1">
        <v>30.0</v>
      </c>
      <c r="M30" s="1">
        <v>355.0</v>
      </c>
      <c r="N30" s="1">
        <v>311.0</v>
      </c>
      <c r="O30" s="1"/>
      <c r="P30" s="1"/>
      <c r="Q30" s="1">
        <v>1533.0</v>
      </c>
      <c r="R30" s="1"/>
      <c r="S30" s="1">
        <v>13364.0</v>
      </c>
      <c r="T30" s="1"/>
      <c r="U30" s="1" t="s">
        <v>116</v>
      </c>
    </row>
    <row r="31">
      <c r="A31" s="1" t="s">
        <v>86</v>
      </c>
      <c r="B31" s="1">
        <v>10.0</v>
      </c>
      <c r="C31" s="1">
        <v>1.0</v>
      </c>
      <c r="D31" s="11">
        <f t="shared" si="4"/>
        <v>18906</v>
      </c>
      <c r="E31" s="1" t="s">
        <v>61</v>
      </c>
      <c r="F31" s="1">
        <v>33.0</v>
      </c>
      <c r="G31" s="1">
        <v>1.2017047E7</v>
      </c>
      <c r="H31" s="1">
        <v>369903.0</v>
      </c>
      <c r="J31" s="1">
        <v>37474.0</v>
      </c>
      <c r="K31" s="1">
        <v>1543418.0</v>
      </c>
      <c r="L31" s="1">
        <v>29.0</v>
      </c>
      <c r="M31" s="1">
        <v>376.0</v>
      </c>
      <c r="N31" s="1">
        <v>330.0</v>
      </c>
      <c r="O31" s="1"/>
      <c r="P31" s="1"/>
      <c r="Q31" s="1">
        <v>676.0</v>
      </c>
      <c r="R31" s="1"/>
      <c r="S31" s="1">
        <v>13604.0</v>
      </c>
      <c r="T31" s="1"/>
      <c r="U31" s="1" t="s">
        <v>117</v>
      </c>
    </row>
    <row r="32">
      <c r="A32" s="1" t="s">
        <v>86</v>
      </c>
      <c r="B32" s="1">
        <v>10.0</v>
      </c>
      <c r="C32" s="1">
        <v>2.0</v>
      </c>
      <c r="D32" s="11">
        <f t="shared" si="4"/>
        <v>18906</v>
      </c>
      <c r="E32" s="1" t="s">
        <v>61</v>
      </c>
      <c r="F32" s="1">
        <v>32.0</v>
      </c>
      <c r="G32" s="1">
        <v>1.1895431E7</v>
      </c>
      <c r="H32" s="1">
        <v>360981.0</v>
      </c>
      <c r="J32" s="1">
        <v>37474.0</v>
      </c>
      <c r="K32" s="1">
        <v>1520132.0</v>
      </c>
      <c r="L32" s="1">
        <v>28.0</v>
      </c>
      <c r="M32" s="1">
        <v>448.0</v>
      </c>
      <c r="N32" s="1">
        <v>383.0</v>
      </c>
      <c r="O32" s="1"/>
      <c r="P32" s="1"/>
      <c r="Q32" s="1">
        <v>852.0</v>
      </c>
      <c r="R32" s="1"/>
      <c r="S32" s="1">
        <v>16504.0</v>
      </c>
      <c r="T32" s="1"/>
      <c r="U32" s="1" t="s">
        <v>118</v>
      </c>
    </row>
    <row r="33">
      <c r="A33" s="1" t="s">
        <v>86</v>
      </c>
      <c r="B33" s="1">
        <v>10.0</v>
      </c>
      <c r="C33" s="1">
        <v>3.0</v>
      </c>
      <c r="D33" s="11">
        <f t="shared" si="4"/>
        <v>18906</v>
      </c>
      <c r="E33" s="1" t="s">
        <v>61</v>
      </c>
      <c r="F33" s="1">
        <v>29.0</v>
      </c>
      <c r="G33" s="1">
        <v>1.039222E7</v>
      </c>
      <c r="H33" s="1">
        <v>236685.0</v>
      </c>
      <c r="J33" s="1">
        <v>37474.0</v>
      </c>
      <c r="K33" s="1">
        <v>1323157.0</v>
      </c>
      <c r="L33" s="1">
        <v>25.0</v>
      </c>
      <c r="M33" s="1">
        <v>683.0</v>
      </c>
      <c r="N33" s="1">
        <v>589.0</v>
      </c>
      <c r="O33" s="1"/>
      <c r="P33" s="1"/>
      <c r="Q33" s="1">
        <v>1121.0</v>
      </c>
      <c r="R33" s="1"/>
      <c r="S33" s="1">
        <v>23744.0</v>
      </c>
      <c r="T33" s="1"/>
      <c r="U33" s="1" t="s">
        <v>119</v>
      </c>
    </row>
    <row r="34">
      <c r="A34" s="1" t="s">
        <v>86</v>
      </c>
      <c r="B34" s="1">
        <v>10.0</v>
      </c>
      <c r="C34" s="1">
        <v>4.0</v>
      </c>
      <c r="D34" s="11">
        <f t="shared" si="4"/>
        <v>18906</v>
      </c>
      <c r="E34" s="1" t="s">
        <v>61</v>
      </c>
      <c r="F34" s="1">
        <v>27.0</v>
      </c>
      <c r="G34" s="1">
        <v>9902493.0</v>
      </c>
      <c r="H34" s="1">
        <v>205786.0</v>
      </c>
      <c r="J34" s="1">
        <v>37474.0</v>
      </c>
      <c r="K34" s="1">
        <v>1240756.0</v>
      </c>
      <c r="L34" s="1">
        <v>23.0</v>
      </c>
      <c r="M34" s="1">
        <v>968.0</v>
      </c>
      <c r="N34" s="1">
        <v>815.0</v>
      </c>
      <c r="O34" s="1"/>
      <c r="P34" s="1"/>
      <c r="Q34" s="1">
        <v>3566.0</v>
      </c>
      <c r="R34" s="1"/>
      <c r="S34" s="1">
        <v>32380.0</v>
      </c>
      <c r="T34" s="1"/>
      <c r="U34" s="1" t="s">
        <v>120</v>
      </c>
    </row>
    <row r="35">
      <c r="A35" s="1" t="s">
        <v>86</v>
      </c>
      <c r="B35" s="1">
        <v>10.0</v>
      </c>
      <c r="C35" s="1">
        <v>5.0</v>
      </c>
      <c r="D35" s="11">
        <f t="shared" si="4"/>
        <v>18906</v>
      </c>
      <c r="E35" s="1" t="s">
        <v>61</v>
      </c>
      <c r="F35" s="1">
        <v>23.0</v>
      </c>
      <c r="G35" s="1">
        <v>9729123.0</v>
      </c>
      <c r="H35" s="1">
        <v>94684.0</v>
      </c>
      <c r="J35" s="1">
        <v>37474.0</v>
      </c>
      <c r="K35" s="1">
        <v>1070109.0</v>
      </c>
      <c r="L35" s="1">
        <v>19.0</v>
      </c>
      <c r="M35" s="1">
        <v>1213.0</v>
      </c>
      <c r="N35" s="1">
        <v>1027.0</v>
      </c>
      <c r="O35" s="1"/>
      <c r="P35" s="1"/>
      <c r="Q35" s="1">
        <v>2858.0</v>
      </c>
      <c r="R35" s="1"/>
      <c r="S35" s="1">
        <v>28092.0</v>
      </c>
      <c r="T35" s="1"/>
      <c r="U35" s="1" t="s">
        <v>121</v>
      </c>
    </row>
    <row r="36">
      <c r="A36" s="1" t="s">
        <v>86</v>
      </c>
      <c r="B36" s="1">
        <v>10.0</v>
      </c>
      <c r="C36" s="1">
        <v>6.0</v>
      </c>
      <c r="D36" s="11">
        <f t="shared" si="4"/>
        <v>18906</v>
      </c>
      <c r="E36" s="1" t="s">
        <v>61</v>
      </c>
      <c r="F36" s="1">
        <v>22.0</v>
      </c>
      <c r="G36" s="1">
        <v>8048964.0</v>
      </c>
      <c r="H36" s="1">
        <v>88752.0</v>
      </c>
      <c r="J36" s="1">
        <v>37474.0</v>
      </c>
      <c r="K36" s="1">
        <v>1043902.0</v>
      </c>
      <c r="L36" s="1">
        <v>18.0</v>
      </c>
      <c r="M36" s="1">
        <v>1339.0</v>
      </c>
      <c r="N36" s="1">
        <v>1134.0</v>
      </c>
      <c r="O36" s="1"/>
      <c r="P36" s="1"/>
      <c r="Q36" s="1">
        <v>1643.0</v>
      </c>
      <c r="R36" s="1"/>
      <c r="S36" s="1">
        <v>28788.0</v>
      </c>
      <c r="T36" s="1"/>
      <c r="U36" s="1" t="s">
        <v>122</v>
      </c>
    </row>
    <row r="37">
      <c r="A37" s="1" t="s">
        <v>86</v>
      </c>
      <c r="B37" s="1">
        <v>10.0</v>
      </c>
      <c r="C37" s="1">
        <v>0.0</v>
      </c>
      <c r="D37" s="13">
        <v>180735.0</v>
      </c>
      <c r="E37" s="1" t="s">
        <v>101</v>
      </c>
      <c r="F37" s="1">
        <v>34.0</v>
      </c>
      <c r="G37" s="1">
        <v>2672530.0</v>
      </c>
      <c r="H37" s="1">
        <v>409574.0</v>
      </c>
      <c r="J37" s="1">
        <v>9043.0</v>
      </c>
      <c r="K37">
        <f>1538611+J37</f>
        <v>1547654</v>
      </c>
      <c r="L37" s="1">
        <v>30.0</v>
      </c>
      <c r="M37" s="1">
        <v>186.0</v>
      </c>
      <c r="N37" s="1">
        <v>33.0</v>
      </c>
      <c r="O37" s="1"/>
      <c r="P37" s="1"/>
      <c r="Q37" s="1">
        <v>696.0</v>
      </c>
      <c r="R37" s="1"/>
      <c r="S37" s="1">
        <v>20632.0</v>
      </c>
      <c r="T37" s="1"/>
      <c r="U37" s="1" t="s">
        <v>123</v>
      </c>
    </row>
    <row r="38">
      <c r="A38" s="1" t="s">
        <v>86</v>
      </c>
      <c r="B38" s="1">
        <v>10.0</v>
      </c>
      <c r="C38" s="1">
        <v>1.0</v>
      </c>
      <c r="D38" s="13">
        <v>180735.0</v>
      </c>
      <c r="E38" s="1" t="s">
        <v>101</v>
      </c>
      <c r="F38" s="1">
        <v>33.0</v>
      </c>
      <c r="G38" s="1">
        <v>2598031.0</v>
      </c>
      <c r="H38" s="1">
        <v>337068.0</v>
      </c>
      <c r="J38" s="1">
        <v>9043.0</v>
      </c>
      <c r="K38" s="1">
        <v>1514987.0</v>
      </c>
      <c r="L38" s="1">
        <v>29.0</v>
      </c>
      <c r="M38" s="1">
        <v>213.0</v>
      </c>
      <c r="N38" s="1">
        <v>42.0</v>
      </c>
      <c r="O38" s="1"/>
      <c r="P38" s="1"/>
      <c r="Q38" s="1">
        <v>530.0</v>
      </c>
      <c r="R38" s="1"/>
      <c r="S38" s="1">
        <v>26212.0</v>
      </c>
      <c r="T38" s="1"/>
      <c r="U38" s="1" t="s">
        <v>124</v>
      </c>
    </row>
    <row r="39">
      <c r="A39" s="1" t="s">
        <v>86</v>
      </c>
      <c r="B39" s="1">
        <v>10.0</v>
      </c>
      <c r="C39" s="1">
        <v>2.0</v>
      </c>
      <c r="D39" s="13">
        <v>180735.0</v>
      </c>
      <c r="E39" s="1" t="s">
        <v>101</v>
      </c>
      <c r="F39" s="1">
        <v>32.0</v>
      </c>
      <c r="G39" s="1">
        <v>2570808.0</v>
      </c>
      <c r="H39" s="1">
        <v>332941.0</v>
      </c>
      <c r="J39" s="1">
        <v>9043.0</v>
      </c>
      <c r="K39" s="1">
        <v>1491701.0</v>
      </c>
      <c r="L39" s="1">
        <v>28.0</v>
      </c>
      <c r="M39" s="1">
        <v>280.0</v>
      </c>
      <c r="N39" s="1">
        <v>50.0</v>
      </c>
      <c r="O39" s="1"/>
      <c r="P39" s="1"/>
      <c r="Q39" s="1">
        <v>1062.0</v>
      </c>
      <c r="R39" s="1"/>
      <c r="S39" s="1">
        <v>29632.0</v>
      </c>
      <c r="T39" s="1"/>
      <c r="U39" s="1" t="s">
        <v>125</v>
      </c>
    </row>
    <row r="40">
      <c r="A40" s="1" t="s">
        <v>86</v>
      </c>
      <c r="B40" s="1">
        <v>10.0</v>
      </c>
      <c r="C40" s="1">
        <v>3.0</v>
      </c>
      <c r="D40" s="13">
        <v>180735.0</v>
      </c>
      <c r="E40" s="1" t="s">
        <v>101</v>
      </c>
      <c r="F40" s="1">
        <v>29.0</v>
      </c>
      <c r="G40" s="1">
        <v>2234062.0</v>
      </c>
      <c r="H40" s="1">
        <v>188132.0</v>
      </c>
      <c r="J40" s="1">
        <v>9043.0</v>
      </c>
      <c r="K40" s="1">
        <v>1294726.0</v>
      </c>
      <c r="L40" s="1">
        <v>25.0</v>
      </c>
      <c r="M40" s="1">
        <v>432.0</v>
      </c>
      <c r="N40" s="1">
        <v>78.0</v>
      </c>
      <c r="O40" s="1"/>
      <c r="P40" s="1"/>
      <c r="Q40" s="1">
        <v>1532.0</v>
      </c>
      <c r="R40" s="1"/>
      <c r="S40" s="1">
        <v>38824.0</v>
      </c>
      <c r="T40" s="1"/>
      <c r="U40" s="1" t="s">
        <v>126</v>
      </c>
    </row>
    <row r="41">
      <c r="A41" s="1" t="s">
        <v>86</v>
      </c>
      <c r="B41" s="1">
        <v>10.0</v>
      </c>
      <c r="C41" s="1">
        <v>4.0</v>
      </c>
      <c r="D41" s="13">
        <v>180735.0</v>
      </c>
      <c r="E41" s="1" t="s">
        <v>101</v>
      </c>
      <c r="F41" s="1">
        <v>27.0</v>
      </c>
      <c r="G41" s="1">
        <v>2108656.0</v>
      </c>
      <c r="H41" s="1">
        <v>157264.0</v>
      </c>
      <c r="J41" s="1">
        <v>9043.0</v>
      </c>
      <c r="K41" s="1">
        <v>1212325.0</v>
      </c>
      <c r="L41" s="1">
        <v>23.0</v>
      </c>
      <c r="M41" s="1">
        <v>674.0</v>
      </c>
      <c r="N41" s="1">
        <v>119.0</v>
      </c>
      <c r="O41" s="1"/>
      <c r="P41" s="1"/>
      <c r="Q41" s="1">
        <v>2169.0</v>
      </c>
      <c r="R41" s="1"/>
      <c r="S41" s="1">
        <v>50636.0</v>
      </c>
      <c r="T41" s="1"/>
      <c r="U41" s="1" t="s">
        <v>127</v>
      </c>
    </row>
    <row r="42">
      <c r="A42" s="1" t="s">
        <v>86</v>
      </c>
      <c r="B42" s="1">
        <v>10.0</v>
      </c>
      <c r="C42" s="1">
        <v>5.0</v>
      </c>
      <c r="D42" s="13">
        <v>180735.0</v>
      </c>
      <c r="E42" s="1" t="s">
        <v>101</v>
      </c>
      <c r="F42" s="1">
        <v>23.0</v>
      </c>
      <c r="G42" s="1">
        <v>1787410.0</v>
      </c>
      <c r="H42" s="1">
        <v>84527.0</v>
      </c>
      <c r="J42" s="1">
        <v>9043.0</v>
      </c>
      <c r="K42" s="1">
        <v>1041678.0</v>
      </c>
      <c r="L42" s="1">
        <v>19.0</v>
      </c>
      <c r="M42" s="1">
        <v>841.0</v>
      </c>
      <c r="N42" s="1">
        <v>149.0</v>
      </c>
      <c r="O42" s="1"/>
      <c r="P42" s="1"/>
      <c r="Q42" s="1">
        <v>2038.0</v>
      </c>
      <c r="R42" s="1"/>
      <c r="S42" s="1">
        <v>50188.0</v>
      </c>
      <c r="T42" s="1"/>
      <c r="U42" s="1" t="s">
        <v>128</v>
      </c>
    </row>
    <row r="43">
      <c r="A43" s="1" t="s">
        <v>86</v>
      </c>
      <c r="B43" s="1">
        <v>10.0</v>
      </c>
      <c r="C43" s="1">
        <v>6.0</v>
      </c>
      <c r="D43" s="13">
        <v>180735.0</v>
      </c>
      <c r="E43" s="1" t="s">
        <v>101</v>
      </c>
      <c r="F43" s="1">
        <v>22.0</v>
      </c>
      <c r="G43" s="1">
        <v>1710595.0</v>
      </c>
      <c r="H43" s="1">
        <v>84886.0</v>
      </c>
      <c r="J43" s="1">
        <v>9043.0</v>
      </c>
      <c r="K43" s="1">
        <v>1015471.0</v>
      </c>
      <c r="L43" s="1">
        <v>18.0</v>
      </c>
      <c r="M43" s="1">
        <v>948.0</v>
      </c>
      <c r="N43" s="1">
        <v>172.0</v>
      </c>
      <c r="O43" s="1"/>
      <c r="P43" s="1"/>
      <c r="Q43" s="1">
        <v>2637.0</v>
      </c>
      <c r="R43" s="1"/>
      <c r="S43" s="1">
        <v>48360.0</v>
      </c>
      <c r="T43" s="1"/>
      <c r="U43" s="1" t="s">
        <v>129</v>
      </c>
    </row>
    <row r="44">
      <c r="A44" s="1" t="s">
        <v>86</v>
      </c>
      <c r="B44" s="1">
        <v>20.0</v>
      </c>
      <c r="C44" s="1">
        <v>0.0</v>
      </c>
      <c r="D44" s="13">
        <f t="shared" ref="D44:D50" si="5">344845*60+43</f>
        <v>20690743</v>
      </c>
      <c r="E44" s="1" t="s">
        <v>63</v>
      </c>
      <c r="F44" s="1">
        <v>34.0</v>
      </c>
      <c r="G44">
        <v>5314416.0</v>
      </c>
      <c r="H44" s="1">
        <f>5624*60+24</f>
        <v>337464</v>
      </c>
      <c r="I44" s="1" t="s">
        <v>130</v>
      </c>
      <c r="J44" s="1">
        <v>22741.0</v>
      </c>
      <c r="K44" s="1">
        <v>1561352.0</v>
      </c>
      <c r="L44" s="1">
        <v>30.0</v>
      </c>
      <c r="M44" s="1">
        <v>195.0</v>
      </c>
      <c r="N44" s="1">
        <v>26.0</v>
      </c>
      <c r="O44" s="1"/>
      <c r="P44" s="1"/>
      <c r="Q44" s="1" t="s">
        <v>131</v>
      </c>
      <c r="R44" s="1"/>
      <c r="S44" s="1" t="s">
        <v>132</v>
      </c>
      <c r="T44" s="1"/>
      <c r="U44" s="1" t="s">
        <v>133</v>
      </c>
    </row>
    <row r="45">
      <c r="A45" s="1" t="s">
        <v>86</v>
      </c>
      <c r="B45" s="1">
        <v>20.0</v>
      </c>
      <c r="C45" s="1">
        <v>1.0</v>
      </c>
      <c r="D45" s="13">
        <f t="shared" si="5"/>
        <v>20690743</v>
      </c>
      <c r="E45" s="1" t="s">
        <v>63</v>
      </c>
      <c r="F45" s="1">
        <v>33.0</v>
      </c>
      <c r="G45">
        <v>5116818.0</v>
      </c>
      <c r="H45" s="1">
        <f>4807*60</f>
        <v>288420</v>
      </c>
      <c r="I45" s="1" t="s">
        <v>134</v>
      </c>
      <c r="J45" s="1">
        <v>22741.0</v>
      </c>
      <c r="K45" s="1">
        <v>1528685.0</v>
      </c>
      <c r="L45" s="1">
        <v>29.0</v>
      </c>
      <c r="M45" s="1">
        <v>208.0</v>
      </c>
      <c r="N45" s="1">
        <v>28.0</v>
      </c>
      <c r="O45" s="1"/>
      <c r="P45" s="1"/>
      <c r="Q45" s="1" t="s">
        <v>135</v>
      </c>
      <c r="R45" s="1"/>
      <c r="S45" s="1" t="s">
        <v>136</v>
      </c>
      <c r="T45" s="1"/>
      <c r="U45" s="1" t="s">
        <v>137</v>
      </c>
    </row>
    <row r="46">
      <c r="A46" s="1" t="s">
        <v>86</v>
      </c>
      <c r="B46" s="1">
        <v>20.0</v>
      </c>
      <c r="C46" s="1">
        <v>2.0</v>
      </c>
      <c r="D46" s="13">
        <f t="shared" si="5"/>
        <v>20690743</v>
      </c>
      <c r="E46" s="1" t="s">
        <v>63</v>
      </c>
      <c r="F46" s="1">
        <v>32.0</v>
      </c>
      <c r="G46">
        <v>5021502.0</v>
      </c>
      <c r="H46" s="1">
        <f>4547*60+36</f>
        <v>272856</v>
      </c>
      <c r="I46" s="1" t="s">
        <v>138</v>
      </c>
      <c r="J46" s="1">
        <v>22741.0</v>
      </c>
      <c r="K46" s="1">
        <v>1505399.0</v>
      </c>
      <c r="L46" s="1">
        <v>28.0</v>
      </c>
      <c r="M46" s="1">
        <v>275.0</v>
      </c>
      <c r="N46" s="1">
        <v>33.0</v>
      </c>
      <c r="O46" s="1"/>
      <c r="P46" s="1"/>
      <c r="Q46" s="1" t="s">
        <v>139</v>
      </c>
      <c r="R46" s="1"/>
      <c r="S46" s="1" t="s">
        <v>140</v>
      </c>
      <c r="T46" s="1"/>
      <c r="U46" s="1" t="s">
        <v>141</v>
      </c>
    </row>
    <row r="47">
      <c r="A47" s="1" t="s">
        <v>86</v>
      </c>
      <c r="B47" s="1">
        <v>20.0</v>
      </c>
      <c r="C47" s="1">
        <v>3.0</v>
      </c>
      <c r="D47" s="13">
        <f t="shared" si="5"/>
        <v>20690743</v>
      </c>
      <c r="E47" s="1" t="s">
        <v>63</v>
      </c>
      <c r="F47" s="1">
        <v>29.0</v>
      </c>
      <c r="G47">
        <v>4369767.0</v>
      </c>
      <c r="H47" s="1">
        <f>2615*60+16</f>
        <v>156916</v>
      </c>
      <c r="I47" s="1" t="s">
        <v>142</v>
      </c>
      <c r="J47" s="1">
        <v>22741.0</v>
      </c>
      <c r="K47" s="1">
        <v>1308424.0</v>
      </c>
      <c r="L47" s="1">
        <v>25.0</v>
      </c>
      <c r="M47" s="1">
        <v>415.0</v>
      </c>
      <c r="N47" s="1">
        <v>42.0</v>
      </c>
      <c r="O47" s="1"/>
      <c r="P47" s="1"/>
      <c r="Q47" s="1" t="s">
        <v>143</v>
      </c>
      <c r="R47" s="1"/>
      <c r="S47" s="1" t="s">
        <v>144</v>
      </c>
      <c r="T47" s="1"/>
      <c r="U47" s="1" t="s">
        <v>145</v>
      </c>
    </row>
    <row r="48">
      <c r="A48" s="1" t="s">
        <v>86</v>
      </c>
      <c r="B48" s="1">
        <v>20.0</v>
      </c>
      <c r="C48" s="1">
        <v>4.0</v>
      </c>
      <c r="D48" s="13">
        <f t="shared" si="5"/>
        <v>20690743</v>
      </c>
      <c r="E48" s="1" t="s">
        <v>63</v>
      </c>
      <c r="F48" s="1">
        <v>27.0</v>
      </c>
      <c r="G48">
        <v>4084067.0</v>
      </c>
      <c r="H48" s="1">
        <f>2070*60+49</f>
        <v>124249</v>
      </c>
      <c r="I48" s="1" t="s">
        <v>146</v>
      </c>
      <c r="J48" s="1">
        <v>22741.0</v>
      </c>
      <c r="K48" s="1">
        <v>1226023.0</v>
      </c>
      <c r="L48" s="1">
        <v>23.0</v>
      </c>
      <c r="M48" s="1">
        <v>637.0</v>
      </c>
      <c r="N48" s="1">
        <v>62.0</v>
      </c>
      <c r="O48" s="1"/>
      <c r="P48" s="1"/>
      <c r="Q48" s="1" t="s">
        <v>147</v>
      </c>
      <c r="R48" s="1"/>
      <c r="S48" s="1" t="s">
        <v>148</v>
      </c>
      <c r="T48" s="1"/>
      <c r="U48" s="1" t="s">
        <v>149</v>
      </c>
    </row>
    <row r="49">
      <c r="A49" s="1" t="s">
        <v>86</v>
      </c>
      <c r="B49" s="1">
        <v>20.0</v>
      </c>
      <c r="C49" s="1">
        <v>5.0</v>
      </c>
      <c r="D49" s="13">
        <f t="shared" si="5"/>
        <v>20690743</v>
      </c>
      <c r="E49" s="1" t="s">
        <v>63</v>
      </c>
      <c r="F49" s="1">
        <v>23.0</v>
      </c>
      <c r="G49">
        <v>3470631.0</v>
      </c>
      <c r="H49" s="1">
        <f>1023*60+53</f>
        <v>61433</v>
      </c>
      <c r="I49" s="1" t="s">
        <v>150</v>
      </c>
      <c r="J49" s="1">
        <v>22741.0</v>
      </c>
      <c r="K49" s="1">
        <v>1055376.0</v>
      </c>
      <c r="L49" s="1">
        <v>19.0</v>
      </c>
      <c r="M49" s="1">
        <v>806.0</v>
      </c>
      <c r="N49" s="1">
        <v>91.0</v>
      </c>
      <c r="O49" s="1"/>
      <c r="P49" s="1"/>
      <c r="Q49" s="1" t="s">
        <v>151</v>
      </c>
      <c r="R49" s="1"/>
      <c r="S49" s="1" t="s">
        <v>152</v>
      </c>
      <c r="T49" s="1"/>
      <c r="U49" s="1" t="s">
        <v>153</v>
      </c>
    </row>
    <row r="50">
      <c r="A50" s="1" t="s">
        <v>86</v>
      </c>
      <c r="B50" s="1">
        <v>20.0</v>
      </c>
      <c r="C50" s="1">
        <v>6.0</v>
      </c>
      <c r="D50" s="13">
        <f t="shared" si="5"/>
        <v>20690743</v>
      </c>
      <c r="E50" s="1" t="s">
        <v>63</v>
      </c>
      <c r="F50" s="1">
        <v>22.0</v>
      </c>
      <c r="G50">
        <v>3337219.0</v>
      </c>
      <c r="H50" s="1">
        <f>967*60+31</f>
        <v>58051</v>
      </c>
      <c r="I50" s="1" t="s">
        <v>154</v>
      </c>
      <c r="J50" s="1">
        <v>22741.0</v>
      </c>
      <c r="K50" s="1">
        <v>1029169.0</v>
      </c>
      <c r="L50" s="1">
        <v>18.0</v>
      </c>
      <c r="M50" s="1">
        <v>905.0</v>
      </c>
      <c r="N50" s="1">
        <v>100.0</v>
      </c>
      <c r="O50" s="1"/>
      <c r="P50" s="1"/>
      <c r="Q50" s="1" t="s">
        <v>155</v>
      </c>
      <c r="R50" s="1"/>
      <c r="S50" s="1" t="s">
        <v>156</v>
      </c>
      <c r="T50" s="1"/>
      <c r="U50" s="1" t="s">
        <v>157</v>
      </c>
    </row>
    <row r="51">
      <c r="A51" s="1" t="s">
        <v>86</v>
      </c>
      <c r="B51" s="1">
        <v>20.0</v>
      </c>
      <c r="C51" s="1">
        <v>0.0</v>
      </c>
      <c r="D51" s="11">
        <f t="shared" ref="D51:D57" si="6">423*60+4</f>
        <v>25384</v>
      </c>
      <c r="E51" s="1" t="s">
        <v>61</v>
      </c>
      <c r="F51" s="1">
        <v>34.0</v>
      </c>
      <c r="G51">
        <v>1.3005459E7</v>
      </c>
      <c r="H51" s="1">
        <f>528*60+55</f>
        <v>31735</v>
      </c>
      <c r="I51" s="1" t="s">
        <v>158</v>
      </c>
      <c r="J51" s="1">
        <v>32468.0</v>
      </c>
      <c r="K51" s="1">
        <v>1571079.0</v>
      </c>
      <c r="L51" s="1">
        <v>30.0</v>
      </c>
      <c r="M51" s="1">
        <v>388.0</v>
      </c>
      <c r="N51" s="1">
        <v>367.0</v>
      </c>
      <c r="O51" s="1"/>
      <c r="P51" s="1"/>
      <c r="Q51" s="1" t="s">
        <v>159</v>
      </c>
      <c r="R51" s="1"/>
      <c r="S51" s="1" t="s">
        <v>160</v>
      </c>
      <c r="T51" s="1"/>
      <c r="U51" s="1" t="s">
        <v>161</v>
      </c>
    </row>
    <row r="52">
      <c r="A52" s="1" t="s">
        <v>86</v>
      </c>
      <c r="B52" s="1">
        <v>20.0</v>
      </c>
      <c r="C52" s="1">
        <v>1.0</v>
      </c>
      <c r="D52" s="11">
        <f t="shared" si="6"/>
        <v>25384</v>
      </c>
      <c r="E52" s="1" t="s">
        <v>61</v>
      </c>
      <c r="F52" s="1">
        <v>33.0</v>
      </c>
      <c r="G52">
        <v>1.2629534E7</v>
      </c>
      <c r="H52" s="1">
        <f>5473*60+40</f>
        <v>328420</v>
      </c>
      <c r="I52" s="1" t="s">
        <v>162</v>
      </c>
      <c r="J52" s="1">
        <v>32468.0</v>
      </c>
      <c r="K52" s="1">
        <v>1538412.0</v>
      </c>
      <c r="L52" s="1">
        <v>29.0</v>
      </c>
      <c r="M52" s="1">
        <v>405.0</v>
      </c>
      <c r="O52" s="1"/>
      <c r="P52" s="1"/>
      <c r="Q52" s="1" t="s">
        <v>163</v>
      </c>
      <c r="R52" s="1"/>
      <c r="S52" s="1" t="s">
        <v>164</v>
      </c>
      <c r="T52" s="1"/>
      <c r="U52" s="1" t="s">
        <v>165</v>
      </c>
    </row>
    <row r="53">
      <c r="A53" s="1" t="s">
        <v>86</v>
      </c>
      <c r="B53" s="1">
        <v>20.0</v>
      </c>
      <c r="C53" s="1">
        <v>2.0</v>
      </c>
      <c r="D53" s="11">
        <f t="shared" si="6"/>
        <v>25384</v>
      </c>
      <c r="E53" s="1" t="s">
        <v>61</v>
      </c>
      <c r="F53" s="1">
        <v>32.0</v>
      </c>
      <c r="G53">
        <v>1.2391184E7</v>
      </c>
      <c r="H53" s="1">
        <f>4656*60+21</f>
        <v>279381</v>
      </c>
      <c r="I53" s="1" t="s">
        <v>166</v>
      </c>
      <c r="J53" s="1">
        <v>32468.0</v>
      </c>
      <c r="K53" s="1">
        <v>1515126.0</v>
      </c>
      <c r="L53" s="1">
        <v>28.0</v>
      </c>
      <c r="M53" s="1">
        <v>483.0</v>
      </c>
      <c r="N53" s="1">
        <v>439.0</v>
      </c>
      <c r="O53" s="1"/>
      <c r="P53" s="1"/>
      <c r="Q53" s="1" t="s">
        <v>167</v>
      </c>
      <c r="R53" s="1"/>
      <c r="S53" s="1" t="s">
        <v>168</v>
      </c>
      <c r="T53" s="1"/>
      <c r="U53" s="1" t="s">
        <v>169</v>
      </c>
    </row>
    <row r="54">
      <c r="A54" s="1" t="s">
        <v>86</v>
      </c>
      <c r="B54" s="1">
        <v>20.0</v>
      </c>
      <c r="C54" s="1">
        <v>3.0</v>
      </c>
      <c r="D54" s="11">
        <f t="shared" si="6"/>
        <v>25384</v>
      </c>
      <c r="E54" s="1" t="s">
        <v>61</v>
      </c>
      <c r="F54" s="1">
        <v>29.0</v>
      </c>
      <c r="G54">
        <v>1.0815242E7</v>
      </c>
      <c r="H54" s="1">
        <f>2787*60+24</f>
        <v>167244</v>
      </c>
      <c r="I54" s="1" t="s">
        <v>170</v>
      </c>
      <c r="J54" s="1">
        <v>32468.0</v>
      </c>
      <c r="K54" s="1">
        <v>1318151.0</v>
      </c>
      <c r="L54" s="1">
        <v>25.0</v>
      </c>
      <c r="M54" s="1">
        <v>749.0</v>
      </c>
      <c r="N54" s="1">
        <v>701.0</v>
      </c>
      <c r="O54" s="1"/>
      <c r="P54" s="1"/>
      <c r="Q54" s="1" t="s">
        <v>171</v>
      </c>
      <c r="R54" s="1"/>
      <c r="S54" s="1" t="s">
        <v>172</v>
      </c>
      <c r="T54" s="1"/>
      <c r="U54" s="1" t="s">
        <v>173</v>
      </c>
    </row>
    <row r="55">
      <c r="A55" s="1" t="s">
        <v>86</v>
      </c>
      <c r="B55" s="1">
        <v>20.0</v>
      </c>
      <c r="C55" s="1">
        <v>4.0</v>
      </c>
      <c r="D55" s="11">
        <f t="shared" si="6"/>
        <v>25384</v>
      </c>
      <c r="E55" s="1" t="s">
        <v>61</v>
      </c>
      <c r="F55" s="1">
        <v>27.0</v>
      </c>
      <c r="G55">
        <v>1.0245277E7</v>
      </c>
      <c r="H55" s="1">
        <f>2339*60+31</f>
        <v>140371</v>
      </c>
      <c r="I55" s="1" t="s">
        <v>174</v>
      </c>
      <c r="J55" s="1">
        <v>32468.0</v>
      </c>
      <c r="K55" s="1">
        <v>1235750.0</v>
      </c>
      <c r="L55" s="1">
        <v>23.0</v>
      </c>
      <c r="M55" s="1">
        <v>1047.0</v>
      </c>
      <c r="N55" s="1">
        <v>969.0</v>
      </c>
      <c r="O55" s="1"/>
      <c r="P55" s="1"/>
      <c r="Q55" s="1" t="s">
        <v>175</v>
      </c>
      <c r="R55" s="1"/>
      <c r="S55" s="1" t="s">
        <v>176</v>
      </c>
      <c r="T55" s="1"/>
      <c r="U55" s="1" t="s">
        <v>177</v>
      </c>
    </row>
    <row r="56">
      <c r="A56" s="1" t="s">
        <v>86</v>
      </c>
      <c r="B56" s="1">
        <v>20.0</v>
      </c>
      <c r="C56" s="1">
        <v>5.0</v>
      </c>
      <c r="D56" s="11">
        <f t="shared" si="6"/>
        <v>25384</v>
      </c>
      <c r="E56" s="1" t="s">
        <v>61</v>
      </c>
      <c r="F56" s="1">
        <v>23.0</v>
      </c>
      <c r="G56">
        <v>9561741.0</v>
      </c>
      <c r="H56" s="1">
        <f>1281*60+22</f>
        <v>76882</v>
      </c>
      <c r="I56" s="1" t="s">
        <v>178</v>
      </c>
      <c r="J56" s="1">
        <v>32468.0</v>
      </c>
      <c r="K56" s="1">
        <v>1065103.0</v>
      </c>
      <c r="L56" s="1">
        <v>19.0</v>
      </c>
      <c r="M56" s="1">
        <v>1314.0</v>
      </c>
      <c r="N56" s="1">
        <v>1226.0</v>
      </c>
      <c r="O56" s="1"/>
      <c r="P56" s="1"/>
      <c r="Q56" s="1" t="s">
        <v>179</v>
      </c>
      <c r="R56" s="1"/>
      <c r="S56" s="1" t="s">
        <v>180</v>
      </c>
      <c r="T56" s="1"/>
      <c r="U56" s="1" t="s">
        <v>181</v>
      </c>
    </row>
    <row r="57">
      <c r="A57" s="1" t="s">
        <v>86</v>
      </c>
      <c r="B57" s="1">
        <v>20.0</v>
      </c>
      <c r="C57" s="1">
        <v>6.0</v>
      </c>
      <c r="D57" s="11">
        <f t="shared" si="6"/>
        <v>25384</v>
      </c>
      <c r="E57" s="1" t="s">
        <v>61</v>
      </c>
      <c r="F57" s="1">
        <v>22.0</v>
      </c>
      <c r="G57" s="1">
        <v>8500468.0</v>
      </c>
      <c r="H57" s="1">
        <f>1176*60+51</f>
        <v>70611</v>
      </c>
      <c r="I57" s="1" t="s">
        <v>182</v>
      </c>
      <c r="J57" s="1">
        <v>32468.0</v>
      </c>
      <c r="K57" s="1">
        <v>1038896.0</v>
      </c>
      <c r="L57" s="1">
        <v>18.0</v>
      </c>
      <c r="M57" s="1">
        <v>1447.0</v>
      </c>
      <c r="N57" s="1">
        <v>1346.0</v>
      </c>
      <c r="O57" s="1"/>
      <c r="P57" s="1"/>
      <c r="Q57" s="1" t="s">
        <v>183</v>
      </c>
      <c r="R57" s="1"/>
      <c r="S57" s="1" t="s">
        <v>184</v>
      </c>
      <c r="T57" s="1"/>
      <c r="U57" s="1" t="s">
        <v>185</v>
      </c>
    </row>
    <row r="58">
      <c r="A58" s="1" t="s">
        <v>86</v>
      </c>
      <c r="B58" s="1">
        <v>20.0</v>
      </c>
      <c r="C58" s="1">
        <v>0.0</v>
      </c>
      <c r="D58" s="13">
        <f t="shared" ref="D58:D64" si="7">10070*60+52</f>
        <v>604252</v>
      </c>
      <c r="E58" s="1" t="s">
        <v>101</v>
      </c>
      <c r="F58" s="1">
        <v>34.0</v>
      </c>
      <c r="G58">
        <v>1.0420419E7</v>
      </c>
      <c r="H58" s="1">
        <f>4912*60+4</f>
        <v>294724</v>
      </c>
      <c r="I58" s="1" t="s">
        <v>186</v>
      </c>
      <c r="J58" s="1">
        <v>25278.0</v>
      </c>
      <c r="K58" s="1">
        <v>1563889.0</v>
      </c>
      <c r="L58" s="1">
        <v>30.0</v>
      </c>
      <c r="M58" s="1">
        <v>301.0</v>
      </c>
      <c r="N58" s="1">
        <v>239.0</v>
      </c>
      <c r="O58" s="1"/>
      <c r="P58" s="1"/>
      <c r="Q58" s="1" t="s">
        <v>187</v>
      </c>
      <c r="R58" s="1"/>
      <c r="S58" s="1" t="s">
        <v>188</v>
      </c>
      <c r="T58" s="1"/>
      <c r="U58" s="1" t="s">
        <v>189</v>
      </c>
    </row>
    <row r="59">
      <c r="A59" s="1" t="s">
        <v>86</v>
      </c>
      <c r="B59" s="1">
        <v>20.0</v>
      </c>
      <c r="C59" s="1">
        <v>1.0</v>
      </c>
      <c r="D59" s="13">
        <f t="shared" si="7"/>
        <v>604252</v>
      </c>
      <c r="E59" s="1" t="s">
        <v>101</v>
      </c>
      <c r="F59" s="1">
        <v>33.0</v>
      </c>
      <c r="G59">
        <v>1.0191537E7</v>
      </c>
      <c r="H59" s="1">
        <f>5071*60+4</f>
        <v>304264</v>
      </c>
      <c r="I59" s="1" t="s">
        <v>190</v>
      </c>
      <c r="J59" s="1">
        <v>25278.0</v>
      </c>
      <c r="K59" s="1">
        <v>1531222.0</v>
      </c>
      <c r="L59" s="1">
        <v>29.0</v>
      </c>
      <c r="M59" s="1">
        <v>323.0</v>
      </c>
      <c r="N59" s="1">
        <v>255.0</v>
      </c>
      <c r="O59" s="1"/>
      <c r="P59" s="1"/>
      <c r="Q59" s="1" t="s">
        <v>191</v>
      </c>
      <c r="R59" s="1"/>
      <c r="S59" s="1" t="s">
        <v>192</v>
      </c>
      <c r="T59" s="1"/>
      <c r="U59" s="1" t="s">
        <v>193</v>
      </c>
    </row>
    <row r="60">
      <c r="A60" s="1" t="s">
        <v>86</v>
      </c>
      <c r="B60" s="1">
        <v>20.0</v>
      </c>
      <c r="C60" s="1">
        <v>2.0</v>
      </c>
      <c r="D60" s="13">
        <f t="shared" si="7"/>
        <v>604252</v>
      </c>
      <c r="E60" s="1" t="s">
        <v>101</v>
      </c>
      <c r="F60" s="1">
        <v>32.0</v>
      </c>
      <c r="G60">
        <v>9980948.0</v>
      </c>
      <c r="H60" s="1">
        <f>4614*60+33</f>
        <v>276873</v>
      </c>
      <c r="I60" s="1" t="s">
        <v>194</v>
      </c>
      <c r="J60" s="1">
        <v>25278.0</v>
      </c>
      <c r="K60" s="1">
        <v>1507936.0</v>
      </c>
      <c r="L60" s="1">
        <v>28.0</v>
      </c>
      <c r="M60" s="1">
        <v>402.0</v>
      </c>
      <c r="N60" s="1">
        <v>303.0</v>
      </c>
      <c r="O60" s="1"/>
      <c r="P60" s="1"/>
      <c r="Q60" s="1" t="s">
        <v>195</v>
      </c>
      <c r="R60" s="1"/>
      <c r="S60" s="1" t="s">
        <v>196</v>
      </c>
      <c r="T60" s="1"/>
      <c r="U60" s="1" t="s">
        <v>197</v>
      </c>
    </row>
    <row r="61">
      <c r="A61" s="1" t="s">
        <v>86</v>
      </c>
      <c r="B61" s="1">
        <v>20.0</v>
      </c>
      <c r="C61" s="1">
        <v>3.0</v>
      </c>
      <c r="D61" s="13">
        <f t="shared" si="7"/>
        <v>604252</v>
      </c>
      <c r="E61" s="1" t="s">
        <v>101</v>
      </c>
      <c r="F61" s="1">
        <v>29.0</v>
      </c>
      <c r="G61">
        <v>8516118.0</v>
      </c>
      <c r="H61" s="1">
        <f>2910*60+56</f>
        <v>174656</v>
      </c>
      <c r="I61" s="1" t="s">
        <v>198</v>
      </c>
      <c r="J61" s="1">
        <v>25278.0</v>
      </c>
      <c r="K61" s="1">
        <v>1310961.0</v>
      </c>
      <c r="L61" s="1">
        <v>25.0</v>
      </c>
      <c r="M61" s="1">
        <v>624.0</v>
      </c>
      <c r="N61" s="1">
        <v>478.0</v>
      </c>
      <c r="O61" s="1"/>
      <c r="P61" s="1"/>
      <c r="Q61" s="1" t="s">
        <v>199</v>
      </c>
      <c r="R61" s="1"/>
      <c r="S61" s="1" t="s">
        <v>200</v>
      </c>
      <c r="T61" s="1"/>
      <c r="U61" s="1" t="s">
        <v>201</v>
      </c>
    </row>
    <row r="62">
      <c r="A62" s="1" t="s">
        <v>86</v>
      </c>
      <c r="B62" s="1">
        <v>20.0</v>
      </c>
      <c r="C62" s="1">
        <v>4.0</v>
      </c>
      <c r="D62" s="13">
        <f t="shared" si="7"/>
        <v>604252</v>
      </c>
      <c r="E62" s="1" t="s">
        <v>101</v>
      </c>
      <c r="F62" s="1">
        <v>27.0</v>
      </c>
      <c r="G62">
        <v>6145687.0</v>
      </c>
      <c r="H62" s="1">
        <f>2155*60+34</f>
        <v>129334</v>
      </c>
      <c r="I62" s="1" t="s">
        <v>202</v>
      </c>
      <c r="J62" s="1">
        <v>25278.0</v>
      </c>
      <c r="K62" s="1">
        <v>1228560.0</v>
      </c>
      <c r="L62" s="1">
        <v>23.0</v>
      </c>
      <c r="M62" s="1">
        <v>893.0</v>
      </c>
      <c r="N62" s="1">
        <v>663.0</v>
      </c>
      <c r="O62" s="1"/>
      <c r="P62" s="1"/>
      <c r="Q62" s="1" t="s">
        <v>203</v>
      </c>
      <c r="R62" s="1"/>
      <c r="S62" s="1" t="s">
        <v>204</v>
      </c>
      <c r="T62" s="1"/>
      <c r="U62" s="1" t="s">
        <v>205</v>
      </c>
    </row>
    <row r="63">
      <c r="A63" s="1" t="s">
        <v>86</v>
      </c>
      <c r="B63" s="1">
        <v>20.0</v>
      </c>
      <c r="C63" s="1">
        <v>5.0</v>
      </c>
      <c r="D63" s="13">
        <f t="shared" si="7"/>
        <v>604252</v>
      </c>
      <c r="E63" s="1" t="s">
        <v>101</v>
      </c>
      <c r="F63" s="1">
        <v>23.0</v>
      </c>
      <c r="G63">
        <v>6170110.0</v>
      </c>
      <c r="H63" s="1">
        <f>1102*60+28</f>
        <v>66148</v>
      </c>
      <c r="I63" s="1" t="s">
        <v>206</v>
      </c>
      <c r="J63" s="1">
        <v>25278.0</v>
      </c>
      <c r="K63" s="1">
        <v>1057913.0</v>
      </c>
      <c r="L63" s="1">
        <v>19.0</v>
      </c>
      <c r="M63" s="1">
        <v>1136.0</v>
      </c>
      <c r="N63" s="1">
        <v>849.0</v>
      </c>
      <c r="O63" s="1"/>
      <c r="P63" s="1"/>
      <c r="Q63" s="1" t="s">
        <v>207</v>
      </c>
      <c r="R63" s="1"/>
      <c r="S63" s="1" t="s">
        <v>208</v>
      </c>
      <c r="T63" s="1"/>
      <c r="U63" s="1" t="s">
        <v>209</v>
      </c>
    </row>
    <row r="64">
      <c r="A64" s="1" t="s">
        <v>86</v>
      </c>
      <c r="B64" s="1">
        <v>20.0</v>
      </c>
      <c r="C64" s="1">
        <v>6.0</v>
      </c>
      <c r="D64" s="13">
        <f t="shared" si="7"/>
        <v>604252</v>
      </c>
      <c r="E64" s="1" t="s">
        <v>101</v>
      </c>
      <c r="F64" s="1">
        <v>22.0</v>
      </c>
      <c r="G64">
        <v>6095615.0</v>
      </c>
      <c r="H64" s="1">
        <f>1008*60+24</f>
        <v>60504</v>
      </c>
      <c r="I64" s="1" t="s">
        <v>210</v>
      </c>
      <c r="J64" s="1">
        <v>25278.0</v>
      </c>
      <c r="K64" s="1">
        <v>1031706.0</v>
      </c>
      <c r="L64" s="1">
        <v>18.0</v>
      </c>
      <c r="M64" s="1">
        <v>1262.0</v>
      </c>
      <c r="N64" s="1">
        <v>928.0</v>
      </c>
      <c r="O64" s="1"/>
      <c r="P64" s="1"/>
      <c r="Q64" s="1" t="s">
        <v>211</v>
      </c>
      <c r="R64" s="1"/>
      <c r="S64" s="1" t="s">
        <v>212</v>
      </c>
      <c r="T64" s="1"/>
      <c r="U64" s="1" t="s">
        <v>213</v>
      </c>
    </row>
    <row r="65">
      <c r="A65" s="1" t="s">
        <v>214</v>
      </c>
      <c r="B65" s="1">
        <v>5.0</v>
      </c>
      <c r="C65" s="1">
        <v>0.0</v>
      </c>
      <c r="D65" s="11">
        <v>35253.0</v>
      </c>
      <c r="E65" s="1" t="s">
        <v>61</v>
      </c>
      <c r="F65" s="1">
        <v>31.0</v>
      </c>
      <c r="G65" s="1">
        <v>470149.0</v>
      </c>
      <c r="H65" s="1">
        <v>40692.0</v>
      </c>
      <c r="J65" s="1">
        <v>7499.0</v>
      </c>
      <c r="L65" s="14">
        <f t="shared" ref="L65:L68" si="8">F65*0.9</f>
        <v>27.9</v>
      </c>
      <c r="M65" s="1">
        <v>49.0</v>
      </c>
      <c r="N65" s="1">
        <v>41.0</v>
      </c>
      <c r="O65" s="1"/>
      <c r="P65" s="1">
        <v>762.0</v>
      </c>
      <c r="Q65">
        <f t="shared" ref="Q65:Q105" si="9">R65-P65</f>
        <v>103</v>
      </c>
      <c r="R65" s="1">
        <v>865.0</v>
      </c>
      <c r="S65">
        <f t="shared" ref="S65:S105" si="10">T65-R65</f>
        <v>849</v>
      </c>
      <c r="T65" s="1">
        <v>1714.0</v>
      </c>
      <c r="U65" s="1" t="s">
        <v>215</v>
      </c>
    </row>
    <row r="66">
      <c r="A66" s="1" t="s">
        <v>214</v>
      </c>
      <c r="B66" s="1">
        <v>5.0</v>
      </c>
      <c r="C66" s="1">
        <v>1.0</v>
      </c>
      <c r="D66" s="11">
        <v>35253.0</v>
      </c>
      <c r="E66" s="1" t="s">
        <v>61</v>
      </c>
      <c r="F66" s="1">
        <v>30.0</v>
      </c>
      <c r="G66" s="1">
        <v>445762.0</v>
      </c>
      <c r="H66" s="1">
        <v>35275.0</v>
      </c>
      <c r="J66" s="1">
        <v>7499.0</v>
      </c>
      <c r="L66" s="14">
        <f t="shared" si="8"/>
        <v>27</v>
      </c>
      <c r="M66" s="1">
        <v>50.0</v>
      </c>
      <c r="N66" s="1">
        <v>42.0</v>
      </c>
      <c r="O66" s="1"/>
      <c r="P66" s="1">
        <v>1047.0</v>
      </c>
      <c r="Q66">
        <f t="shared" si="9"/>
        <v>225</v>
      </c>
      <c r="R66" s="1">
        <v>1272.0</v>
      </c>
      <c r="S66">
        <f t="shared" si="10"/>
        <v>825</v>
      </c>
      <c r="T66" s="1">
        <v>2097.0</v>
      </c>
      <c r="U66" s="1" t="s">
        <v>216</v>
      </c>
    </row>
    <row r="67">
      <c r="A67" s="1" t="s">
        <v>214</v>
      </c>
      <c r="B67" s="1">
        <v>5.0</v>
      </c>
      <c r="C67" s="1">
        <v>2.0</v>
      </c>
      <c r="D67" s="11">
        <v>35253.0</v>
      </c>
      <c r="E67" s="1" t="s">
        <v>61</v>
      </c>
      <c r="F67" s="1">
        <v>25.0</v>
      </c>
      <c r="G67" s="1">
        <v>351182.0</v>
      </c>
      <c r="H67" s="1">
        <v>19067.0</v>
      </c>
      <c r="J67" s="1">
        <v>7499.0</v>
      </c>
      <c r="L67" s="14">
        <f t="shared" si="8"/>
        <v>22.5</v>
      </c>
      <c r="M67" s="1">
        <v>25.0</v>
      </c>
      <c r="N67" s="1">
        <v>23.0</v>
      </c>
      <c r="O67" s="1"/>
      <c r="P67" s="1">
        <v>860.0</v>
      </c>
      <c r="Q67">
        <f t="shared" si="9"/>
        <v>42</v>
      </c>
      <c r="R67" s="1">
        <v>902.0</v>
      </c>
      <c r="S67">
        <f t="shared" si="10"/>
        <v>328</v>
      </c>
      <c r="T67" s="1">
        <v>1230.0</v>
      </c>
      <c r="U67" s="1" t="s">
        <v>217</v>
      </c>
    </row>
    <row r="68">
      <c r="A68" s="1" t="s">
        <v>214</v>
      </c>
      <c r="B68" s="1">
        <v>5.0</v>
      </c>
      <c r="C68" s="1">
        <v>3.0</v>
      </c>
      <c r="D68" s="11">
        <v>35253.0</v>
      </c>
      <c r="E68" s="1" t="s">
        <v>61</v>
      </c>
      <c r="F68" s="1">
        <v>23.0</v>
      </c>
      <c r="G68" s="1">
        <v>353243.0</v>
      </c>
      <c r="H68" s="1">
        <v>15376.0</v>
      </c>
      <c r="J68" s="1">
        <v>7499.0</v>
      </c>
      <c r="L68" s="14">
        <f t="shared" si="8"/>
        <v>20.7</v>
      </c>
      <c r="M68" s="1">
        <v>30.0</v>
      </c>
      <c r="N68" s="1">
        <v>28.0</v>
      </c>
      <c r="O68" s="1"/>
      <c r="P68" s="1">
        <v>690.0</v>
      </c>
      <c r="Q68">
        <f t="shared" si="9"/>
        <v>42</v>
      </c>
      <c r="R68" s="1">
        <v>732.0</v>
      </c>
      <c r="S68">
        <f t="shared" si="10"/>
        <v>312</v>
      </c>
      <c r="T68" s="1">
        <v>1044.0</v>
      </c>
      <c r="U68" s="1" t="s">
        <v>218</v>
      </c>
    </row>
    <row r="69">
      <c r="A69" s="1" t="s">
        <v>214</v>
      </c>
      <c r="B69" s="1">
        <v>5.0</v>
      </c>
      <c r="C69" s="1">
        <v>4.0</v>
      </c>
      <c r="D69" s="11">
        <v>35253.0</v>
      </c>
      <c r="E69" s="1" t="s">
        <v>61</v>
      </c>
      <c r="F69" s="1">
        <v>22.0</v>
      </c>
      <c r="G69" s="1">
        <v>304268.0</v>
      </c>
      <c r="H69" s="1">
        <v>15299.0</v>
      </c>
      <c r="J69" s="1">
        <v>7499.0</v>
      </c>
      <c r="L69" s="14">
        <f t="shared" ref="L69:L71" si="11">F69*0.8</f>
        <v>17.6</v>
      </c>
      <c r="M69" s="1">
        <v>33.0</v>
      </c>
      <c r="N69" s="1">
        <v>31.0</v>
      </c>
      <c r="O69" s="1"/>
      <c r="P69" s="1">
        <v>726.0</v>
      </c>
      <c r="Q69">
        <f t="shared" si="9"/>
        <v>43</v>
      </c>
      <c r="R69" s="1">
        <v>769.0</v>
      </c>
      <c r="S69">
        <f t="shared" si="10"/>
        <v>309</v>
      </c>
      <c r="T69" s="1">
        <v>1078.0</v>
      </c>
      <c r="U69" s="1" t="s">
        <v>219</v>
      </c>
    </row>
    <row r="70">
      <c r="A70" s="1" t="s">
        <v>214</v>
      </c>
      <c r="B70" s="1">
        <v>5.0</v>
      </c>
      <c r="C70" s="1">
        <v>5.0</v>
      </c>
      <c r="D70" s="11">
        <v>35253.0</v>
      </c>
      <c r="E70" s="1" t="s">
        <v>61</v>
      </c>
      <c r="F70" s="1">
        <v>21.0</v>
      </c>
      <c r="G70" s="1">
        <v>290933.0</v>
      </c>
      <c r="H70" s="1">
        <v>15248.0</v>
      </c>
      <c r="J70" s="1">
        <v>7499.0</v>
      </c>
      <c r="L70" s="14">
        <f t="shared" si="11"/>
        <v>16.8</v>
      </c>
      <c r="M70" s="1">
        <v>56.0</v>
      </c>
      <c r="N70" s="1">
        <v>52.0</v>
      </c>
      <c r="O70" s="1"/>
      <c r="P70" s="1">
        <v>646.0</v>
      </c>
      <c r="Q70">
        <f t="shared" si="9"/>
        <v>61</v>
      </c>
      <c r="R70" s="1">
        <v>707.0</v>
      </c>
      <c r="S70">
        <f t="shared" si="10"/>
        <v>514</v>
      </c>
      <c r="T70" s="1">
        <v>1221.0</v>
      </c>
      <c r="U70" s="1" t="s">
        <v>220</v>
      </c>
    </row>
    <row r="71">
      <c r="A71" s="1" t="s">
        <v>214</v>
      </c>
      <c r="B71" s="1">
        <v>5.0</v>
      </c>
      <c r="C71" s="1">
        <v>6.0</v>
      </c>
      <c r="D71" s="11">
        <v>91934.0</v>
      </c>
      <c r="E71" s="1" t="s">
        <v>61</v>
      </c>
      <c r="F71" s="1">
        <v>19.0</v>
      </c>
      <c r="G71" s="1">
        <v>268822.0</v>
      </c>
      <c r="H71" s="1">
        <v>15139.0</v>
      </c>
      <c r="J71" s="1">
        <v>7499.0</v>
      </c>
      <c r="L71" s="14">
        <f t="shared" si="11"/>
        <v>15.2</v>
      </c>
      <c r="M71" s="1">
        <v>75.0</v>
      </c>
      <c r="N71" s="1">
        <v>67.0</v>
      </c>
      <c r="O71" s="1"/>
      <c r="P71" s="1">
        <v>746.0</v>
      </c>
      <c r="Q71">
        <f t="shared" si="9"/>
        <v>65</v>
      </c>
      <c r="R71" s="1">
        <v>811.0</v>
      </c>
      <c r="S71">
        <f t="shared" si="10"/>
        <v>526</v>
      </c>
      <c r="T71" s="1">
        <v>1337.0</v>
      </c>
      <c r="U71" s="1" t="s">
        <v>221</v>
      </c>
    </row>
    <row r="72">
      <c r="A72" s="1" t="s">
        <v>214</v>
      </c>
      <c r="B72" s="1">
        <v>10.0</v>
      </c>
      <c r="C72" s="1">
        <v>0.0</v>
      </c>
      <c r="D72" s="11">
        <v>67013.0</v>
      </c>
      <c r="E72" s="1" t="s">
        <v>61</v>
      </c>
      <c r="F72" s="1">
        <v>31.0</v>
      </c>
      <c r="G72" s="1">
        <v>941709.0</v>
      </c>
      <c r="H72" s="1">
        <v>41484.0</v>
      </c>
      <c r="J72" s="1">
        <v>12664.0</v>
      </c>
      <c r="L72" s="14">
        <f t="shared" ref="L72:L85" si="12">F72*0.9</f>
        <v>27.9</v>
      </c>
      <c r="M72" s="15">
        <v>57.0</v>
      </c>
      <c r="N72" s="1">
        <v>52.0</v>
      </c>
      <c r="O72" s="1"/>
      <c r="P72" s="1">
        <v>628.0</v>
      </c>
      <c r="Q72">
        <f t="shared" si="9"/>
        <v>134</v>
      </c>
      <c r="R72" s="1">
        <v>762.0</v>
      </c>
      <c r="S72">
        <f t="shared" si="10"/>
        <v>1020</v>
      </c>
      <c r="T72" s="1">
        <v>1782.0</v>
      </c>
      <c r="U72" s="1" t="s">
        <v>222</v>
      </c>
    </row>
    <row r="73">
      <c r="A73" s="1" t="s">
        <v>214</v>
      </c>
      <c r="B73" s="1">
        <v>10.0</v>
      </c>
      <c r="C73" s="1">
        <v>1.0</v>
      </c>
      <c r="D73" s="11">
        <v>67013.0</v>
      </c>
      <c r="E73" s="1" t="s">
        <v>61</v>
      </c>
      <c r="F73" s="1">
        <v>30.0</v>
      </c>
      <c r="G73" s="1">
        <v>877475.0</v>
      </c>
      <c r="H73" s="1">
        <v>42791.0</v>
      </c>
      <c r="J73" s="1">
        <v>12664.0</v>
      </c>
      <c r="L73" s="14">
        <f t="shared" si="12"/>
        <v>27</v>
      </c>
      <c r="M73" s="15">
        <v>58.0</v>
      </c>
      <c r="N73" s="1">
        <v>53.0</v>
      </c>
      <c r="O73" s="1"/>
      <c r="P73" s="1">
        <v>630.0</v>
      </c>
      <c r="Q73">
        <f t="shared" si="9"/>
        <v>122</v>
      </c>
      <c r="R73" s="1">
        <v>752.0</v>
      </c>
      <c r="S73">
        <f t="shared" si="10"/>
        <v>882</v>
      </c>
      <c r="T73" s="1">
        <v>1634.0</v>
      </c>
      <c r="U73" s="1" t="s">
        <v>223</v>
      </c>
    </row>
    <row r="74">
      <c r="A74" s="1" t="s">
        <v>214</v>
      </c>
      <c r="B74" s="1">
        <v>10.0</v>
      </c>
      <c r="C74" s="1">
        <v>2.0</v>
      </c>
      <c r="D74" s="11">
        <v>67013.0</v>
      </c>
      <c r="E74" s="1" t="s">
        <v>61</v>
      </c>
      <c r="F74" s="1">
        <v>25.0</v>
      </c>
      <c r="G74" s="1">
        <v>693394.0</v>
      </c>
      <c r="H74" s="1">
        <v>21594.0</v>
      </c>
      <c r="J74" s="1">
        <v>12664.0</v>
      </c>
      <c r="L74" s="14">
        <f t="shared" si="12"/>
        <v>22.5</v>
      </c>
      <c r="M74" s="15">
        <v>31.0</v>
      </c>
      <c r="N74" s="1">
        <v>30.0</v>
      </c>
      <c r="O74" s="1"/>
      <c r="P74" s="1">
        <v>587.0</v>
      </c>
      <c r="Q74">
        <f t="shared" si="9"/>
        <v>57</v>
      </c>
      <c r="R74" s="1">
        <v>644.0</v>
      </c>
      <c r="S74">
        <f t="shared" si="10"/>
        <v>401</v>
      </c>
      <c r="T74" s="1">
        <v>1045.0</v>
      </c>
      <c r="U74" s="1" t="s">
        <v>224</v>
      </c>
    </row>
    <row r="75">
      <c r="A75" s="1" t="s">
        <v>214</v>
      </c>
      <c r="B75" s="1">
        <v>10.0</v>
      </c>
      <c r="C75" s="1">
        <v>3.0</v>
      </c>
      <c r="D75" s="11">
        <v>67013.0</v>
      </c>
      <c r="E75" s="1" t="s">
        <v>61</v>
      </c>
      <c r="F75" s="1">
        <v>23.0</v>
      </c>
      <c r="G75" s="1">
        <v>630624.0</v>
      </c>
      <c r="H75" s="1">
        <v>15811.0</v>
      </c>
      <c r="J75" s="1">
        <v>12664.0</v>
      </c>
      <c r="L75" s="14">
        <f t="shared" si="12"/>
        <v>20.7</v>
      </c>
      <c r="M75" s="1">
        <v>40.0</v>
      </c>
      <c r="N75" s="1">
        <v>39.0</v>
      </c>
      <c r="O75" s="1"/>
      <c r="P75" s="1">
        <v>674.0</v>
      </c>
      <c r="Q75">
        <f t="shared" si="9"/>
        <v>54</v>
      </c>
      <c r="R75" s="1">
        <v>728.0</v>
      </c>
      <c r="S75">
        <f t="shared" si="10"/>
        <v>424</v>
      </c>
      <c r="T75" s="1">
        <v>1152.0</v>
      </c>
      <c r="U75" s="1" t="s">
        <v>225</v>
      </c>
    </row>
    <row r="76">
      <c r="A76" s="1" t="s">
        <v>214</v>
      </c>
      <c r="B76" s="1">
        <v>10.0</v>
      </c>
      <c r="C76" s="1">
        <v>4.0</v>
      </c>
      <c r="D76" s="11">
        <v>67013.0</v>
      </c>
      <c r="E76" s="1" t="s">
        <v>61</v>
      </c>
      <c r="F76" s="1">
        <v>22.0</v>
      </c>
      <c r="G76" s="1">
        <v>598366.0</v>
      </c>
      <c r="H76" s="1">
        <v>13750.0</v>
      </c>
      <c r="J76" s="1">
        <v>12664.0</v>
      </c>
      <c r="L76" s="14">
        <f t="shared" si="12"/>
        <v>19.8</v>
      </c>
      <c r="M76" s="1">
        <v>44.0</v>
      </c>
      <c r="N76" s="1">
        <v>43.0</v>
      </c>
      <c r="O76" s="1"/>
      <c r="P76" s="1">
        <v>645.0</v>
      </c>
      <c r="Q76">
        <f t="shared" si="9"/>
        <v>332</v>
      </c>
      <c r="R76" s="1">
        <v>977.0</v>
      </c>
      <c r="S76">
        <f t="shared" si="10"/>
        <v>419</v>
      </c>
      <c r="T76" s="1">
        <v>1396.0</v>
      </c>
      <c r="U76" s="1" t="s">
        <v>226</v>
      </c>
    </row>
    <row r="77">
      <c r="A77" s="1" t="s">
        <v>214</v>
      </c>
      <c r="B77" s="1">
        <v>10.0</v>
      </c>
      <c r="C77" s="1">
        <v>5.0</v>
      </c>
      <c r="D77" s="11">
        <v>67013.0</v>
      </c>
      <c r="E77" s="1" t="s">
        <v>61</v>
      </c>
      <c r="F77" s="1">
        <v>21.0</v>
      </c>
      <c r="G77" s="1">
        <v>575897.0</v>
      </c>
      <c r="H77" s="1">
        <v>12869.0</v>
      </c>
      <c r="J77" s="1">
        <v>12664.0</v>
      </c>
      <c r="L77" s="14">
        <f t="shared" si="12"/>
        <v>18.9</v>
      </c>
      <c r="M77" s="1">
        <v>75.0</v>
      </c>
      <c r="N77" s="1">
        <v>72.0</v>
      </c>
      <c r="O77" s="1"/>
      <c r="P77" s="1">
        <v>503.0</v>
      </c>
      <c r="Q77">
        <f t="shared" si="9"/>
        <v>105</v>
      </c>
      <c r="R77" s="1">
        <v>608.0</v>
      </c>
      <c r="S77">
        <f t="shared" si="10"/>
        <v>645</v>
      </c>
      <c r="T77" s="1">
        <v>1253.0</v>
      </c>
      <c r="U77" s="1" t="s">
        <v>227</v>
      </c>
    </row>
    <row r="78">
      <c r="A78" s="1" t="s">
        <v>214</v>
      </c>
      <c r="B78" s="1">
        <v>10.0</v>
      </c>
      <c r="C78" s="1">
        <v>6.0</v>
      </c>
      <c r="D78" s="11">
        <v>35253.0</v>
      </c>
      <c r="E78" s="1" t="s">
        <v>61</v>
      </c>
      <c r="F78" s="1">
        <v>19.0</v>
      </c>
      <c r="G78" s="1">
        <v>538889.0</v>
      </c>
      <c r="H78" s="1">
        <v>9810.0</v>
      </c>
      <c r="J78" s="1">
        <v>12664.0</v>
      </c>
      <c r="L78" s="14">
        <f t="shared" si="12"/>
        <v>17.1</v>
      </c>
      <c r="M78" s="1">
        <v>98.0</v>
      </c>
      <c r="N78" s="1">
        <v>92.0</v>
      </c>
      <c r="O78" s="1"/>
      <c r="P78" s="1">
        <v>451.0</v>
      </c>
      <c r="Q78">
        <f t="shared" si="9"/>
        <v>127</v>
      </c>
      <c r="R78" s="1">
        <v>578.0</v>
      </c>
      <c r="S78">
        <f t="shared" si="10"/>
        <v>669</v>
      </c>
      <c r="T78" s="1">
        <v>1247.0</v>
      </c>
      <c r="U78" s="1" t="s">
        <v>228</v>
      </c>
    </row>
    <row r="79">
      <c r="A79" s="1" t="s">
        <v>214</v>
      </c>
      <c r="B79" s="1">
        <v>20.0</v>
      </c>
      <c r="C79" s="1">
        <v>0.0</v>
      </c>
      <c r="D79" s="11">
        <v>78291.0</v>
      </c>
      <c r="E79" s="1" t="s">
        <v>61</v>
      </c>
      <c r="F79" s="1">
        <v>31.0</v>
      </c>
      <c r="G79" s="1">
        <v>1638198.0</v>
      </c>
      <c r="H79" s="1">
        <v>42923.0</v>
      </c>
      <c r="J79" s="1">
        <v>18208.0</v>
      </c>
      <c r="L79" s="14">
        <f t="shared" si="12"/>
        <v>27.9</v>
      </c>
      <c r="M79" s="15">
        <v>67.0</v>
      </c>
      <c r="N79" s="1">
        <v>65.0</v>
      </c>
      <c r="O79" s="1"/>
      <c r="P79" s="1">
        <v>7827.0</v>
      </c>
      <c r="Q79">
        <f t="shared" si="9"/>
        <v>337</v>
      </c>
      <c r="R79" s="1">
        <v>8164.0</v>
      </c>
      <c r="S79">
        <f t="shared" si="10"/>
        <v>5882</v>
      </c>
      <c r="T79" s="1">
        <v>14046.0</v>
      </c>
      <c r="U79" s="1" t="s">
        <v>229</v>
      </c>
    </row>
    <row r="80">
      <c r="A80" s="1" t="s">
        <v>214</v>
      </c>
      <c r="B80" s="1">
        <v>20.0</v>
      </c>
      <c r="C80" s="1">
        <v>1.0</v>
      </c>
      <c r="D80" s="11">
        <v>78291.0</v>
      </c>
      <c r="E80" s="1" t="s">
        <v>61</v>
      </c>
      <c r="F80" s="1">
        <v>30.0</v>
      </c>
      <c r="G80" s="1">
        <v>1551501.0</v>
      </c>
      <c r="H80" s="1">
        <v>36447.0</v>
      </c>
      <c r="J80" s="1">
        <v>18208.0</v>
      </c>
      <c r="L80" s="14">
        <f t="shared" si="12"/>
        <v>27</v>
      </c>
      <c r="M80" s="15">
        <v>68.0</v>
      </c>
      <c r="N80" s="1">
        <v>66.0</v>
      </c>
      <c r="O80" s="1"/>
      <c r="P80" s="1">
        <v>7577.0</v>
      </c>
      <c r="Q80">
        <f t="shared" si="9"/>
        <v>1094</v>
      </c>
      <c r="R80" s="1">
        <v>8671.0</v>
      </c>
      <c r="S80">
        <f t="shared" si="10"/>
        <v>5549</v>
      </c>
      <c r="T80" s="1">
        <v>14220.0</v>
      </c>
      <c r="U80" s="1" t="s">
        <v>230</v>
      </c>
    </row>
    <row r="81">
      <c r="A81" s="1" t="s">
        <v>214</v>
      </c>
      <c r="B81" s="1">
        <v>20.0</v>
      </c>
      <c r="C81" s="1">
        <v>2.0</v>
      </c>
      <c r="D81" s="11">
        <v>78291.0</v>
      </c>
      <c r="E81" s="1" t="s">
        <v>61</v>
      </c>
      <c r="F81" s="1">
        <v>25.0</v>
      </c>
      <c r="G81" s="1">
        <v>1215196.0</v>
      </c>
      <c r="H81" s="1">
        <v>21359.0</v>
      </c>
      <c r="J81" s="1">
        <v>18208.0</v>
      </c>
      <c r="L81" s="14">
        <f t="shared" si="12"/>
        <v>22.5</v>
      </c>
      <c r="M81" s="15">
        <v>33.0</v>
      </c>
      <c r="N81" s="1">
        <v>32.0</v>
      </c>
      <c r="O81" s="1"/>
      <c r="P81" s="1">
        <v>8089.0</v>
      </c>
      <c r="Q81">
        <f t="shared" si="9"/>
        <v>161</v>
      </c>
      <c r="R81" s="1">
        <v>8250.0</v>
      </c>
      <c r="S81">
        <f t="shared" si="10"/>
        <v>2029</v>
      </c>
      <c r="T81" s="1">
        <v>10279.0</v>
      </c>
      <c r="U81" s="1" t="s">
        <v>231</v>
      </c>
    </row>
    <row r="82">
      <c r="A82" s="1" t="s">
        <v>214</v>
      </c>
      <c r="B82" s="1">
        <v>20.0</v>
      </c>
      <c r="C82" s="1">
        <v>3.0</v>
      </c>
      <c r="D82" s="11">
        <v>78291.0</v>
      </c>
      <c r="E82" s="1" t="s">
        <v>61</v>
      </c>
      <c r="F82" s="1">
        <v>23.0</v>
      </c>
      <c r="G82" s="1">
        <v>1100533.0</v>
      </c>
      <c r="H82" s="1">
        <v>15974.0</v>
      </c>
      <c r="J82" s="1">
        <v>18208.0</v>
      </c>
      <c r="L82" s="14">
        <f t="shared" si="12"/>
        <v>20.7</v>
      </c>
      <c r="M82" s="15">
        <v>44.0</v>
      </c>
      <c r="N82" s="1">
        <v>43.0</v>
      </c>
      <c r="O82" s="1"/>
      <c r="P82" s="1">
        <v>7273.0</v>
      </c>
      <c r="Q82">
        <f t="shared" si="9"/>
        <v>476</v>
      </c>
      <c r="R82" s="1">
        <v>7749.0</v>
      </c>
      <c r="S82">
        <f t="shared" si="10"/>
        <v>2137</v>
      </c>
      <c r="T82" s="1">
        <v>9886.0</v>
      </c>
      <c r="U82" s="1" t="s">
        <v>232</v>
      </c>
    </row>
    <row r="83">
      <c r="A83" s="1" t="s">
        <v>214</v>
      </c>
      <c r="B83" s="1">
        <v>20.0</v>
      </c>
      <c r="C83" s="1">
        <v>4.0</v>
      </c>
      <c r="D83" s="11">
        <v>78291.0</v>
      </c>
      <c r="E83" s="1" t="s">
        <v>61</v>
      </c>
      <c r="F83" s="1">
        <v>22.0</v>
      </c>
      <c r="G83" s="1">
        <v>1035342.0</v>
      </c>
      <c r="H83" s="1">
        <v>13722.0</v>
      </c>
      <c r="J83" s="1">
        <v>18208.0</v>
      </c>
      <c r="L83" s="14">
        <f t="shared" si="12"/>
        <v>19.8</v>
      </c>
      <c r="M83" s="15">
        <v>48.0</v>
      </c>
      <c r="N83" s="1">
        <v>47.0</v>
      </c>
      <c r="O83" s="1"/>
      <c r="P83" s="1">
        <v>6983.0</v>
      </c>
      <c r="Q83">
        <f t="shared" si="9"/>
        <v>230</v>
      </c>
      <c r="R83" s="1">
        <v>7213.0</v>
      </c>
      <c r="S83">
        <f t="shared" si="10"/>
        <v>2059</v>
      </c>
      <c r="T83" s="1">
        <v>9272.0</v>
      </c>
      <c r="U83" s="1" t="s">
        <v>233</v>
      </c>
    </row>
    <row r="84">
      <c r="A84" s="1" t="s">
        <v>214</v>
      </c>
      <c r="B84" s="1">
        <v>20.0</v>
      </c>
      <c r="C84" s="1">
        <v>5.0</v>
      </c>
      <c r="D84" s="11">
        <v>78291.0</v>
      </c>
      <c r="E84" s="1" t="s">
        <v>61</v>
      </c>
      <c r="F84" s="1">
        <v>21.0</v>
      </c>
      <c r="G84" s="1">
        <v>1011155.0</v>
      </c>
      <c r="H84" s="1">
        <v>12814.0</v>
      </c>
      <c r="J84" s="1">
        <v>18208.0</v>
      </c>
      <c r="L84" s="14">
        <f t="shared" si="12"/>
        <v>18.9</v>
      </c>
      <c r="M84" s="15">
        <v>88.0</v>
      </c>
      <c r="N84" s="1">
        <v>86.0</v>
      </c>
      <c r="O84" s="1"/>
      <c r="P84" s="1">
        <v>7537.0</v>
      </c>
      <c r="Q84">
        <f t="shared" si="9"/>
        <v>276</v>
      </c>
      <c r="R84" s="1">
        <v>7813.0</v>
      </c>
      <c r="S84">
        <f t="shared" si="10"/>
        <v>2896</v>
      </c>
      <c r="T84" s="1">
        <v>10709.0</v>
      </c>
      <c r="U84" s="1" t="s">
        <v>234</v>
      </c>
    </row>
    <row r="85">
      <c r="A85" s="1" t="s">
        <v>214</v>
      </c>
      <c r="B85" s="1">
        <v>20.0</v>
      </c>
      <c r="C85" s="1">
        <v>6.0</v>
      </c>
      <c r="D85" s="11">
        <v>67013.0</v>
      </c>
      <c r="E85" s="1" t="s">
        <v>61</v>
      </c>
      <c r="F85" s="1">
        <v>19.0</v>
      </c>
      <c r="G85" s="1">
        <v>944800.0</v>
      </c>
      <c r="H85" s="1">
        <v>10683.0</v>
      </c>
      <c r="J85" s="1">
        <v>18208.0</v>
      </c>
      <c r="L85" s="14">
        <f t="shared" si="12"/>
        <v>17.1</v>
      </c>
      <c r="M85" s="15">
        <v>114.0</v>
      </c>
      <c r="N85" s="1">
        <v>109.0</v>
      </c>
      <c r="O85" s="1"/>
      <c r="P85" s="1">
        <v>6625.0</v>
      </c>
      <c r="Q85">
        <f t="shared" si="9"/>
        <v>489</v>
      </c>
      <c r="R85" s="1">
        <v>7114.0</v>
      </c>
      <c r="S85">
        <f t="shared" si="10"/>
        <v>2506</v>
      </c>
      <c r="T85" s="1">
        <v>9620.0</v>
      </c>
      <c r="U85" s="1" t="s">
        <v>235</v>
      </c>
    </row>
    <row r="86">
      <c r="A86" s="1" t="s">
        <v>236</v>
      </c>
      <c r="B86" s="1">
        <v>5.0</v>
      </c>
      <c r="C86" s="1">
        <v>0.0</v>
      </c>
      <c r="D86" s="11">
        <v>13245.0</v>
      </c>
      <c r="E86" s="1" t="s">
        <v>63</v>
      </c>
      <c r="F86" s="1">
        <v>26.0</v>
      </c>
      <c r="G86" s="1">
        <v>10441.0</v>
      </c>
      <c r="H86" s="1">
        <v>859.0</v>
      </c>
      <c r="J86" s="1">
        <v>430.0</v>
      </c>
      <c r="K86" s="1">
        <v>232600.0</v>
      </c>
      <c r="L86" s="1">
        <v>21.0</v>
      </c>
      <c r="M86" s="1">
        <v>732.0</v>
      </c>
      <c r="N86" s="1">
        <v>2.0</v>
      </c>
      <c r="O86" s="1"/>
      <c r="P86" s="1">
        <v>282.0</v>
      </c>
      <c r="Q86">
        <f t="shared" si="9"/>
        <v>1791</v>
      </c>
      <c r="R86" s="1">
        <v>2073.0</v>
      </c>
      <c r="S86">
        <f t="shared" si="10"/>
        <v>16254</v>
      </c>
      <c r="T86" s="1">
        <v>18327.0</v>
      </c>
      <c r="U86" s="1" t="s">
        <v>237</v>
      </c>
    </row>
    <row r="87">
      <c r="A87" s="1" t="s">
        <v>236</v>
      </c>
      <c r="B87" s="1">
        <v>5.0</v>
      </c>
      <c r="C87" s="1">
        <v>1.0</v>
      </c>
      <c r="D87" s="11">
        <v>13245.0</v>
      </c>
      <c r="E87" s="1" t="s">
        <v>63</v>
      </c>
      <c r="F87" s="1">
        <v>25.0</v>
      </c>
      <c r="G87" s="1">
        <v>8674.0</v>
      </c>
      <c r="H87" s="1">
        <v>830.0</v>
      </c>
      <c r="J87" s="1">
        <v>430.0</v>
      </c>
      <c r="K87" s="1">
        <v>227848.0</v>
      </c>
      <c r="L87" s="1">
        <v>20.0</v>
      </c>
      <c r="M87" s="1">
        <v>770.0</v>
      </c>
      <c r="N87" s="1">
        <v>2.0</v>
      </c>
      <c r="O87" s="1"/>
      <c r="P87" s="1">
        <v>275.0</v>
      </c>
      <c r="Q87">
        <f t="shared" si="9"/>
        <v>1882</v>
      </c>
      <c r="R87" s="1">
        <v>2157.0</v>
      </c>
      <c r="S87">
        <f t="shared" si="10"/>
        <v>18794</v>
      </c>
      <c r="T87" s="1">
        <v>20951.0</v>
      </c>
      <c r="U87" s="1" t="s">
        <v>238</v>
      </c>
    </row>
    <row r="88">
      <c r="A88" s="1" t="s">
        <v>236</v>
      </c>
      <c r="B88" s="1">
        <v>5.0</v>
      </c>
      <c r="C88" s="1">
        <v>2.0</v>
      </c>
      <c r="D88" s="11">
        <v>13245.0</v>
      </c>
      <c r="E88" s="1" t="s">
        <v>63</v>
      </c>
      <c r="F88" s="1">
        <v>21.0</v>
      </c>
      <c r="G88" s="1">
        <v>7944.0</v>
      </c>
      <c r="H88" s="1">
        <v>629.0</v>
      </c>
      <c r="J88" s="1">
        <v>430.0</v>
      </c>
      <c r="K88" s="1">
        <v>204592.0</v>
      </c>
      <c r="L88" s="1">
        <v>17.0</v>
      </c>
      <c r="M88" s="1">
        <v>715.0</v>
      </c>
      <c r="N88" s="1">
        <v>3.0</v>
      </c>
      <c r="O88" s="1"/>
      <c r="P88" s="1">
        <v>258.0</v>
      </c>
      <c r="Q88">
        <f t="shared" si="9"/>
        <v>1303</v>
      </c>
      <c r="R88" s="1">
        <v>1561.0</v>
      </c>
      <c r="S88">
        <f t="shared" si="10"/>
        <v>12034</v>
      </c>
      <c r="T88" s="1">
        <v>13595.0</v>
      </c>
      <c r="U88" s="1" t="s">
        <v>239</v>
      </c>
    </row>
    <row r="89">
      <c r="A89" s="1" t="s">
        <v>236</v>
      </c>
      <c r="B89" s="1">
        <v>5.0</v>
      </c>
      <c r="C89" s="1">
        <v>3.0</v>
      </c>
      <c r="D89" s="11">
        <v>13245.0</v>
      </c>
      <c r="E89" s="1" t="s">
        <v>63</v>
      </c>
      <c r="F89" s="1">
        <v>20.0</v>
      </c>
      <c r="G89" s="1">
        <v>8298.0</v>
      </c>
      <c r="H89" s="1">
        <v>583.0</v>
      </c>
      <c r="J89" s="1">
        <v>430.0</v>
      </c>
      <c r="K89" s="1">
        <v>199021.0</v>
      </c>
      <c r="L89" s="1">
        <v>16.0</v>
      </c>
      <c r="M89" s="1">
        <v>791.0</v>
      </c>
      <c r="N89" s="1">
        <v>3.0</v>
      </c>
      <c r="O89" s="1"/>
      <c r="P89" s="1">
        <v>244.0</v>
      </c>
      <c r="Q89">
        <f t="shared" si="9"/>
        <v>1310</v>
      </c>
      <c r="R89" s="1">
        <v>1554.0</v>
      </c>
      <c r="S89">
        <f t="shared" si="10"/>
        <v>13593</v>
      </c>
      <c r="T89" s="1">
        <v>15147.0</v>
      </c>
      <c r="U89" s="1" t="s">
        <v>240</v>
      </c>
    </row>
    <row r="90">
      <c r="A90" s="1" t="s">
        <v>236</v>
      </c>
      <c r="B90" s="1">
        <v>5.0</v>
      </c>
      <c r="C90" s="1">
        <v>4.0</v>
      </c>
      <c r="D90" s="11">
        <v>13245.0</v>
      </c>
      <c r="E90" s="1" t="s">
        <v>63</v>
      </c>
      <c r="F90" s="1">
        <v>8.0</v>
      </c>
      <c r="G90" s="1">
        <v>3215.0</v>
      </c>
      <c r="H90" s="1">
        <v>90.0</v>
      </c>
      <c r="J90" s="1">
        <v>430.0</v>
      </c>
      <c r="K90" s="1">
        <v>61189.0</v>
      </c>
      <c r="L90" s="1">
        <v>6.0</v>
      </c>
      <c r="M90" s="1">
        <v>527.0</v>
      </c>
      <c r="N90" s="1">
        <v>3.0</v>
      </c>
      <c r="O90" s="1"/>
      <c r="P90" s="1">
        <v>88.0</v>
      </c>
      <c r="Q90">
        <f t="shared" si="9"/>
        <v>272</v>
      </c>
      <c r="R90" s="1">
        <v>360.0</v>
      </c>
      <c r="S90">
        <f t="shared" si="10"/>
        <v>1431</v>
      </c>
      <c r="T90" s="1">
        <v>1791.0</v>
      </c>
      <c r="U90" s="1" t="s">
        <v>241</v>
      </c>
    </row>
    <row r="91">
      <c r="A91" s="1" t="s">
        <v>236</v>
      </c>
      <c r="B91" s="1">
        <v>5.0</v>
      </c>
      <c r="C91" s="1">
        <v>5.0</v>
      </c>
      <c r="D91" s="11">
        <v>13245.0</v>
      </c>
      <c r="E91" s="1" t="s">
        <v>63</v>
      </c>
      <c r="F91" s="1">
        <v>7.0</v>
      </c>
      <c r="G91" s="1">
        <v>3070.0</v>
      </c>
      <c r="H91" s="1">
        <v>82.0</v>
      </c>
      <c r="J91" s="1">
        <v>430.0</v>
      </c>
      <c r="K91" s="1">
        <v>56102.0</v>
      </c>
      <c r="L91" s="1">
        <v>5.0</v>
      </c>
      <c r="M91" s="1">
        <v>670.0</v>
      </c>
      <c r="N91" s="1">
        <v>3.0</v>
      </c>
      <c r="O91" s="1"/>
      <c r="P91" s="1">
        <v>90.0</v>
      </c>
      <c r="Q91">
        <f t="shared" si="9"/>
        <v>306</v>
      </c>
      <c r="R91" s="1">
        <v>396.0</v>
      </c>
      <c r="S91">
        <f t="shared" si="10"/>
        <v>1412</v>
      </c>
      <c r="T91" s="1">
        <v>1808.0</v>
      </c>
      <c r="U91" s="1" t="s">
        <v>242</v>
      </c>
    </row>
    <row r="92">
      <c r="A92" s="1" t="s">
        <v>236</v>
      </c>
      <c r="B92" s="1">
        <v>5.0</v>
      </c>
      <c r="C92" s="1">
        <v>6.0</v>
      </c>
      <c r="D92" s="11">
        <v>13245.0</v>
      </c>
      <c r="E92" s="1" t="s">
        <v>63</v>
      </c>
      <c r="F92" s="1">
        <v>5.0</v>
      </c>
      <c r="G92" s="1">
        <v>2446.0</v>
      </c>
      <c r="H92" s="1">
        <v>57.0</v>
      </c>
      <c r="J92" s="1">
        <v>430.0</v>
      </c>
      <c r="K92" s="1">
        <v>38358.0</v>
      </c>
      <c r="L92" s="1">
        <v>4.0</v>
      </c>
      <c r="M92" s="1">
        <v>3.0</v>
      </c>
      <c r="N92" s="1">
        <v>3.0</v>
      </c>
      <c r="O92" s="1"/>
      <c r="P92" s="1">
        <v>69.0</v>
      </c>
      <c r="Q92">
        <f t="shared" si="9"/>
        <v>7</v>
      </c>
      <c r="R92" s="1">
        <v>76.0</v>
      </c>
      <c r="S92">
        <f t="shared" si="10"/>
        <v>9</v>
      </c>
      <c r="T92" s="1">
        <v>85.0</v>
      </c>
      <c r="U92" s="1" t="s">
        <v>243</v>
      </c>
    </row>
    <row r="93">
      <c r="A93" s="1" t="s">
        <v>236</v>
      </c>
      <c r="B93" s="1">
        <v>5.0</v>
      </c>
      <c r="C93" s="1">
        <v>0.0</v>
      </c>
      <c r="D93" s="11">
        <v>932.0</v>
      </c>
      <c r="E93" s="1" t="s">
        <v>61</v>
      </c>
      <c r="F93" s="1">
        <v>26.0</v>
      </c>
      <c r="G93" s="1">
        <v>214175.0</v>
      </c>
      <c r="H93" s="1">
        <v>900.0</v>
      </c>
      <c r="J93" s="1">
        <v>6292.0</v>
      </c>
      <c r="K93" s="1">
        <v>238462.0</v>
      </c>
      <c r="L93" s="1">
        <v>21.0</v>
      </c>
      <c r="M93" s="1">
        <v>767.0</v>
      </c>
      <c r="N93" s="1">
        <v>313.0</v>
      </c>
      <c r="O93" s="1"/>
      <c r="P93" s="1">
        <v>294.0</v>
      </c>
      <c r="Q93">
        <f t="shared" si="9"/>
        <v>2148</v>
      </c>
      <c r="R93" s="1">
        <v>2442.0</v>
      </c>
      <c r="S93">
        <f t="shared" si="10"/>
        <v>17987</v>
      </c>
      <c r="T93" s="1">
        <v>20429.0</v>
      </c>
      <c r="U93" s="1" t="s">
        <v>244</v>
      </c>
    </row>
    <row r="94">
      <c r="A94" s="1" t="s">
        <v>236</v>
      </c>
      <c r="B94" s="1">
        <v>5.0</v>
      </c>
      <c r="C94" s="1">
        <v>1.0</v>
      </c>
      <c r="D94" s="11">
        <v>932.0</v>
      </c>
      <c r="E94" s="1" t="s">
        <v>61</v>
      </c>
      <c r="F94" s="1">
        <v>25.0</v>
      </c>
      <c r="G94" s="1">
        <v>208142.0</v>
      </c>
      <c r="H94" s="1">
        <v>848.0</v>
      </c>
      <c r="J94" s="1">
        <v>6292.0</v>
      </c>
      <c r="K94" s="1">
        <v>233710.0</v>
      </c>
      <c r="L94" s="1">
        <v>20.0</v>
      </c>
      <c r="M94" s="1">
        <v>808.0</v>
      </c>
      <c r="N94" s="1">
        <v>321.0</v>
      </c>
      <c r="O94" s="1"/>
      <c r="P94" s="1">
        <v>274.0</v>
      </c>
      <c r="Q94">
        <f t="shared" si="9"/>
        <v>1954</v>
      </c>
      <c r="R94" s="1">
        <v>2228.0</v>
      </c>
      <c r="S94">
        <f t="shared" si="10"/>
        <v>20674</v>
      </c>
      <c r="T94" s="1">
        <v>22902.0</v>
      </c>
      <c r="U94" s="1" t="s">
        <v>245</v>
      </c>
    </row>
    <row r="95">
      <c r="A95" s="1" t="s">
        <v>236</v>
      </c>
      <c r="B95" s="1">
        <v>5.0</v>
      </c>
      <c r="C95" s="1">
        <v>2.0</v>
      </c>
      <c r="D95" s="11">
        <v>932.0</v>
      </c>
      <c r="E95" s="1" t="s">
        <v>61</v>
      </c>
      <c r="F95" s="1">
        <v>21.0</v>
      </c>
      <c r="G95" s="1">
        <v>184588.0</v>
      </c>
      <c r="H95" s="1">
        <v>645.0</v>
      </c>
      <c r="J95" s="1">
        <v>6292.0</v>
      </c>
      <c r="K95" s="1">
        <v>210454.0</v>
      </c>
      <c r="L95" s="1">
        <v>17.0</v>
      </c>
      <c r="M95" s="1">
        <v>773.0</v>
      </c>
      <c r="N95" s="1">
        <v>303.0</v>
      </c>
      <c r="O95" s="1"/>
      <c r="P95" s="1">
        <v>247.0</v>
      </c>
      <c r="Q95">
        <f t="shared" si="9"/>
        <v>1409</v>
      </c>
      <c r="R95" s="1">
        <v>1656.0</v>
      </c>
      <c r="S95">
        <f t="shared" si="10"/>
        <v>13408</v>
      </c>
      <c r="T95" s="1">
        <v>15064.0</v>
      </c>
      <c r="U95" s="1" t="s">
        <v>246</v>
      </c>
    </row>
    <row r="96">
      <c r="A96" s="1" t="s">
        <v>236</v>
      </c>
      <c r="B96" s="1">
        <v>5.0</v>
      </c>
      <c r="C96" s="1">
        <v>3.0</v>
      </c>
      <c r="D96" s="11">
        <v>932.0</v>
      </c>
      <c r="E96" s="1" t="s">
        <v>61</v>
      </c>
      <c r="F96" s="1">
        <v>20.0</v>
      </c>
      <c r="G96" s="1">
        <v>178633.0</v>
      </c>
      <c r="H96" s="1">
        <v>596.0</v>
      </c>
      <c r="J96" s="1">
        <v>6292.0</v>
      </c>
      <c r="K96" s="1">
        <v>204883.0</v>
      </c>
      <c r="L96" s="1">
        <v>16.0</v>
      </c>
      <c r="M96" s="1">
        <v>848.0</v>
      </c>
      <c r="N96" s="1">
        <v>317.0</v>
      </c>
      <c r="O96" s="1"/>
      <c r="P96" s="1">
        <v>239.0</v>
      </c>
      <c r="Q96">
        <f t="shared" si="9"/>
        <v>1403</v>
      </c>
      <c r="R96" s="1">
        <v>1642.0</v>
      </c>
      <c r="S96">
        <f t="shared" si="10"/>
        <v>11730</v>
      </c>
      <c r="T96" s="1">
        <v>13372.0</v>
      </c>
      <c r="U96" s="1" t="s">
        <v>247</v>
      </c>
    </row>
    <row r="97">
      <c r="A97" s="1" t="s">
        <v>236</v>
      </c>
      <c r="B97" s="1">
        <v>5.0</v>
      </c>
      <c r="C97" s="1">
        <v>4.0</v>
      </c>
      <c r="D97" s="11">
        <v>932.0</v>
      </c>
      <c r="E97" s="1" t="s">
        <v>61</v>
      </c>
      <c r="F97" s="1">
        <v>8.0</v>
      </c>
      <c r="G97" s="1">
        <v>67347.0</v>
      </c>
      <c r="H97" s="1">
        <v>95.0</v>
      </c>
      <c r="J97" s="1">
        <v>6292.0</v>
      </c>
      <c r="K97" s="1">
        <v>67051.0</v>
      </c>
      <c r="L97" s="1">
        <v>6.0</v>
      </c>
      <c r="M97" s="1">
        <v>641.0</v>
      </c>
      <c r="N97" s="1">
        <v>306.0</v>
      </c>
      <c r="O97" s="1"/>
      <c r="P97" s="1">
        <v>92.0</v>
      </c>
      <c r="Q97">
        <f t="shared" si="9"/>
        <v>304</v>
      </c>
      <c r="R97" s="1">
        <v>396.0</v>
      </c>
      <c r="S97">
        <f t="shared" si="10"/>
        <v>1290</v>
      </c>
      <c r="T97" s="1">
        <v>1686.0</v>
      </c>
      <c r="U97" s="1" t="s">
        <v>248</v>
      </c>
    </row>
    <row r="98">
      <c r="A98" s="1" t="s">
        <v>236</v>
      </c>
      <c r="B98" s="1">
        <v>5.0</v>
      </c>
      <c r="C98" s="1">
        <v>5.0</v>
      </c>
      <c r="D98" s="11">
        <v>932.0</v>
      </c>
      <c r="E98" s="1" t="s">
        <v>61</v>
      </c>
      <c r="F98" s="1">
        <v>7.0</v>
      </c>
      <c r="G98" s="1">
        <v>62492.0</v>
      </c>
      <c r="H98" s="1">
        <v>85.0</v>
      </c>
      <c r="J98" s="1">
        <v>6292.0</v>
      </c>
      <c r="K98" s="1">
        <v>61964.0</v>
      </c>
      <c r="L98" s="1">
        <v>5.0</v>
      </c>
      <c r="M98" s="1">
        <v>787.0</v>
      </c>
      <c r="N98" s="1">
        <v>323.0</v>
      </c>
      <c r="O98" s="1"/>
      <c r="P98" s="1">
        <v>96.0</v>
      </c>
      <c r="Q98">
        <f t="shared" si="9"/>
        <v>323</v>
      </c>
      <c r="R98" s="1">
        <v>419.0</v>
      </c>
      <c r="S98">
        <f t="shared" si="10"/>
        <v>1495</v>
      </c>
      <c r="T98" s="1">
        <v>1914.0</v>
      </c>
      <c r="U98" s="1" t="s">
        <v>249</v>
      </c>
    </row>
    <row r="99">
      <c r="A99" s="1" t="s">
        <v>236</v>
      </c>
      <c r="B99" s="1">
        <v>5.0</v>
      </c>
      <c r="C99" s="1">
        <v>6.0</v>
      </c>
      <c r="D99" s="11">
        <v>932.0</v>
      </c>
      <c r="E99" s="1" t="s">
        <v>61</v>
      </c>
      <c r="F99" s="1">
        <v>5.0</v>
      </c>
      <c r="G99" s="1">
        <v>47968.0</v>
      </c>
      <c r="H99" s="1">
        <v>59.0</v>
      </c>
      <c r="J99" s="1">
        <v>6292.0</v>
      </c>
      <c r="K99" s="1">
        <v>44220.0</v>
      </c>
      <c r="L99" s="1">
        <v>4.0</v>
      </c>
      <c r="M99" s="1">
        <v>232.0</v>
      </c>
      <c r="N99" s="1">
        <v>232.0</v>
      </c>
      <c r="O99" s="1"/>
      <c r="P99" s="1">
        <v>67.0</v>
      </c>
      <c r="Q99">
        <f t="shared" si="9"/>
        <v>52</v>
      </c>
      <c r="R99" s="1">
        <v>119.0</v>
      </c>
      <c r="S99">
        <f t="shared" si="10"/>
        <v>95</v>
      </c>
      <c r="T99" s="1">
        <v>214.0</v>
      </c>
      <c r="U99" s="1" t="s">
        <v>250</v>
      </c>
    </row>
    <row r="100">
      <c r="A100" s="1" t="s">
        <v>236</v>
      </c>
      <c r="B100" s="1">
        <v>5.0</v>
      </c>
      <c r="C100" s="1">
        <v>0.0</v>
      </c>
      <c r="D100" s="11">
        <v>3584.0</v>
      </c>
      <c r="E100" s="1" t="s">
        <v>101</v>
      </c>
      <c r="F100" s="1">
        <v>26.0</v>
      </c>
      <c r="G100" s="1">
        <v>5229.0</v>
      </c>
      <c r="H100" s="1">
        <v>845.0</v>
      </c>
      <c r="J100" s="1">
        <v>91.0</v>
      </c>
      <c r="K100" s="1">
        <v>232261.0</v>
      </c>
      <c r="L100" s="1">
        <v>21.0</v>
      </c>
      <c r="M100" s="1">
        <v>732.0</v>
      </c>
      <c r="N100" s="1">
        <v>0.0</v>
      </c>
      <c r="O100" s="1"/>
      <c r="P100" s="1">
        <v>295.0</v>
      </c>
      <c r="Q100">
        <f t="shared" si="9"/>
        <v>1799</v>
      </c>
      <c r="R100" s="1">
        <v>2094.0</v>
      </c>
      <c r="S100">
        <f t="shared" si="10"/>
        <v>15527</v>
      </c>
      <c r="T100" s="1">
        <v>17621.0</v>
      </c>
      <c r="U100" s="1" t="s">
        <v>251</v>
      </c>
    </row>
    <row r="101">
      <c r="A101" s="1" t="s">
        <v>236</v>
      </c>
      <c r="B101" s="1">
        <v>5.0</v>
      </c>
      <c r="C101" s="1">
        <v>1.0</v>
      </c>
      <c r="D101" s="11">
        <v>3584.0</v>
      </c>
      <c r="E101" s="1" t="s">
        <v>101</v>
      </c>
      <c r="F101" s="1">
        <v>25.0</v>
      </c>
      <c r="G101" s="1">
        <v>3946.0</v>
      </c>
      <c r="H101" s="1">
        <v>864.0</v>
      </c>
      <c r="J101" s="1">
        <v>91.0</v>
      </c>
      <c r="K101" s="1">
        <v>227509.0</v>
      </c>
      <c r="L101" s="1">
        <v>20.0</v>
      </c>
      <c r="M101" s="1">
        <v>770.0</v>
      </c>
      <c r="N101" s="1">
        <v>0.0</v>
      </c>
      <c r="O101" s="1"/>
      <c r="P101" s="1">
        <v>295.0</v>
      </c>
      <c r="Q101">
        <f t="shared" si="9"/>
        <v>1820</v>
      </c>
      <c r="R101" s="1">
        <v>2115.0</v>
      </c>
      <c r="S101">
        <f t="shared" si="10"/>
        <v>14725</v>
      </c>
      <c r="T101" s="1">
        <v>16840.0</v>
      </c>
      <c r="U101" s="1" t="s">
        <v>252</v>
      </c>
    </row>
    <row r="102">
      <c r="A102" s="1" t="s">
        <v>236</v>
      </c>
      <c r="B102" s="1">
        <v>5.0</v>
      </c>
      <c r="C102" s="1">
        <v>2.0</v>
      </c>
      <c r="D102" s="11">
        <v>3584.0</v>
      </c>
      <c r="E102" s="1" t="s">
        <v>101</v>
      </c>
      <c r="F102" s="1">
        <v>21.0</v>
      </c>
      <c r="G102" s="1">
        <v>3920.0</v>
      </c>
      <c r="H102" s="1">
        <v>625.0</v>
      </c>
      <c r="J102" s="1">
        <v>91.0</v>
      </c>
      <c r="K102" s="1">
        <v>204253.0</v>
      </c>
      <c r="L102" s="1">
        <v>17.0</v>
      </c>
      <c r="M102" s="1">
        <v>715.0</v>
      </c>
      <c r="N102" s="1">
        <v>0.0</v>
      </c>
      <c r="O102" s="1"/>
      <c r="P102" s="1">
        <v>261.0</v>
      </c>
      <c r="Q102">
        <f t="shared" si="9"/>
        <v>1337</v>
      </c>
      <c r="R102" s="1">
        <v>1598.0</v>
      </c>
      <c r="S102">
        <f t="shared" si="10"/>
        <v>10245</v>
      </c>
      <c r="T102" s="1">
        <v>11843.0</v>
      </c>
      <c r="U102" s="1" t="s">
        <v>253</v>
      </c>
    </row>
    <row r="103">
      <c r="A103" s="1" t="s">
        <v>236</v>
      </c>
      <c r="B103" s="1">
        <v>5.0</v>
      </c>
      <c r="C103" s="1">
        <v>3.0</v>
      </c>
      <c r="D103" s="11">
        <v>3584.0</v>
      </c>
      <c r="E103" s="1" t="s">
        <v>101</v>
      </c>
      <c r="F103" s="1">
        <v>20.0</v>
      </c>
      <c r="G103" s="1">
        <v>5009.0</v>
      </c>
      <c r="H103" s="1">
        <v>582.0</v>
      </c>
      <c r="J103" s="1">
        <v>91.0</v>
      </c>
      <c r="K103" s="1">
        <v>198682.0</v>
      </c>
      <c r="L103" s="1">
        <v>16.0</v>
      </c>
      <c r="M103" s="1">
        <v>791.0</v>
      </c>
      <c r="N103" s="1">
        <v>0.0</v>
      </c>
      <c r="O103" s="1"/>
      <c r="P103" s="1">
        <v>262.0</v>
      </c>
      <c r="Q103">
        <f t="shared" si="9"/>
        <v>1328</v>
      </c>
      <c r="R103" s="1">
        <v>1590.0</v>
      </c>
      <c r="S103">
        <f t="shared" si="10"/>
        <v>10375</v>
      </c>
      <c r="T103" s="1">
        <v>11965.0</v>
      </c>
      <c r="U103" s="1" t="s">
        <v>254</v>
      </c>
    </row>
    <row r="104">
      <c r="A104" s="1" t="s">
        <v>236</v>
      </c>
      <c r="B104" s="1">
        <v>5.0</v>
      </c>
      <c r="C104" s="1">
        <v>4.0</v>
      </c>
      <c r="D104" s="11">
        <v>3584.0</v>
      </c>
      <c r="E104" s="1" t="s">
        <v>101</v>
      </c>
      <c r="F104" s="1">
        <v>8.0</v>
      </c>
      <c r="G104" s="1">
        <v>1724.0</v>
      </c>
      <c r="H104" s="1">
        <v>93.0</v>
      </c>
      <c r="J104" s="1">
        <v>91.0</v>
      </c>
      <c r="K104" s="1">
        <v>60850.0</v>
      </c>
      <c r="L104" s="1">
        <v>6.0</v>
      </c>
      <c r="M104" s="1">
        <v>527.0</v>
      </c>
      <c r="N104" s="1">
        <v>0.0</v>
      </c>
      <c r="O104" s="1"/>
      <c r="P104" s="1">
        <v>104.0</v>
      </c>
      <c r="Q104">
        <f t="shared" si="9"/>
        <v>261</v>
      </c>
      <c r="R104" s="1">
        <v>365.0</v>
      </c>
      <c r="S104">
        <f t="shared" si="10"/>
        <v>884</v>
      </c>
      <c r="T104" s="1">
        <v>1249.0</v>
      </c>
      <c r="U104" s="1" t="s">
        <v>255</v>
      </c>
    </row>
    <row r="105">
      <c r="A105" s="1" t="s">
        <v>236</v>
      </c>
      <c r="B105" s="1">
        <v>5.0</v>
      </c>
      <c r="C105" s="1">
        <v>5.0</v>
      </c>
      <c r="D105" s="11">
        <v>3584.0</v>
      </c>
      <c r="E105" s="1" t="s">
        <v>101</v>
      </c>
      <c r="F105" s="1">
        <v>7.0</v>
      </c>
      <c r="G105" s="1">
        <v>1760.0</v>
      </c>
      <c r="H105" s="1">
        <v>83.0</v>
      </c>
      <c r="J105" s="1">
        <v>91.0</v>
      </c>
      <c r="K105" s="1">
        <v>55763.0</v>
      </c>
      <c r="L105" s="1">
        <v>5.0</v>
      </c>
      <c r="M105" s="1">
        <v>670.0</v>
      </c>
      <c r="N105" s="1">
        <v>0.0</v>
      </c>
      <c r="O105" s="1"/>
      <c r="P105" s="1">
        <v>101.0</v>
      </c>
      <c r="Q105">
        <f t="shared" si="9"/>
        <v>277</v>
      </c>
      <c r="R105" s="1">
        <v>378.0</v>
      </c>
      <c r="S105">
        <f t="shared" si="10"/>
        <v>608</v>
      </c>
      <c r="T105" s="1">
        <v>986.0</v>
      </c>
      <c r="U105" s="1" t="s">
        <v>256</v>
      </c>
    </row>
    <row r="106">
      <c r="A106" s="1" t="s">
        <v>236</v>
      </c>
      <c r="B106" s="1">
        <v>5.0</v>
      </c>
      <c r="C106" s="1">
        <v>6.0</v>
      </c>
      <c r="D106" s="11">
        <v>3584.0</v>
      </c>
      <c r="E106" s="1" t="s">
        <v>101</v>
      </c>
      <c r="F106" s="1">
        <v>5.0</v>
      </c>
      <c r="G106" s="1">
        <v>1727.0</v>
      </c>
      <c r="H106" s="1">
        <v>57.0</v>
      </c>
      <c r="J106" s="1">
        <v>91.0</v>
      </c>
      <c r="K106" s="1">
        <v>38019.0</v>
      </c>
      <c r="L106" s="1">
        <v>4.0</v>
      </c>
      <c r="M106" s="1">
        <v>0.0</v>
      </c>
      <c r="N106" s="1">
        <v>0.0</v>
      </c>
      <c r="O106" s="1"/>
      <c r="P106" s="1">
        <v>77.0</v>
      </c>
      <c r="Q106" s="1" t="s">
        <v>257</v>
      </c>
      <c r="R106" s="1" t="s">
        <v>257</v>
      </c>
      <c r="S106" s="1" t="s">
        <v>257</v>
      </c>
      <c r="T106" s="1">
        <v>88.0</v>
      </c>
      <c r="U106" s="1" t="s">
        <v>257</v>
      </c>
    </row>
    <row r="107">
      <c r="A107" s="1" t="s">
        <v>236</v>
      </c>
      <c r="B107" s="1">
        <v>10.0</v>
      </c>
      <c r="C107" s="1">
        <v>0.0</v>
      </c>
      <c r="D107" s="13">
        <f t="shared" ref="D107:D113" si="13"> 1370*60+48</f>
        <v>82248</v>
      </c>
      <c r="E107" s="1" t="s">
        <v>63</v>
      </c>
      <c r="F107" s="1">
        <v>26.0</v>
      </c>
      <c r="G107" s="1">
        <v>106236.0</v>
      </c>
      <c r="H107" s="1">
        <v>1728.0</v>
      </c>
      <c r="J107" s="1">
        <v>4405.0</v>
      </c>
      <c r="K107" s="1">
        <v>236575.0</v>
      </c>
      <c r="L107" s="1">
        <v>21.0</v>
      </c>
      <c r="M107" s="1">
        <v>741.0</v>
      </c>
      <c r="N107" s="1">
        <v>73.0</v>
      </c>
      <c r="Q107">
        <f>2132-161</f>
        <v>1971</v>
      </c>
      <c r="S107">
        <f>17897-2132</f>
        <v>15765</v>
      </c>
      <c r="T107" s="1"/>
      <c r="U107" s="1" t="s">
        <v>258</v>
      </c>
    </row>
    <row r="108">
      <c r="A108" s="1" t="s">
        <v>236</v>
      </c>
      <c r="B108" s="1">
        <v>10.0</v>
      </c>
      <c r="C108" s="1">
        <v>1.0</v>
      </c>
      <c r="D108" s="13">
        <f t="shared" si="13"/>
        <v>82248</v>
      </c>
      <c r="E108" s="1" t="s">
        <v>63</v>
      </c>
      <c r="F108" s="1">
        <v>25.0</v>
      </c>
      <c r="G108" s="1">
        <v>101804.0</v>
      </c>
      <c r="H108" s="1">
        <v>1598.0</v>
      </c>
      <c r="J108" s="1">
        <v>4405.0</v>
      </c>
      <c r="K108" s="1">
        <v>231823.0</v>
      </c>
      <c r="L108" s="1">
        <v>20.0</v>
      </c>
      <c r="M108" s="1">
        <v>779.0</v>
      </c>
      <c r="N108" s="1">
        <v>73.0</v>
      </c>
      <c r="Q108">
        <f>2155-152</f>
        <v>2003</v>
      </c>
      <c r="S108">
        <f>18734-2155</f>
        <v>16579</v>
      </c>
      <c r="T108" s="1"/>
      <c r="U108" s="1" t="s">
        <v>259</v>
      </c>
    </row>
    <row r="109">
      <c r="A109" s="1" t="s">
        <v>236</v>
      </c>
      <c r="B109" s="1">
        <v>10.0</v>
      </c>
      <c r="C109" s="1">
        <v>2.0</v>
      </c>
      <c r="D109" s="13">
        <f t="shared" si="13"/>
        <v>82248</v>
      </c>
      <c r="E109" s="1" t="s">
        <v>63</v>
      </c>
      <c r="F109" s="1">
        <v>21.0</v>
      </c>
      <c r="G109" s="1">
        <v>91183.0</v>
      </c>
      <c r="H109" s="1">
        <v>1218.0</v>
      </c>
      <c r="J109" s="1">
        <v>4405.0</v>
      </c>
      <c r="K109" s="1">
        <v>208567.0</v>
      </c>
      <c r="L109" s="1">
        <v>17.0</v>
      </c>
      <c r="M109" s="1">
        <v>726.0</v>
      </c>
      <c r="N109" s="1">
        <v>69.0</v>
      </c>
      <c r="Q109">
        <f>1569-131</f>
        <v>1438</v>
      </c>
      <c r="S109">
        <f>13409-1569</f>
        <v>11840</v>
      </c>
      <c r="T109" s="1"/>
      <c r="U109" s="1" t="s">
        <v>260</v>
      </c>
    </row>
    <row r="110">
      <c r="A110" s="1" t="s">
        <v>236</v>
      </c>
      <c r="B110" s="1">
        <v>10.0</v>
      </c>
      <c r="C110" s="1">
        <v>3.0</v>
      </c>
      <c r="D110" s="13">
        <f t="shared" si="13"/>
        <v>82248</v>
      </c>
      <c r="E110" s="1" t="s">
        <v>63</v>
      </c>
      <c r="F110" s="1">
        <v>20.0</v>
      </c>
      <c r="G110" s="1">
        <v>89194.0</v>
      </c>
      <c r="H110" s="1">
        <v>1132.0</v>
      </c>
      <c r="J110" s="1">
        <v>4405.0</v>
      </c>
      <c r="K110" s="1">
        <v>202996.0</v>
      </c>
      <c r="L110" s="1">
        <v>16.0</v>
      </c>
      <c r="M110" s="1">
        <v>801.0</v>
      </c>
      <c r="N110" s="1">
        <v>71.0</v>
      </c>
      <c r="Q110">
        <f>1568-124</f>
        <v>1444</v>
      </c>
      <c r="S110">
        <f>13860-1568</f>
        <v>12292</v>
      </c>
      <c r="T110" s="1"/>
      <c r="U110" s="1" t="s">
        <v>261</v>
      </c>
    </row>
    <row r="111">
      <c r="A111" s="1" t="s">
        <v>236</v>
      </c>
      <c r="B111" s="1">
        <v>10.0</v>
      </c>
      <c r="C111" s="1">
        <v>4.0</v>
      </c>
      <c r="D111" s="13">
        <f t="shared" si="13"/>
        <v>82248</v>
      </c>
      <c r="E111" s="1" t="s">
        <v>63</v>
      </c>
      <c r="F111" s="1">
        <v>8.0</v>
      </c>
      <c r="G111" s="1">
        <v>38424.0</v>
      </c>
      <c r="H111" s="1">
        <v>184.0</v>
      </c>
      <c r="J111" s="1">
        <v>4405.0</v>
      </c>
      <c r="K111" s="1">
        <v>65164.0</v>
      </c>
      <c r="L111" s="1">
        <v>6.0</v>
      </c>
      <c r="M111" s="1">
        <v>551.0</v>
      </c>
      <c r="N111" s="1">
        <v>76.0</v>
      </c>
      <c r="Q111">
        <f>375-48</f>
        <v>327</v>
      </c>
      <c r="S111">
        <f>1526-375</f>
        <v>1151</v>
      </c>
      <c r="T111" s="1"/>
      <c r="U111" s="1" t="s">
        <v>262</v>
      </c>
    </row>
    <row r="112">
      <c r="A112" s="1" t="s">
        <v>236</v>
      </c>
      <c r="B112" s="1">
        <v>10.0</v>
      </c>
      <c r="C112" s="1">
        <v>5.0</v>
      </c>
      <c r="D112" s="13">
        <f t="shared" si="13"/>
        <v>82248</v>
      </c>
      <c r="E112" s="1" t="s">
        <v>63</v>
      </c>
      <c r="F112" s="1">
        <v>7.0</v>
      </c>
      <c r="G112" s="1">
        <v>31806.0</v>
      </c>
      <c r="H112" s="1">
        <v>152.0</v>
      </c>
      <c r="J112" s="1">
        <v>4405.0</v>
      </c>
      <c r="K112" s="1">
        <v>60077.0</v>
      </c>
      <c r="L112" s="1">
        <v>5.0</v>
      </c>
      <c r="M112" s="1">
        <v>692.0</v>
      </c>
      <c r="N112" s="1">
        <v>77.0</v>
      </c>
      <c r="Q112">
        <f>426-51</f>
        <v>375</v>
      </c>
      <c r="R112" s="1"/>
      <c r="S112" s="1">
        <f>2385-426</f>
        <v>1959</v>
      </c>
      <c r="T112" s="1"/>
      <c r="U112" s="1" t="s">
        <v>263</v>
      </c>
    </row>
    <row r="113">
      <c r="A113" s="1" t="s">
        <v>236</v>
      </c>
      <c r="B113" s="1">
        <v>10.0</v>
      </c>
      <c r="C113" s="1">
        <v>6.0</v>
      </c>
      <c r="D113" s="13">
        <f t="shared" si="13"/>
        <v>82248</v>
      </c>
      <c r="E113" s="1" t="s">
        <v>63</v>
      </c>
      <c r="F113" s="1">
        <v>5.0</v>
      </c>
      <c r="G113" s="1">
        <v>24305.0</v>
      </c>
      <c r="H113" s="1">
        <v>108.0</v>
      </c>
      <c r="J113" s="1">
        <v>4405.0</v>
      </c>
      <c r="K113" s="1">
        <v>42333.0</v>
      </c>
      <c r="L113" s="1">
        <v>4.0</v>
      </c>
      <c r="M113" s="1">
        <v>65.0</v>
      </c>
      <c r="N113" s="1">
        <v>65.0</v>
      </c>
      <c r="Q113">
        <f>56-31</f>
        <v>25</v>
      </c>
      <c r="S113">
        <f>83-56</f>
        <v>27</v>
      </c>
      <c r="T113" s="1"/>
      <c r="U113" s="1" t="s">
        <v>264</v>
      </c>
    </row>
    <row r="114">
      <c r="A114" s="1" t="s">
        <v>236</v>
      </c>
      <c r="B114" s="1">
        <v>10.0</v>
      </c>
      <c r="C114" s="1">
        <v>0.0</v>
      </c>
      <c r="D114" s="13">
        <f t="shared" ref="D114:D120" si="14">17*60+5</f>
        <v>1025</v>
      </c>
      <c r="E114" s="1" t="s">
        <v>61</v>
      </c>
      <c r="F114" s="1">
        <v>26.0</v>
      </c>
      <c r="G114" s="1">
        <v>323712.0</v>
      </c>
      <c r="H114" s="1">
        <v>1786.0</v>
      </c>
      <c r="J114" s="1">
        <v>5913.0</v>
      </c>
      <c r="K114" s="1">
        <v>238083.0</v>
      </c>
      <c r="L114" s="1">
        <v>21.0</v>
      </c>
      <c r="M114" s="1">
        <v>866.0</v>
      </c>
      <c r="N114" s="1">
        <v>731.0</v>
      </c>
      <c r="Q114">
        <f>2878-149</f>
        <v>2729</v>
      </c>
      <c r="S114">
        <f>21397-2878</f>
        <v>18519</v>
      </c>
      <c r="T114" s="1"/>
      <c r="U114" s="1" t="s">
        <v>265</v>
      </c>
    </row>
    <row r="115">
      <c r="A115" s="1" t="s">
        <v>236</v>
      </c>
      <c r="B115" s="1">
        <v>10.0</v>
      </c>
      <c r="C115" s="1">
        <v>1.0</v>
      </c>
      <c r="D115" s="13">
        <f t="shared" si="14"/>
        <v>1025</v>
      </c>
      <c r="E115" s="1" t="s">
        <v>61</v>
      </c>
      <c r="F115" s="1">
        <v>25.0</v>
      </c>
      <c r="G115" s="1">
        <v>315331.0</v>
      </c>
      <c r="H115" s="1">
        <v>1682.0</v>
      </c>
      <c r="J115" s="1">
        <v>5913.0</v>
      </c>
      <c r="K115" s="1">
        <v>233331.0</v>
      </c>
      <c r="L115" s="1">
        <v>20.0</v>
      </c>
      <c r="M115" s="1">
        <v>912.0</v>
      </c>
      <c r="N115" s="1">
        <v>750.0</v>
      </c>
      <c r="Q115">
        <f>2704-114</f>
        <v>2590</v>
      </c>
      <c r="S115">
        <f>21131-2704</f>
        <v>18427</v>
      </c>
      <c r="T115" s="1"/>
      <c r="U115" s="1" t="s">
        <v>266</v>
      </c>
    </row>
    <row r="116">
      <c r="A116" s="1" t="s">
        <v>236</v>
      </c>
      <c r="B116" s="1">
        <v>10.0</v>
      </c>
      <c r="C116" s="1">
        <v>2.0</v>
      </c>
      <c r="D116" s="13">
        <f t="shared" si="14"/>
        <v>1025</v>
      </c>
      <c r="E116" s="1" t="s">
        <v>61</v>
      </c>
      <c r="F116" s="1">
        <v>21.0</v>
      </c>
      <c r="G116" s="1">
        <v>286785.0</v>
      </c>
      <c r="H116" s="1">
        <v>1260.0</v>
      </c>
      <c r="J116" s="1">
        <v>5913.0</v>
      </c>
      <c r="K116" s="1">
        <v>210075.0</v>
      </c>
      <c r="L116" s="1">
        <v>17.0</v>
      </c>
      <c r="M116" s="1">
        <v>873.0</v>
      </c>
      <c r="N116" s="1">
        <v>686.0</v>
      </c>
      <c r="Q116">
        <f>1827-103</f>
        <v>1724</v>
      </c>
      <c r="S116">
        <f>15811-1827</f>
        <v>13984</v>
      </c>
      <c r="T116" s="1"/>
      <c r="U116" s="1" t="s">
        <v>267</v>
      </c>
    </row>
    <row r="117">
      <c r="A117" s="1" t="s">
        <v>236</v>
      </c>
      <c r="B117" s="1">
        <v>10.0</v>
      </c>
      <c r="C117" s="1">
        <v>3.0</v>
      </c>
      <c r="D117" s="13">
        <f t="shared" si="14"/>
        <v>1025</v>
      </c>
      <c r="E117" s="1" t="s">
        <v>61</v>
      </c>
      <c r="F117" s="1">
        <v>20.0</v>
      </c>
      <c r="G117" s="1">
        <v>277585.0</v>
      </c>
      <c r="H117" s="1">
        <v>1214.0</v>
      </c>
      <c r="J117" s="1">
        <v>5913.0</v>
      </c>
      <c r="K117" s="1">
        <v>204504.0</v>
      </c>
      <c r="L117" s="1">
        <v>16.0</v>
      </c>
      <c r="M117" s="1">
        <v>945.0</v>
      </c>
      <c r="N117" s="1">
        <v>713.0</v>
      </c>
      <c r="Q117">
        <f>1821-103</f>
        <v>1718</v>
      </c>
      <c r="S117">
        <f>15400-1821</f>
        <v>13579</v>
      </c>
      <c r="T117" s="1"/>
      <c r="U117" s="1" t="s">
        <v>268</v>
      </c>
    </row>
    <row r="118">
      <c r="A118" s="1" t="s">
        <v>236</v>
      </c>
      <c r="B118" s="1">
        <v>10.0</v>
      </c>
      <c r="C118" s="1">
        <v>4.0</v>
      </c>
      <c r="D118" s="13">
        <f t="shared" si="14"/>
        <v>1025</v>
      </c>
      <c r="E118" s="1" t="s">
        <v>61</v>
      </c>
      <c r="F118" s="1">
        <v>8.0</v>
      </c>
      <c r="G118" s="1">
        <v>102964.0</v>
      </c>
      <c r="H118" s="1">
        <v>190.0</v>
      </c>
      <c r="J118" s="1">
        <v>5913.0</v>
      </c>
      <c r="K118" s="1">
        <v>66672.0</v>
      </c>
      <c r="L118" s="1">
        <v>6.0</v>
      </c>
      <c r="M118" s="1">
        <v>798.0</v>
      </c>
      <c r="N118" s="1">
        <v>667.0</v>
      </c>
      <c r="Q118">
        <f>488-40</f>
        <v>448</v>
      </c>
      <c r="S118">
        <f>2200-488</f>
        <v>1712</v>
      </c>
      <c r="T118" s="1"/>
      <c r="U118" s="1" t="s">
        <v>269</v>
      </c>
    </row>
    <row r="119">
      <c r="A119" s="1" t="s">
        <v>236</v>
      </c>
      <c r="B119" s="1">
        <v>10.0</v>
      </c>
      <c r="C119" s="1">
        <v>5.0</v>
      </c>
      <c r="D119" s="13">
        <f t="shared" si="14"/>
        <v>1025</v>
      </c>
      <c r="E119" s="1" t="s">
        <v>61</v>
      </c>
      <c r="F119" s="1">
        <v>7.0</v>
      </c>
      <c r="G119" s="1">
        <v>94756.0</v>
      </c>
      <c r="H119" s="1">
        <v>170.0</v>
      </c>
      <c r="J119" s="1">
        <v>5913.0</v>
      </c>
      <c r="K119" s="1">
        <v>61585.0</v>
      </c>
      <c r="L119" s="1">
        <v>5.0</v>
      </c>
      <c r="M119" s="1">
        <v>957.0</v>
      </c>
      <c r="N119" s="1">
        <v>707.0</v>
      </c>
      <c r="Q119">
        <f>510-40</f>
        <v>470</v>
      </c>
      <c r="S119">
        <f>2242-510</f>
        <v>1732</v>
      </c>
      <c r="T119" s="1"/>
      <c r="U119" s="1" t="s">
        <v>270</v>
      </c>
    </row>
    <row r="120">
      <c r="A120" s="1" t="s">
        <v>236</v>
      </c>
      <c r="B120" s="1">
        <v>10.0</v>
      </c>
      <c r="C120" s="1">
        <v>6.0</v>
      </c>
      <c r="D120" s="13">
        <f t="shared" si="14"/>
        <v>1025</v>
      </c>
      <c r="E120" s="1" t="s">
        <v>61</v>
      </c>
      <c r="F120" s="1">
        <v>5.0</v>
      </c>
      <c r="G120" s="1">
        <v>70211.0</v>
      </c>
      <c r="H120" s="1">
        <v>132.0</v>
      </c>
      <c r="J120" s="1">
        <v>5913.0</v>
      </c>
      <c r="K120" s="1">
        <v>43841.0</v>
      </c>
      <c r="L120" s="1">
        <v>4.0</v>
      </c>
      <c r="M120" s="1">
        <v>477.0</v>
      </c>
      <c r="N120" s="1">
        <v>477.0</v>
      </c>
      <c r="O120" s="1"/>
      <c r="P120" s="1"/>
      <c r="Q120" s="1">
        <v>166.0</v>
      </c>
      <c r="R120" s="1"/>
      <c r="S120" s="1">
        <v>225.0</v>
      </c>
      <c r="T120" s="1"/>
      <c r="U120" s="1" t="s">
        <v>271</v>
      </c>
    </row>
    <row r="121">
      <c r="A121" s="1" t="s">
        <v>236</v>
      </c>
      <c r="B121" s="1">
        <v>10.0</v>
      </c>
      <c r="C121" s="1">
        <v>0.0</v>
      </c>
      <c r="D121" s="13">
        <f t="shared" ref="D121:D127" si="15">137*60+34</f>
        <v>8254</v>
      </c>
      <c r="E121" s="1" t="s">
        <v>101</v>
      </c>
      <c r="F121" s="1">
        <v>26.0</v>
      </c>
      <c r="G121" s="1">
        <v>61508.0</v>
      </c>
      <c r="H121" s="1">
        <v>1650.0</v>
      </c>
      <c r="J121" s="1">
        <v>1937.0</v>
      </c>
      <c r="K121" s="1">
        <v>234107.0</v>
      </c>
      <c r="L121" s="1">
        <v>21.0</v>
      </c>
      <c r="M121" s="1">
        <v>738.0</v>
      </c>
      <c r="N121" s="1">
        <v>43.0</v>
      </c>
      <c r="Q121">
        <f>2647-462</f>
        <v>2185</v>
      </c>
      <c r="S121">
        <f>18516-2647</f>
        <v>15869</v>
      </c>
      <c r="T121" s="1"/>
      <c r="U121" s="1" t="s">
        <v>272</v>
      </c>
    </row>
    <row r="122">
      <c r="A122" s="1" t="s">
        <v>236</v>
      </c>
      <c r="B122" s="1">
        <v>10.0</v>
      </c>
      <c r="C122" s="1">
        <v>1.0</v>
      </c>
      <c r="D122" s="13">
        <f t="shared" si="15"/>
        <v>8254</v>
      </c>
      <c r="E122" s="1" t="s">
        <v>101</v>
      </c>
      <c r="F122" s="1">
        <v>25.0</v>
      </c>
      <c r="G122" s="1">
        <v>60424.0</v>
      </c>
      <c r="H122" s="1">
        <v>1648.0</v>
      </c>
      <c r="J122" s="1">
        <v>1937.0</v>
      </c>
      <c r="K122" s="1">
        <v>229355.0</v>
      </c>
      <c r="L122" s="1">
        <v>20.0</v>
      </c>
      <c r="M122" s="1">
        <v>775.0</v>
      </c>
      <c r="N122" s="1">
        <v>45.0</v>
      </c>
      <c r="Q122">
        <f>2670-486</f>
        <v>2184</v>
      </c>
      <c r="S122">
        <f>20514-2670</f>
        <v>17844</v>
      </c>
      <c r="T122" s="1"/>
      <c r="U122" s="1" t="s">
        <v>273</v>
      </c>
    </row>
    <row r="123">
      <c r="A123" s="1" t="s">
        <v>236</v>
      </c>
      <c r="B123" s="1">
        <v>10.0</v>
      </c>
      <c r="C123" s="1">
        <v>2.0</v>
      </c>
      <c r="D123" s="13">
        <f t="shared" si="15"/>
        <v>8254</v>
      </c>
      <c r="E123" s="1" t="s">
        <v>101</v>
      </c>
      <c r="F123" s="1">
        <v>21.0</v>
      </c>
      <c r="G123" s="1">
        <v>53036.0</v>
      </c>
      <c r="H123" s="1">
        <v>1214.0</v>
      </c>
      <c r="J123" s="1">
        <v>1937.0</v>
      </c>
      <c r="K123" s="1">
        <v>206099.0</v>
      </c>
      <c r="L123" s="1">
        <v>17.0</v>
      </c>
      <c r="M123" s="1">
        <v>722.0</v>
      </c>
      <c r="N123" s="1">
        <v>37.0</v>
      </c>
      <c r="Q123">
        <f>2131-442</f>
        <v>1689</v>
      </c>
      <c r="S123">
        <f>15267-2131</f>
        <v>13136</v>
      </c>
      <c r="T123" s="1"/>
      <c r="U123" s="1" t="s">
        <v>274</v>
      </c>
    </row>
    <row r="124">
      <c r="A124" s="1" t="s">
        <v>236</v>
      </c>
      <c r="B124" s="1">
        <v>10.0</v>
      </c>
      <c r="C124" s="1">
        <v>3.0</v>
      </c>
      <c r="D124" s="13">
        <f t="shared" si="15"/>
        <v>8254</v>
      </c>
      <c r="E124" s="1" t="s">
        <v>101</v>
      </c>
      <c r="F124" s="1">
        <v>20.0</v>
      </c>
      <c r="G124" s="1">
        <v>127531.0</v>
      </c>
      <c r="H124" s="1">
        <v>1136.0</v>
      </c>
      <c r="J124" s="1">
        <v>1937.0</v>
      </c>
      <c r="K124" s="1">
        <v>200528.0</v>
      </c>
      <c r="L124" s="1">
        <v>16.0</v>
      </c>
      <c r="M124" s="1">
        <v>799.0</v>
      </c>
      <c r="N124" s="1">
        <v>41.0</v>
      </c>
      <c r="Q124">
        <f>2145-444</f>
        <v>1701</v>
      </c>
      <c r="S124">
        <f>14548-2145</f>
        <v>12403</v>
      </c>
      <c r="T124" s="1"/>
      <c r="U124" s="1" t="s">
        <v>275</v>
      </c>
    </row>
    <row r="125">
      <c r="A125" s="1" t="s">
        <v>236</v>
      </c>
      <c r="B125" s="1">
        <v>10.0</v>
      </c>
      <c r="C125" s="1">
        <v>4.0</v>
      </c>
      <c r="D125" s="13">
        <f t="shared" si="15"/>
        <v>8254</v>
      </c>
      <c r="E125" s="1" t="s">
        <v>101</v>
      </c>
      <c r="F125" s="1">
        <v>8.0</v>
      </c>
      <c r="G125" s="1">
        <v>26874.0</v>
      </c>
      <c r="H125" s="1">
        <v>190.0</v>
      </c>
      <c r="J125" s="1">
        <v>1937.0</v>
      </c>
      <c r="K125" s="1">
        <v>62696.0</v>
      </c>
      <c r="L125" s="1">
        <v>6.0</v>
      </c>
      <c r="M125" s="1">
        <v>538.0</v>
      </c>
      <c r="N125" s="1">
        <v>42.0</v>
      </c>
      <c r="Q125">
        <f>674-140</f>
        <v>534</v>
      </c>
      <c r="S125">
        <f>1835-674</f>
        <v>1161</v>
      </c>
      <c r="T125" s="1"/>
      <c r="U125" s="1" t="s">
        <v>276</v>
      </c>
    </row>
    <row r="126">
      <c r="A126" s="1" t="s">
        <v>236</v>
      </c>
      <c r="B126" s="1">
        <v>10.0</v>
      </c>
      <c r="C126" s="1">
        <v>5.0</v>
      </c>
      <c r="D126" s="13">
        <f t="shared" si="15"/>
        <v>8254</v>
      </c>
      <c r="E126" s="1" t="s">
        <v>101</v>
      </c>
      <c r="F126" s="1">
        <v>7.0</v>
      </c>
      <c r="G126" s="1">
        <v>38620.0</v>
      </c>
      <c r="H126" s="1">
        <v>162.0</v>
      </c>
      <c r="J126" s="1">
        <v>1937.0</v>
      </c>
      <c r="K126" s="1">
        <v>57609.0</v>
      </c>
      <c r="L126" s="1">
        <v>5.0</v>
      </c>
      <c r="M126" s="1">
        <v>682.0</v>
      </c>
      <c r="N126" s="1">
        <v>42.0</v>
      </c>
      <c r="Q126">
        <f>709-145</f>
        <v>564</v>
      </c>
      <c r="S126">
        <f>1861-709</f>
        <v>1152</v>
      </c>
      <c r="T126" s="1"/>
      <c r="U126" s="1" t="s">
        <v>277</v>
      </c>
    </row>
    <row r="127">
      <c r="A127" s="1" t="s">
        <v>236</v>
      </c>
      <c r="B127" s="1">
        <v>10.0</v>
      </c>
      <c r="C127" s="1">
        <v>6.0</v>
      </c>
      <c r="D127" s="13">
        <f t="shared" si="15"/>
        <v>8254</v>
      </c>
      <c r="E127" s="1" t="s">
        <v>101</v>
      </c>
      <c r="F127" s="1">
        <v>5.0</v>
      </c>
      <c r="G127" s="1">
        <v>32709.0</v>
      </c>
      <c r="H127" s="1">
        <v>112.0</v>
      </c>
      <c r="J127" s="1">
        <v>1937.0</v>
      </c>
      <c r="K127" s="1">
        <v>39865.0</v>
      </c>
      <c r="L127" s="1">
        <v>4.0</v>
      </c>
      <c r="M127" s="1">
        <v>32.0</v>
      </c>
      <c r="N127" s="1">
        <v>32.0</v>
      </c>
      <c r="Q127">
        <f>121-94</f>
        <v>27</v>
      </c>
      <c r="S127">
        <f>143-121</f>
        <v>22</v>
      </c>
      <c r="T127" s="1"/>
      <c r="U127" s="1" t="s">
        <v>278</v>
      </c>
    </row>
    <row r="128">
      <c r="A128" s="1" t="s">
        <v>236</v>
      </c>
      <c r="B128" s="1">
        <v>20.0</v>
      </c>
      <c r="C128" s="1">
        <v>0.0</v>
      </c>
      <c r="D128" s="13">
        <f t="shared" ref="D128:D134" si="16">1383*60+25</f>
        <v>83005</v>
      </c>
      <c r="E128" s="1" t="s">
        <v>63</v>
      </c>
      <c r="F128" s="1">
        <v>26.0</v>
      </c>
      <c r="G128" s="1">
        <v>118468.0</v>
      </c>
      <c r="H128" s="1">
        <f>19*60+17.853</f>
        <v>1157.853</v>
      </c>
      <c r="I128" s="1" t="s">
        <v>279</v>
      </c>
      <c r="J128" s="1">
        <v>4405.0</v>
      </c>
      <c r="K128" s="1">
        <v>236575.0</v>
      </c>
      <c r="L128" s="1">
        <v>21.0</v>
      </c>
      <c r="M128" s="1">
        <v>741.0</v>
      </c>
      <c r="N128" s="1">
        <v>73.0</v>
      </c>
      <c r="O128" s="1"/>
      <c r="P128" s="1"/>
      <c r="Q128" s="1" t="s">
        <v>280</v>
      </c>
      <c r="R128" s="1"/>
      <c r="S128" s="1" t="s">
        <v>281</v>
      </c>
      <c r="T128" s="1"/>
      <c r="U128" s="1" t="s">
        <v>282</v>
      </c>
    </row>
    <row r="129">
      <c r="A129" s="1" t="s">
        <v>236</v>
      </c>
      <c r="B129" s="1">
        <v>20.0</v>
      </c>
      <c r="C129" s="1">
        <v>1.0</v>
      </c>
      <c r="D129" s="13">
        <f t="shared" si="16"/>
        <v>83005</v>
      </c>
      <c r="E129" s="1" t="s">
        <v>63</v>
      </c>
      <c r="F129" s="1">
        <v>25.0</v>
      </c>
      <c r="G129" s="1">
        <v>114792.0</v>
      </c>
      <c r="H129" s="1">
        <f>19*60+2.834</f>
        <v>1142.834</v>
      </c>
      <c r="I129" s="1" t="s">
        <v>283</v>
      </c>
      <c r="J129" s="1">
        <v>4405.0</v>
      </c>
      <c r="K129" s="1">
        <v>231823.0</v>
      </c>
      <c r="L129" s="1">
        <v>20.0</v>
      </c>
      <c r="M129" s="1">
        <v>779.0</v>
      </c>
      <c r="N129" s="1">
        <v>73.0</v>
      </c>
      <c r="O129" s="1"/>
      <c r="P129" s="1"/>
      <c r="Q129" s="1" t="s">
        <v>284</v>
      </c>
      <c r="R129" s="1"/>
      <c r="S129" s="1" t="s">
        <v>285</v>
      </c>
      <c r="T129" s="1"/>
      <c r="U129" s="1" t="s">
        <v>286</v>
      </c>
    </row>
    <row r="130">
      <c r="A130" s="1" t="s">
        <v>236</v>
      </c>
      <c r="B130" s="1">
        <v>20.0</v>
      </c>
      <c r="C130" s="1">
        <v>2.0</v>
      </c>
      <c r="D130" s="13">
        <f t="shared" si="16"/>
        <v>83005</v>
      </c>
      <c r="E130" s="1" t="s">
        <v>63</v>
      </c>
      <c r="F130" s="1">
        <v>21.0</v>
      </c>
      <c r="G130" s="1">
        <v>102091.0</v>
      </c>
      <c r="H130" s="1">
        <f>14*60+51.866</f>
        <v>891.866</v>
      </c>
      <c r="I130" s="1" t="s">
        <v>287</v>
      </c>
      <c r="J130" s="1">
        <v>4405.0</v>
      </c>
      <c r="K130" s="1">
        <v>208567.0</v>
      </c>
      <c r="L130" s="1">
        <v>17.0</v>
      </c>
      <c r="M130" s="1">
        <v>726.0</v>
      </c>
      <c r="N130" s="1">
        <v>69.0</v>
      </c>
      <c r="O130" s="1"/>
      <c r="P130" s="1"/>
      <c r="Q130" s="1" t="s">
        <v>288</v>
      </c>
      <c r="R130" s="1"/>
      <c r="S130" s="1" t="s">
        <v>289</v>
      </c>
      <c r="T130" s="1"/>
      <c r="U130" s="1" t="s">
        <v>290</v>
      </c>
    </row>
    <row r="131">
      <c r="A131" s="1" t="s">
        <v>236</v>
      </c>
      <c r="B131" s="1">
        <v>20.0</v>
      </c>
      <c r="C131" s="1">
        <v>3.0</v>
      </c>
      <c r="D131" s="13">
        <f t="shared" si="16"/>
        <v>83005</v>
      </c>
      <c r="E131" s="1" t="s">
        <v>63</v>
      </c>
      <c r="F131" s="1">
        <v>20.0</v>
      </c>
      <c r="G131" s="1">
        <v>100992.0</v>
      </c>
      <c r="H131" s="1">
        <f>13*60+38</f>
        <v>818</v>
      </c>
      <c r="I131" s="1" t="s">
        <v>291</v>
      </c>
      <c r="J131" s="1">
        <v>4405.0</v>
      </c>
      <c r="K131" s="1">
        <v>202996.0</v>
      </c>
      <c r="L131" s="1">
        <v>16.0</v>
      </c>
      <c r="M131" s="1">
        <v>801.0</v>
      </c>
      <c r="N131" s="1">
        <v>71.0</v>
      </c>
      <c r="O131" s="1"/>
      <c r="P131" s="1"/>
      <c r="Q131" s="1" t="s">
        <v>292</v>
      </c>
      <c r="R131" s="1"/>
      <c r="S131" s="1" t="s">
        <v>293</v>
      </c>
      <c r="T131" s="1"/>
      <c r="U131" s="1" t="s">
        <v>294</v>
      </c>
    </row>
    <row r="132">
      <c r="A132" s="1" t="s">
        <v>236</v>
      </c>
      <c r="B132" s="1">
        <v>20.0</v>
      </c>
      <c r="C132" s="1">
        <v>4.0</v>
      </c>
      <c r="D132" s="13">
        <f t="shared" si="16"/>
        <v>83005</v>
      </c>
      <c r="E132" s="1" t="s">
        <v>63</v>
      </c>
      <c r="F132" s="1">
        <v>8.0</v>
      </c>
      <c r="G132" s="1">
        <v>35236.6</v>
      </c>
      <c r="H132" s="1">
        <f>2*60+6</f>
        <v>126</v>
      </c>
      <c r="I132" s="1" t="s">
        <v>295</v>
      </c>
      <c r="J132" s="1">
        <v>4405.0</v>
      </c>
      <c r="K132" s="1">
        <v>65164.0</v>
      </c>
      <c r="L132" s="1">
        <v>6.0</v>
      </c>
      <c r="M132" s="1">
        <v>551.0</v>
      </c>
      <c r="N132" s="1">
        <v>76.0</v>
      </c>
      <c r="O132" s="1"/>
      <c r="P132" s="1"/>
      <c r="Q132" s="1" t="s">
        <v>296</v>
      </c>
      <c r="R132" s="1"/>
      <c r="S132" s="1" t="s">
        <v>297</v>
      </c>
      <c r="T132" s="1"/>
      <c r="U132" s="1" t="s">
        <v>298</v>
      </c>
    </row>
    <row r="133">
      <c r="A133" s="1" t="s">
        <v>236</v>
      </c>
      <c r="B133" s="1">
        <v>20.0</v>
      </c>
      <c r="C133" s="1">
        <v>5.0</v>
      </c>
      <c r="D133" s="13">
        <f t="shared" si="16"/>
        <v>83005</v>
      </c>
      <c r="E133" s="1" t="s">
        <v>63</v>
      </c>
      <c r="F133" s="1">
        <v>7.0</v>
      </c>
      <c r="G133" s="1">
        <v>32626.7</v>
      </c>
      <c r="H133" s="1">
        <f>60*49</f>
        <v>2940</v>
      </c>
      <c r="I133" s="1" t="s">
        <v>299</v>
      </c>
      <c r="J133" s="1">
        <v>4405.0</v>
      </c>
      <c r="K133" s="1">
        <v>60077.0</v>
      </c>
      <c r="L133" s="1">
        <v>5.0</v>
      </c>
      <c r="M133" s="1">
        <v>692.0</v>
      </c>
      <c r="N133" s="1">
        <v>77.0</v>
      </c>
      <c r="O133" s="1"/>
      <c r="P133" s="1"/>
      <c r="Q133" s="1" t="s">
        <v>300</v>
      </c>
      <c r="R133" s="1"/>
      <c r="S133" s="1" t="s">
        <v>301</v>
      </c>
      <c r="T133" s="1"/>
      <c r="U133" s="1" t="s">
        <v>302</v>
      </c>
    </row>
    <row r="134">
      <c r="A134" s="1" t="s">
        <v>236</v>
      </c>
      <c r="B134" s="1">
        <v>20.0</v>
      </c>
      <c r="C134" s="1">
        <v>6.0</v>
      </c>
      <c r="D134" s="13">
        <f t="shared" si="16"/>
        <v>83005</v>
      </c>
      <c r="E134" s="1" t="s">
        <v>63</v>
      </c>
      <c r="F134" s="1">
        <v>5.0</v>
      </c>
      <c r="G134" s="1">
        <v>23650.5</v>
      </c>
      <c r="H134" s="1">
        <f>60+16</f>
        <v>76</v>
      </c>
      <c r="I134" s="1" t="s">
        <v>303</v>
      </c>
      <c r="J134" s="1">
        <v>4405.0</v>
      </c>
      <c r="K134" s="1">
        <v>42333.0</v>
      </c>
      <c r="L134" s="1">
        <v>4.0</v>
      </c>
      <c r="M134" s="1">
        <v>65.0</v>
      </c>
      <c r="N134" s="1">
        <v>65.0</v>
      </c>
      <c r="O134" s="1"/>
      <c r="P134" s="1"/>
      <c r="Q134" s="1" t="s">
        <v>304</v>
      </c>
      <c r="R134" s="1"/>
      <c r="S134" s="1" t="s">
        <v>305</v>
      </c>
      <c r="T134" s="1"/>
      <c r="U134" s="1" t="s">
        <v>306</v>
      </c>
    </row>
    <row r="135">
      <c r="A135" s="1" t="s">
        <v>236</v>
      </c>
      <c r="B135" s="1">
        <v>20.0</v>
      </c>
      <c r="C135" s="1">
        <v>0.0</v>
      </c>
      <c r="D135" s="13">
        <f t="shared" ref="D135:D141" si="17">24*60+2</f>
        <v>1442</v>
      </c>
      <c r="E135" s="1" t="s">
        <v>61</v>
      </c>
      <c r="F135" s="1">
        <v>26.0</v>
      </c>
      <c r="G135" s="1">
        <v>392024.0</v>
      </c>
      <c r="H135" s="1">
        <f>5*60+58</f>
        <v>358</v>
      </c>
      <c r="I135" s="1" t="s">
        <v>307</v>
      </c>
      <c r="J135" s="1">
        <v>5359.0</v>
      </c>
      <c r="K135" s="1">
        <v>237529.0</v>
      </c>
      <c r="L135" s="1">
        <v>21.0</v>
      </c>
      <c r="M135" s="1">
        <v>888.0</v>
      </c>
      <c r="N135" s="1">
        <v>847.0</v>
      </c>
      <c r="O135" s="1"/>
      <c r="P135" s="1"/>
      <c r="Q135" s="1" t="s">
        <v>308</v>
      </c>
      <c r="R135" s="1"/>
      <c r="S135" s="1" t="s">
        <v>309</v>
      </c>
      <c r="T135" s="1"/>
      <c r="U135" s="1" t="s">
        <v>310</v>
      </c>
    </row>
    <row r="136">
      <c r="A136" s="1" t="s">
        <v>236</v>
      </c>
      <c r="B136" s="1">
        <v>20.0</v>
      </c>
      <c r="C136" s="1">
        <v>1.0</v>
      </c>
      <c r="D136" s="13">
        <f t="shared" si="17"/>
        <v>1442</v>
      </c>
      <c r="E136" s="1" t="s">
        <v>61</v>
      </c>
      <c r="F136" s="1">
        <v>25.0</v>
      </c>
      <c r="G136" s="1">
        <v>378812.0</v>
      </c>
      <c r="H136" s="1">
        <f>12*60+26</f>
        <v>746</v>
      </c>
      <c r="I136" s="1" t="s">
        <v>311</v>
      </c>
      <c r="J136" s="1">
        <v>5359.0</v>
      </c>
      <c r="K136" s="1">
        <v>232777.0</v>
      </c>
      <c r="L136" s="1">
        <v>20.0</v>
      </c>
      <c r="M136" s="1">
        <v>933.0</v>
      </c>
      <c r="N136" s="1">
        <v>867.0</v>
      </c>
      <c r="O136" s="1"/>
      <c r="P136" s="1"/>
      <c r="Q136" s="1" t="s">
        <v>312</v>
      </c>
      <c r="R136" s="1"/>
      <c r="S136" s="1" t="s">
        <v>313</v>
      </c>
      <c r="T136" s="1"/>
      <c r="U136" s="1" t="s">
        <v>314</v>
      </c>
    </row>
    <row r="137">
      <c r="A137" s="1" t="s">
        <v>236</v>
      </c>
      <c r="B137" s="1">
        <v>20.0</v>
      </c>
      <c r="C137" s="1">
        <v>2.0</v>
      </c>
      <c r="D137" s="13">
        <f t="shared" si="17"/>
        <v>1442</v>
      </c>
      <c r="E137" s="1" t="s">
        <v>61</v>
      </c>
      <c r="F137" s="1">
        <v>21.0</v>
      </c>
      <c r="G137" s="1">
        <v>344093.0</v>
      </c>
      <c r="H137" s="1">
        <f>9*60+34</f>
        <v>574</v>
      </c>
      <c r="I137" s="1" t="s">
        <v>315</v>
      </c>
      <c r="J137" s="1">
        <v>5359.0</v>
      </c>
      <c r="K137" s="1">
        <v>209521.0</v>
      </c>
      <c r="L137" s="1">
        <v>17.0</v>
      </c>
      <c r="M137" s="1">
        <v>890.0</v>
      </c>
      <c r="N137" s="1">
        <v>790.0</v>
      </c>
      <c r="O137" s="1"/>
      <c r="P137" s="1"/>
      <c r="Q137" s="1" t="s">
        <v>316</v>
      </c>
      <c r="R137" s="1"/>
      <c r="S137" s="1" t="s">
        <v>317</v>
      </c>
      <c r="T137" s="1"/>
      <c r="U137" s="1" t="s">
        <v>318</v>
      </c>
    </row>
    <row r="138">
      <c r="A138" s="1" t="s">
        <v>236</v>
      </c>
      <c r="B138" s="1">
        <v>20.0</v>
      </c>
      <c r="C138" s="1">
        <v>3.0</v>
      </c>
      <c r="D138" s="13">
        <f t="shared" si="17"/>
        <v>1442</v>
      </c>
      <c r="E138" s="1" t="s">
        <v>61</v>
      </c>
      <c r="F138" s="1">
        <v>20.0</v>
      </c>
      <c r="G138" s="1">
        <v>335741.0</v>
      </c>
      <c r="H138" s="1">
        <f>9*60+56</f>
        <v>596</v>
      </c>
      <c r="I138" s="1" t="s">
        <v>319</v>
      </c>
      <c r="J138" s="1">
        <v>5359.0</v>
      </c>
      <c r="K138" s="1">
        <v>203950.0</v>
      </c>
      <c r="L138" s="1">
        <v>16.0</v>
      </c>
      <c r="M138" s="1">
        <v>966.0</v>
      </c>
      <c r="N138" s="1">
        <v>821.0</v>
      </c>
      <c r="O138" s="1"/>
      <c r="P138" s="1"/>
      <c r="Q138" s="1" t="s">
        <v>320</v>
      </c>
      <c r="R138" s="1"/>
      <c r="S138" s="1" t="s">
        <v>321</v>
      </c>
      <c r="T138" s="1"/>
      <c r="U138" s="1" t="s">
        <v>322</v>
      </c>
    </row>
    <row r="139">
      <c r="A139" s="1" t="s">
        <v>236</v>
      </c>
      <c r="B139" s="1">
        <v>20.0</v>
      </c>
      <c r="C139" s="1">
        <v>4.0</v>
      </c>
      <c r="D139" s="13">
        <f t="shared" si="17"/>
        <v>1442</v>
      </c>
      <c r="E139" s="1" t="s">
        <v>61</v>
      </c>
      <c r="F139" s="1">
        <v>8.0</v>
      </c>
      <c r="G139" s="1">
        <v>121966.0</v>
      </c>
      <c r="H139" s="1">
        <f>60+10</f>
        <v>70</v>
      </c>
      <c r="I139" s="1" t="s">
        <v>323</v>
      </c>
      <c r="J139" s="1">
        <v>5359.0</v>
      </c>
      <c r="K139" s="1">
        <v>66118.0</v>
      </c>
      <c r="L139" s="1">
        <v>6.0</v>
      </c>
      <c r="M139" s="1">
        <v>845.0</v>
      </c>
      <c r="N139" s="1">
        <v>762.0</v>
      </c>
      <c r="O139" s="1"/>
      <c r="P139" s="1"/>
      <c r="Q139" s="1" t="s">
        <v>324</v>
      </c>
      <c r="R139" s="1"/>
      <c r="S139" s="1" t="s">
        <v>325</v>
      </c>
      <c r="T139" s="1"/>
      <c r="U139" s="1" t="s">
        <v>326</v>
      </c>
    </row>
    <row r="140">
      <c r="A140" s="1" t="s">
        <v>236</v>
      </c>
      <c r="B140" s="1">
        <v>20.0</v>
      </c>
      <c r="C140" s="1">
        <v>5.0</v>
      </c>
      <c r="D140" s="13">
        <f t="shared" si="17"/>
        <v>1442</v>
      </c>
      <c r="E140" s="1" t="s">
        <v>61</v>
      </c>
      <c r="F140" s="1">
        <v>7.0</v>
      </c>
      <c r="G140" s="1">
        <v>113199.0</v>
      </c>
      <c r="H140" s="1">
        <f>60+3</f>
        <v>63</v>
      </c>
      <c r="I140" s="1" t="s">
        <v>327</v>
      </c>
      <c r="J140" s="1">
        <v>5359.0</v>
      </c>
      <c r="K140" s="1">
        <v>61031.0</v>
      </c>
      <c r="L140" s="1">
        <v>5.0</v>
      </c>
      <c r="M140" s="1">
        <v>1003.0</v>
      </c>
      <c r="N140" s="1">
        <v>808.0</v>
      </c>
      <c r="O140" s="1"/>
      <c r="P140" s="1"/>
      <c r="Q140" s="1" t="s">
        <v>328</v>
      </c>
      <c r="R140" s="1"/>
      <c r="S140" s="1" t="s">
        <v>329</v>
      </c>
      <c r="T140" s="1"/>
      <c r="U140" s="1" t="s">
        <v>330</v>
      </c>
    </row>
    <row r="141">
      <c r="A141" s="1" t="s">
        <v>236</v>
      </c>
      <c r="B141" s="1">
        <v>20.0</v>
      </c>
      <c r="C141" s="1">
        <v>6.0</v>
      </c>
      <c r="D141" s="13">
        <f t="shared" si="17"/>
        <v>1442</v>
      </c>
      <c r="E141" s="1" t="s">
        <v>61</v>
      </c>
      <c r="F141" s="1">
        <v>5.0</v>
      </c>
      <c r="G141" s="1">
        <v>84030.6</v>
      </c>
      <c r="H141" s="1">
        <f>45</f>
        <v>45</v>
      </c>
      <c r="I141" s="1" t="s">
        <v>331</v>
      </c>
      <c r="J141" s="1">
        <v>5359.0</v>
      </c>
      <c r="K141" s="1">
        <v>43287.0</v>
      </c>
      <c r="L141" s="1">
        <v>4.0</v>
      </c>
      <c r="M141" s="1">
        <v>543.0</v>
      </c>
      <c r="N141" s="1">
        <v>543.0</v>
      </c>
      <c r="O141" s="1"/>
      <c r="P141" s="1"/>
      <c r="Q141" s="1" t="s">
        <v>332</v>
      </c>
      <c r="R141" s="1"/>
      <c r="S141" s="1" t="s">
        <v>333</v>
      </c>
      <c r="T141" s="1"/>
      <c r="U141" s="1" t="s">
        <v>334</v>
      </c>
    </row>
    <row r="142">
      <c r="A142" s="1" t="s">
        <v>236</v>
      </c>
      <c r="B142" s="1">
        <v>20.0</v>
      </c>
      <c r="C142" s="1">
        <v>0.0</v>
      </c>
      <c r="D142" s="13">
        <f t="shared" ref="D142:D148" si="18">346*60+14</f>
        <v>20774</v>
      </c>
      <c r="E142" s="1" t="s">
        <v>101</v>
      </c>
      <c r="F142" s="1">
        <v>26.0</v>
      </c>
      <c r="G142" s="1">
        <v>271801.0</v>
      </c>
      <c r="H142" s="1">
        <f>11*60+45</f>
        <v>705</v>
      </c>
      <c r="I142" s="1" t="s">
        <v>335</v>
      </c>
      <c r="J142" s="1">
        <v>6283.0</v>
      </c>
      <c r="K142" s="1">
        <v>238453.0</v>
      </c>
      <c r="L142" s="1">
        <v>21.0</v>
      </c>
      <c r="M142" s="1">
        <v>774.0</v>
      </c>
      <c r="N142" s="1">
        <v>327.0</v>
      </c>
      <c r="O142" s="1"/>
      <c r="P142" s="1"/>
      <c r="Q142" s="1" t="s">
        <v>336</v>
      </c>
      <c r="R142" s="1"/>
      <c r="S142" s="1" t="s">
        <v>337</v>
      </c>
      <c r="T142" s="1"/>
      <c r="U142" s="1" t="s">
        <v>338</v>
      </c>
    </row>
    <row r="143">
      <c r="A143" s="1" t="s">
        <v>236</v>
      </c>
      <c r="B143" s="1">
        <v>20.0</v>
      </c>
      <c r="C143" s="1">
        <v>1.0</v>
      </c>
      <c r="D143" s="13">
        <f t="shared" si="18"/>
        <v>20774</v>
      </c>
      <c r="E143" s="1" t="s">
        <v>101</v>
      </c>
      <c r="F143" s="1">
        <v>25.0</v>
      </c>
      <c r="G143" s="1">
        <v>264376.0</v>
      </c>
      <c r="H143" s="1">
        <f>11*60+5</f>
        <v>665</v>
      </c>
      <c r="I143" s="1" t="s">
        <v>339</v>
      </c>
      <c r="J143" s="1">
        <v>6283.0</v>
      </c>
      <c r="K143" s="1">
        <v>233701.0</v>
      </c>
      <c r="L143" s="1">
        <v>20.0</v>
      </c>
      <c r="M143" s="1">
        <v>812.0</v>
      </c>
      <c r="N143" s="1">
        <v>336.0</v>
      </c>
      <c r="O143" s="1"/>
      <c r="P143" s="1"/>
      <c r="Q143" s="1" t="s">
        <v>340</v>
      </c>
      <c r="R143" s="1"/>
      <c r="S143" s="1" t="s">
        <v>341</v>
      </c>
      <c r="T143" s="1"/>
      <c r="U143" s="1" t="s">
        <v>342</v>
      </c>
    </row>
    <row r="144">
      <c r="A144" s="1" t="s">
        <v>236</v>
      </c>
      <c r="B144" s="1">
        <v>20.0</v>
      </c>
      <c r="C144" s="1">
        <v>2.0</v>
      </c>
      <c r="D144" s="13">
        <f t="shared" si="18"/>
        <v>20774</v>
      </c>
      <c r="E144" s="1" t="s">
        <v>101</v>
      </c>
      <c r="F144" s="1">
        <v>21.0</v>
      </c>
      <c r="G144" s="1">
        <v>227464.0</v>
      </c>
      <c r="H144" s="1">
        <f>7*60+38</f>
        <v>458</v>
      </c>
      <c r="I144" s="1" t="s">
        <v>343</v>
      </c>
      <c r="J144" s="1">
        <v>6283.0</v>
      </c>
      <c r="K144" s="1">
        <v>210445.0</v>
      </c>
      <c r="L144" s="1">
        <v>17.0</v>
      </c>
      <c r="M144" s="1">
        <v>767.0</v>
      </c>
      <c r="N144" s="1">
        <v>313.0</v>
      </c>
      <c r="O144" s="1"/>
      <c r="P144" s="1"/>
      <c r="Q144" s="1" t="s">
        <v>344</v>
      </c>
      <c r="R144" s="1"/>
      <c r="S144" s="1" t="s">
        <v>345</v>
      </c>
      <c r="T144" s="1"/>
      <c r="U144" s="1" t="s">
        <v>346</v>
      </c>
    </row>
    <row r="145">
      <c r="A145" s="1" t="s">
        <v>236</v>
      </c>
      <c r="B145" s="1">
        <v>20.0</v>
      </c>
      <c r="C145" s="1">
        <v>3.0</v>
      </c>
      <c r="D145" s="13">
        <f t="shared" si="18"/>
        <v>20774</v>
      </c>
      <c r="E145" s="1" t="s">
        <v>101</v>
      </c>
      <c r="F145" s="1">
        <v>20.0</v>
      </c>
      <c r="G145" s="1">
        <v>216588.0</v>
      </c>
      <c r="H145" s="1">
        <f>9*60+36</f>
        <v>576</v>
      </c>
      <c r="I145" s="1" t="s">
        <v>347</v>
      </c>
      <c r="J145" s="1">
        <v>6283.0</v>
      </c>
      <c r="K145" s="1">
        <v>204874.0</v>
      </c>
      <c r="L145" s="1">
        <v>16.0</v>
      </c>
      <c r="M145" s="1">
        <v>838.0</v>
      </c>
      <c r="N145" s="1">
        <v>322.0</v>
      </c>
      <c r="O145" s="1"/>
      <c r="P145" s="1"/>
      <c r="Q145" s="1" t="s">
        <v>348</v>
      </c>
      <c r="R145" s="1"/>
      <c r="S145" s="1" t="s">
        <v>349</v>
      </c>
      <c r="T145" s="1"/>
      <c r="U145" s="1" t="s">
        <v>350</v>
      </c>
    </row>
    <row r="146">
      <c r="A146" s="1" t="s">
        <v>236</v>
      </c>
      <c r="B146" s="1">
        <v>20.0</v>
      </c>
      <c r="C146" s="1">
        <v>4.0</v>
      </c>
      <c r="D146" s="13">
        <f t="shared" si="18"/>
        <v>20774</v>
      </c>
      <c r="E146" s="1" t="s">
        <v>101</v>
      </c>
      <c r="F146" s="1">
        <v>8.0</v>
      </c>
      <c r="G146" s="1">
        <v>80796.7</v>
      </c>
      <c r="H146" s="1">
        <f>60+7</f>
        <v>67</v>
      </c>
      <c r="I146" s="1" t="s">
        <v>351</v>
      </c>
      <c r="J146" s="1">
        <v>6283.0</v>
      </c>
      <c r="K146" s="1">
        <v>67042.0</v>
      </c>
      <c r="L146" s="1">
        <v>6.0</v>
      </c>
      <c r="M146" s="1">
        <v>659.0</v>
      </c>
      <c r="N146" s="1">
        <v>337.0</v>
      </c>
      <c r="O146" s="1"/>
      <c r="P146" s="1"/>
      <c r="Q146" s="1" t="s">
        <v>352</v>
      </c>
      <c r="R146" s="1"/>
      <c r="S146" s="1" t="s">
        <v>353</v>
      </c>
      <c r="T146" s="1"/>
      <c r="U146" s="1" t="s">
        <v>354</v>
      </c>
    </row>
    <row r="147">
      <c r="A147" s="1" t="s">
        <v>236</v>
      </c>
      <c r="B147" s="1">
        <v>20.0</v>
      </c>
      <c r="C147" s="1">
        <v>5.0</v>
      </c>
      <c r="D147" s="13">
        <f t="shared" si="18"/>
        <v>20774</v>
      </c>
      <c r="E147" s="1" t="s">
        <v>101</v>
      </c>
      <c r="F147" s="1">
        <v>7.0</v>
      </c>
      <c r="G147" s="1">
        <v>73569.5</v>
      </c>
      <c r="H147" s="1">
        <f>60+1</f>
        <v>61</v>
      </c>
      <c r="I147" s="1" t="s">
        <v>355</v>
      </c>
      <c r="J147" s="1">
        <v>6283.0</v>
      </c>
      <c r="K147" s="1">
        <v>61955.0</v>
      </c>
      <c r="L147" s="1">
        <v>5.0</v>
      </c>
      <c r="M147" s="1">
        <v>805.0</v>
      </c>
      <c r="N147" s="1">
        <v>356.0</v>
      </c>
      <c r="O147" s="1"/>
      <c r="P147" s="1"/>
      <c r="Q147" s="1" t="s">
        <v>356</v>
      </c>
      <c r="R147" s="1"/>
      <c r="S147" s="1" t="s">
        <v>357</v>
      </c>
      <c r="T147" s="1"/>
      <c r="U147" s="1" t="s">
        <v>358</v>
      </c>
    </row>
    <row r="148">
      <c r="A148" s="1" t="s">
        <v>236</v>
      </c>
      <c r="B148" s="1">
        <v>20.0</v>
      </c>
      <c r="C148" s="1">
        <v>6.0</v>
      </c>
      <c r="D148" s="13">
        <f t="shared" si="18"/>
        <v>20774</v>
      </c>
      <c r="E148" s="1" t="s">
        <v>101</v>
      </c>
      <c r="F148" s="1">
        <v>5.0</v>
      </c>
      <c r="G148" s="1">
        <v>54518.5</v>
      </c>
      <c r="H148" s="1">
        <v>42.0</v>
      </c>
      <c r="I148" s="1" t="s">
        <v>359</v>
      </c>
      <c r="J148" s="1">
        <v>6283.0</v>
      </c>
      <c r="K148" s="1">
        <v>44211.0</v>
      </c>
      <c r="L148" s="1">
        <v>4.0</v>
      </c>
      <c r="M148" s="1">
        <v>256.0</v>
      </c>
      <c r="N148" s="1">
        <v>253.0</v>
      </c>
      <c r="O148" s="1"/>
      <c r="P148" s="1"/>
      <c r="Q148" s="1" t="s">
        <v>360</v>
      </c>
      <c r="R148" s="1"/>
      <c r="S148" s="1" t="s">
        <v>361</v>
      </c>
      <c r="T148" s="1"/>
      <c r="U148" s="1" t="s">
        <v>362</v>
      </c>
    </row>
    <row r="149">
      <c r="A149" s="1" t="s">
        <v>86</v>
      </c>
      <c r="B149" s="1">
        <v>60.0</v>
      </c>
      <c r="C149" s="1">
        <v>0.0</v>
      </c>
      <c r="D149">
        <f t="shared" ref="D149:D155" si="19">1931*60</f>
        <v>115860</v>
      </c>
      <c r="E149" s="1" t="s">
        <v>61</v>
      </c>
      <c r="F149" s="1">
        <v>34.0</v>
      </c>
      <c r="G149" s="1">
        <v>972645.0</v>
      </c>
      <c r="H149" s="1">
        <v>217301.0</v>
      </c>
      <c r="P149" s="1">
        <v>678.0</v>
      </c>
      <c r="R149" s="1">
        <v>1475.0</v>
      </c>
      <c r="T149" s="1">
        <v>1480.0</v>
      </c>
    </row>
    <row r="150">
      <c r="A150" s="1" t="s">
        <v>86</v>
      </c>
      <c r="B150" s="1">
        <v>60.0</v>
      </c>
      <c r="C150" s="1">
        <v>1.0</v>
      </c>
      <c r="D150">
        <f t="shared" si="19"/>
        <v>115860</v>
      </c>
      <c r="E150" s="1" t="s">
        <v>61</v>
      </c>
      <c r="F150" s="1">
        <v>33.0</v>
      </c>
      <c r="G150" s="1">
        <v>541761.0</v>
      </c>
      <c r="H150" s="1">
        <v>233537.0</v>
      </c>
      <c r="P150" s="1">
        <v>1163.0</v>
      </c>
      <c r="R150" s="1">
        <v>1970.0</v>
      </c>
      <c r="T150" s="1">
        <v>1976.0</v>
      </c>
    </row>
    <row r="151">
      <c r="A151" s="1" t="s">
        <v>86</v>
      </c>
      <c r="B151" s="1">
        <v>60.0</v>
      </c>
      <c r="C151" s="1">
        <v>2.0</v>
      </c>
      <c r="D151">
        <f t="shared" si="19"/>
        <v>115860</v>
      </c>
      <c r="E151" s="1" t="s">
        <v>61</v>
      </c>
      <c r="F151" s="1">
        <v>32.0</v>
      </c>
      <c r="G151" s="1">
        <v>488018.0</v>
      </c>
      <c r="H151" s="1">
        <v>189765.0</v>
      </c>
      <c r="P151" s="1">
        <v>1318.0</v>
      </c>
      <c r="R151" s="1">
        <v>2377.0</v>
      </c>
      <c r="T151" s="1">
        <v>2383.0</v>
      </c>
    </row>
    <row r="152">
      <c r="A152" s="1" t="s">
        <v>86</v>
      </c>
      <c r="B152" s="1">
        <v>60.0</v>
      </c>
      <c r="C152" s="1">
        <v>3.0</v>
      </c>
      <c r="D152">
        <f t="shared" si="19"/>
        <v>115860</v>
      </c>
      <c r="E152" s="1" t="s">
        <v>61</v>
      </c>
      <c r="F152" s="1">
        <v>29.0</v>
      </c>
      <c r="G152" s="1">
        <v>230150.0</v>
      </c>
      <c r="H152" s="1">
        <v>105736.0</v>
      </c>
      <c r="P152" s="1">
        <v>788.0</v>
      </c>
      <c r="R152" s="1">
        <v>2084.0</v>
      </c>
      <c r="T152" s="1">
        <v>2090.0</v>
      </c>
    </row>
    <row r="153">
      <c r="A153" s="1" t="s">
        <v>86</v>
      </c>
      <c r="B153" s="1">
        <v>60.0</v>
      </c>
      <c r="C153" s="1">
        <v>4.0</v>
      </c>
      <c r="D153">
        <f t="shared" si="19"/>
        <v>115860</v>
      </c>
      <c r="E153" s="1" t="s">
        <v>61</v>
      </c>
      <c r="F153" s="1">
        <v>27.0</v>
      </c>
      <c r="G153" s="1">
        <v>171627.0</v>
      </c>
      <c r="H153" s="1">
        <v>87901.0</v>
      </c>
      <c r="P153" s="1">
        <v>577.0</v>
      </c>
      <c r="R153" s="1">
        <v>2214.0</v>
      </c>
      <c r="T153" s="1">
        <v>2219.0</v>
      </c>
    </row>
    <row r="154">
      <c r="A154" s="1" t="s">
        <v>86</v>
      </c>
      <c r="B154" s="1">
        <v>60.0</v>
      </c>
      <c r="C154" s="1">
        <v>5.0</v>
      </c>
      <c r="D154">
        <f t="shared" si="19"/>
        <v>115860</v>
      </c>
      <c r="E154" s="1" t="s">
        <v>61</v>
      </c>
      <c r="F154" s="1">
        <v>23.0</v>
      </c>
      <c r="G154" s="1">
        <v>4020906.0</v>
      </c>
      <c r="H154" s="1">
        <v>47952.0</v>
      </c>
      <c r="P154" s="1">
        <v>519.0</v>
      </c>
      <c r="R154" s="1">
        <v>2100.0</v>
      </c>
      <c r="T154" s="1">
        <v>2105.0</v>
      </c>
    </row>
    <row r="155">
      <c r="A155" s="1" t="s">
        <v>86</v>
      </c>
      <c r="B155" s="1">
        <v>60.0</v>
      </c>
      <c r="C155" s="1">
        <v>6.0</v>
      </c>
      <c r="D155">
        <f t="shared" si="19"/>
        <v>115860</v>
      </c>
      <c r="E155" s="1" t="s">
        <v>61</v>
      </c>
      <c r="F155" s="1">
        <v>22.0</v>
      </c>
      <c r="G155" s="1">
        <v>3863059.0</v>
      </c>
      <c r="H155" s="1">
        <v>47975.0</v>
      </c>
      <c r="P155" s="1">
        <v>920.0</v>
      </c>
      <c r="R155" s="1">
        <v>2808.0</v>
      </c>
      <c r="T155" s="1">
        <v>2814.0</v>
      </c>
    </row>
    <row r="156">
      <c r="D156" s="16"/>
    </row>
    <row r="157">
      <c r="D157" s="16"/>
    </row>
    <row r="158">
      <c r="D158" s="16"/>
    </row>
    <row r="159">
      <c r="D159" s="16"/>
    </row>
    <row r="160">
      <c r="D160" s="11"/>
    </row>
    <row r="161">
      <c r="D161" s="11"/>
    </row>
    <row r="162">
      <c r="D162" s="16"/>
    </row>
    <row r="163">
      <c r="D163" s="16"/>
    </row>
    <row r="164">
      <c r="D164" s="16"/>
    </row>
    <row r="165">
      <c r="D165" s="16"/>
      <c r="E165" s="11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autoFilter ref="$A$1:$AH$155">
    <sortState ref="A1:AH155">
      <sortCondition ref="A1:A155"/>
      <sortCondition ref="B1:B155"/>
    </sortState>
  </autoFilter>
  <customSheetViews>
    <customSheetView guid="{8DF85997-D0C4-480D-A07D-463EA8DF8D1D}" filter="1" showAutoFilter="1">
      <autoFilter ref="$A$1:$U$155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2.25"/>
    <col customWidth="1" min="3" max="3" width="6.88"/>
    <col customWidth="1" min="4" max="4" width="16.75"/>
    <col customWidth="1" min="5" max="5" width="9.63"/>
    <col customWidth="1" min="6" max="6" width="14.38"/>
    <col customWidth="1" min="7" max="7" width="14.0"/>
  </cols>
  <sheetData>
    <row r="1">
      <c r="A1" s="9" t="s">
        <v>65</v>
      </c>
      <c r="B1" s="9" t="s">
        <v>66</v>
      </c>
      <c r="C1" s="9" t="s">
        <v>67</v>
      </c>
      <c r="D1" s="10" t="s">
        <v>68</v>
      </c>
      <c r="E1" s="9" t="s">
        <v>69</v>
      </c>
      <c r="F1" s="9" t="s">
        <v>363</v>
      </c>
      <c r="G1" s="9" t="s">
        <v>364</v>
      </c>
      <c r="H1" s="9" t="s">
        <v>365</v>
      </c>
      <c r="I1" s="9" t="s">
        <v>366</v>
      </c>
    </row>
    <row r="2">
      <c r="A2" s="9" t="s">
        <v>65</v>
      </c>
      <c r="B2" s="1">
        <v>0.2</v>
      </c>
      <c r="C2" s="1">
        <v>0.0</v>
      </c>
      <c r="D2" s="16"/>
      <c r="E2" s="1" t="s">
        <v>61</v>
      </c>
      <c r="G2" s="1" t="s">
        <v>367</v>
      </c>
      <c r="H2" s="17" t="s">
        <v>368</v>
      </c>
      <c r="I2" s="17" t="s">
        <v>369</v>
      </c>
    </row>
    <row r="3">
      <c r="A3" s="1" t="s">
        <v>86</v>
      </c>
      <c r="B3" s="1">
        <v>0.2</v>
      </c>
      <c r="C3" s="1">
        <v>1.0</v>
      </c>
      <c r="D3" s="16"/>
      <c r="E3" s="1" t="s">
        <v>61</v>
      </c>
      <c r="G3" s="1" t="s">
        <v>370</v>
      </c>
      <c r="H3" s="17" t="s">
        <v>371</v>
      </c>
      <c r="I3" s="17" t="s">
        <v>372</v>
      </c>
    </row>
    <row r="4">
      <c r="A4" s="1" t="s">
        <v>86</v>
      </c>
      <c r="B4" s="1">
        <v>0.2</v>
      </c>
      <c r="C4" s="1">
        <v>2.0</v>
      </c>
      <c r="D4" s="16"/>
      <c r="E4" s="1" t="s">
        <v>61</v>
      </c>
      <c r="G4" s="1" t="s">
        <v>373</v>
      </c>
      <c r="H4" s="17" t="s">
        <v>374</v>
      </c>
      <c r="I4" s="17" t="s">
        <v>375</v>
      </c>
    </row>
    <row r="5">
      <c r="A5" s="1" t="s">
        <v>86</v>
      </c>
      <c r="B5" s="1">
        <v>0.2</v>
      </c>
      <c r="C5" s="1">
        <v>3.0</v>
      </c>
      <c r="D5" s="16"/>
      <c r="E5" s="1" t="s">
        <v>61</v>
      </c>
      <c r="G5" s="1" t="s">
        <v>376</v>
      </c>
      <c r="H5" s="17" t="s">
        <v>377</v>
      </c>
      <c r="I5" s="17" t="s">
        <v>378</v>
      </c>
    </row>
    <row r="6">
      <c r="A6" s="1" t="s">
        <v>86</v>
      </c>
      <c r="B6" s="1">
        <v>0.2</v>
      </c>
      <c r="C6" s="1">
        <v>4.0</v>
      </c>
      <c r="D6" s="16"/>
      <c r="E6" s="1" t="s">
        <v>61</v>
      </c>
      <c r="G6" s="1" t="s">
        <v>379</v>
      </c>
      <c r="H6" s="17" t="s">
        <v>380</v>
      </c>
      <c r="I6" s="17" t="s">
        <v>381</v>
      </c>
    </row>
    <row r="7">
      <c r="A7" s="1" t="s">
        <v>86</v>
      </c>
      <c r="B7" s="1">
        <v>0.2</v>
      </c>
      <c r="C7" s="1">
        <v>5.0</v>
      </c>
      <c r="D7" s="16"/>
      <c r="E7" s="1" t="s">
        <v>61</v>
      </c>
      <c r="G7" s="1" t="s">
        <v>382</v>
      </c>
      <c r="H7" s="17" t="s">
        <v>383</v>
      </c>
      <c r="I7" s="17" t="s">
        <v>384</v>
      </c>
    </row>
    <row r="8">
      <c r="A8" s="1" t="s">
        <v>86</v>
      </c>
      <c r="B8" s="1">
        <v>0.2</v>
      </c>
      <c r="C8" s="1">
        <v>6.0</v>
      </c>
      <c r="D8" s="16"/>
      <c r="E8" s="1" t="s">
        <v>61</v>
      </c>
      <c r="G8" s="1" t="s">
        <v>385</v>
      </c>
      <c r="H8" s="17" t="s">
        <v>386</v>
      </c>
      <c r="I8" s="17" t="s">
        <v>387</v>
      </c>
    </row>
    <row r="9">
      <c r="A9" s="1" t="s">
        <v>86</v>
      </c>
      <c r="B9" s="1">
        <v>0.5</v>
      </c>
      <c r="C9" s="1">
        <v>0.0</v>
      </c>
      <c r="D9" s="16"/>
      <c r="E9" s="1" t="s">
        <v>61</v>
      </c>
      <c r="G9" s="1" t="s">
        <v>388</v>
      </c>
      <c r="H9" s="17" t="s">
        <v>389</v>
      </c>
      <c r="I9" s="17" t="s">
        <v>369</v>
      </c>
    </row>
    <row r="10">
      <c r="A10" s="1" t="s">
        <v>86</v>
      </c>
      <c r="B10" s="1">
        <v>0.5</v>
      </c>
      <c r="C10" s="1">
        <v>1.0</v>
      </c>
      <c r="D10" s="16"/>
      <c r="E10" s="1" t="s">
        <v>61</v>
      </c>
      <c r="G10" s="1" t="s">
        <v>390</v>
      </c>
      <c r="H10" s="17" t="s">
        <v>391</v>
      </c>
      <c r="I10" s="17" t="s">
        <v>372</v>
      </c>
    </row>
    <row r="11">
      <c r="A11" s="1" t="s">
        <v>86</v>
      </c>
      <c r="B11" s="1">
        <v>0.5</v>
      </c>
      <c r="C11" s="1">
        <v>2.0</v>
      </c>
      <c r="D11" s="16"/>
      <c r="E11" s="1" t="s">
        <v>61</v>
      </c>
      <c r="G11" s="1" t="s">
        <v>392</v>
      </c>
      <c r="H11" s="17" t="s">
        <v>393</v>
      </c>
      <c r="I11" s="17" t="s">
        <v>375</v>
      </c>
    </row>
    <row r="12">
      <c r="A12" s="1" t="s">
        <v>86</v>
      </c>
      <c r="B12" s="1">
        <v>0.5</v>
      </c>
      <c r="C12" s="1">
        <v>3.0</v>
      </c>
      <c r="D12" s="16"/>
      <c r="E12" s="1" t="s">
        <v>61</v>
      </c>
      <c r="G12" s="1" t="s">
        <v>394</v>
      </c>
      <c r="H12" s="17" t="s">
        <v>395</v>
      </c>
      <c r="I12" s="17" t="s">
        <v>378</v>
      </c>
    </row>
    <row r="13">
      <c r="A13" s="1" t="s">
        <v>86</v>
      </c>
      <c r="B13" s="1">
        <v>0.5</v>
      </c>
      <c r="C13" s="1">
        <v>4.0</v>
      </c>
      <c r="D13" s="16"/>
      <c r="E13" s="1" t="s">
        <v>61</v>
      </c>
      <c r="G13" s="1" t="s">
        <v>396</v>
      </c>
      <c r="H13" s="17" t="s">
        <v>397</v>
      </c>
      <c r="I13" s="17" t="s">
        <v>381</v>
      </c>
    </row>
    <row r="14">
      <c r="A14" s="1" t="s">
        <v>86</v>
      </c>
      <c r="B14" s="1">
        <v>0.5</v>
      </c>
      <c r="C14" s="1">
        <v>5.0</v>
      </c>
      <c r="D14" s="16"/>
      <c r="E14" s="1" t="s">
        <v>61</v>
      </c>
      <c r="G14" s="1" t="s">
        <v>398</v>
      </c>
      <c r="H14" s="17" t="s">
        <v>399</v>
      </c>
      <c r="I14" s="17" t="s">
        <v>384</v>
      </c>
    </row>
    <row r="15">
      <c r="A15" s="1" t="s">
        <v>86</v>
      </c>
      <c r="B15" s="1">
        <v>0.5</v>
      </c>
      <c r="C15" s="1">
        <v>6.0</v>
      </c>
      <c r="D15" s="16"/>
      <c r="E15" s="1" t="s">
        <v>61</v>
      </c>
      <c r="G15" s="1" t="s">
        <v>400</v>
      </c>
      <c r="H15" s="17" t="s">
        <v>401</v>
      </c>
      <c r="I15" s="17" t="s">
        <v>387</v>
      </c>
    </row>
    <row r="16">
      <c r="A16" s="1" t="s">
        <v>86</v>
      </c>
      <c r="B16" s="1">
        <v>1.0</v>
      </c>
      <c r="C16" s="1">
        <v>0.0</v>
      </c>
      <c r="D16" s="16"/>
      <c r="E16" s="1" t="s">
        <v>61</v>
      </c>
      <c r="G16" s="1" t="s">
        <v>402</v>
      </c>
      <c r="H16" s="17" t="s">
        <v>403</v>
      </c>
      <c r="I16" s="17" t="s">
        <v>369</v>
      </c>
    </row>
    <row r="17">
      <c r="A17" s="1" t="s">
        <v>86</v>
      </c>
      <c r="B17" s="1">
        <v>1.0</v>
      </c>
      <c r="C17" s="1">
        <v>1.0</v>
      </c>
      <c r="D17" s="16"/>
      <c r="E17" s="1" t="s">
        <v>61</v>
      </c>
      <c r="G17" s="1" t="s">
        <v>404</v>
      </c>
      <c r="H17" s="17" t="s">
        <v>405</v>
      </c>
      <c r="I17" s="17" t="s">
        <v>372</v>
      </c>
    </row>
    <row r="18">
      <c r="A18" s="1" t="s">
        <v>86</v>
      </c>
      <c r="B18" s="1">
        <v>1.0</v>
      </c>
      <c r="C18" s="1">
        <v>2.0</v>
      </c>
      <c r="D18" s="16"/>
      <c r="E18" s="1" t="s">
        <v>61</v>
      </c>
      <c r="G18" s="1" t="s">
        <v>406</v>
      </c>
      <c r="H18" s="17" t="s">
        <v>407</v>
      </c>
      <c r="I18" s="17" t="s">
        <v>375</v>
      </c>
    </row>
    <row r="19">
      <c r="A19" s="1" t="s">
        <v>86</v>
      </c>
      <c r="B19" s="1">
        <v>1.0</v>
      </c>
      <c r="C19" s="1">
        <v>3.0</v>
      </c>
      <c r="D19" s="16"/>
      <c r="E19" s="1" t="s">
        <v>61</v>
      </c>
      <c r="G19" s="1" t="s">
        <v>408</v>
      </c>
      <c r="H19" s="17" t="s">
        <v>409</v>
      </c>
      <c r="I19" s="17" t="s">
        <v>378</v>
      </c>
    </row>
    <row r="20">
      <c r="A20" s="1" t="s">
        <v>86</v>
      </c>
      <c r="B20" s="1">
        <v>1.0</v>
      </c>
      <c r="C20" s="1">
        <v>4.0</v>
      </c>
      <c r="D20" s="16"/>
      <c r="E20" s="1" t="s">
        <v>61</v>
      </c>
      <c r="G20" s="1" t="s">
        <v>410</v>
      </c>
      <c r="H20" s="17" t="s">
        <v>411</v>
      </c>
      <c r="I20" s="17" t="s">
        <v>381</v>
      </c>
    </row>
    <row r="21">
      <c r="A21" s="1" t="s">
        <v>86</v>
      </c>
      <c r="B21" s="1">
        <v>1.0</v>
      </c>
      <c r="C21" s="1">
        <v>5.0</v>
      </c>
      <c r="D21" s="16"/>
      <c r="E21" s="1" t="s">
        <v>61</v>
      </c>
      <c r="G21" s="1" t="s">
        <v>412</v>
      </c>
      <c r="H21" s="17" t="s">
        <v>413</v>
      </c>
      <c r="I21" s="17" t="s">
        <v>384</v>
      </c>
    </row>
    <row r="22">
      <c r="A22" s="1" t="s">
        <v>86</v>
      </c>
      <c r="B22" s="1">
        <v>1.0</v>
      </c>
      <c r="C22" s="1">
        <v>6.0</v>
      </c>
      <c r="D22" s="16"/>
      <c r="E22" s="1" t="s">
        <v>61</v>
      </c>
      <c r="G22" s="1" t="s">
        <v>414</v>
      </c>
      <c r="H22" s="17" t="s">
        <v>415</v>
      </c>
      <c r="I22" s="17" t="s">
        <v>387</v>
      </c>
    </row>
    <row r="23">
      <c r="A23" s="1" t="s">
        <v>86</v>
      </c>
      <c r="B23" s="1">
        <v>5.0</v>
      </c>
      <c r="C23" s="1">
        <v>0.0</v>
      </c>
      <c r="D23" s="11">
        <v>9600.0</v>
      </c>
      <c r="E23" s="1" t="s">
        <v>61</v>
      </c>
      <c r="F23" s="1" t="s">
        <v>416</v>
      </c>
      <c r="G23" s="1" t="s">
        <v>417</v>
      </c>
      <c r="H23" s="17" t="s">
        <v>418</v>
      </c>
      <c r="I23" s="17" t="s">
        <v>369</v>
      </c>
    </row>
    <row r="24">
      <c r="A24" s="1" t="s">
        <v>86</v>
      </c>
      <c r="B24" s="1">
        <v>5.0</v>
      </c>
      <c r="C24" s="1">
        <v>1.0</v>
      </c>
      <c r="D24" s="11">
        <v>9600.0</v>
      </c>
      <c r="E24" s="1" t="s">
        <v>61</v>
      </c>
      <c r="F24" s="1" t="s">
        <v>419</v>
      </c>
      <c r="G24" s="1" t="s">
        <v>420</v>
      </c>
      <c r="H24" s="17" t="s">
        <v>421</v>
      </c>
      <c r="I24" s="17" t="s">
        <v>372</v>
      </c>
    </row>
    <row r="25">
      <c r="A25" s="1" t="s">
        <v>86</v>
      </c>
      <c r="B25" s="1">
        <v>5.0</v>
      </c>
      <c r="C25" s="1">
        <v>2.0</v>
      </c>
      <c r="D25" s="11">
        <v>9600.0</v>
      </c>
      <c r="E25" s="1" t="s">
        <v>61</v>
      </c>
      <c r="F25" s="1" t="s">
        <v>422</v>
      </c>
      <c r="G25" s="1" t="s">
        <v>423</v>
      </c>
      <c r="H25" s="17" t="s">
        <v>424</v>
      </c>
      <c r="I25" s="17" t="s">
        <v>375</v>
      </c>
    </row>
    <row r="26">
      <c r="A26" s="1" t="s">
        <v>86</v>
      </c>
      <c r="B26" s="1">
        <v>5.0</v>
      </c>
      <c r="C26" s="1">
        <v>3.0</v>
      </c>
      <c r="D26" s="11">
        <v>9600.0</v>
      </c>
      <c r="E26" s="1" t="s">
        <v>61</v>
      </c>
      <c r="F26" s="1" t="s">
        <v>425</v>
      </c>
      <c r="G26" s="1" t="s">
        <v>426</v>
      </c>
      <c r="H26" s="17" t="s">
        <v>427</v>
      </c>
      <c r="I26" s="17" t="s">
        <v>378</v>
      </c>
    </row>
    <row r="27">
      <c r="A27" s="1" t="s">
        <v>86</v>
      </c>
      <c r="B27" s="1">
        <v>5.0</v>
      </c>
      <c r="C27" s="1">
        <v>4.0</v>
      </c>
      <c r="D27" s="11">
        <v>9600.0</v>
      </c>
      <c r="E27" s="1" t="s">
        <v>61</v>
      </c>
      <c r="F27" s="1" t="s">
        <v>428</v>
      </c>
      <c r="G27" s="1" t="s">
        <v>429</v>
      </c>
      <c r="H27" s="17" t="s">
        <v>430</v>
      </c>
      <c r="I27" s="17" t="s">
        <v>381</v>
      </c>
    </row>
    <row r="28">
      <c r="A28" s="1" t="s">
        <v>86</v>
      </c>
      <c r="B28" s="1">
        <v>5.0</v>
      </c>
      <c r="C28" s="1">
        <v>5.0</v>
      </c>
      <c r="D28" s="11">
        <v>9600.0</v>
      </c>
      <c r="E28" s="1" t="s">
        <v>61</v>
      </c>
      <c r="F28" s="1" t="s">
        <v>431</v>
      </c>
      <c r="G28" s="1" t="s">
        <v>432</v>
      </c>
      <c r="H28" s="17" t="s">
        <v>433</v>
      </c>
      <c r="I28" s="17" t="s">
        <v>384</v>
      </c>
    </row>
    <row r="29">
      <c r="A29" s="1" t="s">
        <v>86</v>
      </c>
      <c r="B29" s="1">
        <v>5.0</v>
      </c>
      <c r="C29" s="1">
        <v>6.0</v>
      </c>
      <c r="D29" s="11">
        <v>9600.0</v>
      </c>
      <c r="E29" s="1" t="s">
        <v>61</v>
      </c>
      <c r="F29" s="1" t="s">
        <v>434</v>
      </c>
      <c r="G29" s="1" t="s">
        <v>435</v>
      </c>
      <c r="H29" s="17" t="s">
        <v>436</v>
      </c>
      <c r="I29" s="17" t="s">
        <v>387</v>
      </c>
    </row>
    <row r="30">
      <c r="A30" s="1" t="s">
        <v>86</v>
      </c>
      <c r="B30" s="1">
        <v>10.0</v>
      </c>
      <c r="C30" s="1">
        <v>0.0</v>
      </c>
      <c r="D30" s="11">
        <f t="shared" ref="D30:D36" si="1"> 315*60+6</f>
        <v>18906</v>
      </c>
      <c r="E30" s="1" t="s">
        <v>61</v>
      </c>
      <c r="F30" s="1" t="s">
        <v>437</v>
      </c>
      <c r="G30" s="1" t="s">
        <v>438</v>
      </c>
      <c r="H30" s="17" t="s">
        <v>439</v>
      </c>
      <c r="I30" s="17" t="s">
        <v>369</v>
      </c>
    </row>
    <row r="31">
      <c r="A31" s="1" t="s">
        <v>86</v>
      </c>
      <c r="B31" s="1">
        <v>10.0</v>
      </c>
      <c r="C31" s="1">
        <v>1.0</v>
      </c>
      <c r="D31" s="11">
        <f t="shared" si="1"/>
        <v>18906</v>
      </c>
      <c r="E31" s="1" t="s">
        <v>61</v>
      </c>
      <c r="F31" s="1" t="s">
        <v>440</v>
      </c>
      <c r="G31" s="1" t="s">
        <v>441</v>
      </c>
      <c r="H31" s="17" t="s">
        <v>442</v>
      </c>
      <c r="I31" s="17" t="s">
        <v>372</v>
      </c>
    </row>
    <row r="32">
      <c r="A32" s="1" t="s">
        <v>86</v>
      </c>
      <c r="B32" s="1">
        <v>10.0</v>
      </c>
      <c r="C32" s="1">
        <v>2.0</v>
      </c>
      <c r="D32" s="11">
        <f t="shared" si="1"/>
        <v>18906</v>
      </c>
      <c r="E32" s="1" t="s">
        <v>61</v>
      </c>
      <c r="F32" s="1" t="s">
        <v>443</v>
      </c>
      <c r="G32" s="1" t="s">
        <v>444</v>
      </c>
      <c r="H32" s="17" t="s">
        <v>445</v>
      </c>
      <c r="I32" s="17" t="s">
        <v>375</v>
      </c>
    </row>
    <row r="33">
      <c r="A33" s="1" t="s">
        <v>86</v>
      </c>
      <c r="B33" s="1">
        <v>10.0</v>
      </c>
      <c r="C33" s="1">
        <v>3.0</v>
      </c>
      <c r="D33" s="11">
        <f t="shared" si="1"/>
        <v>18906</v>
      </c>
      <c r="E33" s="1" t="s">
        <v>61</v>
      </c>
      <c r="F33" s="1" t="s">
        <v>446</v>
      </c>
      <c r="G33" s="1" t="s">
        <v>447</v>
      </c>
      <c r="H33" s="17" t="s">
        <v>448</v>
      </c>
      <c r="I33" s="17" t="s">
        <v>378</v>
      </c>
    </row>
    <row r="34">
      <c r="A34" s="1" t="s">
        <v>86</v>
      </c>
      <c r="B34" s="1">
        <v>10.0</v>
      </c>
      <c r="C34" s="1">
        <v>4.0</v>
      </c>
      <c r="D34" s="11">
        <f t="shared" si="1"/>
        <v>18906</v>
      </c>
      <c r="E34" s="1" t="s">
        <v>61</v>
      </c>
      <c r="F34" s="1" t="s">
        <v>449</v>
      </c>
      <c r="G34" s="1" t="s">
        <v>450</v>
      </c>
      <c r="H34" s="17" t="s">
        <v>451</v>
      </c>
      <c r="I34" s="17" t="s">
        <v>381</v>
      </c>
    </row>
    <row r="35">
      <c r="A35" s="1" t="s">
        <v>86</v>
      </c>
      <c r="B35" s="1">
        <v>10.0</v>
      </c>
      <c r="C35" s="1">
        <v>5.0</v>
      </c>
      <c r="D35" s="11">
        <f t="shared" si="1"/>
        <v>18906</v>
      </c>
      <c r="E35" s="1" t="s">
        <v>61</v>
      </c>
      <c r="F35" s="1" t="s">
        <v>452</v>
      </c>
      <c r="G35" s="1" t="s">
        <v>453</v>
      </c>
      <c r="H35" s="17" t="s">
        <v>454</v>
      </c>
      <c r="I35" s="17" t="s">
        <v>384</v>
      </c>
    </row>
    <row r="36">
      <c r="A36" s="1" t="s">
        <v>86</v>
      </c>
      <c r="B36" s="1">
        <v>10.0</v>
      </c>
      <c r="C36" s="1">
        <v>6.0</v>
      </c>
      <c r="D36" s="11">
        <f t="shared" si="1"/>
        <v>18906</v>
      </c>
      <c r="E36" s="1" t="s">
        <v>61</v>
      </c>
      <c r="F36" s="1" t="s">
        <v>455</v>
      </c>
      <c r="G36" s="1" t="s">
        <v>456</v>
      </c>
      <c r="H36" s="17" t="s">
        <v>457</v>
      </c>
      <c r="I36" s="17" t="s">
        <v>387</v>
      </c>
    </row>
    <row r="37">
      <c r="A37" s="1" t="s">
        <v>86</v>
      </c>
      <c r="B37" s="1">
        <v>20.0</v>
      </c>
      <c r="C37" s="1">
        <v>0.0</v>
      </c>
      <c r="D37" s="11">
        <f t="shared" ref="D37:D43" si="2">423*60+4</f>
        <v>25384</v>
      </c>
      <c r="E37" s="1" t="s">
        <v>61</v>
      </c>
      <c r="F37" s="1" t="s">
        <v>458</v>
      </c>
      <c r="G37" s="1" t="s">
        <v>459</v>
      </c>
      <c r="H37" s="17" t="s">
        <v>460</v>
      </c>
      <c r="I37" s="17" t="s">
        <v>369</v>
      </c>
    </row>
    <row r="38">
      <c r="A38" s="1" t="s">
        <v>86</v>
      </c>
      <c r="B38" s="1">
        <v>20.0</v>
      </c>
      <c r="C38" s="1">
        <v>1.0</v>
      </c>
      <c r="D38" s="11">
        <f t="shared" si="2"/>
        <v>25384</v>
      </c>
      <c r="E38" s="1" t="s">
        <v>61</v>
      </c>
      <c r="F38" s="1" t="s">
        <v>461</v>
      </c>
      <c r="G38" s="1" t="s">
        <v>462</v>
      </c>
      <c r="H38" s="17" t="s">
        <v>463</v>
      </c>
      <c r="I38" s="17" t="s">
        <v>372</v>
      </c>
    </row>
    <row r="39">
      <c r="A39" s="1" t="s">
        <v>86</v>
      </c>
      <c r="B39" s="1">
        <v>20.0</v>
      </c>
      <c r="C39" s="1">
        <v>2.0</v>
      </c>
      <c r="D39" s="11">
        <f t="shared" si="2"/>
        <v>25384</v>
      </c>
      <c r="E39" s="1" t="s">
        <v>61</v>
      </c>
      <c r="F39" s="1" t="s">
        <v>464</v>
      </c>
      <c r="G39" s="1" t="s">
        <v>465</v>
      </c>
      <c r="H39" s="17" t="s">
        <v>466</v>
      </c>
      <c r="I39" s="17" t="s">
        <v>375</v>
      </c>
    </row>
    <row r="40">
      <c r="A40" s="1" t="s">
        <v>86</v>
      </c>
      <c r="B40" s="1">
        <v>20.0</v>
      </c>
      <c r="C40" s="1">
        <v>3.0</v>
      </c>
      <c r="D40" s="11">
        <f t="shared" si="2"/>
        <v>25384</v>
      </c>
      <c r="E40" s="1" t="s">
        <v>61</v>
      </c>
      <c r="F40" s="1" t="s">
        <v>467</v>
      </c>
      <c r="G40" s="1" t="s">
        <v>468</v>
      </c>
      <c r="H40" s="17" t="s">
        <v>469</v>
      </c>
      <c r="I40" s="17" t="s">
        <v>378</v>
      </c>
    </row>
    <row r="41">
      <c r="A41" s="1" t="s">
        <v>86</v>
      </c>
      <c r="B41" s="1">
        <v>20.0</v>
      </c>
      <c r="C41" s="1">
        <v>4.0</v>
      </c>
      <c r="D41" s="11">
        <f t="shared" si="2"/>
        <v>25384</v>
      </c>
      <c r="E41" s="1" t="s">
        <v>61</v>
      </c>
      <c r="F41" s="1" t="s">
        <v>470</v>
      </c>
      <c r="G41" s="1" t="s">
        <v>471</v>
      </c>
      <c r="H41" s="17" t="s">
        <v>472</v>
      </c>
      <c r="I41" s="17" t="s">
        <v>381</v>
      </c>
    </row>
    <row r="42">
      <c r="A42" s="1" t="s">
        <v>86</v>
      </c>
      <c r="B42" s="1">
        <v>20.0</v>
      </c>
      <c r="C42" s="1">
        <v>5.0</v>
      </c>
      <c r="D42" s="11">
        <f t="shared" si="2"/>
        <v>25384</v>
      </c>
      <c r="E42" s="1" t="s">
        <v>61</v>
      </c>
      <c r="F42" s="1" t="s">
        <v>473</v>
      </c>
      <c r="G42" s="1" t="s">
        <v>474</v>
      </c>
      <c r="H42" s="17" t="s">
        <v>475</v>
      </c>
      <c r="I42" s="17" t="s">
        <v>384</v>
      </c>
    </row>
    <row r="43">
      <c r="A43" s="1" t="s">
        <v>86</v>
      </c>
      <c r="B43" s="1">
        <v>20.0</v>
      </c>
      <c r="C43" s="1">
        <v>6.0</v>
      </c>
      <c r="D43" s="11">
        <f t="shared" si="2"/>
        <v>25384</v>
      </c>
      <c r="E43" s="1" t="s">
        <v>61</v>
      </c>
      <c r="F43" s="1" t="s">
        <v>476</v>
      </c>
      <c r="G43" s="1" t="s">
        <v>477</v>
      </c>
      <c r="H43" s="17" t="s">
        <v>478</v>
      </c>
      <c r="I43" s="17" t="s">
        <v>387</v>
      </c>
    </row>
    <row r="44">
      <c r="A44" s="1" t="s">
        <v>86</v>
      </c>
      <c r="B44" s="1">
        <v>0.2</v>
      </c>
      <c r="C44" s="1">
        <v>0.0</v>
      </c>
      <c r="D44" s="16"/>
      <c r="E44" s="1" t="s">
        <v>63</v>
      </c>
      <c r="G44" s="1" t="s">
        <v>479</v>
      </c>
      <c r="H44" s="17" t="s">
        <v>480</v>
      </c>
      <c r="I44" s="17" t="s">
        <v>481</v>
      </c>
    </row>
    <row r="45">
      <c r="A45" s="1" t="s">
        <v>86</v>
      </c>
      <c r="B45" s="1">
        <v>0.2</v>
      </c>
      <c r="C45" s="1">
        <v>1.0</v>
      </c>
      <c r="D45" s="16"/>
      <c r="E45" s="1" t="s">
        <v>63</v>
      </c>
      <c r="G45" s="1" t="s">
        <v>482</v>
      </c>
      <c r="H45" s="17" t="s">
        <v>483</v>
      </c>
      <c r="I45" s="17" t="s">
        <v>372</v>
      </c>
    </row>
    <row r="46">
      <c r="A46" s="1" t="s">
        <v>86</v>
      </c>
      <c r="B46" s="1">
        <v>0.2</v>
      </c>
      <c r="C46" s="1">
        <v>2.0</v>
      </c>
      <c r="D46" s="16"/>
      <c r="E46" s="1" t="s">
        <v>63</v>
      </c>
      <c r="G46" s="1" t="s">
        <v>484</v>
      </c>
      <c r="H46" s="17" t="s">
        <v>485</v>
      </c>
      <c r="I46" s="17" t="s">
        <v>375</v>
      </c>
    </row>
    <row r="47">
      <c r="A47" s="1" t="s">
        <v>86</v>
      </c>
      <c r="B47" s="1">
        <v>0.2</v>
      </c>
      <c r="C47" s="1">
        <v>3.0</v>
      </c>
      <c r="D47" s="16"/>
      <c r="E47" s="1" t="s">
        <v>63</v>
      </c>
      <c r="G47" s="1" t="s">
        <v>486</v>
      </c>
      <c r="H47" s="17" t="s">
        <v>487</v>
      </c>
      <c r="I47" s="17" t="s">
        <v>378</v>
      </c>
    </row>
    <row r="48">
      <c r="A48" s="1" t="s">
        <v>86</v>
      </c>
      <c r="B48" s="1">
        <v>0.2</v>
      </c>
      <c r="C48" s="1">
        <v>4.0</v>
      </c>
      <c r="D48" s="16"/>
      <c r="E48" s="1" t="s">
        <v>63</v>
      </c>
      <c r="G48" s="1" t="s">
        <v>488</v>
      </c>
      <c r="H48" s="17" t="s">
        <v>489</v>
      </c>
      <c r="I48" s="17" t="s">
        <v>381</v>
      </c>
    </row>
    <row r="49">
      <c r="A49" s="1" t="s">
        <v>86</v>
      </c>
      <c r="B49" s="1">
        <v>0.2</v>
      </c>
      <c r="C49" s="1">
        <v>5.0</v>
      </c>
      <c r="D49" s="16"/>
      <c r="E49" s="1" t="s">
        <v>63</v>
      </c>
      <c r="G49" s="1" t="s">
        <v>490</v>
      </c>
      <c r="H49" s="17" t="s">
        <v>491</v>
      </c>
      <c r="I49" s="17" t="s">
        <v>384</v>
      </c>
    </row>
    <row r="50">
      <c r="A50" s="1" t="s">
        <v>86</v>
      </c>
      <c r="B50" s="1">
        <v>0.2</v>
      </c>
      <c r="C50" s="1">
        <v>6.0</v>
      </c>
      <c r="D50" s="16"/>
      <c r="E50" s="1" t="s">
        <v>63</v>
      </c>
      <c r="G50" s="1" t="s">
        <v>492</v>
      </c>
      <c r="H50" s="17" t="s">
        <v>493</v>
      </c>
      <c r="I50" s="17" t="s">
        <v>494</v>
      </c>
    </row>
    <row r="51">
      <c r="A51" s="1" t="s">
        <v>86</v>
      </c>
      <c r="B51" s="1">
        <v>0.5</v>
      </c>
      <c r="C51" s="1">
        <v>0.0</v>
      </c>
      <c r="D51" s="16"/>
      <c r="E51" s="1" t="s">
        <v>63</v>
      </c>
      <c r="G51" s="1" t="s">
        <v>495</v>
      </c>
      <c r="H51" s="17" t="s">
        <v>496</v>
      </c>
      <c r="I51" s="17" t="s">
        <v>369</v>
      </c>
    </row>
    <row r="52">
      <c r="A52" s="1" t="s">
        <v>86</v>
      </c>
      <c r="B52" s="1">
        <v>0.5</v>
      </c>
      <c r="C52" s="1">
        <v>1.0</v>
      </c>
      <c r="D52" s="16"/>
      <c r="E52" s="1" t="s">
        <v>63</v>
      </c>
      <c r="G52" s="1" t="s">
        <v>497</v>
      </c>
      <c r="H52" s="17" t="s">
        <v>498</v>
      </c>
      <c r="I52" s="17" t="s">
        <v>372</v>
      </c>
    </row>
    <row r="53">
      <c r="A53" s="1" t="s">
        <v>86</v>
      </c>
      <c r="B53" s="1">
        <v>0.5</v>
      </c>
      <c r="C53" s="1">
        <v>2.0</v>
      </c>
      <c r="D53" s="16"/>
      <c r="E53" s="1" t="s">
        <v>63</v>
      </c>
      <c r="G53" s="1" t="s">
        <v>499</v>
      </c>
      <c r="H53" s="17" t="s">
        <v>500</v>
      </c>
      <c r="I53" s="17" t="s">
        <v>375</v>
      </c>
    </row>
    <row r="54">
      <c r="A54" s="1" t="s">
        <v>86</v>
      </c>
      <c r="B54" s="1">
        <v>0.5</v>
      </c>
      <c r="C54" s="1">
        <v>3.0</v>
      </c>
      <c r="D54" s="16"/>
      <c r="E54" s="1" t="s">
        <v>63</v>
      </c>
      <c r="G54" s="1" t="s">
        <v>501</v>
      </c>
      <c r="H54" s="17" t="s">
        <v>502</v>
      </c>
      <c r="I54" s="17" t="s">
        <v>378</v>
      </c>
    </row>
    <row r="55">
      <c r="A55" s="1" t="s">
        <v>86</v>
      </c>
      <c r="B55" s="1">
        <v>0.5</v>
      </c>
      <c r="C55" s="1">
        <v>4.0</v>
      </c>
      <c r="D55" s="16"/>
      <c r="E55" s="1" t="s">
        <v>63</v>
      </c>
      <c r="G55" s="1" t="s">
        <v>503</v>
      </c>
      <c r="H55" s="17" t="s">
        <v>504</v>
      </c>
      <c r="I55" s="17" t="s">
        <v>381</v>
      </c>
    </row>
    <row r="56">
      <c r="A56" s="1" t="s">
        <v>86</v>
      </c>
      <c r="B56" s="1">
        <v>0.5</v>
      </c>
      <c r="C56" s="1">
        <v>5.0</v>
      </c>
      <c r="D56" s="16"/>
      <c r="E56" s="1" t="s">
        <v>63</v>
      </c>
      <c r="G56" s="1" t="s">
        <v>505</v>
      </c>
      <c r="H56" s="17" t="s">
        <v>506</v>
      </c>
      <c r="I56" s="17" t="s">
        <v>384</v>
      </c>
    </row>
    <row r="57">
      <c r="A57" s="1" t="s">
        <v>86</v>
      </c>
      <c r="B57" s="1">
        <v>0.5</v>
      </c>
      <c r="C57" s="1">
        <v>6.0</v>
      </c>
      <c r="D57" s="16"/>
      <c r="E57" s="1" t="s">
        <v>63</v>
      </c>
      <c r="G57" s="1" t="s">
        <v>507</v>
      </c>
      <c r="H57" s="17" t="s">
        <v>508</v>
      </c>
      <c r="I57" s="17" t="s">
        <v>387</v>
      </c>
    </row>
    <row r="58">
      <c r="A58" s="1" t="s">
        <v>86</v>
      </c>
      <c r="B58" s="1">
        <v>1.0</v>
      </c>
      <c r="C58" s="1">
        <v>0.0</v>
      </c>
      <c r="D58" s="16"/>
      <c r="E58" s="1" t="s">
        <v>63</v>
      </c>
      <c r="G58" s="1" t="s">
        <v>509</v>
      </c>
      <c r="H58" s="17" t="s">
        <v>510</v>
      </c>
      <c r="I58" s="17" t="s">
        <v>369</v>
      </c>
    </row>
    <row r="59">
      <c r="A59" s="1" t="s">
        <v>86</v>
      </c>
      <c r="B59" s="1">
        <v>1.0</v>
      </c>
      <c r="C59" s="1">
        <v>1.0</v>
      </c>
      <c r="D59" s="16"/>
      <c r="E59" s="1" t="s">
        <v>63</v>
      </c>
      <c r="G59" s="1" t="s">
        <v>511</v>
      </c>
      <c r="H59" s="17" t="s">
        <v>512</v>
      </c>
      <c r="I59" s="17" t="s">
        <v>372</v>
      </c>
    </row>
    <row r="60">
      <c r="A60" s="1" t="s">
        <v>86</v>
      </c>
      <c r="B60" s="1">
        <v>1.0</v>
      </c>
      <c r="C60" s="1">
        <v>2.0</v>
      </c>
      <c r="D60" s="16"/>
      <c r="E60" s="1" t="s">
        <v>63</v>
      </c>
      <c r="G60" s="1" t="s">
        <v>513</v>
      </c>
      <c r="H60" s="17" t="s">
        <v>514</v>
      </c>
      <c r="I60" s="17" t="s">
        <v>375</v>
      </c>
    </row>
    <row r="61">
      <c r="A61" s="1" t="s">
        <v>86</v>
      </c>
      <c r="B61" s="1">
        <v>1.0</v>
      </c>
      <c r="C61" s="1">
        <v>3.0</v>
      </c>
      <c r="D61" s="16"/>
      <c r="E61" s="1" t="s">
        <v>63</v>
      </c>
      <c r="G61" s="1" t="s">
        <v>515</v>
      </c>
      <c r="H61" s="17" t="s">
        <v>516</v>
      </c>
      <c r="I61" s="17" t="s">
        <v>378</v>
      </c>
    </row>
    <row r="62">
      <c r="A62" s="1" t="s">
        <v>86</v>
      </c>
      <c r="B62" s="1">
        <v>1.0</v>
      </c>
      <c r="C62" s="1">
        <v>4.0</v>
      </c>
      <c r="D62" s="16"/>
      <c r="E62" s="1" t="s">
        <v>63</v>
      </c>
      <c r="G62" s="1" t="s">
        <v>517</v>
      </c>
      <c r="H62" s="17" t="s">
        <v>518</v>
      </c>
      <c r="I62" s="17" t="s">
        <v>381</v>
      </c>
    </row>
    <row r="63">
      <c r="A63" s="1" t="s">
        <v>86</v>
      </c>
      <c r="B63" s="1">
        <v>1.0</v>
      </c>
      <c r="C63" s="1">
        <v>5.0</v>
      </c>
      <c r="D63" s="16"/>
      <c r="E63" s="1" t="s">
        <v>63</v>
      </c>
      <c r="G63" s="1" t="s">
        <v>519</v>
      </c>
      <c r="H63" s="17" t="s">
        <v>520</v>
      </c>
      <c r="I63" s="17" t="s">
        <v>384</v>
      </c>
    </row>
    <row r="64">
      <c r="A64" s="1" t="s">
        <v>86</v>
      </c>
      <c r="B64" s="1">
        <v>1.0</v>
      </c>
      <c r="C64" s="1">
        <v>6.0</v>
      </c>
      <c r="D64" s="16"/>
      <c r="E64" s="1" t="s">
        <v>63</v>
      </c>
      <c r="G64" s="1" t="s">
        <v>521</v>
      </c>
      <c r="H64" s="17" t="s">
        <v>522</v>
      </c>
      <c r="I64" s="17" t="s">
        <v>387</v>
      </c>
    </row>
    <row r="65">
      <c r="A65" s="1" t="s">
        <v>86</v>
      </c>
      <c r="B65" s="1">
        <v>5.0</v>
      </c>
      <c r="C65" s="1">
        <v>0.0</v>
      </c>
      <c r="D65" s="11">
        <v>1737941.0</v>
      </c>
      <c r="E65" s="1" t="s">
        <v>63</v>
      </c>
      <c r="F65" s="1" t="s">
        <v>523</v>
      </c>
      <c r="G65" s="1" t="s">
        <v>524</v>
      </c>
      <c r="H65" s="17" t="s">
        <v>525</v>
      </c>
      <c r="I65" s="17" t="s">
        <v>369</v>
      </c>
    </row>
    <row r="66">
      <c r="A66" s="1" t="s">
        <v>86</v>
      </c>
      <c r="B66" s="1">
        <v>5.0</v>
      </c>
      <c r="C66" s="1">
        <v>1.0</v>
      </c>
      <c r="D66" s="11">
        <v>1737941.0</v>
      </c>
      <c r="E66" s="1" t="s">
        <v>63</v>
      </c>
      <c r="F66" s="1" t="s">
        <v>526</v>
      </c>
      <c r="G66" s="1" t="s">
        <v>527</v>
      </c>
      <c r="H66" s="17" t="s">
        <v>528</v>
      </c>
      <c r="I66" s="17" t="s">
        <v>372</v>
      </c>
    </row>
    <row r="67">
      <c r="A67" s="1" t="s">
        <v>86</v>
      </c>
      <c r="B67" s="1">
        <v>5.0</v>
      </c>
      <c r="C67" s="1">
        <v>2.0</v>
      </c>
      <c r="D67" s="11">
        <v>1737941.0</v>
      </c>
      <c r="E67" s="1" t="s">
        <v>63</v>
      </c>
      <c r="F67" s="1" t="s">
        <v>529</v>
      </c>
      <c r="G67" s="1" t="s">
        <v>530</v>
      </c>
      <c r="H67" s="17" t="s">
        <v>531</v>
      </c>
      <c r="I67" s="17" t="s">
        <v>532</v>
      </c>
    </row>
    <row r="68">
      <c r="A68" s="1" t="s">
        <v>86</v>
      </c>
      <c r="B68" s="1">
        <v>5.0</v>
      </c>
      <c r="C68" s="1">
        <v>3.0</v>
      </c>
      <c r="D68" s="11">
        <v>1737941.0</v>
      </c>
      <c r="E68" s="1" t="s">
        <v>63</v>
      </c>
      <c r="F68" s="1" t="s">
        <v>533</v>
      </c>
      <c r="G68" s="1" t="s">
        <v>534</v>
      </c>
      <c r="H68" s="17" t="s">
        <v>535</v>
      </c>
      <c r="I68" s="17" t="s">
        <v>378</v>
      </c>
    </row>
    <row r="69">
      <c r="A69" s="1" t="s">
        <v>86</v>
      </c>
      <c r="B69" s="1">
        <v>5.0</v>
      </c>
      <c r="C69" s="1">
        <v>4.0</v>
      </c>
      <c r="D69" s="11">
        <v>1737941.0</v>
      </c>
      <c r="E69" s="1" t="s">
        <v>63</v>
      </c>
      <c r="F69" s="1" t="s">
        <v>536</v>
      </c>
      <c r="G69" s="1" t="s">
        <v>537</v>
      </c>
      <c r="H69" s="17" t="s">
        <v>538</v>
      </c>
      <c r="I69" s="17" t="s">
        <v>381</v>
      </c>
    </row>
    <row r="70">
      <c r="A70" s="1" t="s">
        <v>86</v>
      </c>
      <c r="B70" s="1">
        <v>5.0</v>
      </c>
      <c r="C70" s="1">
        <v>5.0</v>
      </c>
      <c r="D70" s="11">
        <v>1737941.0</v>
      </c>
      <c r="E70" s="1" t="s">
        <v>63</v>
      </c>
      <c r="F70" s="1" t="s">
        <v>539</v>
      </c>
      <c r="G70" s="1" t="s">
        <v>540</v>
      </c>
      <c r="H70" s="17" t="s">
        <v>541</v>
      </c>
      <c r="I70" s="17" t="s">
        <v>384</v>
      </c>
    </row>
    <row r="71">
      <c r="A71" s="1" t="s">
        <v>86</v>
      </c>
      <c r="B71" s="1">
        <v>5.0</v>
      </c>
      <c r="C71" s="1">
        <v>6.0</v>
      </c>
      <c r="D71" s="11">
        <v>1737941.0</v>
      </c>
      <c r="E71" s="1" t="s">
        <v>63</v>
      </c>
      <c r="F71" s="1" t="s">
        <v>542</v>
      </c>
      <c r="G71" s="1" t="s">
        <v>543</v>
      </c>
      <c r="H71" s="17" t="s">
        <v>544</v>
      </c>
      <c r="I71" s="17" t="s">
        <v>387</v>
      </c>
    </row>
    <row r="72">
      <c r="A72" s="1" t="s">
        <v>86</v>
      </c>
      <c r="B72" s="1">
        <v>10.0</v>
      </c>
      <c r="C72" s="1">
        <v>0.0</v>
      </c>
      <c r="D72" s="11">
        <f t="shared" ref="D72:D78" si="3">129824*60+49</f>
        <v>7789489</v>
      </c>
      <c r="E72" s="1" t="s">
        <v>63</v>
      </c>
      <c r="F72" s="1" t="s">
        <v>545</v>
      </c>
      <c r="G72" s="1" t="s">
        <v>546</v>
      </c>
      <c r="H72" s="17" t="s">
        <v>547</v>
      </c>
      <c r="I72" s="17" t="s">
        <v>369</v>
      </c>
    </row>
    <row r="73">
      <c r="A73" s="1" t="s">
        <v>86</v>
      </c>
      <c r="B73" s="1">
        <v>10.0</v>
      </c>
      <c r="C73" s="1">
        <v>1.0</v>
      </c>
      <c r="D73" s="11">
        <f t="shared" si="3"/>
        <v>7789489</v>
      </c>
      <c r="E73" s="1" t="s">
        <v>63</v>
      </c>
      <c r="F73" s="1" t="s">
        <v>548</v>
      </c>
      <c r="G73" s="1" t="s">
        <v>549</v>
      </c>
      <c r="H73" s="17" t="s">
        <v>550</v>
      </c>
      <c r="I73" s="17" t="s">
        <v>372</v>
      </c>
    </row>
    <row r="74">
      <c r="A74" s="1" t="s">
        <v>86</v>
      </c>
      <c r="B74" s="1">
        <v>10.0</v>
      </c>
      <c r="C74" s="1">
        <v>2.0</v>
      </c>
      <c r="D74" s="11">
        <f t="shared" si="3"/>
        <v>7789489</v>
      </c>
      <c r="E74" s="1" t="s">
        <v>63</v>
      </c>
      <c r="F74" s="1" t="s">
        <v>551</v>
      </c>
      <c r="G74" s="1" t="s">
        <v>552</v>
      </c>
      <c r="H74" s="17" t="s">
        <v>553</v>
      </c>
      <c r="I74" s="17" t="s">
        <v>375</v>
      </c>
    </row>
    <row r="75">
      <c r="A75" s="1" t="s">
        <v>86</v>
      </c>
      <c r="B75" s="1">
        <v>10.0</v>
      </c>
      <c r="C75" s="1">
        <v>3.0</v>
      </c>
      <c r="D75" s="11">
        <f t="shared" si="3"/>
        <v>7789489</v>
      </c>
      <c r="E75" s="1" t="s">
        <v>63</v>
      </c>
      <c r="F75" s="1" t="s">
        <v>554</v>
      </c>
      <c r="G75" s="1" t="s">
        <v>555</v>
      </c>
      <c r="H75" s="17" t="s">
        <v>556</v>
      </c>
      <c r="I75" s="17" t="s">
        <v>557</v>
      </c>
    </row>
    <row r="76">
      <c r="A76" s="1" t="s">
        <v>86</v>
      </c>
      <c r="B76" s="1">
        <v>10.0</v>
      </c>
      <c r="C76" s="1">
        <v>4.0</v>
      </c>
      <c r="D76" s="11">
        <f t="shared" si="3"/>
        <v>7789489</v>
      </c>
      <c r="E76" s="1" t="s">
        <v>63</v>
      </c>
      <c r="F76" s="1" t="s">
        <v>558</v>
      </c>
      <c r="G76" s="1" t="s">
        <v>559</v>
      </c>
      <c r="H76" s="17" t="s">
        <v>560</v>
      </c>
      <c r="I76" s="17" t="s">
        <v>381</v>
      </c>
    </row>
    <row r="77">
      <c r="A77" s="1" t="s">
        <v>86</v>
      </c>
      <c r="B77" s="1">
        <v>10.0</v>
      </c>
      <c r="C77" s="1">
        <v>5.0</v>
      </c>
      <c r="D77" s="11">
        <f t="shared" si="3"/>
        <v>7789489</v>
      </c>
      <c r="E77" s="1" t="s">
        <v>63</v>
      </c>
      <c r="F77" s="1" t="s">
        <v>561</v>
      </c>
      <c r="G77" s="1" t="s">
        <v>562</v>
      </c>
      <c r="H77" s="17" t="s">
        <v>563</v>
      </c>
      <c r="I77" s="17" t="s">
        <v>384</v>
      </c>
    </row>
    <row r="78">
      <c r="A78" s="1" t="s">
        <v>86</v>
      </c>
      <c r="B78" s="1">
        <v>10.0</v>
      </c>
      <c r="C78" s="1">
        <v>6.0</v>
      </c>
      <c r="D78" s="11">
        <f t="shared" si="3"/>
        <v>7789489</v>
      </c>
      <c r="E78" s="1" t="s">
        <v>63</v>
      </c>
      <c r="F78" s="1" t="s">
        <v>564</v>
      </c>
      <c r="G78" s="1" t="s">
        <v>565</v>
      </c>
      <c r="H78" s="17" t="s">
        <v>566</v>
      </c>
      <c r="I78" s="17" t="s">
        <v>387</v>
      </c>
    </row>
    <row r="79">
      <c r="A79" s="1" t="s">
        <v>86</v>
      </c>
      <c r="B79" s="1">
        <v>20.0</v>
      </c>
      <c r="C79" s="1">
        <v>0.0</v>
      </c>
      <c r="D79" s="13">
        <f t="shared" ref="D79:D85" si="4">344845*60+43</f>
        <v>20690743</v>
      </c>
      <c r="E79" s="1" t="s">
        <v>63</v>
      </c>
      <c r="F79" s="1" t="s">
        <v>567</v>
      </c>
      <c r="G79" s="1" t="s">
        <v>568</v>
      </c>
      <c r="H79" s="17" t="s">
        <v>569</v>
      </c>
      <c r="I79" s="17" t="s">
        <v>369</v>
      </c>
    </row>
    <row r="80">
      <c r="A80" s="1" t="s">
        <v>86</v>
      </c>
      <c r="B80" s="1">
        <v>20.0</v>
      </c>
      <c r="C80" s="1">
        <v>1.0</v>
      </c>
      <c r="D80" s="13">
        <f t="shared" si="4"/>
        <v>20690743</v>
      </c>
      <c r="E80" s="1" t="s">
        <v>63</v>
      </c>
      <c r="F80" s="1" t="s">
        <v>570</v>
      </c>
      <c r="G80" s="1" t="s">
        <v>571</v>
      </c>
      <c r="H80" s="17" t="s">
        <v>572</v>
      </c>
      <c r="I80" s="17" t="s">
        <v>372</v>
      </c>
    </row>
    <row r="81">
      <c r="A81" s="1" t="s">
        <v>86</v>
      </c>
      <c r="B81" s="1">
        <v>20.0</v>
      </c>
      <c r="C81" s="1">
        <v>2.0</v>
      </c>
      <c r="D81" s="13">
        <f t="shared" si="4"/>
        <v>20690743</v>
      </c>
      <c r="E81" s="1" t="s">
        <v>63</v>
      </c>
      <c r="F81" s="1" t="s">
        <v>573</v>
      </c>
      <c r="G81" s="1" t="s">
        <v>574</v>
      </c>
      <c r="H81" s="17" t="s">
        <v>575</v>
      </c>
      <c r="I81" s="17" t="s">
        <v>375</v>
      </c>
    </row>
    <row r="82">
      <c r="A82" s="1" t="s">
        <v>86</v>
      </c>
      <c r="B82" s="1">
        <v>20.0</v>
      </c>
      <c r="C82" s="1">
        <v>3.0</v>
      </c>
      <c r="D82" s="13">
        <f t="shared" si="4"/>
        <v>20690743</v>
      </c>
      <c r="E82" s="1" t="s">
        <v>63</v>
      </c>
      <c r="F82" s="1" t="s">
        <v>576</v>
      </c>
      <c r="G82" s="1" t="s">
        <v>577</v>
      </c>
      <c r="H82" s="17" t="s">
        <v>578</v>
      </c>
      <c r="I82" s="17" t="s">
        <v>378</v>
      </c>
    </row>
    <row r="83">
      <c r="A83" s="1" t="s">
        <v>86</v>
      </c>
      <c r="B83" s="1">
        <v>20.0</v>
      </c>
      <c r="C83" s="1">
        <v>4.0</v>
      </c>
      <c r="D83" s="13">
        <f t="shared" si="4"/>
        <v>20690743</v>
      </c>
      <c r="E83" s="1" t="s">
        <v>63</v>
      </c>
      <c r="F83" s="1" t="s">
        <v>579</v>
      </c>
      <c r="G83" s="1" t="s">
        <v>580</v>
      </c>
      <c r="H83" s="17" t="s">
        <v>581</v>
      </c>
      <c r="I83" s="17" t="s">
        <v>582</v>
      </c>
    </row>
    <row r="84">
      <c r="A84" s="1" t="s">
        <v>86</v>
      </c>
      <c r="B84" s="1">
        <v>20.0</v>
      </c>
      <c r="C84" s="1">
        <v>5.0</v>
      </c>
      <c r="D84" s="13">
        <f t="shared" si="4"/>
        <v>20690743</v>
      </c>
      <c r="E84" s="1" t="s">
        <v>63</v>
      </c>
      <c r="F84" s="1" t="s">
        <v>583</v>
      </c>
      <c r="G84" s="1" t="s">
        <v>584</v>
      </c>
      <c r="H84" s="17" t="s">
        <v>585</v>
      </c>
      <c r="I84" s="17" t="s">
        <v>384</v>
      </c>
    </row>
    <row r="85">
      <c r="A85" s="1" t="s">
        <v>86</v>
      </c>
      <c r="B85" s="1">
        <v>20.0</v>
      </c>
      <c r="C85" s="1">
        <v>6.0</v>
      </c>
      <c r="D85" s="13">
        <f t="shared" si="4"/>
        <v>20690743</v>
      </c>
      <c r="E85" s="1" t="s">
        <v>63</v>
      </c>
      <c r="F85" s="1" t="s">
        <v>586</v>
      </c>
      <c r="G85" s="1" t="s">
        <v>587</v>
      </c>
      <c r="H85" s="17" t="s">
        <v>588</v>
      </c>
      <c r="I85" s="17" t="s">
        <v>387</v>
      </c>
    </row>
    <row r="86">
      <c r="A86" s="1" t="s">
        <v>86</v>
      </c>
      <c r="B86" s="1">
        <v>0.2</v>
      </c>
      <c r="C86" s="1">
        <v>0.0</v>
      </c>
      <c r="D86" s="16"/>
      <c r="E86" s="1" t="s">
        <v>101</v>
      </c>
      <c r="G86" s="1" t="s">
        <v>589</v>
      </c>
      <c r="H86" s="17" t="s">
        <v>590</v>
      </c>
      <c r="I86" s="17" t="s">
        <v>369</v>
      </c>
    </row>
    <row r="87">
      <c r="A87" s="1" t="s">
        <v>86</v>
      </c>
      <c r="B87" s="1">
        <v>0.2</v>
      </c>
      <c r="C87" s="1">
        <v>1.0</v>
      </c>
      <c r="D87" s="16"/>
      <c r="E87" s="1" t="s">
        <v>101</v>
      </c>
      <c r="G87" s="1" t="s">
        <v>591</v>
      </c>
      <c r="H87" s="17" t="s">
        <v>592</v>
      </c>
      <c r="I87" s="17" t="s">
        <v>372</v>
      </c>
    </row>
    <row r="88">
      <c r="A88" s="1" t="s">
        <v>86</v>
      </c>
      <c r="B88" s="1">
        <v>0.2</v>
      </c>
      <c r="C88" s="1">
        <v>2.0</v>
      </c>
      <c r="D88" s="16"/>
      <c r="E88" s="1" t="s">
        <v>101</v>
      </c>
      <c r="G88" s="1" t="s">
        <v>593</v>
      </c>
      <c r="H88" s="17" t="s">
        <v>594</v>
      </c>
      <c r="I88" s="17" t="s">
        <v>375</v>
      </c>
    </row>
    <row r="89">
      <c r="A89" s="1" t="s">
        <v>86</v>
      </c>
      <c r="B89" s="1">
        <v>0.2</v>
      </c>
      <c r="C89" s="1">
        <v>3.0</v>
      </c>
      <c r="D89" s="16"/>
      <c r="E89" s="1" t="s">
        <v>101</v>
      </c>
      <c r="G89" s="1" t="s">
        <v>595</v>
      </c>
      <c r="H89" s="17" t="s">
        <v>596</v>
      </c>
      <c r="I89" s="17" t="s">
        <v>378</v>
      </c>
    </row>
    <row r="90">
      <c r="A90" s="1" t="s">
        <v>86</v>
      </c>
      <c r="B90" s="1">
        <v>0.2</v>
      </c>
      <c r="C90" s="1">
        <v>4.0</v>
      </c>
      <c r="D90" s="16"/>
      <c r="E90" s="1" t="s">
        <v>101</v>
      </c>
      <c r="G90" s="1" t="s">
        <v>597</v>
      </c>
      <c r="H90" s="17" t="s">
        <v>598</v>
      </c>
      <c r="I90" s="17" t="s">
        <v>381</v>
      </c>
    </row>
    <row r="91">
      <c r="A91" s="1" t="s">
        <v>86</v>
      </c>
      <c r="B91" s="1">
        <v>0.2</v>
      </c>
      <c r="C91" s="1">
        <v>5.0</v>
      </c>
      <c r="D91" s="16"/>
      <c r="E91" s="1" t="s">
        <v>101</v>
      </c>
      <c r="G91" s="1" t="s">
        <v>599</v>
      </c>
      <c r="H91" s="17" t="s">
        <v>600</v>
      </c>
      <c r="I91" s="17" t="s">
        <v>384</v>
      </c>
    </row>
    <row r="92">
      <c r="A92" s="1" t="s">
        <v>86</v>
      </c>
      <c r="B92" s="1">
        <v>0.2</v>
      </c>
      <c r="C92" s="1">
        <v>6.0</v>
      </c>
      <c r="D92" s="16"/>
      <c r="E92" s="1" t="s">
        <v>101</v>
      </c>
      <c r="G92" s="1" t="s">
        <v>601</v>
      </c>
      <c r="H92" s="17" t="s">
        <v>602</v>
      </c>
      <c r="I92" s="17" t="s">
        <v>387</v>
      </c>
    </row>
    <row r="93">
      <c r="A93" s="1" t="s">
        <v>86</v>
      </c>
      <c r="B93" s="1">
        <v>0.5</v>
      </c>
      <c r="C93" s="1">
        <v>0.0</v>
      </c>
      <c r="D93" s="16"/>
      <c r="E93" s="1" t="s">
        <v>101</v>
      </c>
      <c r="G93" s="1" t="s">
        <v>603</v>
      </c>
      <c r="H93" s="17" t="s">
        <v>604</v>
      </c>
      <c r="I93" s="17" t="s">
        <v>369</v>
      </c>
    </row>
    <row r="94">
      <c r="A94" s="1" t="s">
        <v>86</v>
      </c>
      <c r="B94" s="1">
        <v>0.5</v>
      </c>
      <c r="C94" s="1">
        <v>1.0</v>
      </c>
      <c r="D94" s="16"/>
      <c r="E94" s="1" t="s">
        <v>101</v>
      </c>
      <c r="G94" s="1" t="s">
        <v>605</v>
      </c>
      <c r="H94" s="17" t="s">
        <v>606</v>
      </c>
      <c r="I94" s="17" t="s">
        <v>372</v>
      </c>
    </row>
    <row r="95">
      <c r="A95" s="1" t="s">
        <v>86</v>
      </c>
      <c r="B95" s="1">
        <v>0.5</v>
      </c>
      <c r="C95" s="1">
        <v>2.0</v>
      </c>
      <c r="D95" s="16"/>
      <c r="E95" s="1" t="s">
        <v>101</v>
      </c>
      <c r="G95" s="1" t="s">
        <v>607</v>
      </c>
      <c r="H95" s="17" t="s">
        <v>608</v>
      </c>
      <c r="I95" s="17" t="s">
        <v>375</v>
      </c>
    </row>
    <row r="96">
      <c r="A96" s="1" t="s">
        <v>86</v>
      </c>
      <c r="B96" s="1">
        <v>0.5</v>
      </c>
      <c r="C96" s="1">
        <v>3.0</v>
      </c>
      <c r="D96" s="16"/>
      <c r="E96" s="1" t="s">
        <v>101</v>
      </c>
      <c r="G96" s="1" t="s">
        <v>609</v>
      </c>
      <c r="H96" s="17" t="s">
        <v>610</v>
      </c>
      <c r="I96" s="17" t="s">
        <v>378</v>
      </c>
    </row>
    <row r="97">
      <c r="A97" s="1" t="s">
        <v>86</v>
      </c>
      <c r="B97" s="1">
        <v>0.5</v>
      </c>
      <c r="C97" s="1">
        <v>4.0</v>
      </c>
      <c r="D97" s="16"/>
      <c r="E97" s="1" t="s">
        <v>101</v>
      </c>
      <c r="G97" s="1" t="s">
        <v>611</v>
      </c>
      <c r="H97" s="17" t="s">
        <v>612</v>
      </c>
      <c r="I97" s="17" t="s">
        <v>381</v>
      </c>
    </row>
    <row r="98">
      <c r="A98" s="1" t="s">
        <v>86</v>
      </c>
      <c r="B98" s="1">
        <v>0.5</v>
      </c>
      <c r="C98" s="1">
        <v>5.0</v>
      </c>
      <c r="D98" s="16"/>
      <c r="E98" s="1" t="s">
        <v>101</v>
      </c>
      <c r="G98" s="1" t="s">
        <v>613</v>
      </c>
      <c r="H98" s="17" t="s">
        <v>614</v>
      </c>
      <c r="I98" s="17" t="s">
        <v>615</v>
      </c>
    </row>
    <row r="99">
      <c r="A99" s="1" t="s">
        <v>86</v>
      </c>
      <c r="B99" s="1">
        <v>0.5</v>
      </c>
      <c r="C99" s="1">
        <v>6.0</v>
      </c>
      <c r="D99" s="16"/>
      <c r="E99" s="1" t="s">
        <v>101</v>
      </c>
      <c r="G99" s="1" t="s">
        <v>616</v>
      </c>
      <c r="H99" s="17" t="s">
        <v>617</v>
      </c>
      <c r="I99" s="17" t="s">
        <v>387</v>
      </c>
    </row>
    <row r="100">
      <c r="A100" s="1" t="s">
        <v>86</v>
      </c>
      <c r="B100" s="1">
        <v>1.0</v>
      </c>
      <c r="C100" s="1">
        <v>0.0</v>
      </c>
      <c r="D100" s="16"/>
      <c r="E100" s="1" t="s">
        <v>101</v>
      </c>
      <c r="G100" s="1" t="s">
        <v>618</v>
      </c>
      <c r="H100" s="17" t="s">
        <v>619</v>
      </c>
      <c r="I100" s="17" t="s">
        <v>369</v>
      </c>
    </row>
    <row r="101">
      <c r="A101" s="1" t="s">
        <v>86</v>
      </c>
      <c r="B101" s="1">
        <v>1.0</v>
      </c>
      <c r="C101" s="1">
        <v>1.0</v>
      </c>
      <c r="D101" s="16"/>
      <c r="E101" s="1" t="s">
        <v>101</v>
      </c>
      <c r="G101" s="1" t="s">
        <v>620</v>
      </c>
      <c r="H101" s="17" t="s">
        <v>621</v>
      </c>
      <c r="I101" s="17" t="s">
        <v>372</v>
      </c>
    </row>
    <row r="102">
      <c r="A102" s="1" t="s">
        <v>86</v>
      </c>
      <c r="B102" s="1">
        <v>1.0</v>
      </c>
      <c r="C102" s="1">
        <v>2.0</v>
      </c>
      <c r="D102" s="16"/>
      <c r="E102" s="1" t="s">
        <v>101</v>
      </c>
      <c r="G102" s="1" t="s">
        <v>622</v>
      </c>
      <c r="H102" s="17" t="s">
        <v>623</v>
      </c>
      <c r="I102" s="17" t="s">
        <v>375</v>
      </c>
    </row>
    <row r="103">
      <c r="A103" s="1" t="s">
        <v>86</v>
      </c>
      <c r="B103" s="1">
        <v>1.0</v>
      </c>
      <c r="C103" s="1">
        <v>3.0</v>
      </c>
      <c r="D103" s="16"/>
      <c r="E103" s="1" t="s">
        <v>101</v>
      </c>
      <c r="G103" s="1" t="s">
        <v>624</v>
      </c>
      <c r="H103" s="17" t="s">
        <v>625</v>
      </c>
      <c r="I103" s="17" t="s">
        <v>378</v>
      </c>
    </row>
    <row r="104">
      <c r="A104" s="1" t="s">
        <v>86</v>
      </c>
      <c r="B104" s="1">
        <v>1.0</v>
      </c>
      <c r="C104" s="1">
        <v>4.0</v>
      </c>
      <c r="D104" s="16"/>
      <c r="E104" s="1" t="s">
        <v>101</v>
      </c>
      <c r="G104" s="1" t="s">
        <v>626</v>
      </c>
      <c r="H104" s="17" t="s">
        <v>627</v>
      </c>
      <c r="I104" s="17" t="s">
        <v>381</v>
      </c>
    </row>
    <row r="105">
      <c r="A105" s="1" t="s">
        <v>86</v>
      </c>
      <c r="B105" s="1">
        <v>1.0</v>
      </c>
      <c r="C105" s="1">
        <v>5.0</v>
      </c>
      <c r="D105" s="16"/>
      <c r="E105" s="1" t="s">
        <v>101</v>
      </c>
      <c r="G105" s="1" t="s">
        <v>628</v>
      </c>
      <c r="H105" s="17" t="s">
        <v>629</v>
      </c>
      <c r="I105" s="17" t="s">
        <v>384</v>
      </c>
    </row>
    <row r="106">
      <c r="A106" s="1" t="s">
        <v>86</v>
      </c>
      <c r="B106" s="1">
        <v>1.0</v>
      </c>
      <c r="C106" s="1">
        <v>6.0</v>
      </c>
      <c r="D106" s="16"/>
      <c r="E106" s="1" t="s">
        <v>101</v>
      </c>
      <c r="G106" s="1" t="s">
        <v>630</v>
      </c>
      <c r="H106" s="17" t="s">
        <v>631</v>
      </c>
      <c r="I106" s="17" t="s">
        <v>387</v>
      </c>
    </row>
    <row r="107">
      <c r="A107" s="1" t="s">
        <v>86</v>
      </c>
      <c r="B107" s="1">
        <v>5.0</v>
      </c>
      <c r="C107" s="1">
        <v>0.0</v>
      </c>
      <c r="D107" s="11">
        <v>91934.0</v>
      </c>
      <c r="E107" s="1" t="s">
        <v>101</v>
      </c>
      <c r="F107" s="1" t="s">
        <v>632</v>
      </c>
      <c r="G107" s="1" t="s">
        <v>633</v>
      </c>
      <c r="H107" s="17" t="s">
        <v>634</v>
      </c>
      <c r="I107" s="17" t="s">
        <v>369</v>
      </c>
    </row>
    <row r="108">
      <c r="A108" s="1" t="s">
        <v>86</v>
      </c>
      <c r="B108" s="1">
        <v>5.0</v>
      </c>
      <c r="C108" s="1">
        <v>1.0</v>
      </c>
      <c r="D108" s="11">
        <v>91934.0</v>
      </c>
      <c r="E108" s="1" t="s">
        <v>101</v>
      </c>
      <c r="F108" s="1" t="s">
        <v>635</v>
      </c>
      <c r="G108" s="1" t="s">
        <v>636</v>
      </c>
      <c r="H108" s="17" t="s">
        <v>637</v>
      </c>
      <c r="I108" s="17" t="s">
        <v>638</v>
      </c>
    </row>
    <row r="109">
      <c r="A109" s="1" t="s">
        <v>86</v>
      </c>
      <c r="B109" s="1">
        <v>5.0</v>
      </c>
      <c r="C109" s="1">
        <v>2.0</v>
      </c>
      <c r="D109" s="11">
        <v>91934.0</v>
      </c>
      <c r="E109" s="1" t="s">
        <v>101</v>
      </c>
      <c r="F109" s="1" t="s">
        <v>639</v>
      </c>
      <c r="G109" s="1" t="s">
        <v>640</v>
      </c>
      <c r="H109" s="17" t="s">
        <v>641</v>
      </c>
      <c r="I109" s="17" t="s">
        <v>375</v>
      </c>
    </row>
    <row r="110">
      <c r="A110" s="1" t="s">
        <v>86</v>
      </c>
      <c r="B110" s="1">
        <v>5.0</v>
      </c>
      <c r="C110" s="1">
        <v>3.0</v>
      </c>
      <c r="D110" s="11">
        <v>91934.0</v>
      </c>
      <c r="E110" s="1" t="s">
        <v>101</v>
      </c>
      <c r="F110" s="1" t="s">
        <v>642</v>
      </c>
      <c r="G110" s="1" t="s">
        <v>643</v>
      </c>
      <c r="H110" s="17" t="s">
        <v>644</v>
      </c>
      <c r="I110" s="17" t="s">
        <v>378</v>
      </c>
    </row>
    <row r="111">
      <c r="A111" s="1" t="s">
        <v>86</v>
      </c>
      <c r="B111" s="1">
        <v>5.0</v>
      </c>
      <c r="C111" s="1">
        <v>4.0</v>
      </c>
      <c r="D111" s="11">
        <v>91934.0</v>
      </c>
      <c r="E111" s="1" t="s">
        <v>101</v>
      </c>
      <c r="F111" s="1" t="s">
        <v>645</v>
      </c>
      <c r="G111" s="1" t="s">
        <v>646</v>
      </c>
      <c r="H111" s="17" t="s">
        <v>647</v>
      </c>
      <c r="I111" s="17" t="s">
        <v>381</v>
      </c>
    </row>
    <row r="112">
      <c r="A112" s="1" t="s">
        <v>86</v>
      </c>
      <c r="B112" s="1">
        <v>5.0</v>
      </c>
      <c r="C112" s="1">
        <v>5.0</v>
      </c>
      <c r="D112" s="11">
        <v>91934.0</v>
      </c>
      <c r="E112" s="1" t="s">
        <v>101</v>
      </c>
      <c r="F112" s="1" t="s">
        <v>648</v>
      </c>
      <c r="G112" s="1" t="s">
        <v>649</v>
      </c>
      <c r="H112" s="17" t="s">
        <v>650</v>
      </c>
      <c r="I112" s="17" t="s">
        <v>384</v>
      </c>
    </row>
    <row r="113">
      <c r="A113" s="1" t="s">
        <v>86</v>
      </c>
      <c r="B113" s="1">
        <v>5.0</v>
      </c>
      <c r="C113" s="1">
        <v>6.0</v>
      </c>
      <c r="D113" s="11">
        <v>78291.0</v>
      </c>
      <c r="E113" s="1" t="s">
        <v>101</v>
      </c>
      <c r="F113" s="1" t="s">
        <v>651</v>
      </c>
      <c r="G113" s="1" t="s">
        <v>652</v>
      </c>
      <c r="H113" s="17" t="s">
        <v>653</v>
      </c>
      <c r="I113" s="17" t="s">
        <v>387</v>
      </c>
    </row>
    <row r="114">
      <c r="A114" s="1" t="s">
        <v>86</v>
      </c>
      <c r="B114" s="1">
        <v>10.0</v>
      </c>
      <c r="C114" s="1">
        <v>0.0</v>
      </c>
      <c r="D114" s="13">
        <v>180735.0</v>
      </c>
      <c r="E114" s="1" t="s">
        <v>101</v>
      </c>
      <c r="F114" s="1" t="s">
        <v>654</v>
      </c>
      <c r="G114" s="1" t="s">
        <v>655</v>
      </c>
      <c r="H114" s="17" t="s">
        <v>656</v>
      </c>
      <c r="I114" s="17" t="s">
        <v>369</v>
      </c>
    </row>
    <row r="115">
      <c r="A115" s="1" t="s">
        <v>86</v>
      </c>
      <c r="B115" s="1">
        <v>10.0</v>
      </c>
      <c r="C115" s="1">
        <v>1.0</v>
      </c>
      <c r="D115" s="13">
        <v>180735.0</v>
      </c>
      <c r="E115" s="1" t="s">
        <v>101</v>
      </c>
      <c r="F115" s="1" t="s">
        <v>657</v>
      </c>
      <c r="G115" s="1" t="s">
        <v>658</v>
      </c>
      <c r="H115" s="17" t="s">
        <v>659</v>
      </c>
      <c r="I115" s="17" t="s">
        <v>660</v>
      </c>
    </row>
    <row r="116">
      <c r="A116" s="1" t="s">
        <v>86</v>
      </c>
      <c r="B116" s="1">
        <v>10.0</v>
      </c>
      <c r="C116" s="1">
        <v>2.0</v>
      </c>
      <c r="D116" s="13">
        <v>180735.0</v>
      </c>
      <c r="E116" s="1" t="s">
        <v>101</v>
      </c>
      <c r="F116" s="1" t="s">
        <v>661</v>
      </c>
      <c r="G116" s="1" t="s">
        <v>662</v>
      </c>
      <c r="H116" s="17" t="s">
        <v>663</v>
      </c>
      <c r="I116" s="17" t="s">
        <v>375</v>
      </c>
    </row>
    <row r="117">
      <c r="A117" s="1" t="s">
        <v>86</v>
      </c>
      <c r="B117" s="1">
        <v>10.0</v>
      </c>
      <c r="C117" s="1">
        <v>3.0</v>
      </c>
      <c r="D117" s="13">
        <v>180735.0</v>
      </c>
      <c r="E117" s="1" t="s">
        <v>101</v>
      </c>
      <c r="F117" s="1" t="s">
        <v>664</v>
      </c>
      <c r="G117" s="1" t="s">
        <v>665</v>
      </c>
      <c r="H117" s="17" t="s">
        <v>666</v>
      </c>
      <c r="I117" s="17" t="s">
        <v>378</v>
      </c>
    </row>
    <row r="118">
      <c r="A118" s="1" t="s">
        <v>86</v>
      </c>
      <c r="B118" s="1">
        <v>10.0</v>
      </c>
      <c r="C118" s="1">
        <v>4.0</v>
      </c>
      <c r="D118" s="13">
        <v>180735.0</v>
      </c>
      <c r="E118" s="1" t="s">
        <v>101</v>
      </c>
      <c r="F118" s="1" t="s">
        <v>667</v>
      </c>
      <c r="G118" s="1" t="s">
        <v>668</v>
      </c>
      <c r="H118" s="17" t="s">
        <v>669</v>
      </c>
      <c r="I118" s="17" t="s">
        <v>381</v>
      </c>
    </row>
    <row r="119">
      <c r="A119" s="1" t="s">
        <v>86</v>
      </c>
      <c r="B119" s="1">
        <v>10.0</v>
      </c>
      <c r="C119" s="1">
        <v>5.0</v>
      </c>
      <c r="D119" s="13">
        <v>180735.0</v>
      </c>
      <c r="E119" s="1" t="s">
        <v>101</v>
      </c>
      <c r="F119" s="1" t="s">
        <v>670</v>
      </c>
      <c r="G119" s="1" t="s">
        <v>671</v>
      </c>
      <c r="H119" s="17" t="s">
        <v>672</v>
      </c>
      <c r="I119" s="17" t="s">
        <v>384</v>
      </c>
    </row>
    <row r="120">
      <c r="A120" s="1" t="s">
        <v>86</v>
      </c>
      <c r="B120" s="1">
        <v>10.0</v>
      </c>
      <c r="C120" s="1">
        <v>6.0</v>
      </c>
      <c r="D120" s="13">
        <v>180735.0</v>
      </c>
      <c r="E120" s="1" t="s">
        <v>101</v>
      </c>
      <c r="F120" s="1" t="s">
        <v>673</v>
      </c>
      <c r="G120" s="1" t="s">
        <v>674</v>
      </c>
      <c r="H120" s="17" t="s">
        <v>675</v>
      </c>
      <c r="I120" s="17" t="s">
        <v>387</v>
      </c>
    </row>
    <row r="121">
      <c r="A121" s="1" t="s">
        <v>86</v>
      </c>
      <c r="B121" s="1">
        <v>20.0</v>
      </c>
      <c r="C121" s="1">
        <v>0.0</v>
      </c>
      <c r="D121" s="13">
        <f t="shared" ref="D121:D127" si="5">10070*60+52</f>
        <v>604252</v>
      </c>
      <c r="E121" s="1" t="s">
        <v>101</v>
      </c>
      <c r="F121" s="1" t="s">
        <v>676</v>
      </c>
      <c r="G121" s="1" t="s">
        <v>677</v>
      </c>
      <c r="H121" s="17" t="s">
        <v>678</v>
      </c>
      <c r="I121" s="17" t="s">
        <v>369</v>
      </c>
    </row>
    <row r="122">
      <c r="A122" s="1" t="s">
        <v>86</v>
      </c>
      <c r="B122" s="1">
        <v>20.0</v>
      </c>
      <c r="C122" s="1">
        <v>1.0</v>
      </c>
      <c r="D122" s="13">
        <f t="shared" si="5"/>
        <v>604252</v>
      </c>
      <c r="E122" s="1" t="s">
        <v>101</v>
      </c>
      <c r="F122" s="1" t="s">
        <v>679</v>
      </c>
      <c r="G122" s="1" t="s">
        <v>680</v>
      </c>
      <c r="H122" s="17" t="s">
        <v>681</v>
      </c>
      <c r="I122" s="17" t="s">
        <v>372</v>
      </c>
    </row>
    <row r="123">
      <c r="A123" s="1" t="s">
        <v>86</v>
      </c>
      <c r="B123" s="1">
        <v>20.0</v>
      </c>
      <c r="C123" s="1">
        <v>2.0</v>
      </c>
      <c r="D123" s="13">
        <f t="shared" si="5"/>
        <v>604252</v>
      </c>
      <c r="E123" s="1" t="s">
        <v>101</v>
      </c>
      <c r="F123" s="1" t="s">
        <v>682</v>
      </c>
      <c r="G123" s="1" t="s">
        <v>683</v>
      </c>
      <c r="H123" s="17" t="s">
        <v>684</v>
      </c>
      <c r="I123" s="17" t="s">
        <v>685</v>
      </c>
    </row>
    <row r="124">
      <c r="A124" s="1" t="s">
        <v>86</v>
      </c>
      <c r="B124" s="1">
        <v>20.0</v>
      </c>
      <c r="C124" s="1">
        <v>3.0</v>
      </c>
      <c r="D124" s="13">
        <f t="shared" si="5"/>
        <v>604252</v>
      </c>
      <c r="E124" s="1" t="s">
        <v>101</v>
      </c>
      <c r="F124" s="1" t="s">
        <v>686</v>
      </c>
      <c r="G124" s="1" t="s">
        <v>687</v>
      </c>
      <c r="H124" s="17" t="s">
        <v>688</v>
      </c>
      <c r="I124" s="17" t="s">
        <v>378</v>
      </c>
    </row>
    <row r="125">
      <c r="A125" s="1" t="s">
        <v>86</v>
      </c>
      <c r="B125" s="1">
        <v>20.0</v>
      </c>
      <c r="C125" s="1">
        <v>4.0</v>
      </c>
      <c r="D125" s="13">
        <f t="shared" si="5"/>
        <v>604252</v>
      </c>
      <c r="E125" s="1" t="s">
        <v>101</v>
      </c>
      <c r="F125" s="1" t="s">
        <v>579</v>
      </c>
      <c r="G125" s="1" t="s">
        <v>689</v>
      </c>
      <c r="H125" s="17" t="s">
        <v>690</v>
      </c>
      <c r="I125" s="17" t="s">
        <v>381</v>
      </c>
    </row>
    <row r="126">
      <c r="A126" s="1" t="s">
        <v>86</v>
      </c>
      <c r="B126" s="1">
        <v>20.0</v>
      </c>
      <c r="C126" s="1">
        <v>5.0</v>
      </c>
      <c r="D126" s="13">
        <f t="shared" si="5"/>
        <v>604252</v>
      </c>
      <c r="E126" s="1" t="s">
        <v>101</v>
      </c>
      <c r="F126" s="1" t="s">
        <v>691</v>
      </c>
      <c r="G126" s="1" t="s">
        <v>692</v>
      </c>
      <c r="H126" s="17" t="s">
        <v>693</v>
      </c>
      <c r="I126" s="17" t="s">
        <v>384</v>
      </c>
    </row>
    <row r="127">
      <c r="A127" s="1" t="s">
        <v>86</v>
      </c>
      <c r="B127" s="1">
        <v>20.0</v>
      </c>
      <c r="C127" s="1">
        <v>6.0</v>
      </c>
      <c r="D127" s="13">
        <f t="shared" si="5"/>
        <v>604252</v>
      </c>
      <c r="E127" s="1" t="s">
        <v>101</v>
      </c>
      <c r="F127" s="1" t="s">
        <v>694</v>
      </c>
      <c r="G127" s="1" t="s">
        <v>695</v>
      </c>
      <c r="H127" s="17" t="s">
        <v>696</v>
      </c>
      <c r="I127" s="17" t="s">
        <v>387</v>
      </c>
    </row>
    <row r="128">
      <c r="A128" s="1" t="s">
        <v>214</v>
      </c>
      <c r="B128" s="1">
        <v>0.2</v>
      </c>
      <c r="C128" s="1">
        <v>0.0</v>
      </c>
      <c r="D128" s="16"/>
      <c r="E128" s="1" t="s">
        <v>61</v>
      </c>
      <c r="G128" s="1" t="s">
        <v>697</v>
      </c>
      <c r="H128" s="17" t="s">
        <v>698</v>
      </c>
      <c r="I128" s="17" t="s">
        <v>699</v>
      </c>
    </row>
    <row r="129">
      <c r="A129" s="1" t="s">
        <v>214</v>
      </c>
      <c r="B129" s="1">
        <v>0.2</v>
      </c>
      <c r="C129" s="1">
        <v>1.0</v>
      </c>
      <c r="D129" s="16"/>
      <c r="E129" s="1" t="s">
        <v>61</v>
      </c>
      <c r="G129" s="1" t="s">
        <v>700</v>
      </c>
      <c r="H129" s="17" t="s">
        <v>701</v>
      </c>
      <c r="I129" s="17" t="s">
        <v>702</v>
      </c>
    </row>
    <row r="130">
      <c r="A130" s="1" t="s">
        <v>214</v>
      </c>
      <c r="B130" s="1">
        <v>0.2</v>
      </c>
      <c r="C130" s="1">
        <v>2.0</v>
      </c>
      <c r="D130" s="16"/>
      <c r="E130" s="1" t="s">
        <v>61</v>
      </c>
      <c r="G130" s="1" t="s">
        <v>703</v>
      </c>
      <c r="H130" s="17" t="s">
        <v>704</v>
      </c>
      <c r="I130" s="17" t="s">
        <v>705</v>
      </c>
    </row>
    <row r="131">
      <c r="A131" s="1" t="s">
        <v>214</v>
      </c>
      <c r="B131" s="1">
        <v>0.2</v>
      </c>
      <c r="C131" s="1">
        <v>3.0</v>
      </c>
      <c r="D131" s="16"/>
      <c r="E131" s="1" t="s">
        <v>61</v>
      </c>
      <c r="G131" s="1" t="s">
        <v>706</v>
      </c>
      <c r="H131" s="17" t="s">
        <v>707</v>
      </c>
      <c r="I131" s="17" t="s">
        <v>708</v>
      </c>
    </row>
    <row r="132">
      <c r="A132" s="1" t="s">
        <v>214</v>
      </c>
      <c r="B132" s="1">
        <v>0.2</v>
      </c>
      <c r="C132" s="1">
        <v>4.0</v>
      </c>
      <c r="D132" s="16"/>
      <c r="E132" s="1" t="s">
        <v>61</v>
      </c>
      <c r="G132" s="1" t="s">
        <v>709</v>
      </c>
      <c r="H132" s="17" t="s">
        <v>710</v>
      </c>
      <c r="I132" s="17" t="s">
        <v>711</v>
      </c>
    </row>
    <row r="133">
      <c r="A133" s="1" t="s">
        <v>214</v>
      </c>
      <c r="B133" s="1">
        <v>0.2</v>
      </c>
      <c r="C133" s="1">
        <v>5.0</v>
      </c>
      <c r="D133" s="16"/>
      <c r="E133" s="1" t="s">
        <v>61</v>
      </c>
      <c r="G133" s="1" t="s">
        <v>712</v>
      </c>
      <c r="H133" s="17" t="s">
        <v>713</v>
      </c>
      <c r="I133" s="17" t="s">
        <v>714</v>
      </c>
    </row>
    <row r="134">
      <c r="A134" s="1" t="s">
        <v>214</v>
      </c>
      <c r="B134" s="1">
        <v>0.2</v>
      </c>
      <c r="C134" s="1">
        <v>6.0</v>
      </c>
      <c r="D134" s="16"/>
      <c r="E134" s="1" t="s">
        <v>61</v>
      </c>
      <c r="G134" s="1" t="s">
        <v>715</v>
      </c>
      <c r="H134" s="17" t="s">
        <v>716</v>
      </c>
      <c r="I134" s="17" t="s">
        <v>717</v>
      </c>
    </row>
    <row r="135">
      <c r="A135" s="1" t="s">
        <v>214</v>
      </c>
      <c r="B135" s="1">
        <v>0.5</v>
      </c>
      <c r="C135" s="1">
        <v>0.0</v>
      </c>
      <c r="D135" s="16"/>
      <c r="E135" s="1" t="s">
        <v>61</v>
      </c>
      <c r="G135" s="1" t="s">
        <v>718</v>
      </c>
      <c r="H135" s="17" t="s">
        <v>719</v>
      </c>
      <c r="I135" s="17" t="s">
        <v>720</v>
      </c>
    </row>
    <row r="136">
      <c r="A136" s="1" t="s">
        <v>214</v>
      </c>
      <c r="B136" s="1">
        <v>0.5</v>
      </c>
      <c r="C136" s="1">
        <v>1.0</v>
      </c>
      <c r="D136" s="16"/>
      <c r="E136" s="1" t="s">
        <v>61</v>
      </c>
      <c r="G136" s="1" t="s">
        <v>721</v>
      </c>
      <c r="H136" s="17" t="s">
        <v>722</v>
      </c>
      <c r="I136" s="17" t="s">
        <v>723</v>
      </c>
    </row>
    <row r="137">
      <c r="A137" s="1" t="s">
        <v>214</v>
      </c>
      <c r="B137" s="1">
        <v>0.5</v>
      </c>
      <c r="C137" s="1">
        <v>2.0</v>
      </c>
      <c r="D137" s="16"/>
      <c r="E137" s="1" t="s">
        <v>61</v>
      </c>
      <c r="G137" s="1" t="s">
        <v>724</v>
      </c>
      <c r="H137" s="17" t="s">
        <v>725</v>
      </c>
      <c r="I137" s="17" t="s">
        <v>726</v>
      </c>
    </row>
    <row r="138">
      <c r="A138" s="1" t="s">
        <v>214</v>
      </c>
      <c r="B138" s="1">
        <v>0.5</v>
      </c>
      <c r="C138" s="1">
        <v>3.0</v>
      </c>
      <c r="D138" s="16"/>
      <c r="E138" s="1" t="s">
        <v>61</v>
      </c>
      <c r="G138" s="1" t="s">
        <v>727</v>
      </c>
      <c r="H138" s="17" t="s">
        <v>728</v>
      </c>
      <c r="I138" s="17" t="s">
        <v>729</v>
      </c>
    </row>
    <row r="139">
      <c r="A139" s="1" t="s">
        <v>214</v>
      </c>
      <c r="B139" s="1">
        <v>0.5</v>
      </c>
      <c r="C139" s="1">
        <v>4.0</v>
      </c>
      <c r="D139" s="16"/>
      <c r="E139" s="1" t="s">
        <v>61</v>
      </c>
      <c r="G139" s="1" t="s">
        <v>730</v>
      </c>
      <c r="H139" s="17" t="s">
        <v>731</v>
      </c>
      <c r="I139" s="17" t="s">
        <v>732</v>
      </c>
    </row>
    <row r="140">
      <c r="A140" s="1" t="s">
        <v>214</v>
      </c>
      <c r="B140" s="1">
        <v>0.5</v>
      </c>
      <c r="C140" s="1">
        <v>5.0</v>
      </c>
      <c r="D140" s="16"/>
      <c r="E140" s="1" t="s">
        <v>61</v>
      </c>
      <c r="G140" s="1" t="s">
        <v>733</v>
      </c>
      <c r="H140" s="17" t="s">
        <v>734</v>
      </c>
      <c r="I140" s="17" t="s">
        <v>735</v>
      </c>
    </row>
    <row r="141">
      <c r="A141" s="1" t="s">
        <v>214</v>
      </c>
      <c r="B141" s="1">
        <v>0.5</v>
      </c>
      <c r="C141" s="1">
        <v>6.0</v>
      </c>
      <c r="D141" s="16"/>
      <c r="E141" s="1" t="s">
        <v>61</v>
      </c>
      <c r="G141" s="1" t="s">
        <v>736</v>
      </c>
      <c r="H141" s="17" t="s">
        <v>737</v>
      </c>
      <c r="I141" s="17" t="s">
        <v>738</v>
      </c>
    </row>
    <row r="142">
      <c r="A142" s="1" t="s">
        <v>214</v>
      </c>
      <c r="B142" s="1">
        <v>1.0</v>
      </c>
      <c r="C142" s="1">
        <v>0.0</v>
      </c>
      <c r="D142" s="16"/>
      <c r="E142" s="1" t="s">
        <v>61</v>
      </c>
      <c r="G142" s="1" t="s">
        <v>739</v>
      </c>
      <c r="H142" s="17" t="s">
        <v>740</v>
      </c>
      <c r="I142" s="17" t="s">
        <v>720</v>
      </c>
    </row>
    <row r="143">
      <c r="A143" s="1" t="s">
        <v>214</v>
      </c>
      <c r="B143" s="1">
        <v>1.0</v>
      </c>
      <c r="C143" s="1">
        <v>1.0</v>
      </c>
      <c r="D143" s="16"/>
      <c r="E143" s="1" t="s">
        <v>61</v>
      </c>
      <c r="G143" s="1" t="s">
        <v>741</v>
      </c>
      <c r="H143" s="17" t="s">
        <v>742</v>
      </c>
      <c r="I143" s="17" t="s">
        <v>723</v>
      </c>
    </row>
    <row r="144">
      <c r="A144" s="1" t="s">
        <v>214</v>
      </c>
      <c r="B144" s="1">
        <v>1.0</v>
      </c>
      <c r="C144" s="1">
        <v>2.0</v>
      </c>
      <c r="D144" s="16"/>
      <c r="E144" s="1" t="s">
        <v>61</v>
      </c>
      <c r="G144" s="1" t="s">
        <v>743</v>
      </c>
      <c r="H144" s="17" t="s">
        <v>744</v>
      </c>
      <c r="I144" s="17" t="s">
        <v>726</v>
      </c>
    </row>
    <row r="145">
      <c r="A145" s="1" t="s">
        <v>214</v>
      </c>
      <c r="B145" s="1">
        <v>1.0</v>
      </c>
      <c r="C145" s="1">
        <v>3.0</v>
      </c>
      <c r="D145" s="16"/>
      <c r="E145" s="1" t="s">
        <v>61</v>
      </c>
      <c r="G145" s="1" t="s">
        <v>745</v>
      </c>
      <c r="H145" s="17" t="s">
        <v>746</v>
      </c>
      <c r="I145" s="17" t="s">
        <v>747</v>
      </c>
    </row>
    <row r="146">
      <c r="A146" s="1" t="s">
        <v>214</v>
      </c>
      <c r="B146" s="1">
        <v>1.0</v>
      </c>
      <c r="C146" s="1">
        <v>4.0</v>
      </c>
      <c r="D146" s="16"/>
      <c r="E146" s="1" t="s">
        <v>61</v>
      </c>
      <c r="G146" s="1" t="s">
        <v>748</v>
      </c>
      <c r="H146" s="17" t="s">
        <v>749</v>
      </c>
      <c r="I146" s="17" t="s">
        <v>750</v>
      </c>
    </row>
    <row r="147">
      <c r="A147" s="1" t="s">
        <v>214</v>
      </c>
      <c r="B147" s="1">
        <v>1.0</v>
      </c>
      <c r="C147" s="1">
        <v>5.0</v>
      </c>
      <c r="D147" s="16"/>
      <c r="E147" s="1" t="s">
        <v>61</v>
      </c>
      <c r="G147" s="1" t="s">
        <v>751</v>
      </c>
      <c r="H147" s="17" t="s">
        <v>752</v>
      </c>
      <c r="I147" s="17" t="s">
        <v>753</v>
      </c>
    </row>
    <row r="148">
      <c r="A148" s="1" t="s">
        <v>214</v>
      </c>
      <c r="B148" s="1">
        <v>1.0</v>
      </c>
      <c r="C148" s="1">
        <v>6.0</v>
      </c>
      <c r="D148" s="16"/>
      <c r="E148" s="1" t="s">
        <v>61</v>
      </c>
      <c r="G148" s="1" t="s">
        <v>754</v>
      </c>
      <c r="H148" s="17" t="s">
        <v>755</v>
      </c>
      <c r="I148" s="17" t="s">
        <v>738</v>
      </c>
    </row>
    <row r="149">
      <c r="A149" s="1" t="s">
        <v>214</v>
      </c>
      <c r="B149" s="1">
        <v>5.0</v>
      </c>
      <c r="C149" s="1">
        <v>0.0</v>
      </c>
      <c r="D149" s="11">
        <v>35253.0</v>
      </c>
      <c r="E149" s="1" t="s">
        <v>61</v>
      </c>
      <c r="F149" s="1" t="s">
        <v>756</v>
      </c>
      <c r="G149" s="1" t="s">
        <v>757</v>
      </c>
      <c r="H149" s="17" t="s">
        <v>758</v>
      </c>
      <c r="I149" s="17" t="s">
        <v>720</v>
      </c>
    </row>
    <row r="150">
      <c r="A150" s="1" t="s">
        <v>214</v>
      </c>
      <c r="B150" s="1">
        <v>5.0</v>
      </c>
      <c r="C150" s="1">
        <v>1.0</v>
      </c>
      <c r="D150" s="11">
        <v>35253.0</v>
      </c>
      <c r="E150" s="1" t="s">
        <v>61</v>
      </c>
      <c r="F150" s="1" t="s">
        <v>759</v>
      </c>
      <c r="G150" s="1" t="s">
        <v>760</v>
      </c>
      <c r="H150" s="17" t="s">
        <v>761</v>
      </c>
      <c r="I150" s="17" t="s">
        <v>723</v>
      </c>
    </row>
    <row r="151">
      <c r="A151" s="1" t="s">
        <v>214</v>
      </c>
      <c r="B151" s="1">
        <v>5.0</v>
      </c>
      <c r="C151" s="1">
        <v>2.0</v>
      </c>
      <c r="D151" s="11">
        <v>35253.0</v>
      </c>
      <c r="E151" s="1" t="s">
        <v>61</v>
      </c>
      <c r="F151" s="1" t="s">
        <v>762</v>
      </c>
      <c r="G151" s="1" t="s">
        <v>763</v>
      </c>
      <c r="H151" s="17" t="s">
        <v>764</v>
      </c>
      <c r="I151" s="17" t="s">
        <v>726</v>
      </c>
    </row>
    <row r="152">
      <c r="A152" s="1" t="s">
        <v>214</v>
      </c>
      <c r="B152" s="1">
        <v>5.0</v>
      </c>
      <c r="C152" s="1">
        <v>3.0</v>
      </c>
      <c r="D152" s="11">
        <v>35253.0</v>
      </c>
      <c r="E152" s="1" t="s">
        <v>61</v>
      </c>
      <c r="F152" s="1" t="s">
        <v>765</v>
      </c>
      <c r="G152" s="1" t="s">
        <v>766</v>
      </c>
      <c r="H152" s="17" t="s">
        <v>767</v>
      </c>
      <c r="I152" s="17" t="s">
        <v>747</v>
      </c>
    </row>
    <row r="153">
      <c r="A153" s="1" t="s">
        <v>214</v>
      </c>
      <c r="B153" s="1">
        <v>5.0</v>
      </c>
      <c r="C153" s="1">
        <v>4.0</v>
      </c>
      <c r="D153" s="11">
        <v>35253.0</v>
      </c>
      <c r="E153" s="1" t="s">
        <v>61</v>
      </c>
      <c r="F153" s="1" t="s">
        <v>768</v>
      </c>
      <c r="G153" s="1" t="s">
        <v>769</v>
      </c>
      <c r="H153" s="17" t="s">
        <v>770</v>
      </c>
      <c r="I153" s="17" t="s">
        <v>750</v>
      </c>
    </row>
    <row r="154">
      <c r="A154" s="1" t="s">
        <v>214</v>
      </c>
      <c r="B154" s="1">
        <v>5.0</v>
      </c>
      <c r="C154" s="1">
        <v>5.0</v>
      </c>
      <c r="D154" s="11">
        <v>35253.0</v>
      </c>
      <c r="E154" s="1" t="s">
        <v>61</v>
      </c>
      <c r="F154" s="1" t="s">
        <v>771</v>
      </c>
      <c r="G154" s="1" t="s">
        <v>772</v>
      </c>
      <c r="H154" s="17" t="s">
        <v>773</v>
      </c>
      <c r="I154" s="17" t="s">
        <v>753</v>
      </c>
    </row>
    <row r="155">
      <c r="A155" s="1" t="s">
        <v>214</v>
      </c>
      <c r="B155" s="1">
        <v>5.0</v>
      </c>
      <c r="C155" s="1">
        <v>6.0</v>
      </c>
      <c r="D155" s="11">
        <v>91934.0</v>
      </c>
      <c r="E155" s="1" t="s">
        <v>61</v>
      </c>
      <c r="F155" s="1" t="s">
        <v>774</v>
      </c>
      <c r="G155" s="1" t="s">
        <v>775</v>
      </c>
      <c r="H155" s="17" t="s">
        <v>776</v>
      </c>
      <c r="I155" s="17" t="s">
        <v>738</v>
      </c>
    </row>
    <row r="156">
      <c r="A156" s="1" t="s">
        <v>214</v>
      </c>
      <c r="B156" s="1">
        <v>10.0</v>
      </c>
      <c r="C156" s="1">
        <v>0.0</v>
      </c>
      <c r="D156" s="11">
        <v>67013.0</v>
      </c>
      <c r="E156" s="1" t="s">
        <v>61</v>
      </c>
      <c r="F156" s="1" t="s">
        <v>777</v>
      </c>
      <c r="G156" s="1" t="s">
        <v>778</v>
      </c>
      <c r="H156" s="17" t="s">
        <v>779</v>
      </c>
      <c r="I156" s="17" t="s">
        <v>720</v>
      </c>
    </row>
    <row r="157">
      <c r="A157" s="1" t="s">
        <v>214</v>
      </c>
      <c r="B157" s="1">
        <v>10.0</v>
      </c>
      <c r="C157" s="1">
        <v>1.0</v>
      </c>
      <c r="D157" s="11">
        <v>67013.0</v>
      </c>
      <c r="E157" s="1" t="s">
        <v>61</v>
      </c>
      <c r="F157" s="1" t="s">
        <v>780</v>
      </c>
      <c r="G157" s="1" t="s">
        <v>781</v>
      </c>
      <c r="H157" s="17" t="s">
        <v>782</v>
      </c>
      <c r="I157" s="17" t="s">
        <v>723</v>
      </c>
    </row>
    <row r="158">
      <c r="A158" s="1" t="s">
        <v>214</v>
      </c>
      <c r="B158" s="1">
        <v>10.0</v>
      </c>
      <c r="C158" s="1">
        <v>2.0</v>
      </c>
      <c r="D158" s="11">
        <v>67013.0</v>
      </c>
      <c r="E158" s="1" t="s">
        <v>61</v>
      </c>
      <c r="F158" s="1" t="s">
        <v>783</v>
      </c>
      <c r="G158" s="1" t="s">
        <v>784</v>
      </c>
      <c r="H158" s="17" t="s">
        <v>785</v>
      </c>
      <c r="I158" s="17" t="s">
        <v>726</v>
      </c>
    </row>
    <row r="159">
      <c r="A159" s="1" t="s">
        <v>214</v>
      </c>
      <c r="B159" s="1">
        <v>10.0</v>
      </c>
      <c r="C159" s="1">
        <v>3.0</v>
      </c>
      <c r="D159" s="11">
        <v>67013.0</v>
      </c>
      <c r="E159" s="1" t="s">
        <v>61</v>
      </c>
      <c r="F159" s="1" t="s">
        <v>786</v>
      </c>
      <c r="G159" s="1" t="s">
        <v>787</v>
      </c>
      <c r="H159" s="17" t="s">
        <v>788</v>
      </c>
      <c r="I159" s="17" t="s">
        <v>747</v>
      </c>
    </row>
    <row r="160">
      <c r="A160" s="1" t="s">
        <v>214</v>
      </c>
      <c r="B160" s="1">
        <v>10.0</v>
      </c>
      <c r="C160" s="1">
        <v>4.0</v>
      </c>
      <c r="D160" s="11">
        <v>67013.0</v>
      </c>
      <c r="E160" s="1" t="s">
        <v>61</v>
      </c>
      <c r="F160" s="1" t="s">
        <v>789</v>
      </c>
      <c r="G160" s="1" t="s">
        <v>790</v>
      </c>
      <c r="H160" s="17" t="s">
        <v>791</v>
      </c>
      <c r="I160" s="17" t="s">
        <v>750</v>
      </c>
    </row>
    <row r="161">
      <c r="A161" s="1" t="s">
        <v>214</v>
      </c>
      <c r="B161" s="1">
        <v>10.0</v>
      </c>
      <c r="C161" s="1">
        <v>5.0</v>
      </c>
      <c r="D161" s="11">
        <v>67013.0</v>
      </c>
      <c r="E161" s="1" t="s">
        <v>61</v>
      </c>
      <c r="F161" s="1" t="s">
        <v>792</v>
      </c>
      <c r="G161" s="1" t="s">
        <v>793</v>
      </c>
      <c r="H161" s="17" t="s">
        <v>794</v>
      </c>
      <c r="I161" s="17" t="s">
        <v>795</v>
      </c>
    </row>
    <row r="162">
      <c r="A162" s="1" t="s">
        <v>214</v>
      </c>
      <c r="B162" s="1">
        <v>10.0</v>
      </c>
      <c r="C162" s="1">
        <v>6.0</v>
      </c>
      <c r="D162" s="11">
        <v>35253.0</v>
      </c>
      <c r="E162" s="1" t="s">
        <v>61</v>
      </c>
      <c r="F162" s="1" t="s">
        <v>796</v>
      </c>
      <c r="G162" s="1" t="s">
        <v>797</v>
      </c>
      <c r="H162" s="17" t="s">
        <v>798</v>
      </c>
      <c r="I162" s="17" t="s">
        <v>738</v>
      </c>
    </row>
    <row r="163">
      <c r="A163" s="1" t="s">
        <v>214</v>
      </c>
      <c r="B163" s="1">
        <v>20.0</v>
      </c>
      <c r="C163" s="1">
        <v>0.0</v>
      </c>
      <c r="D163" s="11">
        <v>78291.0</v>
      </c>
      <c r="E163" s="1" t="s">
        <v>61</v>
      </c>
      <c r="F163" s="1" t="s">
        <v>799</v>
      </c>
      <c r="G163" s="1" t="s">
        <v>800</v>
      </c>
      <c r="H163" s="17" t="s">
        <v>801</v>
      </c>
      <c r="I163" s="17" t="s">
        <v>720</v>
      </c>
    </row>
    <row r="164">
      <c r="A164" s="1" t="s">
        <v>214</v>
      </c>
      <c r="B164" s="1">
        <v>20.0</v>
      </c>
      <c r="C164" s="1">
        <v>1.0</v>
      </c>
      <c r="D164" s="11">
        <v>78291.0</v>
      </c>
      <c r="E164" s="1" t="s">
        <v>61</v>
      </c>
      <c r="F164" s="1" t="s">
        <v>802</v>
      </c>
      <c r="G164" s="1" t="s">
        <v>803</v>
      </c>
      <c r="H164" s="17" t="s">
        <v>804</v>
      </c>
      <c r="I164" s="17" t="s">
        <v>723</v>
      </c>
    </row>
    <row r="165">
      <c r="A165" s="1" t="s">
        <v>214</v>
      </c>
      <c r="B165" s="1">
        <v>20.0</v>
      </c>
      <c r="C165" s="1">
        <v>2.0</v>
      </c>
      <c r="D165" s="11">
        <v>78291.0</v>
      </c>
      <c r="E165" s="1" t="s">
        <v>61</v>
      </c>
      <c r="F165" s="1" t="s">
        <v>805</v>
      </c>
      <c r="G165" s="1" t="s">
        <v>806</v>
      </c>
      <c r="H165" s="17" t="s">
        <v>807</v>
      </c>
      <c r="I165" s="17" t="s">
        <v>726</v>
      </c>
    </row>
    <row r="166">
      <c r="A166" s="1" t="s">
        <v>214</v>
      </c>
      <c r="B166" s="1">
        <v>20.0</v>
      </c>
      <c r="C166" s="1">
        <v>3.0</v>
      </c>
      <c r="D166" s="11">
        <v>78291.0</v>
      </c>
      <c r="E166" s="1" t="s">
        <v>61</v>
      </c>
      <c r="F166" s="1" t="s">
        <v>808</v>
      </c>
      <c r="G166" s="1" t="s">
        <v>809</v>
      </c>
      <c r="H166" s="17" t="s">
        <v>810</v>
      </c>
      <c r="I166" s="17" t="s">
        <v>747</v>
      </c>
    </row>
    <row r="167">
      <c r="A167" s="1" t="s">
        <v>214</v>
      </c>
      <c r="B167" s="1">
        <v>20.0</v>
      </c>
      <c r="C167" s="1">
        <v>4.0</v>
      </c>
      <c r="D167" s="11">
        <v>78291.0</v>
      </c>
      <c r="E167" s="1" t="s">
        <v>61</v>
      </c>
      <c r="F167" s="1" t="s">
        <v>811</v>
      </c>
      <c r="G167" s="1" t="s">
        <v>812</v>
      </c>
      <c r="H167" s="17" t="s">
        <v>813</v>
      </c>
      <c r="I167" s="17" t="s">
        <v>750</v>
      </c>
    </row>
    <row r="168">
      <c r="A168" s="1" t="s">
        <v>214</v>
      </c>
      <c r="B168" s="1">
        <v>20.0</v>
      </c>
      <c r="C168" s="1">
        <v>5.0</v>
      </c>
      <c r="D168" s="11">
        <v>78291.0</v>
      </c>
      <c r="E168" s="1" t="s">
        <v>61</v>
      </c>
      <c r="F168" s="1" t="s">
        <v>814</v>
      </c>
      <c r="G168" s="1" t="s">
        <v>815</v>
      </c>
      <c r="H168" s="17" t="s">
        <v>816</v>
      </c>
      <c r="I168" s="17" t="s">
        <v>753</v>
      </c>
    </row>
    <row r="169">
      <c r="A169" s="1" t="s">
        <v>214</v>
      </c>
      <c r="B169" s="1">
        <v>20.0</v>
      </c>
      <c r="C169" s="1">
        <v>6.0</v>
      </c>
      <c r="D169" s="11">
        <v>67013.0</v>
      </c>
      <c r="E169" s="1" t="s">
        <v>61</v>
      </c>
      <c r="F169" s="1" t="s">
        <v>817</v>
      </c>
      <c r="G169" s="1" t="s">
        <v>818</v>
      </c>
      <c r="H169" s="17" t="s">
        <v>819</v>
      </c>
      <c r="I169" s="17" t="s">
        <v>738</v>
      </c>
    </row>
    <row r="170">
      <c r="A170" s="1" t="s">
        <v>214</v>
      </c>
      <c r="B170" s="1">
        <v>0.2</v>
      </c>
      <c r="C170" s="1">
        <v>0.0</v>
      </c>
      <c r="D170" s="16"/>
      <c r="E170" s="1" t="s">
        <v>63</v>
      </c>
      <c r="G170" s="1" t="s">
        <v>820</v>
      </c>
      <c r="H170" s="17" t="s">
        <v>821</v>
      </c>
      <c r="I170" s="17" t="s">
        <v>720</v>
      </c>
    </row>
    <row r="171">
      <c r="A171" s="1" t="s">
        <v>214</v>
      </c>
      <c r="B171" s="1">
        <v>0.2</v>
      </c>
      <c r="C171" s="1">
        <v>1.0</v>
      </c>
      <c r="D171" s="16"/>
      <c r="E171" s="1" t="s">
        <v>63</v>
      </c>
      <c r="G171" s="1" t="s">
        <v>822</v>
      </c>
      <c r="H171" s="17" t="s">
        <v>823</v>
      </c>
      <c r="I171" s="17" t="s">
        <v>723</v>
      </c>
    </row>
    <row r="172">
      <c r="A172" s="1" t="s">
        <v>214</v>
      </c>
      <c r="B172" s="1">
        <v>0.2</v>
      </c>
      <c r="C172" s="1">
        <v>2.0</v>
      </c>
      <c r="D172" s="16"/>
      <c r="E172" s="1" t="s">
        <v>63</v>
      </c>
      <c r="G172" s="1" t="s">
        <v>824</v>
      </c>
      <c r="H172" s="17" t="s">
        <v>825</v>
      </c>
      <c r="I172" s="17" t="s">
        <v>726</v>
      </c>
    </row>
    <row r="173">
      <c r="A173" s="1" t="s">
        <v>214</v>
      </c>
      <c r="B173" s="1">
        <v>0.2</v>
      </c>
      <c r="C173" s="1">
        <v>3.0</v>
      </c>
      <c r="D173" s="16"/>
      <c r="E173" s="1" t="s">
        <v>63</v>
      </c>
      <c r="G173" s="1" t="s">
        <v>826</v>
      </c>
      <c r="H173" s="17" t="s">
        <v>827</v>
      </c>
      <c r="I173" s="17" t="s">
        <v>747</v>
      </c>
    </row>
    <row r="174">
      <c r="A174" s="1" t="s">
        <v>214</v>
      </c>
      <c r="B174" s="1">
        <v>0.2</v>
      </c>
      <c r="C174" s="1">
        <v>4.0</v>
      </c>
      <c r="D174" s="16"/>
      <c r="E174" s="1" t="s">
        <v>63</v>
      </c>
      <c r="G174" s="1" t="s">
        <v>828</v>
      </c>
      <c r="H174" s="17" t="s">
        <v>829</v>
      </c>
      <c r="I174" s="17" t="s">
        <v>750</v>
      </c>
    </row>
    <row r="175">
      <c r="A175" s="1" t="s">
        <v>214</v>
      </c>
      <c r="B175" s="1">
        <v>0.2</v>
      </c>
      <c r="C175" s="1">
        <v>5.0</v>
      </c>
      <c r="D175" s="16"/>
      <c r="E175" s="1" t="s">
        <v>63</v>
      </c>
      <c r="G175" s="1" t="s">
        <v>830</v>
      </c>
      <c r="H175" s="17" t="s">
        <v>831</v>
      </c>
      <c r="I175" s="17" t="s">
        <v>753</v>
      </c>
    </row>
    <row r="176">
      <c r="A176" s="1" t="s">
        <v>214</v>
      </c>
      <c r="B176" s="1">
        <v>0.2</v>
      </c>
      <c r="C176" s="1">
        <v>6.0</v>
      </c>
      <c r="D176" s="16"/>
      <c r="E176" s="1" t="s">
        <v>63</v>
      </c>
      <c r="G176" s="1" t="s">
        <v>832</v>
      </c>
      <c r="H176" s="17" t="s">
        <v>833</v>
      </c>
      <c r="I176" s="17" t="s">
        <v>738</v>
      </c>
    </row>
    <row r="177">
      <c r="A177" s="1" t="s">
        <v>214</v>
      </c>
      <c r="B177" s="1">
        <v>0.5</v>
      </c>
      <c r="C177" s="1">
        <v>0.0</v>
      </c>
      <c r="D177" s="16"/>
      <c r="E177" s="1" t="s">
        <v>63</v>
      </c>
      <c r="G177" s="1" t="s">
        <v>834</v>
      </c>
      <c r="H177" s="17" t="s">
        <v>835</v>
      </c>
      <c r="I177" s="17" t="s">
        <v>720</v>
      </c>
    </row>
    <row r="178">
      <c r="A178" s="1" t="s">
        <v>214</v>
      </c>
      <c r="B178" s="1">
        <v>0.5</v>
      </c>
      <c r="C178" s="1">
        <v>1.0</v>
      </c>
      <c r="D178" s="16"/>
      <c r="E178" s="1" t="s">
        <v>63</v>
      </c>
      <c r="G178" s="1" t="s">
        <v>836</v>
      </c>
      <c r="H178" s="17" t="s">
        <v>837</v>
      </c>
      <c r="I178" s="17" t="s">
        <v>723</v>
      </c>
    </row>
    <row r="179">
      <c r="A179" s="1" t="s">
        <v>214</v>
      </c>
      <c r="B179" s="1">
        <v>0.5</v>
      </c>
      <c r="C179" s="1">
        <v>2.0</v>
      </c>
      <c r="D179" s="16"/>
      <c r="E179" s="1" t="s">
        <v>63</v>
      </c>
      <c r="G179" s="1" t="s">
        <v>838</v>
      </c>
      <c r="H179" s="17" t="s">
        <v>839</v>
      </c>
      <c r="I179" s="17" t="s">
        <v>726</v>
      </c>
    </row>
    <row r="180">
      <c r="A180" s="1" t="s">
        <v>214</v>
      </c>
      <c r="B180" s="1">
        <v>0.5</v>
      </c>
      <c r="C180" s="1">
        <v>3.0</v>
      </c>
      <c r="D180" s="16"/>
      <c r="E180" s="1" t="s">
        <v>63</v>
      </c>
      <c r="G180" s="1" t="s">
        <v>840</v>
      </c>
      <c r="H180" s="17" t="s">
        <v>841</v>
      </c>
      <c r="I180" s="17" t="s">
        <v>747</v>
      </c>
    </row>
    <row r="181">
      <c r="A181" s="1" t="s">
        <v>214</v>
      </c>
      <c r="B181" s="1">
        <v>0.5</v>
      </c>
      <c r="C181" s="1">
        <v>4.0</v>
      </c>
      <c r="D181" s="16"/>
      <c r="E181" s="1" t="s">
        <v>63</v>
      </c>
      <c r="G181" s="1" t="s">
        <v>842</v>
      </c>
      <c r="H181" s="17" t="s">
        <v>843</v>
      </c>
      <c r="I181" s="17" t="s">
        <v>750</v>
      </c>
    </row>
    <row r="182">
      <c r="A182" s="1" t="s">
        <v>214</v>
      </c>
      <c r="B182" s="1">
        <v>0.5</v>
      </c>
      <c r="C182" s="1">
        <v>5.0</v>
      </c>
      <c r="D182" s="16"/>
      <c r="E182" s="1" t="s">
        <v>63</v>
      </c>
      <c r="G182" s="1" t="s">
        <v>844</v>
      </c>
      <c r="H182" s="17" t="s">
        <v>845</v>
      </c>
      <c r="I182" s="17" t="s">
        <v>753</v>
      </c>
    </row>
    <row r="183">
      <c r="A183" s="1" t="s">
        <v>214</v>
      </c>
      <c r="B183" s="1">
        <v>0.5</v>
      </c>
      <c r="C183" s="1">
        <v>6.0</v>
      </c>
      <c r="D183" s="16"/>
      <c r="E183" s="1" t="s">
        <v>63</v>
      </c>
      <c r="G183" s="1" t="s">
        <v>846</v>
      </c>
      <c r="H183" s="17" t="s">
        <v>847</v>
      </c>
      <c r="I183" s="17" t="s">
        <v>738</v>
      </c>
    </row>
    <row r="184">
      <c r="A184" s="1" t="s">
        <v>214</v>
      </c>
      <c r="B184" s="1">
        <v>1.0</v>
      </c>
      <c r="C184" s="1">
        <v>0.0</v>
      </c>
      <c r="D184" s="16"/>
      <c r="E184" s="1" t="s">
        <v>63</v>
      </c>
      <c r="G184" s="1" t="s">
        <v>848</v>
      </c>
      <c r="H184" s="17" t="s">
        <v>849</v>
      </c>
      <c r="I184" s="17" t="s">
        <v>720</v>
      </c>
    </row>
    <row r="185">
      <c r="A185" s="1" t="s">
        <v>214</v>
      </c>
      <c r="B185" s="1">
        <v>1.0</v>
      </c>
      <c r="C185" s="1">
        <v>1.0</v>
      </c>
      <c r="D185" s="16"/>
      <c r="E185" s="1" t="s">
        <v>63</v>
      </c>
      <c r="G185" s="1" t="s">
        <v>850</v>
      </c>
      <c r="H185" s="17" t="s">
        <v>851</v>
      </c>
      <c r="I185" s="17" t="s">
        <v>723</v>
      </c>
    </row>
    <row r="186">
      <c r="A186" s="1" t="s">
        <v>214</v>
      </c>
      <c r="B186" s="1">
        <v>1.0</v>
      </c>
      <c r="C186" s="1">
        <v>2.0</v>
      </c>
      <c r="D186" s="16"/>
      <c r="E186" s="1" t="s">
        <v>63</v>
      </c>
      <c r="G186" s="1" t="s">
        <v>852</v>
      </c>
      <c r="H186" s="17" t="s">
        <v>853</v>
      </c>
      <c r="I186" s="17" t="s">
        <v>726</v>
      </c>
    </row>
    <row r="187">
      <c r="A187" s="1" t="s">
        <v>214</v>
      </c>
      <c r="B187" s="1">
        <v>1.0</v>
      </c>
      <c r="C187" s="1">
        <v>3.0</v>
      </c>
      <c r="D187" s="16"/>
      <c r="E187" s="1" t="s">
        <v>63</v>
      </c>
      <c r="G187" s="1" t="s">
        <v>854</v>
      </c>
      <c r="H187" s="17" t="s">
        <v>855</v>
      </c>
      <c r="I187" s="17" t="s">
        <v>747</v>
      </c>
    </row>
    <row r="188">
      <c r="A188" s="1" t="s">
        <v>214</v>
      </c>
      <c r="B188" s="1">
        <v>1.0</v>
      </c>
      <c r="C188" s="1">
        <v>4.0</v>
      </c>
      <c r="D188" s="16"/>
      <c r="E188" s="1" t="s">
        <v>63</v>
      </c>
      <c r="G188" s="1" t="s">
        <v>856</v>
      </c>
      <c r="H188" s="17" t="s">
        <v>857</v>
      </c>
      <c r="I188" s="17" t="s">
        <v>750</v>
      </c>
    </row>
    <row r="189">
      <c r="A189" s="1" t="s">
        <v>214</v>
      </c>
      <c r="B189" s="1">
        <v>1.0</v>
      </c>
      <c r="C189" s="1">
        <v>5.0</v>
      </c>
      <c r="D189" s="16"/>
      <c r="E189" s="1" t="s">
        <v>63</v>
      </c>
      <c r="G189" s="1" t="s">
        <v>858</v>
      </c>
      <c r="H189" s="17" t="s">
        <v>859</v>
      </c>
      <c r="I189" s="17" t="s">
        <v>753</v>
      </c>
    </row>
    <row r="190">
      <c r="A190" s="1" t="s">
        <v>214</v>
      </c>
      <c r="B190" s="1">
        <v>1.0</v>
      </c>
      <c r="C190" s="1">
        <v>6.0</v>
      </c>
      <c r="D190" s="16"/>
      <c r="E190" s="1" t="s">
        <v>63</v>
      </c>
      <c r="G190" s="1" t="s">
        <v>860</v>
      </c>
      <c r="H190" s="17" t="s">
        <v>861</v>
      </c>
      <c r="I190" s="17" t="s">
        <v>738</v>
      </c>
    </row>
    <row r="191">
      <c r="A191" s="1" t="s">
        <v>214</v>
      </c>
      <c r="B191" s="1">
        <v>5.0</v>
      </c>
      <c r="C191" s="1">
        <v>0.0</v>
      </c>
      <c r="D191" s="11"/>
      <c r="E191" s="1" t="s">
        <v>63</v>
      </c>
      <c r="G191" s="17" t="s">
        <v>862</v>
      </c>
      <c r="H191" s="17" t="s">
        <v>863</v>
      </c>
      <c r="I191" s="17" t="s">
        <v>720</v>
      </c>
    </row>
    <row r="192">
      <c r="A192" s="1" t="s">
        <v>214</v>
      </c>
      <c r="B192" s="1">
        <v>5.0</v>
      </c>
      <c r="C192" s="1">
        <v>1.0</v>
      </c>
      <c r="D192" s="11"/>
      <c r="E192" s="1" t="s">
        <v>63</v>
      </c>
      <c r="G192" s="17" t="s">
        <v>864</v>
      </c>
      <c r="H192" s="17" t="s">
        <v>865</v>
      </c>
      <c r="I192" s="17" t="s">
        <v>723</v>
      </c>
    </row>
    <row r="193">
      <c r="A193" s="1" t="s">
        <v>214</v>
      </c>
      <c r="B193" s="1">
        <v>5.0</v>
      </c>
      <c r="C193" s="1">
        <v>2.0</v>
      </c>
      <c r="D193" s="11"/>
      <c r="E193" s="1" t="s">
        <v>63</v>
      </c>
      <c r="G193" s="17" t="s">
        <v>866</v>
      </c>
      <c r="H193" s="17" t="s">
        <v>867</v>
      </c>
      <c r="I193" s="17" t="s">
        <v>726</v>
      </c>
    </row>
    <row r="194">
      <c r="A194" s="1" t="s">
        <v>214</v>
      </c>
      <c r="B194" s="1">
        <v>5.0</v>
      </c>
      <c r="C194" s="1">
        <v>3.0</v>
      </c>
      <c r="D194" s="11"/>
      <c r="E194" s="1" t="s">
        <v>63</v>
      </c>
      <c r="G194" s="17" t="s">
        <v>868</v>
      </c>
      <c r="H194" s="17" t="s">
        <v>869</v>
      </c>
      <c r="I194" s="17" t="s">
        <v>747</v>
      </c>
    </row>
    <row r="195">
      <c r="A195" s="1" t="s">
        <v>214</v>
      </c>
      <c r="B195" s="1">
        <v>5.0</v>
      </c>
      <c r="C195" s="1">
        <v>4.0</v>
      </c>
      <c r="D195" s="11"/>
      <c r="E195" s="1" t="s">
        <v>63</v>
      </c>
      <c r="G195" s="17" t="s">
        <v>870</v>
      </c>
      <c r="H195" s="17" t="s">
        <v>871</v>
      </c>
      <c r="I195" s="17" t="s">
        <v>750</v>
      </c>
    </row>
    <row r="196">
      <c r="A196" s="1" t="s">
        <v>214</v>
      </c>
      <c r="B196" s="1">
        <v>5.0</v>
      </c>
      <c r="C196" s="1">
        <v>5.0</v>
      </c>
      <c r="D196" s="11"/>
      <c r="E196" s="1" t="s">
        <v>63</v>
      </c>
      <c r="G196" s="17" t="s">
        <v>872</v>
      </c>
      <c r="H196" s="17" t="s">
        <v>873</v>
      </c>
      <c r="I196" s="17" t="s">
        <v>753</v>
      </c>
    </row>
    <row r="197">
      <c r="A197" s="1" t="s">
        <v>214</v>
      </c>
      <c r="B197" s="1">
        <v>5.0</v>
      </c>
      <c r="C197" s="1">
        <v>6.0</v>
      </c>
      <c r="D197" s="11"/>
      <c r="E197" s="1" t="s">
        <v>63</v>
      </c>
      <c r="G197" s="17" t="s">
        <v>874</v>
      </c>
      <c r="H197" s="17" t="s">
        <v>875</v>
      </c>
      <c r="I197" s="17" t="s">
        <v>738</v>
      </c>
    </row>
    <row r="198">
      <c r="A198" s="1" t="s">
        <v>214</v>
      </c>
      <c r="B198" s="1">
        <v>10.0</v>
      </c>
      <c r="C198" s="1">
        <v>0.0</v>
      </c>
      <c r="D198" s="11"/>
      <c r="E198" s="1" t="s">
        <v>63</v>
      </c>
      <c r="G198" s="17" t="s">
        <v>876</v>
      </c>
      <c r="H198" s="17" t="s">
        <v>877</v>
      </c>
      <c r="I198" s="17" t="s">
        <v>720</v>
      </c>
    </row>
    <row r="199">
      <c r="A199" s="1" t="s">
        <v>214</v>
      </c>
      <c r="B199" s="1">
        <v>10.0</v>
      </c>
      <c r="C199" s="1">
        <v>1.0</v>
      </c>
      <c r="D199" s="11"/>
      <c r="E199" s="1" t="s">
        <v>63</v>
      </c>
      <c r="G199" s="17" t="s">
        <v>878</v>
      </c>
      <c r="H199" s="17" t="s">
        <v>879</v>
      </c>
      <c r="I199" s="17" t="s">
        <v>723</v>
      </c>
    </row>
    <row r="200">
      <c r="A200" s="1" t="s">
        <v>214</v>
      </c>
      <c r="B200" s="1">
        <v>10.0</v>
      </c>
      <c r="C200" s="1">
        <v>2.0</v>
      </c>
      <c r="D200" s="11"/>
      <c r="E200" s="1" t="s">
        <v>63</v>
      </c>
      <c r="G200" s="17" t="s">
        <v>880</v>
      </c>
      <c r="H200" s="17" t="s">
        <v>881</v>
      </c>
      <c r="I200" s="17" t="s">
        <v>726</v>
      </c>
    </row>
    <row r="201">
      <c r="A201" s="1" t="s">
        <v>214</v>
      </c>
      <c r="B201" s="1">
        <v>10.0</v>
      </c>
      <c r="C201" s="1">
        <v>3.0</v>
      </c>
      <c r="D201" s="11"/>
      <c r="E201" s="1" t="s">
        <v>63</v>
      </c>
      <c r="G201" s="17" t="s">
        <v>882</v>
      </c>
      <c r="H201" s="17" t="s">
        <v>883</v>
      </c>
      <c r="I201" s="17" t="s">
        <v>747</v>
      </c>
    </row>
    <row r="202">
      <c r="A202" s="1" t="s">
        <v>214</v>
      </c>
      <c r="B202" s="1">
        <v>10.0</v>
      </c>
      <c r="C202" s="1">
        <v>4.0</v>
      </c>
      <c r="D202" s="11"/>
      <c r="E202" s="1" t="s">
        <v>63</v>
      </c>
      <c r="G202" s="17" t="s">
        <v>884</v>
      </c>
      <c r="H202" s="17" t="s">
        <v>885</v>
      </c>
      <c r="I202" s="17" t="s">
        <v>750</v>
      </c>
    </row>
    <row r="203">
      <c r="A203" s="1" t="s">
        <v>214</v>
      </c>
      <c r="B203" s="1">
        <v>10.0</v>
      </c>
      <c r="C203" s="1">
        <v>5.0</v>
      </c>
      <c r="D203" s="11"/>
      <c r="E203" s="1" t="s">
        <v>63</v>
      </c>
      <c r="G203" s="17" t="s">
        <v>886</v>
      </c>
      <c r="H203" s="17" t="s">
        <v>887</v>
      </c>
      <c r="I203" s="17" t="s">
        <v>753</v>
      </c>
    </row>
    <row r="204">
      <c r="A204" s="1" t="s">
        <v>214</v>
      </c>
      <c r="B204" s="1">
        <v>10.0</v>
      </c>
      <c r="C204" s="1">
        <v>6.0</v>
      </c>
      <c r="D204" s="11"/>
      <c r="E204" s="1" t="s">
        <v>63</v>
      </c>
      <c r="G204" s="17" t="s">
        <v>888</v>
      </c>
      <c r="H204" s="17" t="s">
        <v>889</v>
      </c>
      <c r="I204" s="17" t="s">
        <v>738</v>
      </c>
    </row>
    <row r="205">
      <c r="A205" s="1" t="s">
        <v>214</v>
      </c>
      <c r="B205" s="1">
        <v>20.0</v>
      </c>
      <c r="C205" s="1">
        <v>0.0</v>
      </c>
      <c r="D205" s="11"/>
      <c r="E205" s="1" t="s">
        <v>63</v>
      </c>
      <c r="G205" s="17" t="s">
        <v>890</v>
      </c>
      <c r="H205" s="17" t="s">
        <v>891</v>
      </c>
      <c r="I205" s="17" t="s">
        <v>720</v>
      </c>
    </row>
    <row r="206">
      <c r="A206" s="1" t="s">
        <v>214</v>
      </c>
      <c r="B206" s="1">
        <v>20.0</v>
      </c>
      <c r="C206" s="1">
        <v>1.0</v>
      </c>
      <c r="D206" s="11"/>
      <c r="E206" s="1" t="s">
        <v>63</v>
      </c>
      <c r="G206" s="17" t="s">
        <v>892</v>
      </c>
      <c r="H206" s="17" t="s">
        <v>893</v>
      </c>
      <c r="I206" s="17" t="s">
        <v>723</v>
      </c>
    </row>
    <row r="207">
      <c r="A207" s="1" t="s">
        <v>214</v>
      </c>
      <c r="B207" s="1">
        <v>20.0</v>
      </c>
      <c r="C207" s="1">
        <v>2.0</v>
      </c>
      <c r="D207" s="11"/>
      <c r="E207" s="1" t="s">
        <v>63</v>
      </c>
      <c r="G207" s="17" t="s">
        <v>894</v>
      </c>
      <c r="H207" s="17" t="s">
        <v>895</v>
      </c>
      <c r="I207" s="17" t="s">
        <v>726</v>
      </c>
    </row>
    <row r="208">
      <c r="A208" s="1" t="s">
        <v>214</v>
      </c>
      <c r="B208" s="1">
        <v>20.0</v>
      </c>
      <c r="C208" s="1">
        <v>3.0</v>
      </c>
      <c r="D208" s="11"/>
      <c r="E208" s="1" t="s">
        <v>63</v>
      </c>
      <c r="G208" s="17" t="s">
        <v>896</v>
      </c>
      <c r="H208" s="17" t="s">
        <v>897</v>
      </c>
      <c r="I208" s="17" t="s">
        <v>747</v>
      </c>
    </row>
    <row r="209">
      <c r="A209" s="1" t="s">
        <v>214</v>
      </c>
      <c r="B209" s="1">
        <v>20.0</v>
      </c>
      <c r="C209" s="1">
        <v>4.0</v>
      </c>
      <c r="D209" s="11"/>
      <c r="E209" s="1" t="s">
        <v>63</v>
      </c>
      <c r="G209" s="17" t="s">
        <v>898</v>
      </c>
      <c r="H209" s="17" t="s">
        <v>899</v>
      </c>
      <c r="I209" s="17" t="s">
        <v>750</v>
      </c>
    </row>
    <row r="210">
      <c r="A210" s="1" t="s">
        <v>214</v>
      </c>
      <c r="B210" s="1">
        <v>20.0</v>
      </c>
      <c r="C210" s="1">
        <v>5.0</v>
      </c>
      <c r="D210" s="11"/>
      <c r="E210" s="1" t="s">
        <v>63</v>
      </c>
      <c r="G210" s="17" t="s">
        <v>900</v>
      </c>
      <c r="H210" s="17" t="s">
        <v>901</v>
      </c>
      <c r="I210" s="17" t="s">
        <v>753</v>
      </c>
    </row>
    <row r="211">
      <c r="A211" s="1" t="s">
        <v>214</v>
      </c>
      <c r="B211" s="1">
        <v>20.0</v>
      </c>
      <c r="C211" s="1">
        <v>6.0</v>
      </c>
      <c r="D211" s="11"/>
      <c r="E211" s="1" t="s">
        <v>63</v>
      </c>
      <c r="G211" s="17" t="s">
        <v>902</v>
      </c>
      <c r="H211" s="17" t="s">
        <v>903</v>
      </c>
      <c r="I211" s="17" t="s">
        <v>738</v>
      </c>
    </row>
    <row r="212">
      <c r="A212" s="1" t="s">
        <v>214</v>
      </c>
      <c r="B212" s="1">
        <v>0.2</v>
      </c>
      <c r="C212" s="1">
        <v>0.0</v>
      </c>
      <c r="D212" s="16"/>
      <c r="E212" s="1" t="s">
        <v>101</v>
      </c>
      <c r="G212" s="1" t="s">
        <v>904</v>
      </c>
      <c r="H212" s="17" t="s">
        <v>905</v>
      </c>
      <c r="I212" s="17" t="s">
        <v>720</v>
      </c>
    </row>
    <row r="213">
      <c r="A213" s="1" t="s">
        <v>214</v>
      </c>
      <c r="B213" s="1">
        <v>0.2</v>
      </c>
      <c r="C213" s="1">
        <v>1.0</v>
      </c>
      <c r="D213" s="16"/>
      <c r="E213" s="1" t="s">
        <v>101</v>
      </c>
      <c r="G213" s="1" t="s">
        <v>906</v>
      </c>
      <c r="H213" s="17" t="s">
        <v>907</v>
      </c>
      <c r="I213" s="17" t="s">
        <v>723</v>
      </c>
    </row>
    <row r="214">
      <c r="A214" s="1" t="s">
        <v>214</v>
      </c>
      <c r="B214" s="1">
        <v>0.2</v>
      </c>
      <c r="C214" s="1">
        <v>2.0</v>
      </c>
      <c r="D214" s="16"/>
      <c r="E214" s="1" t="s">
        <v>101</v>
      </c>
      <c r="G214" s="1" t="s">
        <v>908</v>
      </c>
      <c r="H214" s="17" t="s">
        <v>909</v>
      </c>
      <c r="I214" s="17" t="s">
        <v>726</v>
      </c>
    </row>
    <row r="215">
      <c r="A215" s="1" t="s">
        <v>214</v>
      </c>
      <c r="B215" s="1">
        <v>0.2</v>
      </c>
      <c r="C215" s="1">
        <v>3.0</v>
      </c>
      <c r="D215" s="16"/>
      <c r="E215" s="1" t="s">
        <v>101</v>
      </c>
      <c r="G215" s="1" t="s">
        <v>910</v>
      </c>
      <c r="H215" s="17" t="s">
        <v>911</v>
      </c>
      <c r="I215" s="17" t="s">
        <v>747</v>
      </c>
    </row>
    <row r="216">
      <c r="A216" s="1" t="s">
        <v>214</v>
      </c>
      <c r="B216" s="1">
        <v>0.2</v>
      </c>
      <c r="C216" s="1">
        <v>4.0</v>
      </c>
      <c r="D216" s="16"/>
      <c r="E216" s="1" t="s">
        <v>101</v>
      </c>
      <c r="G216" s="1" t="s">
        <v>912</v>
      </c>
      <c r="H216" s="17" t="s">
        <v>913</v>
      </c>
      <c r="I216" s="17" t="s">
        <v>750</v>
      </c>
    </row>
    <row r="217">
      <c r="A217" s="1" t="s">
        <v>214</v>
      </c>
      <c r="B217" s="1">
        <v>0.2</v>
      </c>
      <c r="C217" s="1">
        <v>5.0</v>
      </c>
      <c r="D217" s="16"/>
      <c r="E217" s="1" t="s">
        <v>101</v>
      </c>
      <c r="G217" s="1" t="s">
        <v>914</v>
      </c>
      <c r="H217" s="17" t="s">
        <v>915</v>
      </c>
      <c r="I217" s="17" t="s">
        <v>753</v>
      </c>
    </row>
    <row r="218">
      <c r="A218" s="1" t="s">
        <v>214</v>
      </c>
      <c r="B218" s="1">
        <v>0.2</v>
      </c>
      <c r="C218" s="1">
        <v>6.0</v>
      </c>
      <c r="D218" s="16"/>
      <c r="E218" s="1" t="s">
        <v>101</v>
      </c>
      <c r="G218" s="1" t="s">
        <v>916</v>
      </c>
      <c r="H218" s="17" t="s">
        <v>917</v>
      </c>
      <c r="I218" s="17" t="s">
        <v>738</v>
      </c>
    </row>
    <row r="219">
      <c r="A219" s="1" t="s">
        <v>214</v>
      </c>
      <c r="B219" s="1">
        <v>0.5</v>
      </c>
      <c r="C219" s="1">
        <v>0.0</v>
      </c>
      <c r="D219" s="16"/>
      <c r="E219" s="1" t="s">
        <v>101</v>
      </c>
      <c r="G219" s="1" t="s">
        <v>918</v>
      </c>
      <c r="H219" s="17" t="s">
        <v>919</v>
      </c>
      <c r="I219" s="17" t="s">
        <v>720</v>
      </c>
    </row>
    <row r="220">
      <c r="A220" s="1" t="s">
        <v>214</v>
      </c>
      <c r="B220" s="1">
        <v>0.5</v>
      </c>
      <c r="C220" s="1">
        <v>1.0</v>
      </c>
      <c r="D220" s="16"/>
      <c r="E220" s="1" t="s">
        <v>101</v>
      </c>
      <c r="G220" s="1" t="s">
        <v>920</v>
      </c>
      <c r="H220" s="17" t="s">
        <v>921</v>
      </c>
      <c r="I220" s="17" t="s">
        <v>723</v>
      </c>
    </row>
    <row r="221">
      <c r="A221" s="1" t="s">
        <v>214</v>
      </c>
      <c r="B221" s="1">
        <v>0.5</v>
      </c>
      <c r="C221" s="1">
        <v>2.0</v>
      </c>
      <c r="D221" s="16"/>
      <c r="E221" s="1" t="s">
        <v>101</v>
      </c>
      <c r="G221" s="1" t="s">
        <v>922</v>
      </c>
      <c r="H221" s="17" t="s">
        <v>923</v>
      </c>
      <c r="I221" s="17" t="s">
        <v>726</v>
      </c>
    </row>
    <row r="222">
      <c r="A222" s="1" t="s">
        <v>214</v>
      </c>
      <c r="B222" s="1">
        <v>0.5</v>
      </c>
      <c r="C222" s="1">
        <v>3.0</v>
      </c>
      <c r="D222" s="16"/>
      <c r="E222" s="1" t="s">
        <v>101</v>
      </c>
      <c r="G222" s="1" t="s">
        <v>924</v>
      </c>
      <c r="H222" s="17" t="s">
        <v>925</v>
      </c>
      <c r="I222" s="17" t="s">
        <v>747</v>
      </c>
    </row>
    <row r="223">
      <c r="A223" s="1" t="s">
        <v>214</v>
      </c>
      <c r="B223" s="1">
        <v>0.5</v>
      </c>
      <c r="C223" s="1">
        <v>4.0</v>
      </c>
      <c r="D223" s="16"/>
      <c r="E223" s="1" t="s">
        <v>101</v>
      </c>
      <c r="G223" s="1" t="s">
        <v>926</v>
      </c>
      <c r="H223" s="17" t="s">
        <v>927</v>
      </c>
      <c r="I223" s="17" t="s">
        <v>750</v>
      </c>
    </row>
    <row r="224">
      <c r="A224" s="1" t="s">
        <v>214</v>
      </c>
      <c r="B224" s="1">
        <v>0.5</v>
      </c>
      <c r="C224" s="1">
        <v>5.0</v>
      </c>
      <c r="D224" s="16"/>
      <c r="E224" s="1" t="s">
        <v>101</v>
      </c>
      <c r="G224" s="1" t="s">
        <v>928</v>
      </c>
      <c r="H224" s="17" t="s">
        <v>929</v>
      </c>
      <c r="I224" s="17" t="s">
        <v>753</v>
      </c>
    </row>
    <row r="225">
      <c r="A225" s="1" t="s">
        <v>214</v>
      </c>
      <c r="B225" s="1">
        <v>0.5</v>
      </c>
      <c r="C225" s="1">
        <v>6.0</v>
      </c>
      <c r="D225" s="16"/>
      <c r="E225" s="1" t="s">
        <v>101</v>
      </c>
      <c r="G225" s="1" t="s">
        <v>930</v>
      </c>
      <c r="H225" s="17" t="s">
        <v>931</v>
      </c>
      <c r="I225" s="17" t="s">
        <v>738</v>
      </c>
    </row>
    <row r="226">
      <c r="A226" s="1" t="s">
        <v>214</v>
      </c>
      <c r="B226" s="1">
        <v>1.0</v>
      </c>
      <c r="C226" s="1">
        <v>0.0</v>
      </c>
      <c r="D226" s="16"/>
      <c r="E226" s="1" t="s">
        <v>101</v>
      </c>
      <c r="G226" s="1" t="s">
        <v>932</v>
      </c>
      <c r="H226" s="17" t="s">
        <v>933</v>
      </c>
      <c r="I226" s="17" t="s">
        <v>720</v>
      </c>
    </row>
    <row r="227">
      <c r="A227" s="1" t="s">
        <v>214</v>
      </c>
      <c r="B227" s="1">
        <v>1.0</v>
      </c>
      <c r="C227" s="1">
        <v>1.0</v>
      </c>
      <c r="D227" s="16"/>
      <c r="E227" s="1" t="s">
        <v>101</v>
      </c>
      <c r="G227" s="1" t="s">
        <v>934</v>
      </c>
      <c r="H227" s="17" t="s">
        <v>935</v>
      </c>
      <c r="I227" s="17" t="s">
        <v>723</v>
      </c>
    </row>
    <row r="228">
      <c r="A228" s="1" t="s">
        <v>214</v>
      </c>
      <c r="B228" s="1">
        <v>1.0</v>
      </c>
      <c r="C228" s="1">
        <v>2.0</v>
      </c>
      <c r="D228" s="16"/>
      <c r="E228" s="1" t="s">
        <v>101</v>
      </c>
      <c r="G228" s="1" t="s">
        <v>936</v>
      </c>
      <c r="H228" s="17" t="s">
        <v>937</v>
      </c>
      <c r="I228" s="17" t="s">
        <v>726</v>
      </c>
    </row>
    <row r="229">
      <c r="A229" s="1" t="s">
        <v>214</v>
      </c>
      <c r="B229" s="1">
        <v>1.0</v>
      </c>
      <c r="C229" s="1">
        <v>3.0</v>
      </c>
      <c r="D229" s="16"/>
      <c r="E229" s="1" t="s">
        <v>101</v>
      </c>
      <c r="G229" s="1" t="s">
        <v>938</v>
      </c>
      <c r="H229" s="17" t="s">
        <v>939</v>
      </c>
      <c r="I229" s="17" t="s">
        <v>747</v>
      </c>
    </row>
    <row r="230">
      <c r="A230" s="1" t="s">
        <v>214</v>
      </c>
      <c r="B230" s="1">
        <v>1.0</v>
      </c>
      <c r="C230" s="1">
        <v>4.0</v>
      </c>
      <c r="D230" s="16"/>
      <c r="E230" s="1" t="s">
        <v>101</v>
      </c>
      <c r="G230" s="1" t="s">
        <v>940</v>
      </c>
      <c r="H230" s="17" t="s">
        <v>941</v>
      </c>
      <c r="I230" s="17" t="s">
        <v>750</v>
      </c>
    </row>
    <row r="231">
      <c r="A231" s="1" t="s">
        <v>214</v>
      </c>
      <c r="B231" s="1">
        <v>1.0</v>
      </c>
      <c r="C231" s="1">
        <v>5.0</v>
      </c>
      <c r="D231" s="16"/>
      <c r="E231" s="1" t="s">
        <v>101</v>
      </c>
      <c r="G231" s="1" t="s">
        <v>942</v>
      </c>
      <c r="H231" s="17" t="s">
        <v>943</v>
      </c>
      <c r="I231" s="17" t="s">
        <v>753</v>
      </c>
    </row>
    <row r="232">
      <c r="A232" s="1" t="s">
        <v>214</v>
      </c>
      <c r="B232" s="1">
        <v>1.0</v>
      </c>
      <c r="C232" s="1">
        <v>6.0</v>
      </c>
      <c r="D232" s="16"/>
      <c r="E232" s="1" t="s">
        <v>101</v>
      </c>
      <c r="G232" s="1" t="s">
        <v>944</v>
      </c>
      <c r="H232" s="17" t="s">
        <v>945</v>
      </c>
      <c r="I232" s="17" t="s">
        <v>738</v>
      </c>
    </row>
    <row r="233">
      <c r="A233" s="1" t="s">
        <v>214</v>
      </c>
      <c r="B233" s="1">
        <v>5.0</v>
      </c>
      <c r="C233" s="1">
        <v>0.0</v>
      </c>
      <c r="D233" s="11"/>
      <c r="E233" s="1" t="s">
        <v>101</v>
      </c>
      <c r="G233" s="17" t="s">
        <v>946</v>
      </c>
      <c r="H233" s="17" t="s">
        <v>947</v>
      </c>
      <c r="I233" s="17" t="s">
        <v>720</v>
      </c>
    </row>
    <row r="234">
      <c r="A234" s="1" t="s">
        <v>214</v>
      </c>
      <c r="B234" s="1">
        <v>5.0</v>
      </c>
      <c r="C234" s="1">
        <v>1.0</v>
      </c>
      <c r="D234" s="11"/>
      <c r="E234" s="1" t="s">
        <v>101</v>
      </c>
      <c r="G234" s="17" t="s">
        <v>948</v>
      </c>
      <c r="H234" s="17" t="s">
        <v>949</v>
      </c>
      <c r="I234" s="17" t="s">
        <v>723</v>
      </c>
    </row>
    <row r="235">
      <c r="A235" s="1" t="s">
        <v>214</v>
      </c>
      <c r="B235" s="1">
        <v>5.0</v>
      </c>
      <c r="C235" s="1">
        <v>2.0</v>
      </c>
      <c r="D235" s="11"/>
      <c r="E235" s="1" t="s">
        <v>101</v>
      </c>
      <c r="G235" s="17" t="s">
        <v>950</v>
      </c>
      <c r="H235" s="17" t="s">
        <v>951</v>
      </c>
      <c r="I235" s="17" t="s">
        <v>726</v>
      </c>
    </row>
    <row r="236">
      <c r="A236" s="1" t="s">
        <v>214</v>
      </c>
      <c r="B236" s="1">
        <v>5.0</v>
      </c>
      <c r="C236" s="1">
        <v>3.0</v>
      </c>
      <c r="D236" s="11"/>
      <c r="E236" s="1" t="s">
        <v>101</v>
      </c>
      <c r="G236" s="17" t="s">
        <v>952</v>
      </c>
      <c r="H236" s="17" t="s">
        <v>953</v>
      </c>
      <c r="I236" s="17" t="s">
        <v>747</v>
      </c>
    </row>
    <row r="237">
      <c r="A237" s="1" t="s">
        <v>214</v>
      </c>
      <c r="B237" s="1">
        <v>5.0</v>
      </c>
      <c r="C237" s="1">
        <v>4.0</v>
      </c>
      <c r="D237" s="11"/>
      <c r="E237" s="1" t="s">
        <v>101</v>
      </c>
      <c r="G237" s="17" t="s">
        <v>954</v>
      </c>
      <c r="H237" s="17" t="s">
        <v>955</v>
      </c>
      <c r="I237" s="17" t="s">
        <v>750</v>
      </c>
    </row>
    <row r="238">
      <c r="A238" s="1" t="s">
        <v>214</v>
      </c>
      <c r="B238" s="1">
        <v>5.0</v>
      </c>
      <c r="C238" s="1">
        <v>5.0</v>
      </c>
      <c r="D238" s="11"/>
      <c r="E238" s="1" t="s">
        <v>101</v>
      </c>
      <c r="G238" s="17" t="s">
        <v>956</v>
      </c>
      <c r="H238" s="17" t="s">
        <v>957</v>
      </c>
      <c r="I238" s="17" t="s">
        <v>753</v>
      </c>
    </row>
    <row r="239">
      <c r="A239" s="1" t="s">
        <v>214</v>
      </c>
      <c r="B239" s="1">
        <v>5.0</v>
      </c>
      <c r="C239" s="1">
        <v>6.0</v>
      </c>
      <c r="D239" s="11"/>
      <c r="E239" s="1" t="s">
        <v>101</v>
      </c>
      <c r="G239" s="17" t="s">
        <v>958</v>
      </c>
      <c r="H239" s="17" t="s">
        <v>959</v>
      </c>
      <c r="I239" s="17" t="s">
        <v>738</v>
      </c>
    </row>
    <row r="240">
      <c r="A240" s="1" t="s">
        <v>214</v>
      </c>
      <c r="B240" s="1">
        <v>10.0</v>
      </c>
      <c r="C240" s="1">
        <v>0.0</v>
      </c>
      <c r="D240" s="11"/>
      <c r="E240" s="1" t="s">
        <v>101</v>
      </c>
      <c r="G240" s="17" t="s">
        <v>960</v>
      </c>
      <c r="H240" s="17" t="s">
        <v>961</v>
      </c>
      <c r="I240" s="17" t="s">
        <v>720</v>
      </c>
    </row>
    <row r="241">
      <c r="A241" s="1" t="s">
        <v>214</v>
      </c>
      <c r="B241" s="1">
        <v>10.0</v>
      </c>
      <c r="C241" s="1">
        <v>1.0</v>
      </c>
      <c r="D241" s="11"/>
      <c r="E241" s="1" t="s">
        <v>101</v>
      </c>
      <c r="G241" s="17" t="s">
        <v>962</v>
      </c>
      <c r="H241" s="17" t="s">
        <v>963</v>
      </c>
      <c r="I241" s="17" t="s">
        <v>723</v>
      </c>
    </row>
    <row r="242">
      <c r="A242" s="1" t="s">
        <v>214</v>
      </c>
      <c r="B242" s="1">
        <v>10.0</v>
      </c>
      <c r="C242" s="1">
        <v>2.0</v>
      </c>
      <c r="D242" s="11"/>
      <c r="E242" s="1" t="s">
        <v>101</v>
      </c>
      <c r="G242" s="17" t="s">
        <v>964</v>
      </c>
      <c r="H242" s="17" t="s">
        <v>965</v>
      </c>
      <c r="I242" s="17" t="s">
        <v>726</v>
      </c>
    </row>
    <row r="243">
      <c r="A243" s="1" t="s">
        <v>214</v>
      </c>
      <c r="B243" s="1">
        <v>10.0</v>
      </c>
      <c r="C243" s="1">
        <v>3.0</v>
      </c>
      <c r="D243" s="11"/>
      <c r="E243" s="1" t="s">
        <v>101</v>
      </c>
      <c r="G243" s="17" t="s">
        <v>966</v>
      </c>
      <c r="H243" s="17" t="s">
        <v>967</v>
      </c>
      <c r="I243" s="17" t="s">
        <v>747</v>
      </c>
    </row>
    <row r="244">
      <c r="A244" s="1" t="s">
        <v>214</v>
      </c>
      <c r="B244" s="1">
        <v>10.0</v>
      </c>
      <c r="C244" s="1">
        <v>4.0</v>
      </c>
      <c r="D244" s="11"/>
      <c r="E244" s="1" t="s">
        <v>101</v>
      </c>
      <c r="G244" s="17" t="s">
        <v>968</v>
      </c>
      <c r="H244" s="17" t="s">
        <v>969</v>
      </c>
      <c r="I244" s="17" t="s">
        <v>750</v>
      </c>
    </row>
    <row r="245">
      <c r="A245" s="1" t="s">
        <v>214</v>
      </c>
      <c r="B245" s="1">
        <v>10.0</v>
      </c>
      <c r="C245" s="1">
        <v>5.0</v>
      </c>
      <c r="D245" s="11"/>
      <c r="E245" s="1" t="s">
        <v>101</v>
      </c>
      <c r="G245" s="17" t="s">
        <v>970</v>
      </c>
      <c r="H245" s="17" t="s">
        <v>971</v>
      </c>
      <c r="I245" s="17" t="s">
        <v>753</v>
      </c>
    </row>
    <row r="246">
      <c r="A246" s="1" t="s">
        <v>214</v>
      </c>
      <c r="B246" s="1">
        <v>10.0</v>
      </c>
      <c r="C246" s="1">
        <v>6.0</v>
      </c>
      <c r="D246" s="11"/>
      <c r="E246" s="1" t="s">
        <v>101</v>
      </c>
      <c r="G246" s="17" t="s">
        <v>972</v>
      </c>
      <c r="H246" s="17" t="s">
        <v>973</v>
      </c>
      <c r="I246" s="17" t="s">
        <v>738</v>
      </c>
    </row>
    <row r="247">
      <c r="A247" s="1" t="s">
        <v>214</v>
      </c>
      <c r="B247" s="1">
        <v>20.0</v>
      </c>
      <c r="C247" s="1">
        <v>0.0</v>
      </c>
      <c r="D247" s="11"/>
      <c r="E247" s="1" t="s">
        <v>101</v>
      </c>
      <c r="G247" s="17" t="s">
        <v>974</v>
      </c>
      <c r="H247" s="17" t="s">
        <v>975</v>
      </c>
      <c r="I247" s="17" t="s">
        <v>720</v>
      </c>
    </row>
    <row r="248">
      <c r="A248" s="1" t="s">
        <v>214</v>
      </c>
      <c r="B248" s="1">
        <v>20.0</v>
      </c>
      <c r="C248" s="1">
        <v>1.0</v>
      </c>
      <c r="D248" s="11"/>
      <c r="E248" s="1" t="s">
        <v>101</v>
      </c>
      <c r="G248" s="17" t="s">
        <v>976</v>
      </c>
      <c r="H248" s="17" t="s">
        <v>977</v>
      </c>
      <c r="I248" s="17" t="s">
        <v>723</v>
      </c>
    </row>
    <row r="249">
      <c r="A249" s="1" t="s">
        <v>214</v>
      </c>
      <c r="B249" s="1">
        <v>20.0</v>
      </c>
      <c r="C249" s="1">
        <v>2.0</v>
      </c>
      <c r="D249" s="11"/>
      <c r="E249" s="1" t="s">
        <v>101</v>
      </c>
      <c r="G249" s="17" t="s">
        <v>978</v>
      </c>
      <c r="H249" s="17" t="s">
        <v>979</v>
      </c>
      <c r="I249" s="17" t="s">
        <v>726</v>
      </c>
    </row>
    <row r="250">
      <c r="A250" s="1" t="s">
        <v>214</v>
      </c>
      <c r="B250" s="1">
        <v>20.0</v>
      </c>
      <c r="C250" s="1">
        <v>3.0</v>
      </c>
      <c r="D250" s="11"/>
      <c r="E250" s="1" t="s">
        <v>101</v>
      </c>
      <c r="G250" s="17" t="s">
        <v>980</v>
      </c>
      <c r="H250" s="17" t="s">
        <v>981</v>
      </c>
      <c r="I250" s="17" t="s">
        <v>747</v>
      </c>
    </row>
    <row r="251">
      <c r="A251" s="1" t="s">
        <v>214</v>
      </c>
      <c r="B251" s="1">
        <v>20.0</v>
      </c>
      <c r="C251" s="1">
        <v>4.0</v>
      </c>
      <c r="D251" s="11"/>
      <c r="E251" s="1" t="s">
        <v>101</v>
      </c>
      <c r="G251" s="17" t="s">
        <v>982</v>
      </c>
      <c r="H251" s="17" t="s">
        <v>983</v>
      </c>
      <c r="I251" s="17" t="s">
        <v>750</v>
      </c>
    </row>
    <row r="252">
      <c r="A252" s="1" t="s">
        <v>214</v>
      </c>
      <c r="B252" s="1">
        <v>20.0</v>
      </c>
      <c r="C252" s="1">
        <v>5.0</v>
      </c>
      <c r="D252" s="11"/>
      <c r="E252" s="1" t="s">
        <v>101</v>
      </c>
      <c r="G252" s="17" t="s">
        <v>984</v>
      </c>
      <c r="H252" s="17" t="s">
        <v>985</v>
      </c>
      <c r="I252" s="17" t="s">
        <v>753</v>
      </c>
    </row>
    <row r="253">
      <c r="A253" s="1" t="s">
        <v>214</v>
      </c>
      <c r="B253" s="1">
        <v>20.0</v>
      </c>
      <c r="C253" s="1">
        <v>6.0</v>
      </c>
      <c r="D253" s="11"/>
      <c r="E253" s="1" t="s">
        <v>101</v>
      </c>
      <c r="G253" s="17" t="s">
        <v>986</v>
      </c>
      <c r="H253" s="17" t="s">
        <v>987</v>
      </c>
      <c r="I253" s="17" t="s">
        <v>738</v>
      </c>
    </row>
    <row r="254">
      <c r="A254" s="1" t="s">
        <v>236</v>
      </c>
      <c r="B254" s="1">
        <v>0.2</v>
      </c>
      <c r="C254" s="1">
        <v>0.0</v>
      </c>
      <c r="D254" s="16"/>
      <c r="E254" s="1" t="s">
        <v>61</v>
      </c>
      <c r="G254" s="1" t="s">
        <v>988</v>
      </c>
      <c r="H254" s="17" t="s">
        <v>989</v>
      </c>
      <c r="I254" s="17" t="s">
        <v>990</v>
      </c>
    </row>
    <row r="255">
      <c r="A255" s="1" t="s">
        <v>236</v>
      </c>
      <c r="B255" s="1">
        <v>0.2</v>
      </c>
      <c r="C255" s="1">
        <v>1.0</v>
      </c>
      <c r="D255" s="16"/>
      <c r="E255" s="1" t="s">
        <v>61</v>
      </c>
      <c r="G255" s="1" t="s">
        <v>991</v>
      </c>
      <c r="H255" s="17" t="s">
        <v>992</v>
      </c>
      <c r="I255" s="17" t="s">
        <v>993</v>
      </c>
    </row>
    <row r="256">
      <c r="A256" s="1" t="s">
        <v>236</v>
      </c>
      <c r="B256" s="1">
        <v>0.2</v>
      </c>
      <c r="C256" s="1">
        <v>2.0</v>
      </c>
      <c r="D256" s="16"/>
      <c r="E256" s="1" t="s">
        <v>61</v>
      </c>
      <c r="G256" s="1" t="s">
        <v>994</v>
      </c>
      <c r="H256" s="17" t="s">
        <v>995</v>
      </c>
      <c r="I256" s="17" t="s">
        <v>996</v>
      </c>
    </row>
    <row r="257">
      <c r="A257" s="1" t="s">
        <v>236</v>
      </c>
      <c r="B257" s="1">
        <v>0.2</v>
      </c>
      <c r="C257" s="1">
        <v>3.0</v>
      </c>
      <c r="D257" s="16"/>
      <c r="E257" s="1" t="s">
        <v>61</v>
      </c>
      <c r="G257" s="1" t="s">
        <v>997</v>
      </c>
      <c r="H257" s="17" t="s">
        <v>998</v>
      </c>
      <c r="I257" s="17" t="s">
        <v>999</v>
      </c>
    </row>
    <row r="258">
      <c r="A258" s="1" t="s">
        <v>236</v>
      </c>
      <c r="B258" s="1">
        <v>0.2</v>
      </c>
      <c r="C258" s="1">
        <v>4.0</v>
      </c>
      <c r="D258" s="16"/>
      <c r="E258" s="1" t="s">
        <v>61</v>
      </c>
      <c r="G258" s="1" t="s">
        <v>1000</v>
      </c>
      <c r="H258" s="17" t="s">
        <v>1001</v>
      </c>
      <c r="I258" s="17" t="s">
        <v>1002</v>
      </c>
    </row>
    <row r="259">
      <c r="A259" s="1" t="s">
        <v>236</v>
      </c>
      <c r="B259" s="1">
        <v>0.2</v>
      </c>
      <c r="C259" s="1">
        <v>5.0</v>
      </c>
      <c r="D259" s="16"/>
      <c r="E259" s="1" t="s">
        <v>61</v>
      </c>
      <c r="G259" s="1" t="s">
        <v>1003</v>
      </c>
      <c r="H259" s="17" t="s">
        <v>1004</v>
      </c>
      <c r="I259" s="17" t="s">
        <v>1005</v>
      </c>
    </row>
    <row r="260">
      <c r="A260" s="1" t="s">
        <v>236</v>
      </c>
      <c r="B260" s="1">
        <v>0.2</v>
      </c>
      <c r="C260" s="1">
        <v>6.0</v>
      </c>
      <c r="D260" s="16"/>
      <c r="E260" s="1" t="s">
        <v>61</v>
      </c>
      <c r="G260" s="1" t="s">
        <v>1006</v>
      </c>
      <c r="H260" s="17" t="s">
        <v>1007</v>
      </c>
      <c r="I260" s="17" t="s">
        <v>1008</v>
      </c>
    </row>
    <row r="261">
      <c r="A261" s="1" t="s">
        <v>236</v>
      </c>
      <c r="B261" s="1">
        <v>0.5</v>
      </c>
      <c r="C261" s="1">
        <v>0.0</v>
      </c>
      <c r="D261" s="16"/>
      <c r="E261" s="1" t="s">
        <v>61</v>
      </c>
      <c r="G261" s="1" t="s">
        <v>1009</v>
      </c>
      <c r="H261" s="17" t="s">
        <v>1010</v>
      </c>
      <c r="I261" s="17" t="s">
        <v>1011</v>
      </c>
    </row>
    <row r="262">
      <c r="A262" s="1" t="s">
        <v>236</v>
      </c>
      <c r="B262" s="1">
        <v>0.5</v>
      </c>
      <c r="C262" s="1">
        <v>1.0</v>
      </c>
      <c r="D262" s="16"/>
      <c r="E262" s="1" t="s">
        <v>61</v>
      </c>
      <c r="G262" s="1" t="s">
        <v>1012</v>
      </c>
      <c r="H262" s="17" t="s">
        <v>1013</v>
      </c>
      <c r="I262" s="17" t="s">
        <v>1014</v>
      </c>
    </row>
    <row r="263">
      <c r="A263" s="1" t="s">
        <v>236</v>
      </c>
      <c r="B263" s="1">
        <v>0.5</v>
      </c>
      <c r="C263" s="1">
        <v>2.0</v>
      </c>
      <c r="D263" s="16"/>
      <c r="E263" s="1" t="s">
        <v>61</v>
      </c>
      <c r="G263" s="1" t="s">
        <v>1015</v>
      </c>
      <c r="H263" s="17" t="s">
        <v>1016</v>
      </c>
      <c r="I263" s="17" t="s">
        <v>996</v>
      </c>
    </row>
    <row r="264">
      <c r="A264" s="1" t="s">
        <v>236</v>
      </c>
      <c r="B264" s="1">
        <v>0.5</v>
      </c>
      <c r="C264" s="1">
        <v>3.0</v>
      </c>
      <c r="D264" s="16"/>
      <c r="E264" s="1" t="s">
        <v>61</v>
      </c>
      <c r="G264" s="1" t="s">
        <v>1017</v>
      </c>
      <c r="H264" s="17" t="s">
        <v>1018</v>
      </c>
      <c r="I264" s="17" t="s">
        <v>1019</v>
      </c>
    </row>
    <row r="265">
      <c r="A265" s="1" t="s">
        <v>236</v>
      </c>
      <c r="B265" s="1">
        <v>0.5</v>
      </c>
      <c r="C265" s="1">
        <v>4.0</v>
      </c>
      <c r="D265" s="16"/>
      <c r="E265" s="1" t="s">
        <v>61</v>
      </c>
      <c r="G265" s="1" t="s">
        <v>1020</v>
      </c>
      <c r="H265" s="17" t="s">
        <v>1021</v>
      </c>
      <c r="I265" s="17" t="s">
        <v>1002</v>
      </c>
    </row>
    <row r="266">
      <c r="A266" s="1" t="s">
        <v>236</v>
      </c>
      <c r="B266" s="1">
        <v>0.5</v>
      </c>
      <c r="C266" s="1">
        <v>5.0</v>
      </c>
      <c r="D266" s="16"/>
      <c r="E266" s="1" t="s">
        <v>61</v>
      </c>
      <c r="G266" s="1" t="s">
        <v>1022</v>
      </c>
      <c r="H266" s="17" t="s">
        <v>1023</v>
      </c>
      <c r="I266" s="17" t="s">
        <v>1024</v>
      </c>
    </row>
    <row r="267">
      <c r="A267" s="1" t="s">
        <v>236</v>
      </c>
      <c r="B267" s="1">
        <v>0.5</v>
      </c>
      <c r="C267" s="1">
        <v>6.0</v>
      </c>
      <c r="D267" s="16"/>
      <c r="E267" s="1" t="s">
        <v>61</v>
      </c>
      <c r="G267" s="1" t="s">
        <v>1025</v>
      </c>
      <c r="H267" s="17" t="s">
        <v>1026</v>
      </c>
      <c r="I267" s="17" t="s">
        <v>1027</v>
      </c>
    </row>
    <row r="268">
      <c r="A268" s="1" t="s">
        <v>236</v>
      </c>
      <c r="B268" s="1">
        <v>1.0</v>
      </c>
      <c r="C268" s="1">
        <v>0.0</v>
      </c>
      <c r="D268" s="16"/>
      <c r="E268" s="1" t="s">
        <v>61</v>
      </c>
      <c r="G268" s="1" t="s">
        <v>1028</v>
      </c>
      <c r="H268" s="17" t="s">
        <v>1029</v>
      </c>
      <c r="I268" s="17" t="s">
        <v>1011</v>
      </c>
    </row>
    <row r="269">
      <c r="A269" s="1" t="s">
        <v>236</v>
      </c>
      <c r="B269" s="1">
        <v>1.0</v>
      </c>
      <c r="C269" s="1">
        <v>1.0</v>
      </c>
      <c r="D269" s="16"/>
      <c r="E269" s="1" t="s">
        <v>61</v>
      </c>
      <c r="G269" s="1" t="s">
        <v>1030</v>
      </c>
      <c r="H269" s="17" t="s">
        <v>1031</v>
      </c>
      <c r="I269" s="17" t="s">
        <v>993</v>
      </c>
    </row>
    <row r="270">
      <c r="A270" s="1" t="s">
        <v>236</v>
      </c>
      <c r="B270" s="1">
        <v>1.0</v>
      </c>
      <c r="C270" s="1">
        <v>2.0</v>
      </c>
      <c r="D270" s="16"/>
      <c r="E270" s="1" t="s">
        <v>61</v>
      </c>
      <c r="G270" s="1" t="s">
        <v>1032</v>
      </c>
      <c r="H270" s="17" t="s">
        <v>1033</v>
      </c>
      <c r="I270" s="17" t="s">
        <v>996</v>
      </c>
    </row>
    <row r="271">
      <c r="A271" s="1" t="s">
        <v>236</v>
      </c>
      <c r="B271" s="1">
        <v>1.0</v>
      </c>
      <c r="C271" s="1">
        <v>3.0</v>
      </c>
      <c r="D271" s="16"/>
      <c r="E271" s="1" t="s">
        <v>61</v>
      </c>
      <c r="G271" s="1" t="s">
        <v>1034</v>
      </c>
      <c r="H271" s="17" t="s">
        <v>1035</v>
      </c>
      <c r="I271" s="17" t="s">
        <v>1036</v>
      </c>
    </row>
    <row r="272">
      <c r="A272" s="1" t="s">
        <v>236</v>
      </c>
      <c r="B272" s="1">
        <v>1.0</v>
      </c>
      <c r="C272" s="1">
        <v>4.0</v>
      </c>
      <c r="D272" s="16"/>
      <c r="E272" s="1" t="s">
        <v>61</v>
      </c>
      <c r="G272" s="1" t="s">
        <v>1037</v>
      </c>
      <c r="H272" s="17" t="s">
        <v>1038</v>
      </c>
      <c r="I272" s="17" t="s">
        <v>1002</v>
      </c>
    </row>
    <row r="273">
      <c r="A273" s="1" t="s">
        <v>236</v>
      </c>
      <c r="B273" s="1">
        <v>1.0</v>
      </c>
      <c r="C273" s="1">
        <v>5.0</v>
      </c>
      <c r="D273" s="16"/>
      <c r="E273" s="1" t="s">
        <v>61</v>
      </c>
      <c r="G273" s="1" t="s">
        <v>1039</v>
      </c>
      <c r="H273" s="17" t="s">
        <v>1040</v>
      </c>
      <c r="I273" s="17" t="s">
        <v>1024</v>
      </c>
    </row>
    <row r="274">
      <c r="A274" s="1" t="s">
        <v>236</v>
      </c>
      <c r="B274" s="1">
        <v>1.0</v>
      </c>
      <c r="C274" s="1">
        <v>6.0</v>
      </c>
      <c r="D274" s="16"/>
      <c r="E274" s="1" t="s">
        <v>61</v>
      </c>
      <c r="G274" s="1" t="s">
        <v>1041</v>
      </c>
      <c r="H274" s="17" t="s">
        <v>1042</v>
      </c>
      <c r="I274" s="17" t="s">
        <v>1027</v>
      </c>
    </row>
    <row r="275">
      <c r="A275" s="1" t="s">
        <v>236</v>
      </c>
      <c r="B275" s="1">
        <v>5.0</v>
      </c>
      <c r="C275" s="1">
        <v>0.0</v>
      </c>
      <c r="D275" s="11">
        <v>932.0</v>
      </c>
      <c r="E275" s="1" t="s">
        <v>61</v>
      </c>
      <c r="F275" s="1" t="s">
        <v>1043</v>
      </c>
      <c r="G275" s="1" t="s">
        <v>1044</v>
      </c>
      <c r="H275" s="17" t="s">
        <v>1045</v>
      </c>
      <c r="I275" s="17" t="s">
        <v>1011</v>
      </c>
    </row>
    <row r="276">
      <c r="A276" s="1" t="s">
        <v>236</v>
      </c>
      <c r="B276" s="1">
        <v>5.0</v>
      </c>
      <c r="C276" s="1">
        <v>1.0</v>
      </c>
      <c r="D276" s="11">
        <v>932.0</v>
      </c>
      <c r="E276" s="1" t="s">
        <v>61</v>
      </c>
      <c r="F276" s="1" t="s">
        <v>1046</v>
      </c>
      <c r="G276" s="1" t="s">
        <v>1047</v>
      </c>
      <c r="H276" s="17" t="s">
        <v>1048</v>
      </c>
      <c r="I276" s="17" t="s">
        <v>993</v>
      </c>
    </row>
    <row r="277">
      <c r="A277" s="1" t="s">
        <v>236</v>
      </c>
      <c r="B277" s="1">
        <v>5.0</v>
      </c>
      <c r="C277" s="1">
        <v>2.0</v>
      </c>
      <c r="D277" s="11">
        <v>932.0</v>
      </c>
      <c r="E277" s="1" t="s">
        <v>61</v>
      </c>
      <c r="F277" s="1" t="s">
        <v>1049</v>
      </c>
      <c r="G277" s="1" t="s">
        <v>1050</v>
      </c>
      <c r="H277" s="17" t="s">
        <v>1051</v>
      </c>
      <c r="I277" s="17" t="s">
        <v>996</v>
      </c>
    </row>
    <row r="278">
      <c r="A278" s="1" t="s">
        <v>236</v>
      </c>
      <c r="B278" s="1">
        <v>5.0</v>
      </c>
      <c r="C278" s="1">
        <v>3.0</v>
      </c>
      <c r="D278" s="11">
        <v>932.0</v>
      </c>
      <c r="E278" s="1" t="s">
        <v>61</v>
      </c>
      <c r="F278" s="1" t="s">
        <v>1052</v>
      </c>
      <c r="G278" s="1" t="s">
        <v>1053</v>
      </c>
      <c r="H278" s="17" t="s">
        <v>1054</v>
      </c>
      <c r="I278" s="17" t="s">
        <v>1019</v>
      </c>
    </row>
    <row r="279">
      <c r="A279" s="1" t="s">
        <v>236</v>
      </c>
      <c r="B279" s="1">
        <v>5.0</v>
      </c>
      <c r="C279" s="1">
        <v>4.0</v>
      </c>
      <c r="D279" s="11">
        <v>932.0</v>
      </c>
      <c r="E279" s="1" t="s">
        <v>61</v>
      </c>
      <c r="F279" s="1" t="s">
        <v>1055</v>
      </c>
      <c r="G279" s="1" t="s">
        <v>1056</v>
      </c>
      <c r="H279" s="17" t="s">
        <v>1057</v>
      </c>
      <c r="I279" s="17" t="s">
        <v>1002</v>
      </c>
    </row>
    <row r="280">
      <c r="A280" s="1" t="s">
        <v>236</v>
      </c>
      <c r="B280" s="1">
        <v>5.0</v>
      </c>
      <c r="C280" s="1">
        <v>5.0</v>
      </c>
      <c r="D280" s="11">
        <v>932.0</v>
      </c>
      <c r="E280" s="1" t="s">
        <v>61</v>
      </c>
      <c r="F280" s="1" t="s">
        <v>1058</v>
      </c>
      <c r="G280" s="1" t="s">
        <v>1059</v>
      </c>
      <c r="H280" s="17" t="s">
        <v>1060</v>
      </c>
      <c r="I280" s="17" t="s">
        <v>1024</v>
      </c>
    </row>
    <row r="281">
      <c r="A281" s="1" t="s">
        <v>236</v>
      </c>
      <c r="B281" s="1">
        <v>5.0</v>
      </c>
      <c r="C281" s="1">
        <v>6.0</v>
      </c>
      <c r="D281" s="11">
        <v>932.0</v>
      </c>
      <c r="E281" s="1" t="s">
        <v>61</v>
      </c>
      <c r="F281" s="1" t="s">
        <v>1061</v>
      </c>
      <c r="G281" s="1" t="s">
        <v>1062</v>
      </c>
      <c r="H281" s="17" t="s">
        <v>1063</v>
      </c>
      <c r="I281" s="17" t="s">
        <v>1027</v>
      </c>
    </row>
    <row r="282">
      <c r="A282" s="1" t="s">
        <v>236</v>
      </c>
      <c r="B282" s="1">
        <v>10.0</v>
      </c>
      <c r="C282" s="1">
        <v>0.0</v>
      </c>
      <c r="D282" s="13">
        <f t="shared" ref="D282:D288" si="6">17*60+5</f>
        <v>1025</v>
      </c>
      <c r="E282" s="1" t="s">
        <v>61</v>
      </c>
      <c r="F282" s="1" t="s">
        <v>1064</v>
      </c>
      <c r="G282" s="1" t="s">
        <v>1065</v>
      </c>
      <c r="H282" s="17" t="s">
        <v>1066</v>
      </c>
      <c r="I282" s="17" t="s">
        <v>1011</v>
      </c>
    </row>
    <row r="283">
      <c r="A283" s="1" t="s">
        <v>236</v>
      </c>
      <c r="B283" s="1">
        <v>10.0</v>
      </c>
      <c r="C283" s="1">
        <v>1.0</v>
      </c>
      <c r="D283" s="13">
        <f t="shared" si="6"/>
        <v>1025</v>
      </c>
      <c r="E283" s="1" t="s">
        <v>61</v>
      </c>
      <c r="F283" s="1" t="s">
        <v>1067</v>
      </c>
      <c r="G283" s="1" t="s">
        <v>1068</v>
      </c>
      <c r="H283" s="17" t="s">
        <v>1069</v>
      </c>
      <c r="I283" s="17" t="s">
        <v>993</v>
      </c>
    </row>
    <row r="284">
      <c r="A284" s="1" t="s">
        <v>236</v>
      </c>
      <c r="B284" s="1">
        <v>10.0</v>
      </c>
      <c r="C284" s="1">
        <v>2.0</v>
      </c>
      <c r="D284" s="13">
        <f t="shared" si="6"/>
        <v>1025</v>
      </c>
      <c r="E284" s="1" t="s">
        <v>61</v>
      </c>
      <c r="F284" s="1" t="s">
        <v>1070</v>
      </c>
      <c r="G284" s="1" t="s">
        <v>1071</v>
      </c>
      <c r="H284" s="17" t="s">
        <v>1072</v>
      </c>
      <c r="I284" s="17" t="s">
        <v>996</v>
      </c>
    </row>
    <row r="285">
      <c r="A285" s="1" t="s">
        <v>236</v>
      </c>
      <c r="B285" s="1">
        <v>10.0</v>
      </c>
      <c r="C285" s="1">
        <v>3.0</v>
      </c>
      <c r="D285" s="13">
        <f t="shared" si="6"/>
        <v>1025</v>
      </c>
      <c r="E285" s="1" t="s">
        <v>61</v>
      </c>
      <c r="F285" s="1" t="s">
        <v>1073</v>
      </c>
      <c r="G285" s="1" t="s">
        <v>1074</v>
      </c>
      <c r="H285" s="17" t="s">
        <v>1075</v>
      </c>
      <c r="I285" s="17" t="s">
        <v>1019</v>
      </c>
    </row>
    <row r="286">
      <c r="A286" s="1" t="s">
        <v>236</v>
      </c>
      <c r="B286" s="1">
        <v>10.0</v>
      </c>
      <c r="C286" s="1">
        <v>4.0</v>
      </c>
      <c r="D286" s="13">
        <f t="shared" si="6"/>
        <v>1025</v>
      </c>
      <c r="E286" s="1" t="s">
        <v>61</v>
      </c>
      <c r="F286" s="1" t="s">
        <v>1076</v>
      </c>
      <c r="G286" s="1" t="s">
        <v>1077</v>
      </c>
      <c r="H286" s="17" t="s">
        <v>1078</v>
      </c>
      <c r="I286" s="17" t="s">
        <v>1002</v>
      </c>
    </row>
    <row r="287">
      <c r="A287" s="1" t="s">
        <v>236</v>
      </c>
      <c r="B287" s="1">
        <v>10.0</v>
      </c>
      <c r="C287" s="1">
        <v>5.0</v>
      </c>
      <c r="D287" s="13">
        <f t="shared" si="6"/>
        <v>1025</v>
      </c>
      <c r="E287" s="1" t="s">
        <v>61</v>
      </c>
      <c r="F287" s="1" t="s">
        <v>1079</v>
      </c>
      <c r="G287" s="1" t="s">
        <v>1080</v>
      </c>
      <c r="H287" s="17" t="s">
        <v>1081</v>
      </c>
      <c r="I287" s="17" t="s">
        <v>1082</v>
      </c>
    </row>
    <row r="288">
      <c r="A288" s="1" t="s">
        <v>236</v>
      </c>
      <c r="B288" s="1">
        <v>10.0</v>
      </c>
      <c r="C288" s="1">
        <v>6.0</v>
      </c>
      <c r="D288" s="13">
        <f t="shared" si="6"/>
        <v>1025</v>
      </c>
      <c r="E288" s="1" t="s">
        <v>61</v>
      </c>
      <c r="F288" s="1" t="s">
        <v>1083</v>
      </c>
      <c r="G288" s="1" t="s">
        <v>1084</v>
      </c>
      <c r="H288" s="17" t="s">
        <v>1085</v>
      </c>
      <c r="I288" s="17" t="s">
        <v>1027</v>
      </c>
    </row>
    <row r="289">
      <c r="A289" s="1" t="s">
        <v>236</v>
      </c>
      <c r="B289" s="1">
        <v>20.0</v>
      </c>
      <c r="C289" s="1">
        <v>0.0</v>
      </c>
      <c r="D289" s="13">
        <f t="shared" ref="D289:D295" si="7">24*60+2</f>
        <v>1442</v>
      </c>
      <c r="E289" s="1" t="s">
        <v>61</v>
      </c>
      <c r="F289" s="1" t="s">
        <v>1086</v>
      </c>
      <c r="G289" s="1" t="s">
        <v>1087</v>
      </c>
      <c r="H289" s="17" t="s">
        <v>1088</v>
      </c>
      <c r="I289" s="17" t="s">
        <v>1011</v>
      </c>
    </row>
    <row r="290">
      <c r="A290" s="1" t="s">
        <v>236</v>
      </c>
      <c r="B290" s="1">
        <v>20.0</v>
      </c>
      <c r="C290" s="1">
        <v>1.0</v>
      </c>
      <c r="D290" s="13">
        <f t="shared" si="7"/>
        <v>1442</v>
      </c>
      <c r="E290" s="1" t="s">
        <v>61</v>
      </c>
      <c r="F290" s="1" t="s">
        <v>1089</v>
      </c>
      <c r="G290" s="1" t="s">
        <v>1090</v>
      </c>
      <c r="H290" s="17" t="s">
        <v>1091</v>
      </c>
      <c r="I290" s="17" t="s">
        <v>993</v>
      </c>
    </row>
    <row r="291">
      <c r="A291" s="1" t="s">
        <v>236</v>
      </c>
      <c r="B291" s="1">
        <v>20.0</v>
      </c>
      <c r="C291" s="1">
        <v>2.0</v>
      </c>
      <c r="D291" s="13">
        <f t="shared" si="7"/>
        <v>1442</v>
      </c>
      <c r="E291" s="1" t="s">
        <v>61</v>
      </c>
      <c r="F291" s="1" t="s">
        <v>1092</v>
      </c>
      <c r="G291" s="1" t="s">
        <v>1093</v>
      </c>
      <c r="H291" s="17" t="s">
        <v>1094</v>
      </c>
      <c r="I291" s="17" t="s">
        <v>996</v>
      </c>
    </row>
    <row r="292">
      <c r="A292" s="1" t="s">
        <v>236</v>
      </c>
      <c r="B292" s="1">
        <v>20.0</v>
      </c>
      <c r="C292" s="1">
        <v>3.0</v>
      </c>
      <c r="D292" s="13">
        <f t="shared" si="7"/>
        <v>1442</v>
      </c>
      <c r="E292" s="1" t="s">
        <v>61</v>
      </c>
      <c r="F292" s="1" t="s">
        <v>1095</v>
      </c>
      <c r="G292" s="1" t="s">
        <v>1096</v>
      </c>
      <c r="H292" s="17" t="s">
        <v>1097</v>
      </c>
      <c r="I292" s="17" t="s">
        <v>1019</v>
      </c>
    </row>
    <row r="293">
      <c r="A293" s="1" t="s">
        <v>236</v>
      </c>
      <c r="B293" s="1">
        <v>20.0</v>
      </c>
      <c r="C293" s="1">
        <v>4.0</v>
      </c>
      <c r="D293" s="13">
        <f t="shared" si="7"/>
        <v>1442</v>
      </c>
      <c r="E293" s="1" t="s">
        <v>61</v>
      </c>
      <c r="F293" s="1" t="s">
        <v>1098</v>
      </c>
      <c r="G293" s="1" t="s">
        <v>1099</v>
      </c>
      <c r="H293" s="17" t="s">
        <v>1100</v>
      </c>
      <c r="I293" s="17" t="s">
        <v>1101</v>
      </c>
    </row>
    <row r="294">
      <c r="A294" s="1" t="s">
        <v>236</v>
      </c>
      <c r="B294" s="1">
        <v>20.0</v>
      </c>
      <c r="C294" s="1">
        <v>5.0</v>
      </c>
      <c r="D294" s="13">
        <f t="shared" si="7"/>
        <v>1442</v>
      </c>
      <c r="E294" s="1" t="s">
        <v>61</v>
      </c>
      <c r="F294" s="1" t="s">
        <v>1102</v>
      </c>
      <c r="G294" s="1" t="s">
        <v>1103</v>
      </c>
      <c r="H294" s="17" t="s">
        <v>1104</v>
      </c>
      <c r="I294" s="17" t="s">
        <v>1024</v>
      </c>
    </row>
    <row r="295">
      <c r="A295" s="1" t="s">
        <v>236</v>
      </c>
      <c r="B295" s="1">
        <v>20.0</v>
      </c>
      <c r="C295" s="1">
        <v>6.0</v>
      </c>
      <c r="D295" s="13">
        <f t="shared" si="7"/>
        <v>1442</v>
      </c>
      <c r="E295" s="1" t="s">
        <v>61</v>
      </c>
      <c r="F295" s="1" t="s">
        <v>1105</v>
      </c>
      <c r="G295" s="1" t="s">
        <v>1106</v>
      </c>
      <c r="H295" s="17" t="s">
        <v>1107</v>
      </c>
      <c r="I295" s="17" t="s">
        <v>1027</v>
      </c>
    </row>
    <row r="296">
      <c r="A296" s="1" t="s">
        <v>236</v>
      </c>
      <c r="B296" s="1">
        <v>0.2</v>
      </c>
      <c r="C296" s="1">
        <v>0.0</v>
      </c>
      <c r="D296" s="16"/>
      <c r="E296" s="1" t="s">
        <v>63</v>
      </c>
      <c r="G296" s="1" t="s">
        <v>1108</v>
      </c>
      <c r="H296" s="17" t="s">
        <v>1109</v>
      </c>
      <c r="I296" s="17" t="s">
        <v>1011</v>
      </c>
    </row>
    <row r="297">
      <c r="A297" s="1" t="s">
        <v>236</v>
      </c>
      <c r="B297" s="1">
        <v>0.2</v>
      </c>
      <c r="C297" s="1">
        <v>1.0</v>
      </c>
      <c r="D297" s="16"/>
      <c r="E297" s="1" t="s">
        <v>63</v>
      </c>
      <c r="G297" s="1" t="s">
        <v>1110</v>
      </c>
      <c r="H297" s="17" t="s">
        <v>1111</v>
      </c>
      <c r="I297" s="17" t="s">
        <v>993</v>
      </c>
    </row>
    <row r="298">
      <c r="A298" s="1" t="s">
        <v>236</v>
      </c>
      <c r="B298" s="1">
        <v>0.2</v>
      </c>
      <c r="C298" s="1">
        <v>2.0</v>
      </c>
      <c r="D298" s="16"/>
      <c r="E298" s="1" t="s">
        <v>63</v>
      </c>
      <c r="G298" s="1" t="s">
        <v>1112</v>
      </c>
      <c r="H298" s="17" t="s">
        <v>1113</v>
      </c>
      <c r="I298" s="17" t="s">
        <v>996</v>
      </c>
    </row>
    <row r="299">
      <c r="A299" s="1" t="s">
        <v>236</v>
      </c>
      <c r="B299" s="1">
        <v>0.2</v>
      </c>
      <c r="C299" s="1">
        <v>3.0</v>
      </c>
      <c r="D299" s="16"/>
      <c r="E299" s="1" t="s">
        <v>63</v>
      </c>
      <c r="G299" s="1" t="s">
        <v>1114</v>
      </c>
      <c r="H299" s="17" t="s">
        <v>1115</v>
      </c>
      <c r="I299" s="17" t="s">
        <v>1019</v>
      </c>
    </row>
    <row r="300">
      <c r="A300" s="1" t="s">
        <v>236</v>
      </c>
      <c r="B300" s="1">
        <v>0.2</v>
      </c>
      <c r="C300" s="1">
        <v>4.0</v>
      </c>
      <c r="D300" s="16"/>
      <c r="E300" s="1" t="s">
        <v>63</v>
      </c>
      <c r="G300" s="1" t="s">
        <v>1116</v>
      </c>
      <c r="H300" s="17" t="s">
        <v>1117</v>
      </c>
      <c r="I300" s="17" t="s">
        <v>1002</v>
      </c>
    </row>
    <row r="301">
      <c r="A301" s="1" t="s">
        <v>236</v>
      </c>
      <c r="B301" s="1">
        <v>0.2</v>
      </c>
      <c r="C301" s="1">
        <v>5.0</v>
      </c>
      <c r="D301" s="16"/>
      <c r="E301" s="1" t="s">
        <v>63</v>
      </c>
      <c r="G301" s="1" t="s">
        <v>1118</v>
      </c>
      <c r="H301" s="17" t="s">
        <v>1119</v>
      </c>
      <c r="I301" s="17" t="s">
        <v>1024</v>
      </c>
    </row>
    <row r="302">
      <c r="A302" s="1" t="s">
        <v>236</v>
      </c>
      <c r="B302" s="1">
        <v>0.2</v>
      </c>
      <c r="C302" s="1">
        <v>6.0</v>
      </c>
      <c r="D302" s="16"/>
      <c r="E302" s="1" t="s">
        <v>63</v>
      </c>
      <c r="G302" s="1" t="s">
        <v>1120</v>
      </c>
      <c r="H302" s="17" t="s">
        <v>1121</v>
      </c>
      <c r="I302" s="17" t="s">
        <v>1027</v>
      </c>
    </row>
    <row r="303">
      <c r="A303" s="1" t="s">
        <v>236</v>
      </c>
      <c r="B303" s="1">
        <v>0.5</v>
      </c>
      <c r="C303" s="1">
        <v>0.0</v>
      </c>
      <c r="D303" s="16"/>
      <c r="E303" s="1" t="s">
        <v>63</v>
      </c>
      <c r="G303" s="1" t="s">
        <v>1122</v>
      </c>
      <c r="H303" s="17" t="s">
        <v>1123</v>
      </c>
      <c r="I303" s="17" t="s">
        <v>1011</v>
      </c>
    </row>
    <row r="304">
      <c r="A304" s="1" t="s">
        <v>236</v>
      </c>
      <c r="B304" s="1">
        <v>0.5</v>
      </c>
      <c r="C304" s="1">
        <v>1.0</v>
      </c>
      <c r="D304" s="16"/>
      <c r="E304" s="1" t="s">
        <v>63</v>
      </c>
      <c r="G304" s="1" t="s">
        <v>1124</v>
      </c>
      <c r="H304" s="17" t="s">
        <v>1125</v>
      </c>
      <c r="I304" s="17" t="s">
        <v>993</v>
      </c>
    </row>
    <row r="305">
      <c r="A305" s="1" t="s">
        <v>236</v>
      </c>
      <c r="B305" s="1">
        <v>0.5</v>
      </c>
      <c r="C305" s="1">
        <v>2.0</v>
      </c>
      <c r="D305" s="16"/>
      <c r="E305" s="1" t="s">
        <v>63</v>
      </c>
      <c r="G305" s="1" t="s">
        <v>1126</v>
      </c>
      <c r="H305" s="17" t="s">
        <v>1127</v>
      </c>
      <c r="I305" s="17" t="s">
        <v>1128</v>
      </c>
    </row>
    <row r="306">
      <c r="A306" s="1" t="s">
        <v>236</v>
      </c>
      <c r="B306" s="1">
        <v>0.5</v>
      </c>
      <c r="C306" s="1">
        <v>3.0</v>
      </c>
      <c r="D306" s="16"/>
      <c r="E306" s="1" t="s">
        <v>63</v>
      </c>
      <c r="G306" s="1" t="s">
        <v>1129</v>
      </c>
      <c r="H306" s="17" t="s">
        <v>1130</v>
      </c>
      <c r="I306" s="17" t="s">
        <v>1019</v>
      </c>
    </row>
    <row r="307">
      <c r="A307" s="1" t="s">
        <v>236</v>
      </c>
      <c r="B307" s="1">
        <v>0.5</v>
      </c>
      <c r="C307" s="1">
        <v>4.0</v>
      </c>
      <c r="D307" s="16"/>
      <c r="E307" s="1" t="s">
        <v>63</v>
      </c>
      <c r="G307" s="1" t="s">
        <v>1131</v>
      </c>
      <c r="H307" s="17" t="s">
        <v>1132</v>
      </c>
      <c r="I307" s="17" t="s">
        <v>1002</v>
      </c>
    </row>
    <row r="308">
      <c r="A308" s="1" t="s">
        <v>236</v>
      </c>
      <c r="B308" s="1">
        <v>0.5</v>
      </c>
      <c r="C308" s="1">
        <v>5.0</v>
      </c>
      <c r="D308" s="16"/>
      <c r="E308" s="1" t="s">
        <v>63</v>
      </c>
      <c r="G308" s="1" t="s">
        <v>1133</v>
      </c>
      <c r="H308" s="17" t="s">
        <v>1134</v>
      </c>
      <c r="I308" s="17" t="s">
        <v>1024</v>
      </c>
    </row>
    <row r="309">
      <c r="A309" s="1" t="s">
        <v>236</v>
      </c>
      <c r="B309" s="1">
        <v>0.5</v>
      </c>
      <c r="C309" s="1">
        <v>6.0</v>
      </c>
      <c r="D309" s="16"/>
      <c r="E309" s="1" t="s">
        <v>63</v>
      </c>
      <c r="G309" s="1" t="s">
        <v>1135</v>
      </c>
      <c r="H309" s="17" t="s">
        <v>1136</v>
      </c>
      <c r="I309" s="17" t="s">
        <v>1027</v>
      </c>
    </row>
    <row r="310">
      <c r="A310" s="1" t="s">
        <v>236</v>
      </c>
      <c r="B310" s="1">
        <v>1.0</v>
      </c>
      <c r="C310" s="1">
        <v>0.0</v>
      </c>
      <c r="D310" s="16"/>
      <c r="E310" s="1" t="s">
        <v>63</v>
      </c>
      <c r="G310" s="1" t="s">
        <v>1137</v>
      </c>
      <c r="H310" s="17" t="s">
        <v>1138</v>
      </c>
      <c r="I310" s="17" t="s">
        <v>1011</v>
      </c>
    </row>
    <row r="311">
      <c r="A311" s="1" t="s">
        <v>236</v>
      </c>
      <c r="B311" s="1">
        <v>1.0</v>
      </c>
      <c r="C311" s="1">
        <v>1.0</v>
      </c>
      <c r="D311" s="16"/>
      <c r="E311" s="1" t="s">
        <v>63</v>
      </c>
      <c r="G311" s="1" t="s">
        <v>1139</v>
      </c>
      <c r="H311" s="17" t="s">
        <v>1140</v>
      </c>
      <c r="I311" s="17" t="s">
        <v>993</v>
      </c>
    </row>
    <row r="312">
      <c r="A312" s="1" t="s">
        <v>236</v>
      </c>
      <c r="B312" s="1">
        <v>1.0</v>
      </c>
      <c r="C312" s="1">
        <v>2.0</v>
      </c>
      <c r="D312" s="16"/>
      <c r="E312" s="1" t="s">
        <v>63</v>
      </c>
      <c r="G312" s="1" t="s">
        <v>1141</v>
      </c>
      <c r="H312" s="17" t="s">
        <v>1142</v>
      </c>
      <c r="I312" s="17" t="s">
        <v>996</v>
      </c>
    </row>
    <row r="313">
      <c r="A313" s="1" t="s">
        <v>236</v>
      </c>
      <c r="B313" s="1">
        <v>1.0</v>
      </c>
      <c r="C313" s="1">
        <v>3.0</v>
      </c>
      <c r="D313" s="16"/>
      <c r="E313" s="1" t="s">
        <v>63</v>
      </c>
      <c r="G313" s="1" t="s">
        <v>1143</v>
      </c>
      <c r="H313" s="17" t="s">
        <v>1144</v>
      </c>
      <c r="I313" s="17" t="s">
        <v>1019</v>
      </c>
    </row>
    <row r="314">
      <c r="A314" s="1" t="s">
        <v>236</v>
      </c>
      <c r="B314" s="1">
        <v>1.0</v>
      </c>
      <c r="C314" s="1">
        <v>4.0</v>
      </c>
      <c r="D314" s="16"/>
      <c r="E314" s="1" t="s">
        <v>63</v>
      </c>
      <c r="G314" s="1" t="s">
        <v>1145</v>
      </c>
      <c r="H314" s="17" t="s">
        <v>1146</v>
      </c>
      <c r="I314" s="17" t="s">
        <v>1002</v>
      </c>
    </row>
    <row r="315">
      <c r="A315" s="1" t="s">
        <v>236</v>
      </c>
      <c r="B315" s="1">
        <v>1.0</v>
      </c>
      <c r="C315" s="1">
        <v>5.0</v>
      </c>
      <c r="D315" s="16"/>
      <c r="E315" s="1" t="s">
        <v>63</v>
      </c>
      <c r="G315" s="1" t="s">
        <v>1147</v>
      </c>
      <c r="H315" s="17" t="s">
        <v>1148</v>
      </c>
      <c r="I315" s="17" t="s">
        <v>1024</v>
      </c>
    </row>
    <row r="316">
      <c r="A316" s="1" t="s">
        <v>236</v>
      </c>
      <c r="B316" s="1">
        <v>1.0</v>
      </c>
      <c r="C316" s="1">
        <v>6.0</v>
      </c>
      <c r="D316" s="16"/>
      <c r="E316" s="1" t="s">
        <v>63</v>
      </c>
      <c r="G316" s="1" t="s">
        <v>1149</v>
      </c>
      <c r="H316" s="17" t="s">
        <v>1150</v>
      </c>
      <c r="I316" s="17" t="s">
        <v>1027</v>
      </c>
    </row>
    <row r="317">
      <c r="A317" s="1" t="s">
        <v>236</v>
      </c>
      <c r="B317" s="1">
        <v>5.0</v>
      </c>
      <c r="C317" s="1">
        <v>0.0</v>
      </c>
      <c r="D317" s="11">
        <v>13245.0</v>
      </c>
      <c r="E317" s="1" t="s">
        <v>63</v>
      </c>
      <c r="F317" s="1" t="s">
        <v>1151</v>
      </c>
      <c r="G317" s="1" t="s">
        <v>1152</v>
      </c>
      <c r="H317" s="17" t="s">
        <v>1153</v>
      </c>
      <c r="I317" s="17" t="s">
        <v>1011</v>
      </c>
    </row>
    <row r="318">
      <c r="A318" s="1" t="s">
        <v>236</v>
      </c>
      <c r="B318" s="1">
        <v>5.0</v>
      </c>
      <c r="C318" s="1">
        <v>1.0</v>
      </c>
      <c r="D318" s="11">
        <v>13245.0</v>
      </c>
      <c r="E318" s="1" t="s">
        <v>63</v>
      </c>
      <c r="F318" s="1" t="s">
        <v>1154</v>
      </c>
      <c r="G318" s="1" t="s">
        <v>1155</v>
      </c>
      <c r="H318" s="17" t="s">
        <v>1156</v>
      </c>
      <c r="I318" s="17" t="s">
        <v>993</v>
      </c>
    </row>
    <row r="319">
      <c r="A319" s="1" t="s">
        <v>236</v>
      </c>
      <c r="B319" s="1">
        <v>5.0</v>
      </c>
      <c r="C319" s="1">
        <v>2.0</v>
      </c>
      <c r="D319" s="11">
        <v>13245.0</v>
      </c>
      <c r="E319" s="1" t="s">
        <v>63</v>
      </c>
      <c r="F319" s="1" t="s">
        <v>1157</v>
      </c>
      <c r="G319" s="1" t="s">
        <v>1158</v>
      </c>
      <c r="H319" s="17" t="s">
        <v>1159</v>
      </c>
      <c r="I319" s="17" t="s">
        <v>996</v>
      </c>
    </row>
    <row r="320">
      <c r="A320" s="1" t="s">
        <v>236</v>
      </c>
      <c r="B320" s="1">
        <v>5.0</v>
      </c>
      <c r="C320" s="1">
        <v>3.0</v>
      </c>
      <c r="D320" s="11">
        <v>13245.0</v>
      </c>
      <c r="E320" s="1" t="s">
        <v>63</v>
      </c>
      <c r="F320" s="1" t="s">
        <v>1160</v>
      </c>
      <c r="G320" s="1" t="s">
        <v>1161</v>
      </c>
      <c r="H320" s="17" t="s">
        <v>1162</v>
      </c>
      <c r="I320" s="17" t="s">
        <v>1163</v>
      </c>
    </row>
    <row r="321">
      <c r="A321" s="1" t="s">
        <v>236</v>
      </c>
      <c r="B321" s="1">
        <v>5.0</v>
      </c>
      <c r="C321" s="1">
        <v>4.0</v>
      </c>
      <c r="D321" s="11">
        <v>13245.0</v>
      </c>
      <c r="E321" s="1" t="s">
        <v>63</v>
      </c>
      <c r="F321" s="1" t="s">
        <v>1164</v>
      </c>
      <c r="G321" s="1" t="s">
        <v>1165</v>
      </c>
      <c r="H321" s="17" t="s">
        <v>1166</v>
      </c>
      <c r="I321" s="17" t="s">
        <v>1002</v>
      </c>
    </row>
    <row r="322">
      <c r="A322" s="1" t="s">
        <v>236</v>
      </c>
      <c r="B322" s="1">
        <v>5.0</v>
      </c>
      <c r="C322" s="1">
        <v>5.0</v>
      </c>
      <c r="D322" s="11">
        <v>13245.0</v>
      </c>
      <c r="E322" s="1" t="s">
        <v>63</v>
      </c>
      <c r="F322" s="1" t="s">
        <v>1167</v>
      </c>
      <c r="G322" s="1" t="s">
        <v>1168</v>
      </c>
      <c r="H322" s="17" t="s">
        <v>1169</v>
      </c>
      <c r="I322" s="17" t="s">
        <v>1024</v>
      </c>
    </row>
    <row r="323">
      <c r="A323" s="1" t="s">
        <v>236</v>
      </c>
      <c r="B323" s="1">
        <v>5.0</v>
      </c>
      <c r="C323" s="1">
        <v>6.0</v>
      </c>
      <c r="D323" s="11">
        <v>13245.0</v>
      </c>
      <c r="E323" s="1" t="s">
        <v>63</v>
      </c>
      <c r="F323" s="1" t="s">
        <v>1170</v>
      </c>
      <c r="G323" s="1" t="s">
        <v>1171</v>
      </c>
      <c r="H323" s="17" t="s">
        <v>1172</v>
      </c>
      <c r="I323" s="17" t="s">
        <v>1027</v>
      </c>
    </row>
    <row r="324">
      <c r="A324" s="1" t="s">
        <v>236</v>
      </c>
      <c r="B324" s="1">
        <v>10.0</v>
      </c>
      <c r="C324" s="1">
        <v>0.0</v>
      </c>
      <c r="D324" s="13">
        <f t="shared" ref="D324:D330" si="8"> 1370*60+48</f>
        <v>82248</v>
      </c>
      <c r="E324" s="1" t="s">
        <v>63</v>
      </c>
      <c r="F324" s="1" t="s">
        <v>1173</v>
      </c>
      <c r="G324" s="1" t="s">
        <v>1174</v>
      </c>
      <c r="H324" s="17" t="s">
        <v>1175</v>
      </c>
      <c r="I324" s="17" t="s">
        <v>1011</v>
      </c>
    </row>
    <row r="325">
      <c r="A325" s="1" t="s">
        <v>236</v>
      </c>
      <c r="B325" s="1">
        <v>10.0</v>
      </c>
      <c r="C325" s="1">
        <v>1.0</v>
      </c>
      <c r="D325" s="13">
        <f t="shared" si="8"/>
        <v>82248</v>
      </c>
      <c r="E325" s="1" t="s">
        <v>63</v>
      </c>
      <c r="F325" s="1" t="s">
        <v>1176</v>
      </c>
      <c r="G325" s="1" t="s">
        <v>1177</v>
      </c>
      <c r="H325" s="17" t="s">
        <v>1178</v>
      </c>
      <c r="I325" s="17" t="s">
        <v>993</v>
      </c>
    </row>
    <row r="326">
      <c r="A326" s="1" t="s">
        <v>236</v>
      </c>
      <c r="B326" s="1">
        <v>10.0</v>
      </c>
      <c r="C326" s="1">
        <v>2.0</v>
      </c>
      <c r="D326" s="13">
        <f t="shared" si="8"/>
        <v>82248</v>
      </c>
      <c r="E326" s="1" t="s">
        <v>63</v>
      </c>
      <c r="F326" s="1" t="s">
        <v>1179</v>
      </c>
      <c r="G326" s="1" t="s">
        <v>1180</v>
      </c>
      <c r="H326" s="17" t="s">
        <v>1181</v>
      </c>
      <c r="I326" s="17" t="s">
        <v>996</v>
      </c>
    </row>
    <row r="327">
      <c r="A327" s="1" t="s">
        <v>236</v>
      </c>
      <c r="B327" s="1">
        <v>10.0</v>
      </c>
      <c r="C327" s="1">
        <v>3.0</v>
      </c>
      <c r="D327" s="13">
        <f t="shared" si="8"/>
        <v>82248</v>
      </c>
      <c r="E327" s="1" t="s">
        <v>63</v>
      </c>
      <c r="F327" s="1" t="s">
        <v>1182</v>
      </c>
      <c r="G327" s="1" t="s">
        <v>1183</v>
      </c>
      <c r="H327" s="17" t="s">
        <v>1184</v>
      </c>
      <c r="I327" s="17" t="s">
        <v>1185</v>
      </c>
    </row>
    <row r="328">
      <c r="A328" s="1" t="s">
        <v>236</v>
      </c>
      <c r="B328" s="1">
        <v>10.0</v>
      </c>
      <c r="C328" s="1">
        <v>4.0</v>
      </c>
      <c r="D328" s="13">
        <f t="shared" si="8"/>
        <v>82248</v>
      </c>
      <c r="E328" s="1" t="s">
        <v>63</v>
      </c>
      <c r="F328" s="1" t="s">
        <v>1186</v>
      </c>
      <c r="G328" s="1" t="s">
        <v>1187</v>
      </c>
      <c r="H328" s="17" t="s">
        <v>1188</v>
      </c>
      <c r="I328" s="17" t="s">
        <v>1002</v>
      </c>
    </row>
    <row r="329">
      <c r="A329" s="1" t="s">
        <v>236</v>
      </c>
      <c r="B329" s="1">
        <v>10.0</v>
      </c>
      <c r="C329" s="1">
        <v>5.0</v>
      </c>
      <c r="D329" s="13">
        <f t="shared" si="8"/>
        <v>82248</v>
      </c>
      <c r="E329" s="1" t="s">
        <v>63</v>
      </c>
      <c r="F329" s="1" t="s">
        <v>1189</v>
      </c>
      <c r="G329" s="1" t="s">
        <v>1190</v>
      </c>
      <c r="H329" s="17" t="s">
        <v>1191</v>
      </c>
      <c r="I329" s="17" t="s">
        <v>1024</v>
      </c>
    </row>
    <row r="330">
      <c r="A330" s="1" t="s">
        <v>236</v>
      </c>
      <c r="B330" s="1">
        <v>10.0</v>
      </c>
      <c r="C330" s="1">
        <v>6.0</v>
      </c>
      <c r="D330" s="13">
        <f t="shared" si="8"/>
        <v>82248</v>
      </c>
      <c r="E330" s="1" t="s">
        <v>63</v>
      </c>
      <c r="F330" s="1" t="s">
        <v>1192</v>
      </c>
      <c r="G330" s="1" t="s">
        <v>1193</v>
      </c>
      <c r="H330" s="17" t="s">
        <v>1194</v>
      </c>
      <c r="I330" s="17" t="s">
        <v>1027</v>
      </c>
    </row>
    <row r="331">
      <c r="A331" s="1" t="s">
        <v>236</v>
      </c>
      <c r="B331" s="1">
        <v>20.0</v>
      </c>
      <c r="C331" s="1">
        <v>0.0</v>
      </c>
      <c r="D331" s="13">
        <f t="shared" ref="D331:D337" si="9">1383*60+25</f>
        <v>83005</v>
      </c>
      <c r="E331" s="1" t="s">
        <v>63</v>
      </c>
      <c r="F331" s="1" t="s">
        <v>1195</v>
      </c>
      <c r="G331" s="1" t="s">
        <v>1196</v>
      </c>
      <c r="H331" s="17" t="s">
        <v>1197</v>
      </c>
      <c r="I331" s="17" t="s">
        <v>1011</v>
      </c>
    </row>
    <row r="332">
      <c r="A332" s="1" t="s">
        <v>236</v>
      </c>
      <c r="B332" s="1">
        <v>20.0</v>
      </c>
      <c r="C332" s="1">
        <v>1.0</v>
      </c>
      <c r="D332" s="13">
        <f t="shared" si="9"/>
        <v>83005</v>
      </c>
      <c r="E332" s="1" t="s">
        <v>63</v>
      </c>
      <c r="F332" s="1" t="s">
        <v>1198</v>
      </c>
      <c r="G332" s="1" t="s">
        <v>1199</v>
      </c>
      <c r="H332" s="17" t="s">
        <v>1200</v>
      </c>
      <c r="I332" s="17" t="s">
        <v>993</v>
      </c>
    </row>
    <row r="333">
      <c r="A333" s="1" t="s">
        <v>236</v>
      </c>
      <c r="B333" s="1">
        <v>20.0</v>
      </c>
      <c r="C333" s="1">
        <v>2.0</v>
      </c>
      <c r="D333" s="13">
        <f t="shared" si="9"/>
        <v>83005</v>
      </c>
      <c r="E333" s="1" t="s">
        <v>63</v>
      </c>
      <c r="F333" s="1" t="s">
        <v>1201</v>
      </c>
      <c r="G333" s="1" t="s">
        <v>1202</v>
      </c>
      <c r="H333" s="17" t="s">
        <v>1203</v>
      </c>
      <c r="I333" s="17" t="s">
        <v>996</v>
      </c>
    </row>
    <row r="334">
      <c r="A334" s="1" t="s">
        <v>236</v>
      </c>
      <c r="B334" s="1">
        <v>20.0</v>
      </c>
      <c r="C334" s="1">
        <v>3.0</v>
      </c>
      <c r="D334" s="13">
        <f t="shared" si="9"/>
        <v>83005</v>
      </c>
      <c r="E334" s="1" t="s">
        <v>63</v>
      </c>
      <c r="F334" s="1" t="s">
        <v>1204</v>
      </c>
      <c r="G334" s="1" t="s">
        <v>1205</v>
      </c>
      <c r="H334" s="17" t="s">
        <v>1206</v>
      </c>
      <c r="I334" s="17" t="s">
        <v>1019</v>
      </c>
    </row>
    <row r="335">
      <c r="A335" s="1" t="s">
        <v>236</v>
      </c>
      <c r="B335" s="1">
        <v>20.0</v>
      </c>
      <c r="C335" s="1">
        <v>4.0</v>
      </c>
      <c r="D335" s="13">
        <f t="shared" si="9"/>
        <v>83005</v>
      </c>
      <c r="E335" s="1" t="s">
        <v>63</v>
      </c>
      <c r="F335" s="1" t="s">
        <v>1207</v>
      </c>
      <c r="G335" s="1" t="s">
        <v>1208</v>
      </c>
      <c r="H335" s="17" t="s">
        <v>1209</v>
      </c>
      <c r="I335" s="17" t="s">
        <v>1002</v>
      </c>
    </row>
    <row r="336">
      <c r="A336" s="1" t="s">
        <v>236</v>
      </c>
      <c r="B336" s="1">
        <v>20.0</v>
      </c>
      <c r="C336" s="1">
        <v>5.0</v>
      </c>
      <c r="D336" s="13">
        <f t="shared" si="9"/>
        <v>83005</v>
      </c>
      <c r="E336" s="1" t="s">
        <v>63</v>
      </c>
      <c r="F336" s="1" t="s">
        <v>1210</v>
      </c>
      <c r="G336" s="1" t="s">
        <v>1211</v>
      </c>
      <c r="H336" s="17" t="s">
        <v>1212</v>
      </c>
      <c r="I336" s="17" t="s">
        <v>1024</v>
      </c>
    </row>
    <row r="337">
      <c r="A337" s="1" t="s">
        <v>236</v>
      </c>
      <c r="B337" s="1">
        <v>20.0</v>
      </c>
      <c r="C337" s="1">
        <v>6.0</v>
      </c>
      <c r="D337" s="13">
        <f t="shared" si="9"/>
        <v>83005</v>
      </c>
      <c r="E337" s="1" t="s">
        <v>63</v>
      </c>
      <c r="F337" s="1" t="s">
        <v>1192</v>
      </c>
      <c r="G337" s="1" t="s">
        <v>1213</v>
      </c>
      <c r="H337" s="17" t="s">
        <v>1214</v>
      </c>
      <c r="I337" s="17" t="s">
        <v>1027</v>
      </c>
    </row>
    <row r="338">
      <c r="A338" s="1" t="s">
        <v>236</v>
      </c>
      <c r="B338" s="1">
        <v>0.2</v>
      </c>
      <c r="C338" s="1">
        <v>0.0</v>
      </c>
      <c r="D338" s="16"/>
      <c r="E338" s="1" t="s">
        <v>101</v>
      </c>
      <c r="G338" s="1" t="s">
        <v>1215</v>
      </c>
      <c r="H338" s="17" t="s">
        <v>1216</v>
      </c>
      <c r="I338" s="17" t="s">
        <v>1011</v>
      </c>
    </row>
    <row r="339">
      <c r="A339" s="1" t="s">
        <v>236</v>
      </c>
      <c r="B339" s="1">
        <v>0.2</v>
      </c>
      <c r="C339" s="1">
        <v>1.0</v>
      </c>
      <c r="D339" s="16"/>
      <c r="E339" s="1" t="s">
        <v>101</v>
      </c>
      <c r="G339" s="1" t="s">
        <v>1217</v>
      </c>
      <c r="H339" s="17" t="s">
        <v>1218</v>
      </c>
      <c r="I339" s="17" t="s">
        <v>993</v>
      </c>
    </row>
    <row r="340">
      <c r="A340" s="1" t="s">
        <v>236</v>
      </c>
      <c r="B340" s="1">
        <v>0.2</v>
      </c>
      <c r="C340" s="1">
        <v>2.0</v>
      </c>
      <c r="D340" s="16"/>
      <c r="E340" s="1" t="s">
        <v>101</v>
      </c>
      <c r="G340" s="1" t="s">
        <v>1219</v>
      </c>
      <c r="H340" s="17" t="s">
        <v>1220</v>
      </c>
      <c r="I340" s="17" t="s">
        <v>996</v>
      </c>
    </row>
    <row r="341">
      <c r="A341" s="1" t="s">
        <v>236</v>
      </c>
      <c r="B341" s="1">
        <v>0.2</v>
      </c>
      <c r="C341" s="1">
        <v>3.0</v>
      </c>
      <c r="D341" s="16"/>
      <c r="E341" s="1" t="s">
        <v>101</v>
      </c>
      <c r="G341" s="1" t="s">
        <v>1221</v>
      </c>
      <c r="H341" s="17" t="s">
        <v>1222</v>
      </c>
      <c r="I341" s="17" t="s">
        <v>1019</v>
      </c>
    </row>
    <row r="342">
      <c r="A342" s="1" t="s">
        <v>236</v>
      </c>
      <c r="B342" s="1">
        <v>0.2</v>
      </c>
      <c r="C342" s="1">
        <v>4.0</v>
      </c>
      <c r="D342" s="16"/>
      <c r="E342" s="1" t="s">
        <v>101</v>
      </c>
      <c r="G342" s="1" t="s">
        <v>1223</v>
      </c>
      <c r="H342" s="17" t="s">
        <v>1224</v>
      </c>
      <c r="I342" s="17" t="s">
        <v>1002</v>
      </c>
    </row>
    <row r="343">
      <c r="A343" s="1" t="s">
        <v>236</v>
      </c>
      <c r="B343" s="1">
        <v>0.2</v>
      </c>
      <c r="C343" s="1">
        <v>5.0</v>
      </c>
      <c r="D343" s="16"/>
      <c r="E343" s="1" t="s">
        <v>101</v>
      </c>
      <c r="G343" s="1" t="s">
        <v>1225</v>
      </c>
      <c r="H343" s="17" t="s">
        <v>1226</v>
      </c>
      <c r="I343" s="17" t="s">
        <v>1024</v>
      </c>
    </row>
    <row r="344">
      <c r="A344" s="1" t="s">
        <v>236</v>
      </c>
      <c r="B344" s="1">
        <v>0.2</v>
      </c>
      <c r="C344" s="1">
        <v>6.0</v>
      </c>
      <c r="D344" s="16"/>
      <c r="E344" s="1" t="s">
        <v>101</v>
      </c>
      <c r="G344" s="1" t="s">
        <v>1227</v>
      </c>
      <c r="H344" s="17" t="s">
        <v>1228</v>
      </c>
      <c r="I344" s="17" t="s">
        <v>1027</v>
      </c>
    </row>
    <row r="345">
      <c r="A345" s="1" t="s">
        <v>236</v>
      </c>
      <c r="B345" s="1">
        <v>0.5</v>
      </c>
      <c r="C345" s="1">
        <v>0.0</v>
      </c>
      <c r="D345" s="16"/>
      <c r="E345" s="1" t="s">
        <v>101</v>
      </c>
      <c r="G345" s="1" t="s">
        <v>1229</v>
      </c>
      <c r="H345" s="17" t="s">
        <v>1230</v>
      </c>
      <c r="I345" s="17" t="s">
        <v>1011</v>
      </c>
    </row>
    <row r="346">
      <c r="A346" s="1" t="s">
        <v>236</v>
      </c>
      <c r="B346" s="1">
        <v>0.5</v>
      </c>
      <c r="C346" s="1">
        <v>1.0</v>
      </c>
      <c r="D346" s="16"/>
      <c r="E346" s="1" t="s">
        <v>101</v>
      </c>
      <c r="G346" s="1" t="s">
        <v>1231</v>
      </c>
      <c r="H346" s="17" t="s">
        <v>1232</v>
      </c>
      <c r="I346" s="17" t="s">
        <v>993</v>
      </c>
    </row>
    <row r="347">
      <c r="A347" s="1" t="s">
        <v>236</v>
      </c>
      <c r="B347" s="1">
        <v>0.5</v>
      </c>
      <c r="C347" s="1">
        <v>2.0</v>
      </c>
      <c r="D347" s="16"/>
      <c r="E347" s="1" t="s">
        <v>101</v>
      </c>
      <c r="G347" s="1" t="s">
        <v>1233</v>
      </c>
      <c r="H347" s="17" t="s">
        <v>1234</v>
      </c>
      <c r="I347" s="17" t="s">
        <v>996</v>
      </c>
    </row>
    <row r="348">
      <c r="A348" s="1" t="s">
        <v>236</v>
      </c>
      <c r="B348" s="1">
        <v>0.5</v>
      </c>
      <c r="C348" s="1">
        <v>3.0</v>
      </c>
      <c r="D348" s="16"/>
      <c r="E348" s="1" t="s">
        <v>101</v>
      </c>
      <c r="G348" s="1" t="s">
        <v>1235</v>
      </c>
      <c r="H348" s="17" t="s">
        <v>1236</v>
      </c>
      <c r="I348" s="17" t="s">
        <v>1019</v>
      </c>
    </row>
    <row r="349">
      <c r="A349" s="1" t="s">
        <v>236</v>
      </c>
      <c r="B349" s="1">
        <v>0.5</v>
      </c>
      <c r="C349" s="1">
        <v>4.0</v>
      </c>
      <c r="D349" s="16"/>
      <c r="E349" s="1" t="s">
        <v>101</v>
      </c>
      <c r="G349" s="1" t="s">
        <v>1237</v>
      </c>
      <c r="H349" s="17" t="s">
        <v>1238</v>
      </c>
      <c r="I349" s="17" t="s">
        <v>1002</v>
      </c>
    </row>
    <row r="350">
      <c r="A350" s="1" t="s">
        <v>236</v>
      </c>
      <c r="B350" s="1">
        <v>0.5</v>
      </c>
      <c r="C350" s="1">
        <v>5.0</v>
      </c>
      <c r="D350" s="16"/>
      <c r="E350" s="1" t="s">
        <v>101</v>
      </c>
      <c r="G350" s="1" t="s">
        <v>1239</v>
      </c>
      <c r="H350" s="17" t="s">
        <v>1240</v>
      </c>
      <c r="I350" s="17" t="s">
        <v>1024</v>
      </c>
    </row>
    <row r="351">
      <c r="A351" s="1" t="s">
        <v>236</v>
      </c>
      <c r="B351" s="1">
        <v>0.5</v>
      </c>
      <c r="C351" s="1">
        <v>6.0</v>
      </c>
      <c r="D351" s="16"/>
      <c r="E351" s="1" t="s">
        <v>101</v>
      </c>
      <c r="G351" s="1" t="s">
        <v>1241</v>
      </c>
      <c r="H351" s="17" t="s">
        <v>1242</v>
      </c>
      <c r="I351" s="17" t="s">
        <v>1027</v>
      </c>
    </row>
    <row r="352">
      <c r="A352" s="1" t="s">
        <v>236</v>
      </c>
      <c r="B352" s="1">
        <v>1.0</v>
      </c>
      <c r="C352" s="1">
        <v>0.0</v>
      </c>
      <c r="D352" s="16"/>
      <c r="E352" s="1" t="s">
        <v>101</v>
      </c>
      <c r="G352" s="1" t="s">
        <v>1243</v>
      </c>
      <c r="H352" s="17" t="s">
        <v>1244</v>
      </c>
      <c r="I352" s="17" t="s">
        <v>1011</v>
      </c>
    </row>
    <row r="353">
      <c r="A353" s="1" t="s">
        <v>236</v>
      </c>
      <c r="B353" s="1">
        <v>1.0</v>
      </c>
      <c r="C353" s="1">
        <v>1.0</v>
      </c>
      <c r="D353" s="16"/>
      <c r="E353" s="1" t="s">
        <v>101</v>
      </c>
      <c r="G353" s="1" t="s">
        <v>1245</v>
      </c>
      <c r="H353" s="17" t="s">
        <v>1246</v>
      </c>
      <c r="I353" s="17" t="s">
        <v>993</v>
      </c>
    </row>
    <row r="354">
      <c r="A354" s="1" t="s">
        <v>236</v>
      </c>
      <c r="B354" s="1">
        <v>1.0</v>
      </c>
      <c r="C354" s="1">
        <v>2.0</v>
      </c>
      <c r="D354" s="16"/>
      <c r="E354" s="1" t="s">
        <v>101</v>
      </c>
      <c r="G354" s="1" t="s">
        <v>1247</v>
      </c>
      <c r="H354" s="17" t="s">
        <v>1248</v>
      </c>
      <c r="I354" s="17" t="s">
        <v>996</v>
      </c>
    </row>
    <row r="355">
      <c r="A355" s="1" t="s">
        <v>236</v>
      </c>
      <c r="B355" s="1">
        <v>1.0</v>
      </c>
      <c r="C355" s="1">
        <v>3.0</v>
      </c>
      <c r="D355" s="16"/>
      <c r="E355" s="1" t="s">
        <v>101</v>
      </c>
      <c r="G355" s="1" t="s">
        <v>1249</v>
      </c>
      <c r="H355" s="17" t="s">
        <v>1250</v>
      </c>
      <c r="I355" s="17" t="s">
        <v>1019</v>
      </c>
    </row>
    <row r="356">
      <c r="A356" s="1" t="s">
        <v>236</v>
      </c>
      <c r="B356" s="1">
        <v>1.0</v>
      </c>
      <c r="C356" s="1">
        <v>4.0</v>
      </c>
      <c r="D356" s="16"/>
      <c r="E356" s="1" t="s">
        <v>101</v>
      </c>
      <c r="G356" s="1" t="s">
        <v>1251</v>
      </c>
      <c r="H356" s="17" t="s">
        <v>1252</v>
      </c>
      <c r="I356" s="17" t="s">
        <v>1002</v>
      </c>
    </row>
    <row r="357">
      <c r="A357" s="1" t="s">
        <v>236</v>
      </c>
      <c r="B357" s="1">
        <v>1.0</v>
      </c>
      <c r="C357" s="1">
        <v>5.0</v>
      </c>
      <c r="D357" s="16"/>
      <c r="E357" s="1" t="s">
        <v>101</v>
      </c>
      <c r="G357" s="1" t="s">
        <v>1253</v>
      </c>
      <c r="H357" s="17" t="s">
        <v>1254</v>
      </c>
      <c r="I357" s="17" t="s">
        <v>1024</v>
      </c>
    </row>
    <row r="358">
      <c r="A358" s="1" t="s">
        <v>236</v>
      </c>
      <c r="B358" s="1">
        <v>1.0</v>
      </c>
      <c r="C358" s="1">
        <v>6.0</v>
      </c>
      <c r="D358" s="16"/>
      <c r="E358" s="1" t="s">
        <v>101</v>
      </c>
      <c r="G358" s="1" t="s">
        <v>1255</v>
      </c>
      <c r="H358" s="17" t="s">
        <v>1256</v>
      </c>
      <c r="I358" s="17" t="s">
        <v>1027</v>
      </c>
    </row>
    <row r="359">
      <c r="A359" s="1" t="s">
        <v>236</v>
      </c>
      <c r="B359" s="1">
        <v>5.0</v>
      </c>
      <c r="C359" s="1">
        <v>0.0</v>
      </c>
      <c r="D359" s="11">
        <v>3584.0</v>
      </c>
      <c r="E359" s="1" t="s">
        <v>101</v>
      </c>
      <c r="F359" s="1" t="s">
        <v>1257</v>
      </c>
      <c r="G359" s="1" t="s">
        <v>1258</v>
      </c>
      <c r="H359" s="17" t="s">
        <v>1259</v>
      </c>
      <c r="I359" s="17" t="s">
        <v>1011</v>
      </c>
    </row>
    <row r="360">
      <c r="A360" s="1" t="s">
        <v>236</v>
      </c>
      <c r="B360" s="1">
        <v>5.0</v>
      </c>
      <c r="C360" s="1">
        <v>1.0</v>
      </c>
      <c r="D360" s="11">
        <v>3584.0</v>
      </c>
      <c r="E360" s="1" t="s">
        <v>101</v>
      </c>
      <c r="F360" s="1" t="s">
        <v>1260</v>
      </c>
      <c r="G360" s="1" t="s">
        <v>1261</v>
      </c>
      <c r="H360" s="17" t="s">
        <v>1262</v>
      </c>
      <c r="I360" s="17" t="s">
        <v>993</v>
      </c>
    </row>
    <row r="361">
      <c r="A361" s="1" t="s">
        <v>236</v>
      </c>
      <c r="B361" s="1">
        <v>5.0</v>
      </c>
      <c r="C361" s="1">
        <v>2.0</v>
      </c>
      <c r="D361" s="11">
        <v>3584.0</v>
      </c>
      <c r="E361" s="1" t="s">
        <v>101</v>
      </c>
      <c r="F361" s="1" t="s">
        <v>1263</v>
      </c>
      <c r="G361" s="1" t="s">
        <v>1264</v>
      </c>
      <c r="H361" s="17" t="s">
        <v>1265</v>
      </c>
      <c r="I361" s="17" t="s">
        <v>996</v>
      </c>
    </row>
    <row r="362">
      <c r="A362" s="1" t="s">
        <v>236</v>
      </c>
      <c r="B362" s="1">
        <v>5.0</v>
      </c>
      <c r="C362" s="1">
        <v>3.0</v>
      </c>
      <c r="D362" s="11">
        <v>3584.0</v>
      </c>
      <c r="E362" s="1" t="s">
        <v>101</v>
      </c>
      <c r="F362" s="1" t="s">
        <v>1266</v>
      </c>
      <c r="G362" s="1" t="s">
        <v>1267</v>
      </c>
      <c r="H362" s="17" t="s">
        <v>1268</v>
      </c>
      <c r="I362" s="17" t="s">
        <v>1019</v>
      </c>
    </row>
    <row r="363">
      <c r="A363" s="1" t="s">
        <v>236</v>
      </c>
      <c r="B363" s="1">
        <v>5.0</v>
      </c>
      <c r="C363" s="1">
        <v>4.0</v>
      </c>
      <c r="D363" s="11">
        <v>3584.0</v>
      </c>
      <c r="E363" s="1" t="s">
        <v>101</v>
      </c>
      <c r="F363" s="1" t="s">
        <v>1269</v>
      </c>
      <c r="G363" s="1" t="s">
        <v>1270</v>
      </c>
      <c r="H363" s="17" t="s">
        <v>1271</v>
      </c>
      <c r="I363" s="17" t="s">
        <v>1002</v>
      </c>
    </row>
    <row r="364">
      <c r="A364" s="1" t="s">
        <v>236</v>
      </c>
      <c r="B364" s="1">
        <v>5.0</v>
      </c>
      <c r="C364" s="1">
        <v>5.0</v>
      </c>
      <c r="D364" s="11">
        <v>3584.0</v>
      </c>
      <c r="E364" s="1" t="s">
        <v>101</v>
      </c>
      <c r="F364" s="1" t="s">
        <v>1272</v>
      </c>
      <c r="G364" s="1" t="s">
        <v>1273</v>
      </c>
      <c r="H364" s="17" t="s">
        <v>1274</v>
      </c>
      <c r="I364" s="17" t="s">
        <v>1024</v>
      </c>
    </row>
    <row r="365">
      <c r="A365" s="1" t="s">
        <v>236</v>
      </c>
      <c r="B365" s="1">
        <v>5.0</v>
      </c>
      <c r="C365" s="1">
        <v>6.0</v>
      </c>
      <c r="D365" s="11">
        <v>3584.0</v>
      </c>
      <c r="E365" s="1" t="s">
        <v>101</v>
      </c>
      <c r="G365" s="1" t="s">
        <v>1275</v>
      </c>
      <c r="H365" s="17" t="s">
        <v>1276</v>
      </c>
      <c r="I365" s="17" t="s">
        <v>1027</v>
      </c>
    </row>
    <row r="366">
      <c r="A366" s="1" t="s">
        <v>236</v>
      </c>
      <c r="B366" s="1">
        <v>10.0</v>
      </c>
      <c r="C366" s="1">
        <v>0.0</v>
      </c>
      <c r="D366" s="13">
        <f t="shared" ref="D366:D372" si="10">137*60+34</f>
        <v>8254</v>
      </c>
      <c r="E366" s="1" t="s">
        <v>101</v>
      </c>
      <c r="F366" s="1" t="s">
        <v>1277</v>
      </c>
      <c r="G366" s="1" t="s">
        <v>1278</v>
      </c>
      <c r="H366" s="17" t="s">
        <v>1279</v>
      </c>
      <c r="I366" s="17" t="s">
        <v>1280</v>
      </c>
    </row>
    <row r="367">
      <c r="A367" s="1" t="s">
        <v>236</v>
      </c>
      <c r="B367" s="1">
        <v>10.0</v>
      </c>
      <c r="C367" s="1">
        <v>1.0</v>
      </c>
      <c r="D367" s="13">
        <f t="shared" si="10"/>
        <v>8254</v>
      </c>
      <c r="E367" s="1" t="s">
        <v>101</v>
      </c>
      <c r="F367" s="1" t="s">
        <v>1281</v>
      </c>
      <c r="G367" s="1" t="s">
        <v>1282</v>
      </c>
      <c r="H367" s="17" t="s">
        <v>1283</v>
      </c>
      <c r="I367" s="17" t="s">
        <v>993</v>
      </c>
    </row>
    <row r="368">
      <c r="A368" s="1" t="s">
        <v>236</v>
      </c>
      <c r="B368" s="1">
        <v>10.0</v>
      </c>
      <c r="C368" s="1">
        <v>2.0</v>
      </c>
      <c r="D368" s="13">
        <f t="shared" si="10"/>
        <v>8254</v>
      </c>
      <c r="E368" s="1" t="s">
        <v>101</v>
      </c>
      <c r="F368" s="1" t="s">
        <v>1284</v>
      </c>
      <c r="G368" s="1" t="s">
        <v>1285</v>
      </c>
      <c r="H368" s="17" t="s">
        <v>1286</v>
      </c>
      <c r="I368" s="17" t="s">
        <v>996</v>
      </c>
    </row>
    <row r="369">
      <c r="A369" s="1" t="s">
        <v>236</v>
      </c>
      <c r="B369" s="1">
        <v>10.0</v>
      </c>
      <c r="C369" s="1">
        <v>3.0</v>
      </c>
      <c r="D369" s="13">
        <f t="shared" si="10"/>
        <v>8254</v>
      </c>
      <c r="E369" s="1" t="s">
        <v>101</v>
      </c>
      <c r="F369" s="1" t="s">
        <v>1287</v>
      </c>
      <c r="G369" s="1" t="s">
        <v>1288</v>
      </c>
      <c r="H369" s="17" t="s">
        <v>1289</v>
      </c>
      <c r="I369" s="17" t="s">
        <v>1019</v>
      </c>
    </row>
    <row r="370">
      <c r="A370" s="1" t="s">
        <v>236</v>
      </c>
      <c r="B370" s="1">
        <v>10.0</v>
      </c>
      <c r="C370" s="1">
        <v>4.0</v>
      </c>
      <c r="D370" s="13">
        <f t="shared" si="10"/>
        <v>8254</v>
      </c>
      <c r="E370" s="1" t="s">
        <v>101</v>
      </c>
      <c r="F370" s="1" t="s">
        <v>1290</v>
      </c>
      <c r="G370" s="1" t="s">
        <v>1291</v>
      </c>
      <c r="H370" s="17" t="s">
        <v>1292</v>
      </c>
      <c r="I370" s="17" t="s">
        <v>1002</v>
      </c>
    </row>
    <row r="371">
      <c r="A371" s="1" t="s">
        <v>236</v>
      </c>
      <c r="B371" s="1">
        <v>10.0</v>
      </c>
      <c r="C371" s="1">
        <v>5.0</v>
      </c>
      <c r="D371" s="13">
        <f t="shared" si="10"/>
        <v>8254</v>
      </c>
      <c r="E371" s="1" t="s">
        <v>101</v>
      </c>
      <c r="F371" s="1" t="s">
        <v>1293</v>
      </c>
      <c r="G371" s="1" t="s">
        <v>1294</v>
      </c>
      <c r="H371" s="17" t="s">
        <v>1295</v>
      </c>
      <c r="I371" s="17" t="s">
        <v>1024</v>
      </c>
    </row>
    <row r="372">
      <c r="A372" s="1" t="s">
        <v>236</v>
      </c>
      <c r="B372" s="1">
        <v>10.0</v>
      </c>
      <c r="C372" s="1">
        <v>6.0</v>
      </c>
      <c r="D372" s="13">
        <f t="shared" si="10"/>
        <v>8254</v>
      </c>
      <c r="E372" s="1" t="s">
        <v>101</v>
      </c>
      <c r="F372" s="1" t="s">
        <v>1296</v>
      </c>
      <c r="G372" s="1" t="s">
        <v>1297</v>
      </c>
      <c r="H372" s="17" t="s">
        <v>1298</v>
      </c>
      <c r="I372" s="17" t="s">
        <v>1027</v>
      </c>
    </row>
    <row r="373">
      <c r="A373" s="1" t="s">
        <v>236</v>
      </c>
      <c r="B373" s="1">
        <v>20.0</v>
      </c>
      <c r="C373" s="1">
        <v>0.0</v>
      </c>
      <c r="D373" s="13">
        <f t="shared" ref="D373:D379" si="11">346*60+14</f>
        <v>20774</v>
      </c>
      <c r="E373" s="1" t="s">
        <v>101</v>
      </c>
      <c r="F373" s="1" t="s">
        <v>1299</v>
      </c>
      <c r="G373" s="1" t="s">
        <v>1300</v>
      </c>
      <c r="H373" s="17" t="s">
        <v>1301</v>
      </c>
      <c r="I373" s="17" t="s">
        <v>1011</v>
      </c>
    </row>
    <row r="374">
      <c r="A374" s="1" t="s">
        <v>236</v>
      </c>
      <c r="B374" s="1">
        <v>20.0</v>
      </c>
      <c r="C374" s="1">
        <v>1.0</v>
      </c>
      <c r="D374" s="13">
        <f t="shared" si="11"/>
        <v>20774</v>
      </c>
      <c r="E374" s="1" t="s">
        <v>101</v>
      </c>
      <c r="F374" s="1" t="s">
        <v>1302</v>
      </c>
      <c r="G374" s="1" t="s">
        <v>1303</v>
      </c>
      <c r="H374" s="17" t="s">
        <v>1304</v>
      </c>
      <c r="I374" s="17" t="s">
        <v>993</v>
      </c>
    </row>
    <row r="375">
      <c r="A375" s="1" t="s">
        <v>236</v>
      </c>
      <c r="B375" s="1">
        <v>20.0</v>
      </c>
      <c r="C375" s="1">
        <v>2.0</v>
      </c>
      <c r="D375" s="13">
        <f t="shared" si="11"/>
        <v>20774</v>
      </c>
      <c r="E375" s="1" t="s">
        <v>101</v>
      </c>
      <c r="F375" s="1" t="s">
        <v>1305</v>
      </c>
      <c r="G375" s="1" t="s">
        <v>1306</v>
      </c>
      <c r="H375" s="17" t="s">
        <v>1307</v>
      </c>
      <c r="I375" s="17" t="s">
        <v>996</v>
      </c>
    </row>
    <row r="376">
      <c r="A376" s="1" t="s">
        <v>236</v>
      </c>
      <c r="B376" s="1">
        <v>20.0</v>
      </c>
      <c r="C376" s="1">
        <v>3.0</v>
      </c>
      <c r="D376" s="13">
        <f t="shared" si="11"/>
        <v>20774</v>
      </c>
      <c r="E376" s="1" t="s">
        <v>101</v>
      </c>
      <c r="F376" s="1" t="s">
        <v>1308</v>
      </c>
      <c r="G376" s="1" t="s">
        <v>1309</v>
      </c>
      <c r="H376" s="17" t="s">
        <v>1310</v>
      </c>
      <c r="I376" s="17" t="s">
        <v>1311</v>
      </c>
    </row>
    <row r="377">
      <c r="A377" s="1" t="s">
        <v>236</v>
      </c>
      <c r="B377" s="1">
        <v>20.0</v>
      </c>
      <c r="C377" s="1">
        <v>4.0</v>
      </c>
      <c r="D377" s="13">
        <f t="shared" si="11"/>
        <v>20774</v>
      </c>
      <c r="E377" s="1" t="s">
        <v>101</v>
      </c>
      <c r="F377" s="1" t="s">
        <v>1312</v>
      </c>
      <c r="G377" s="1" t="s">
        <v>1313</v>
      </c>
      <c r="H377" s="17" t="s">
        <v>1314</v>
      </c>
      <c r="I377" s="17" t="s">
        <v>1002</v>
      </c>
    </row>
    <row r="378">
      <c r="A378" s="1" t="s">
        <v>236</v>
      </c>
      <c r="B378" s="1">
        <v>20.0</v>
      </c>
      <c r="C378" s="1">
        <v>5.0</v>
      </c>
      <c r="D378" s="13">
        <f t="shared" si="11"/>
        <v>20774</v>
      </c>
      <c r="E378" s="1" t="s">
        <v>101</v>
      </c>
      <c r="F378" s="1" t="s">
        <v>1315</v>
      </c>
      <c r="G378" s="1" t="s">
        <v>1316</v>
      </c>
      <c r="H378" s="17" t="s">
        <v>1317</v>
      </c>
      <c r="I378" s="17" t="s">
        <v>1024</v>
      </c>
    </row>
    <row r="379">
      <c r="A379" s="1" t="s">
        <v>236</v>
      </c>
      <c r="B379" s="1">
        <v>20.0</v>
      </c>
      <c r="C379" s="1">
        <v>6.0</v>
      </c>
      <c r="D379" s="13">
        <f t="shared" si="11"/>
        <v>20774</v>
      </c>
      <c r="E379" s="1" t="s">
        <v>101</v>
      </c>
      <c r="F379" s="1" t="s">
        <v>1318</v>
      </c>
      <c r="G379" s="1" t="s">
        <v>1319</v>
      </c>
      <c r="H379" s="17" t="s">
        <v>1320</v>
      </c>
      <c r="I379" s="17" t="s">
        <v>1027</v>
      </c>
    </row>
    <row r="380">
      <c r="A380" s="1" t="s">
        <v>86</v>
      </c>
      <c r="B380" s="1">
        <v>60.0</v>
      </c>
      <c r="C380" s="1">
        <v>0.0</v>
      </c>
      <c r="D380" s="16"/>
      <c r="E380" s="1" t="s">
        <v>61</v>
      </c>
      <c r="F380" s="1" t="s">
        <v>1321</v>
      </c>
      <c r="G380" s="1" t="s">
        <v>1322</v>
      </c>
      <c r="I380" s="17" t="s">
        <v>369</v>
      </c>
    </row>
    <row r="381">
      <c r="A381" s="1" t="s">
        <v>86</v>
      </c>
      <c r="B381" s="1">
        <v>60.0</v>
      </c>
      <c r="C381" s="1">
        <v>1.0</v>
      </c>
      <c r="D381" s="16"/>
      <c r="E381" s="1" t="s">
        <v>61</v>
      </c>
      <c r="F381" s="1" t="s">
        <v>1323</v>
      </c>
      <c r="G381" s="1" t="s">
        <v>1324</v>
      </c>
      <c r="I381" s="17" t="s">
        <v>372</v>
      </c>
    </row>
    <row r="382">
      <c r="A382" s="1" t="s">
        <v>86</v>
      </c>
      <c r="B382" s="1">
        <v>60.0</v>
      </c>
      <c r="C382" s="1">
        <v>2.0</v>
      </c>
      <c r="D382" s="16"/>
      <c r="E382" s="1" t="s">
        <v>61</v>
      </c>
      <c r="F382" s="1" t="s">
        <v>1325</v>
      </c>
      <c r="G382" s="1" t="s">
        <v>1326</v>
      </c>
      <c r="I382" s="17" t="s">
        <v>375</v>
      </c>
    </row>
    <row r="383">
      <c r="A383" s="1" t="s">
        <v>86</v>
      </c>
      <c r="B383" s="1">
        <v>60.0</v>
      </c>
      <c r="C383" s="1">
        <v>3.0</v>
      </c>
      <c r="D383" s="16"/>
      <c r="E383" s="1" t="s">
        <v>61</v>
      </c>
      <c r="F383" s="1" t="s">
        <v>1327</v>
      </c>
      <c r="G383" s="1" t="s">
        <v>1328</v>
      </c>
      <c r="I383" s="17" t="s">
        <v>557</v>
      </c>
    </row>
    <row r="384">
      <c r="A384" s="1" t="s">
        <v>86</v>
      </c>
      <c r="B384" s="1">
        <v>60.0</v>
      </c>
      <c r="C384" s="1">
        <v>4.0</v>
      </c>
      <c r="D384" s="16"/>
      <c r="E384" s="1" t="s">
        <v>61</v>
      </c>
      <c r="F384" s="1" t="s">
        <v>1329</v>
      </c>
      <c r="G384" s="1" t="s">
        <v>1330</v>
      </c>
      <c r="I384" s="17" t="s">
        <v>381</v>
      </c>
    </row>
    <row r="385">
      <c r="A385" s="1" t="s">
        <v>86</v>
      </c>
      <c r="B385" s="1">
        <v>60.0</v>
      </c>
      <c r="C385" s="1">
        <v>5.0</v>
      </c>
      <c r="D385" s="16"/>
      <c r="E385" s="1" t="s">
        <v>61</v>
      </c>
      <c r="F385" s="1" t="s">
        <v>1331</v>
      </c>
      <c r="G385" s="1" t="s">
        <v>1332</v>
      </c>
      <c r="I385" s="17" t="s">
        <v>384</v>
      </c>
    </row>
    <row r="386">
      <c r="A386" s="1" t="s">
        <v>86</v>
      </c>
      <c r="B386" s="1">
        <v>60.0</v>
      </c>
      <c r="C386" s="1">
        <v>6.0</v>
      </c>
      <c r="D386" s="16"/>
      <c r="E386" s="1" t="s">
        <v>61</v>
      </c>
      <c r="F386" s="1" t="s">
        <v>1333</v>
      </c>
      <c r="G386" s="1" t="s">
        <v>1334</v>
      </c>
      <c r="I386" s="17" t="s">
        <v>387</v>
      </c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autoFilter ref="$A$1:$Y$38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2.25"/>
    <col customWidth="1" min="3" max="3" width="6.88"/>
    <col customWidth="1" min="4" max="4" width="9.63"/>
    <col customWidth="1" min="5" max="5" width="14.38"/>
    <col customWidth="1" min="6" max="6" width="14.0"/>
  </cols>
  <sheetData>
    <row r="1">
      <c r="A1" s="9" t="s">
        <v>65</v>
      </c>
      <c r="B1" s="9" t="s">
        <v>66</v>
      </c>
      <c r="C1" s="9" t="s">
        <v>67</v>
      </c>
      <c r="D1" s="9" t="s">
        <v>69</v>
      </c>
      <c r="E1" s="9" t="s">
        <v>1335</v>
      </c>
      <c r="F1" s="9" t="s">
        <v>1336</v>
      </c>
      <c r="G1" s="9" t="s">
        <v>365</v>
      </c>
      <c r="H1" s="9" t="s">
        <v>366</v>
      </c>
      <c r="I1" s="1" t="s">
        <v>1337</v>
      </c>
    </row>
    <row r="2">
      <c r="A2" s="1" t="s">
        <v>86</v>
      </c>
      <c r="B2" s="1">
        <v>0.2</v>
      </c>
      <c r="C2" s="1">
        <v>0.0</v>
      </c>
      <c r="D2" s="1" t="s">
        <v>61</v>
      </c>
      <c r="F2" s="1" t="s">
        <v>367</v>
      </c>
      <c r="G2" s="17" t="s">
        <v>368</v>
      </c>
      <c r="H2" s="17" t="s">
        <v>369</v>
      </c>
      <c r="I2" s="18" t="s">
        <v>1338</v>
      </c>
    </row>
    <row r="3">
      <c r="A3" s="1" t="s">
        <v>86</v>
      </c>
      <c r="B3" s="1">
        <v>0.2</v>
      </c>
      <c r="C3" s="1">
        <v>1.0</v>
      </c>
      <c r="D3" s="1" t="s">
        <v>61</v>
      </c>
      <c r="F3" s="1" t="s">
        <v>370</v>
      </c>
      <c r="G3" s="17" t="s">
        <v>371</v>
      </c>
      <c r="H3" s="17" t="s">
        <v>372</v>
      </c>
      <c r="I3" s="18" t="s">
        <v>1338</v>
      </c>
    </row>
    <row r="4">
      <c r="A4" s="1" t="s">
        <v>86</v>
      </c>
      <c r="B4" s="1">
        <v>0.2</v>
      </c>
      <c r="C4" s="1">
        <v>2.0</v>
      </c>
      <c r="D4" s="1" t="s">
        <v>61</v>
      </c>
      <c r="F4" s="1" t="s">
        <v>373</v>
      </c>
      <c r="G4" s="17" t="s">
        <v>374</v>
      </c>
      <c r="H4" s="17" t="s">
        <v>375</v>
      </c>
      <c r="I4" s="18" t="s">
        <v>1338</v>
      </c>
    </row>
    <row r="5">
      <c r="A5" s="1" t="s">
        <v>86</v>
      </c>
      <c r="B5" s="1">
        <v>0.2</v>
      </c>
      <c r="C5" s="1">
        <v>3.0</v>
      </c>
      <c r="D5" s="1" t="s">
        <v>61</v>
      </c>
      <c r="F5" s="1" t="s">
        <v>376</v>
      </c>
      <c r="G5" s="17" t="s">
        <v>377</v>
      </c>
      <c r="H5" s="17" t="s">
        <v>378</v>
      </c>
      <c r="I5" s="18" t="s">
        <v>1338</v>
      </c>
    </row>
    <row r="6">
      <c r="A6" s="1" t="s">
        <v>86</v>
      </c>
      <c r="B6" s="1">
        <v>0.2</v>
      </c>
      <c r="C6" s="1">
        <v>4.0</v>
      </c>
      <c r="D6" s="1" t="s">
        <v>61</v>
      </c>
      <c r="F6" s="1" t="s">
        <v>379</v>
      </c>
      <c r="G6" s="17" t="s">
        <v>380</v>
      </c>
      <c r="H6" s="17" t="s">
        <v>381</v>
      </c>
      <c r="I6" s="18" t="s">
        <v>1338</v>
      </c>
    </row>
    <row r="7">
      <c r="A7" s="1" t="s">
        <v>86</v>
      </c>
      <c r="B7" s="1">
        <v>0.2</v>
      </c>
      <c r="C7" s="1">
        <v>5.0</v>
      </c>
      <c r="D7" s="1" t="s">
        <v>61</v>
      </c>
      <c r="F7" s="1" t="s">
        <v>382</v>
      </c>
      <c r="G7" s="17" t="s">
        <v>383</v>
      </c>
      <c r="H7" s="17" t="s">
        <v>384</v>
      </c>
      <c r="I7" s="18" t="s">
        <v>1338</v>
      </c>
    </row>
    <row r="8">
      <c r="A8" s="1" t="s">
        <v>86</v>
      </c>
      <c r="B8" s="1">
        <v>0.2</v>
      </c>
      <c r="C8" s="1">
        <v>6.0</v>
      </c>
      <c r="D8" s="1" t="s">
        <v>61</v>
      </c>
      <c r="F8" s="1" t="s">
        <v>385</v>
      </c>
      <c r="G8" s="17" t="s">
        <v>386</v>
      </c>
      <c r="H8" s="17" t="s">
        <v>387</v>
      </c>
      <c r="I8" s="18" t="s">
        <v>1338</v>
      </c>
    </row>
    <row r="9">
      <c r="A9" s="1" t="s">
        <v>86</v>
      </c>
      <c r="B9" s="1">
        <v>0.5</v>
      </c>
      <c r="C9" s="1">
        <v>0.0</v>
      </c>
      <c r="D9" s="1" t="s">
        <v>61</v>
      </c>
      <c r="F9" s="1" t="s">
        <v>388</v>
      </c>
      <c r="G9" s="17" t="s">
        <v>389</v>
      </c>
      <c r="H9" s="17" t="s">
        <v>369</v>
      </c>
      <c r="I9" s="18" t="s">
        <v>1338</v>
      </c>
    </row>
    <row r="10">
      <c r="A10" s="1" t="s">
        <v>86</v>
      </c>
      <c r="B10" s="1">
        <v>0.5</v>
      </c>
      <c r="C10" s="1">
        <v>1.0</v>
      </c>
      <c r="D10" s="1" t="s">
        <v>61</v>
      </c>
      <c r="F10" s="1" t="s">
        <v>390</v>
      </c>
      <c r="G10" s="17" t="s">
        <v>391</v>
      </c>
      <c r="H10" s="17" t="s">
        <v>372</v>
      </c>
      <c r="I10" s="18" t="s">
        <v>1338</v>
      </c>
    </row>
    <row r="11">
      <c r="A11" s="1" t="s">
        <v>86</v>
      </c>
      <c r="B11" s="1">
        <v>0.5</v>
      </c>
      <c r="C11" s="1">
        <v>2.0</v>
      </c>
      <c r="D11" s="1" t="s">
        <v>61</v>
      </c>
      <c r="F11" s="1" t="s">
        <v>392</v>
      </c>
      <c r="G11" s="17" t="s">
        <v>393</v>
      </c>
      <c r="H11" s="17" t="s">
        <v>375</v>
      </c>
      <c r="I11" s="18" t="s">
        <v>1338</v>
      </c>
    </row>
    <row r="12">
      <c r="A12" s="1" t="s">
        <v>86</v>
      </c>
      <c r="B12" s="1">
        <v>0.5</v>
      </c>
      <c r="C12" s="1">
        <v>3.0</v>
      </c>
      <c r="D12" s="1" t="s">
        <v>61</v>
      </c>
      <c r="F12" s="1" t="s">
        <v>394</v>
      </c>
      <c r="G12" s="17" t="s">
        <v>395</v>
      </c>
      <c r="H12" s="17" t="s">
        <v>378</v>
      </c>
      <c r="I12" s="18" t="s">
        <v>1338</v>
      </c>
    </row>
    <row r="13">
      <c r="A13" s="1" t="s">
        <v>86</v>
      </c>
      <c r="B13" s="1">
        <v>0.5</v>
      </c>
      <c r="C13" s="1">
        <v>4.0</v>
      </c>
      <c r="D13" s="1" t="s">
        <v>61</v>
      </c>
      <c r="F13" s="1" t="s">
        <v>396</v>
      </c>
      <c r="G13" s="17" t="s">
        <v>397</v>
      </c>
      <c r="H13" s="17" t="s">
        <v>381</v>
      </c>
      <c r="I13" s="18" t="s">
        <v>1338</v>
      </c>
    </row>
    <row r="14">
      <c r="A14" s="1" t="s">
        <v>86</v>
      </c>
      <c r="B14" s="1">
        <v>0.5</v>
      </c>
      <c r="C14" s="1">
        <v>5.0</v>
      </c>
      <c r="D14" s="1" t="s">
        <v>61</v>
      </c>
      <c r="F14" s="1" t="s">
        <v>398</v>
      </c>
      <c r="G14" s="17" t="s">
        <v>399</v>
      </c>
      <c r="H14" s="17" t="s">
        <v>384</v>
      </c>
      <c r="I14" s="18" t="s">
        <v>1338</v>
      </c>
    </row>
    <row r="15">
      <c r="A15" s="1" t="s">
        <v>86</v>
      </c>
      <c r="B15" s="1">
        <v>0.5</v>
      </c>
      <c r="C15" s="1">
        <v>6.0</v>
      </c>
      <c r="D15" s="1" t="s">
        <v>61</v>
      </c>
      <c r="F15" s="1" t="s">
        <v>400</v>
      </c>
      <c r="G15" s="17" t="s">
        <v>401</v>
      </c>
      <c r="H15" s="17" t="s">
        <v>387</v>
      </c>
      <c r="I15" s="18" t="s">
        <v>1338</v>
      </c>
    </row>
    <row r="16">
      <c r="A16" s="1" t="s">
        <v>86</v>
      </c>
      <c r="B16" s="1">
        <v>1.0</v>
      </c>
      <c r="C16" s="1">
        <v>0.0</v>
      </c>
      <c r="D16" s="1" t="s">
        <v>61</v>
      </c>
      <c r="F16" s="1" t="s">
        <v>402</v>
      </c>
      <c r="G16" s="17" t="s">
        <v>403</v>
      </c>
      <c r="H16" s="17" t="s">
        <v>369</v>
      </c>
      <c r="I16" s="18" t="s">
        <v>1338</v>
      </c>
    </row>
    <row r="17">
      <c r="A17" s="1" t="s">
        <v>86</v>
      </c>
      <c r="B17" s="1">
        <v>1.0</v>
      </c>
      <c r="C17" s="1">
        <v>1.0</v>
      </c>
      <c r="D17" s="1" t="s">
        <v>61</v>
      </c>
      <c r="F17" s="1" t="s">
        <v>404</v>
      </c>
      <c r="G17" s="17" t="s">
        <v>405</v>
      </c>
      <c r="H17" s="17" t="s">
        <v>372</v>
      </c>
      <c r="I17" s="18" t="s">
        <v>1338</v>
      </c>
    </row>
    <row r="18">
      <c r="A18" s="1" t="s">
        <v>86</v>
      </c>
      <c r="B18" s="1">
        <v>1.0</v>
      </c>
      <c r="C18" s="1">
        <v>2.0</v>
      </c>
      <c r="D18" s="1" t="s">
        <v>61</v>
      </c>
      <c r="F18" s="1" t="s">
        <v>406</v>
      </c>
      <c r="G18" s="17" t="s">
        <v>407</v>
      </c>
      <c r="H18" s="17" t="s">
        <v>375</v>
      </c>
      <c r="I18" s="18" t="s">
        <v>1338</v>
      </c>
    </row>
    <row r="19">
      <c r="A19" s="1" t="s">
        <v>86</v>
      </c>
      <c r="B19" s="1">
        <v>1.0</v>
      </c>
      <c r="C19" s="1">
        <v>3.0</v>
      </c>
      <c r="D19" s="1" t="s">
        <v>61</v>
      </c>
      <c r="F19" s="1" t="s">
        <v>408</v>
      </c>
      <c r="G19" s="17" t="s">
        <v>409</v>
      </c>
      <c r="H19" s="17" t="s">
        <v>378</v>
      </c>
      <c r="I19" s="18" t="s">
        <v>1338</v>
      </c>
    </row>
    <row r="20">
      <c r="A20" s="1" t="s">
        <v>86</v>
      </c>
      <c r="B20" s="1">
        <v>1.0</v>
      </c>
      <c r="C20" s="1">
        <v>4.0</v>
      </c>
      <c r="D20" s="1" t="s">
        <v>61</v>
      </c>
      <c r="F20" s="1" t="s">
        <v>410</v>
      </c>
      <c r="G20" s="17" t="s">
        <v>411</v>
      </c>
      <c r="H20" s="17" t="s">
        <v>381</v>
      </c>
      <c r="I20" s="18" t="s">
        <v>1338</v>
      </c>
    </row>
    <row r="21">
      <c r="A21" s="1" t="s">
        <v>86</v>
      </c>
      <c r="B21" s="1">
        <v>1.0</v>
      </c>
      <c r="C21" s="1">
        <v>5.0</v>
      </c>
      <c r="D21" s="1" t="s">
        <v>61</v>
      </c>
      <c r="F21" s="1" t="s">
        <v>412</v>
      </c>
      <c r="G21" s="17" t="s">
        <v>413</v>
      </c>
      <c r="H21" s="17" t="s">
        <v>384</v>
      </c>
      <c r="I21" s="18" t="s">
        <v>1338</v>
      </c>
    </row>
    <row r="22">
      <c r="A22" s="1" t="s">
        <v>86</v>
      </c>
      <c r="B22" s="1">
        <v>1.0</v>
      </c>
      <c r="C22" s="1">
        <v>6.0</v>
      </c>
      <c r="D22" s="1" t="s">
        <v>61</v>
      </c>
      <c r="F22" s="1" t="s">
        <v>414</v>
      </c>
      <c r="G22" s="17" t="s">
        <v>415</v>
      </c>
      <c r="H22" s="17" t="s">
        <v>387</v>
      </c>
      <c r="I22" s="18" t="s">
        <v>1338</v>
      </c>
    </row>
    <row r="23">
      <c r="A23" s="1" t="s">
        <v>86</v>
      </c>
      <c r="B23" s="1">
        <v>5.0</v>
      </c>
      <c r="C23" s="1">
        <v>0.0</v>
      </c>
      <c r="D23" s="1" t="s">
        <v>61</v>
      </c>
      <c r="E23" s="1" t="s">
        <v>416</v>
      </c>
      <c r="F23" s="1" t="s">
        <v>417</v>
      </c>
      <c r="G23" s="17" t="s">
        <v>418</v>
      </c>
      <c r="H23" s="17" t="s">
        <v>369</v>
      </c>
      <c r="I23" s="19" t="s">
        <v>1339</v>
      </c>
    </row>
    <row r="24">
      <c r="A24" s="1" t="s">
        <v>86</v>
      </c>
      <c r="B24" s="1">
        <v>5.0</v>
      </c>
      <c r="C24" s="1">
        <v>1.0</v>
      </c>
      <c r="D24" s="1" t="s">
        <v>61</v>
      </c>
      <c r="E24" s="1" t="s">
        <v>419</v>
      </c>
      <c r="F24" s="1" t="s">
        <v>420</v>
      </c>
      <c r="G24" s="17" t="s">
        <v>421</v>
      </c>
      <c r="H24" s="17" t="s">
        <v>372</v>
      </c>
      <c r="I24" s="19" t="s">
        <v>1340</v>
      </c>
    </row>
    <row r="25">
      <c r="A25" s="1" t="s">
        <v>86</v>
      </c>
      <c r="B25" s="1">
        <v>5.0</v>
      </c>
      <c r="C25" s="1">
        <v>2.0</v>
      </c>
      <c r="D25" s="1" t="s">
        <v>61</v>
      </c>
      <c r="E25" s="1" t="s">
        <v>422</v>
      </c>
      <c r="F25" s="1" t="s">
        <v>423</v>
      </c>
      <c r="G25" s="17" t="s">
        <v>424</v>
      </c>
      <c r="H25" s="17" t="s">
        <v>375</v>
      </c>
      <c r="I25" s="19" t="s">
        <v>1341</v>
      </c>
    </row>
    <row r="26">
      <c r="A26" s="1" t="s">
        <v>86</v>
      </c>
      <c r="B26" s="1">
        <v>5.0</v>
      </c>
      <c r="C26" s="1">
        <v>3.0</v>
      </c>
      <c r="D26" s="1" t="s">
        <v>61</v>
      </c>
      <c r="E26" s="1" t="s">
        <v>425</v>
      </c>
      <c r="F26" s="1" t="s">
        <v>426</v>
      </c>
      <c r="G26" s="17" t="s">
        <v>427</v>
      </c>
      <c r="H26" s="17" t="s">
        <v>378</v>
      </c>
      <c r="I26" s="19" t="s">
        <v>1342</v>
      </c>
    </row>
    <row r="27">
      <c r="A27" s="1" t="s">
        <v>86</v>
      </c>
      <c r="B27" s="1">
        <v>5.0</v>
      </c>
      <c r="C27" s="1">
        <v>4.0</v>
      </c>
      <c r="D27" s="1" t="s">
        <v>61</v>
      </c>
      <c r="E27" s="1" t="s">
        <v>428</v>
      </c>
      <c r="F27" s="1" t="s">
        <v>429</v>
      </c>
      <c r="G27" s="17" t="s">
        <v>430</v>
      </c>
      <c r="H27" s="17" t="s">
        <v>381</v>
      </c>
      <c r="I27" s="19" t="s">
        <v>1343</v>
      </c>
    </row>
    <row r="28">
      <c r="A28" s="1" t="s">
        <v>86</v>
      </c>
      <c r="B28" s="1">
        <v>5.0</v>
      </c>
      <c r="C28" s="1">
        <v>5.0</v>
      </c>
      <c r="D28" s="1" t="s">
        <v>61</v>
      </c>
      <c r="E28" s="1" t="s">
        <v>431</v>
      </c>
      <c r="F28" s="1" t="s">
        <v>432</v>
      </c>
      <c r="G28" s="17" t="s">
        <v>433</v>
      </c>
      <c r="H28" s="17" t="s">
        <v>384</v>
      </c>
      <c r="I28" s="19" t="s">
        <v>1344</v>
      </c>
    </row>
    <row r="29">
      <c r="A29" s="1" t="s">
        <v>86</v>
      </c>
      <c r="B29" s="1">
        <v>5.0</v>
      </c>
      <c r="C29" s="1">
        <v>6.0</v>
      </c>
      <c r="D29" s="1" t="s">
        <v>61</v>
      </c>
      <c r="E29" s="1" t="s">
        <v>434</v>
      </c>
      <c r="F29" s="1" t="s">
        <v>435</v>
      </c>
      <c r="G29" s="17" t="s">
        <v>436</v>
      </c>
      <c r="H29" s="17" t="s">
        <v>387</v>
      </c>
      <c r="I29" s="19" t="s">
        <v>1345</v>
      </c>
    </row>
    <row r="30">
      <c r="A30" s="1" t="s">
        <v>86</v>
      </c>
      <c r="B30" s="1">
        <v>10.0</v>
      </c>
      <c r="C30" s="1">
        <v>0.0</v>
      </c>
      <c r="D30" s="1" t="s">
        <v>61</v>
      </c>
      <c r="E30" s="1" t="s">
        <v>437</v>
      </c>
      <c r="F30" s="1" t="s">
        <v>438</v>
      </c>
      <c r="G30" s="17" t="s">
        <v>439</v>
      </c>
      <c r="H30" s="17" t="s">
        <v>369</v>
      </c>
      <c r="I30" s="19" t="s">
        <v>1346</v>
      </c>
    </row>
    <row r="31">
      <c r="A31" s="1" t="s">
        <v>86</v>
      </c>
      <c r="B31" s="1">
        <v>10.0</v>
      </c>
      <c r="C31" s="1">
        <v>1.0</v>
      </c>
      <c r="D31" s="1" t="s">
        <v>61</v>
      </c>
      <c r="E31" s="1" t="s">
        <v>440</v>
      </c>
      <c r="F31" s="1" t="s">
        <v>441</v>
      </c>
      <c r="G31" s="17" t="s">
        <v>442</v>
      </c>
      <c r="H31" s="17" t="s">
        <v>372</v>
      </c>
      <c r="I31" s="19" t="s">
        <v>1347</v>
      </c>
    </row>
    <row r="32">
      <c r="A32" s="1" t="s">
        <v>86</v>
      </c>
      <c r="B32" s="1">
        <v>10.0</v>
      </c>
      <c r="C32" s="1">
        <v>2.0</v>
      </c>
      <c r="D32" s="1" t="s">
        <v>61</v>
      </c>
      <c r="E32" s="1" t="s">
        <v>443</v>
      </c>
      <c r="F32" s="1" t="s">
        <v>444</v>
      </c>
      <c r="G32" s="17" t="s">
        <v>445</v>
      </c>
      <c r="H32" s="17" t="s">
        <v>375</v>
      </c>
      <c r="I32" s="19" t="s">
        <v>1348</v>
      </c>
    </row>
    <row r="33">
      <c r="A33" s="1" t="s">
        <v>86</v>
      </c>
      <c r="B33" s="1">
        <v>10.0</v>
      </c>
      <c r="C33" s="1">
        <v>3.0</v>
      </c>
      <c r="D33" s="1" t="s">
        <v>61</v>
      </c>
      <c r="E33" s="1" t="s">
        <v>446</v>
      </c>
      <c r="F33" s="1" t="s">
        <v>447</v>
      </c>
      <c r="G33" s="17" t="s">
        <v>448</v>
      </c>
      <c r="H33" s="17" t="s">
        <v>378</v>
      </c>
      <c r="I33" s="19" t="s">
        <v>1349</v>
      </c>
    </row>
    <row r="34">
      <c r="A34" s="1" t="s">
        <v>86</v>
      </c>
      <c r="B34" s="1">
        <v>10.0</v>
      </c>
      <c r="C34" s="1">
        <v>4.0</v>
      </c>
      <c r="D34" s="1" t="s">
        <v>61</v>
      </c>
      <c r="E34" s="1" t="s">
        <v>449</v>
      </c>
      <c r="F34" s="1" t="s">
        <v>450</v>
      </c>
      <c r="G34" s="17" t="s">
        <v>451</v>
      </c>
      <c r="H34" s="17" t="s">
        <v>381</v>
      </c>
      <c r="I34" s="19" t="s">
        <v>1350</v>
      </c>
    </row>
    <row r="35">
      <c r="A35" s="1" t="s">
        <v>86</v>
      </c>
      <c r="B35" s="1">
        <v>10.0</v>
      </c>
      <c r="C35" s="1">
        <v>5.0</v>
      </c>
      <c r="D35" s="1" t="s">
        <v>61</v>
      </c>
      <c r="E35" s="1" t="s">
        <v>452</v>
      </c>
      <c r="F35" s="1" t="s">
        <v>453</v>
      </c>
      <c r="G35" s="17" t="s">
        <v>454</v>
      </c>
      <c r="H35" s="17" t="s">
        <v>384</v>
      </c>
      <c r="I35" s="19" t="s">
        <v>1351</v>
      </c>
    </row>
    <row r="36">
      <c r="A36" s="1" t="s">
        <v>86</v>
      </c>
      <c r="B36" s="1">
        <v>10.0</v>
      </c>
      <c r="C36" s="1">
        <v>6.0</v>
      </c>
      <c r="D36" s="1" t="s">
        <v>61</v>
      </c>
      <c r="E36" s="1" t="s">
        <v>455</v>
      </c>
      <c r="F36" s="1" t="s">
        <v>456</v>
      </c>
      <c r="G36" s="17" t="s">
        <v>457</v>
      </c>
      <c r="H36" s="17" t="s">
        <v>387</v>
      </c>
      <c r="I36" s="19" t="s">
        <v>1352</v>
      </c>
    </row>
    <row r="37">
      <c r="A37" s="1" t="s">
        <v>86</v>
      </c>
      <c r="B37" s="1">
        <v>20.0</v>
      </c>
      <c r="C37" s="1">
        <v>0.0</v>
      </c>
      <c r="D37" s="1" t="s">
        <v>61</v>
      </c>
      <c r="E37" s="1" t="s">
        <v>458</v>
      </c>
      <c r="F37" s="1" t="s">
        <v>459</v>
      </c>
      <c r="G37" s="17" t="s">
        <v>460</v>
      </c>
      <c r="H37" s="17" t="s">
        <v>369</v>
      </c>
      <c r="I37" s="19" t="s">
        <v>1353</v>
      </c>
    </row>
    <row r="38">
      <c r="A38" s="1" t="s">
        <v>86</v>
      </c>
      <c r="B38" s="1">
        <v>20.0</v>
      </c>
      <c r="C38" s="1">
        <v>1.0</v>
      </c>
      <c r="D38" s="1" t="s">
        <v>61</v>
      </c>
      <c r="E38" s="1" t="s">
        <v>461</v>
      </c>
      <c r="F38" s="1" t="s">
        <v>462</v>
      </c>
      <c r="G38" s="17" t="s">
        <v>463</v>
      </c>
      <c r="H38" s="17" t="s">
        <v>372</v>
      </c>
      <c r="I38" s="19" t="s">
        <v>1354</v>
      </c>
    </row>
    <row r="39">
      <c r="A39" s="1" t="s">
        <v>86</v>
      </c>
      <c r="B39" s="1">
        <v>20.0</v>
      </c>
      <c r="C39" s="1">
        <v>2.0</v>
      </c>
      <c r="D39" s="1" t="s">
        <v>61</v>
      </c>
      <c r="E39" s="1" t="s">
        <v>464</v>
      </c>
      <c r="F39" s="1" t="s">
        <v>465</v>
      </c>
      <c r="G39" s="17" t="s">
        <v>466</v>
      </c>
      <c r="H39" s="17" t="s">
        <v>375</v>
      </c>
      <c r="I39" s="19" t="s">
        <v>1355</v>
      </c>
    </row>
    <row r="40">
      <c r="A40" s="1" t="s">
        <v>86</v>
      </c>
      <c r="B40" s="1">
        <v>20.0</v>
      </c>
      <c r="C40" s="1">
        <v>3.0</v>
      </c>
      <c r="D40" s="1" t="s">
        <v>61</v>
      </c>
      <c r="E40" s="1" t="s">
        <v>467</v>
      </c>
      <c r="F40" s="1" t="s">
        <v>468</v>
      </c>
      <c r="G40" s="17" t="s">
        <v>469</v>
      </c>
      <c r="H40" s="17" t="s">
        <v>378</v>
      </c>
      <c r="I40" s="19" t="s">
        <v>1356</v>
      </c>
    </row>
    <row r="41">
      <c r="A41" s="1" t="s">
        <v>86</v>
      </c>
      <c r="B41" s="1">
        <v>20.0</v>
      </c>
      <c r="C41" s="1">
        <v>4.0</v>
      </c>
      <c r="D41" s="1" t="s">
        <v>61</v>
      </c>
      <c r="E41" s="1" t="s">
        <v>470</v>
      </c>
      <c r="F41" s="1" t="s">
        <v>471</v>
      </c>
      <c r="G41" s="17" t="s">
        <v>472</v>
      </c>
      <c r="H41" s="17" t="s">
        <v>381</v>
      </c>
      <c r="I41" s="19" t="s">
        <v>1357</v>
      </c>
    </row>
    <row r="42">
      <c r="A42" s="1" t="s">
        <v>86</v>
      </c>
      <c r="B42" s="1">
        <v>20.0</v>
      </c>
      <c r="C42" s="1">
        <v>5.0</v>
      </c>
      <c r="D42" s="1" t="s">
        <v>61</v>
      </c>
      <c r="E42" s="1" t="s">
        <v>473</v>
      </c>
      <c r="F42" s="1" t="s">
        <v>474</v>
      </c>
      <c r="G42" s="17" t="s">
        <v>475</v>
      </c>
      <c r="H42" s="17" t="s">
        <v>384</v>
      </c>
      <c r="I42" s="19" t="s">
        <v>1358</v>
      </c>
    </row>
    <row r="43">
      <c r="A43" s="1" t="s">
        <v>86</v>
      </c>
      <c r="B43" s="1">
        <v>20.0</v>
      </c>
      <c r="C43" s="1">
        <v>6.0</v>
      </c>
      <c r="D43" s="1" t="s">
        <v>61</v>
      </c>
      <c r="E43" s="1" t="s">
        <v>476</v>
      </c>
      <c r="F43" s="1" t="s">
        <v>477</v>
      </c>
      <c r="G43" s="17" t="s">
        <v>478</v>
      </c>
      <c r="H43" s="17" t="s">
        <v>387</v>
      </c>
      <c r="I43" s="19" t="s">
        <v>1359</v>
      </c>
    </row>
    <row r="44">
      <c r="A44" s="1" t="s">
        <v>86</v>
      </c>
      <c r="B44" s="1">
        <v>0.2</v>
      </c>
      <c r="C44" s="1">
        <v>0.0</v>
      </c>
      <c r="D44" s="1" t="s">
        <v>63</v>
      </c>
      <c r="F44" s="1" t="s">
        <v>479</v>
      </c>
      <c r="G44" s="17" t="s">
        <v>480</v>
      </c>
      <c r="H44" s="17" t="s">
        <v>481</v>
      </c>
      <c r="I44" s="18" t="s">
        <v>1338</v>
      </c>
    </row>
    <row r="45">
      <c r="A45" s="1" t="s">
        <v>86</v>
      </c>
      <c r="B45" s="1">
        <v>0.2</v>
      </c>
      <c r="C45" s="1">
        <v>1.0</v>
      </c>
      <c r="D45" s="1" t="s">
        <v>63</v>
      </c>
      <c r="F45" s="1" t="s">
        <v>482</v>
      </c>
      <c r="G45" s="17" t="s">
        <v>483</v>
      </c>
      <c r="H45" s="17" t="s">
        <v>372</v>
      </c>
      <c r="I45" s="18" t="s">
        <v>1338</v>
      </c>
    </row>
    <row r="46">
      <c r="A46" s="1" t="s">
        <v>86</v>
      </c>
      <c r="B46" s="1">
        <v>0.2</v>
      </c>
      <c r="C46" s="1">
        <v>2.0</v>
      </c>
      <c r="D46" s="1" t="s">
        <v>63</v>
      </c>
      <c r="F46" s="1" t="s">
        <v>484</v>
      </c>
      <c r="G46" s="17" t="s">
        <v>485</v>
      </c>
      <c r="H46" s="17" t="s">
        <v>375</v>
      </c>
      <c r="I46" s="18" t="s">
        <v>1338</v>
      </c>
    </row>
    <row r="47">
      <c r="A47" s="1" t="s">
        <v>86</v>
      </c>
      <c r="B47" s="1">
        <v>0.2</v>
      </c>
      <c r="C47" s="1">
        <v>3.0</v>
      </c>
      <c r="D47" s="1" t="s">
        <v>63</v>
      </c>
      <c r="F47" s="1" t="s">
        <v>486</v>
      </c>
      <c r="G47" s="17" t="s">
        <v>487</v>
      </c>
      <c r="H47" s="17" t="s">
        <v>378</v>
      </c>
      <c r="I47" s="18" t="s">
        <v>1338</v>
      </c>
    </row>
    <row r="48">
      <c r="A48" s="1" t="s">
        <v>86</v>
      </c>
      <c r="B48" s="1">
        <v>0.2</v>
      </c>
      <c r="C48" s="1">
        <v>4.0</v>
      </c>
      <c r="D48" s="1" t="s">
        <v>63</v>
      </c>
      <c r="F48" s="1" t="s">
        <v>488</v>
      </c>
      <c r="G48" s="17" t="s">
        <v>489</v>
      </c>
      <c r="H48" s="17" t="s">
        <v>381</v>
      </c>
      <c r="I48" s="18" t="s">
        <v>1338</v>
      </c>
    </row>
    <row r="49">
      <c r="A49" s="1" t="s">
        <v>86</v>
      </c>
      <c r="B49" s="1">
        <v>0.2</v>
      </c>
      <c r="C49" s="1">
        <v>5.0</v>
      </c>
      <c r="D49" s="1" t="s">
        <v>63</v>
      </c>
      <c r="F49" s="1" t="s">
        <v>490</v>
      </c>
      <c r="G49" s="17" t="s">
        <v>491</v>
      </c>
      <c r="H49" s="17" t="s">
        <v>384</v>
      </c>
      <c r="I49" s="18" t="s">
        <v>1338</v>
      </c>
    </row>
    <row r="50">
      <c r="A50" s="1" t="s">
        <v>86</v>
      </c>
      <c r="B50" s="1">
        <v>0.2</v>
      </c>
      <c r="C50" s="1">
        <v>6.0</v>
      </c>
      <c r="D50" s="1" t="s">
        <v>63</v>
      </c>
      <c r="F50" s="1" t="s">
        <v>492</v>
      </c>
      <c r="G50" s="17" t="s">
        <v>493</v>
      </c>
      <c r="H50" s="17" t="s">
        <v>494</v>
      </c>
      <c r="I50" s="18" t="s">
        <v>1338</v>
      </c>
    </row>
    <row r="51">
      <c r="A51" s="1" t="s">
        <v>86</v>
      </c>
      <c r="B51" s="1">
        <v>0.5</v>
      </c>
      <c r="C51" s="1">
        <v>0.0</v>
      </c>
      <c r="D51" s="1" t="s">
        <v>63</v>
      </c>
      <c r="F51" s="1" t="s">
        <v>495</v>
      </c>
      <c r="G51" s="17" t="s">
        <v>496</v>
      </c>
      <c r="H51" s="17" t="s">
        <v>369</v>
      </c>
      <c r="I51" s="18" t="s">
        <v>1338</v>
      </c>
    </row>
    <row r="52">
      <c r="A52" s="1" t="s">
        <v>86</v>
      </c>
      <c r="B52" s="1">
        <v>0.5</v>
      </c>
      <c r="C52" s="1">
        <v>1.0</v>
      </c>
      <c r="D52" s="1" t="s">
        <v>63</v>
      </c>
      <c r="F52" s="1" t="s">
        <v>497</v>
      </c>
      <c r="G52" s="17" t="s">
        <v>498</v>
      </c>
      <c r="H52" s="17" t="s">
        <v>372</v>
      </c>
      <c r="I52" s="18" t="s">
        <v>1338</v>
      </c>
    </row>
    <row r="53">
      <c r="A53" s="1" t="s">
        <v>86</v>
      </c>
      <c r="B53" s="1">
        <v>0.5</v>
      </c>
      <c r="C53" s="1">
        <v>2.0</v>
      </c>
      <c r="D53" s="1" t="s">
        <v>63</v>
      </c>
      <c r="F53" s="1" t="s">
        <v>499</v>
      </c>
      <c r="G53" s="17" t="s">
        <v>500</v>
      </c>
      <c r="H53" s="17" t="s">
        <v>375</v>
      </c>
      <c r="I53" s="18" t="s">
        <v>1338</v>
      </c>
    </row>
    <row r="54">
      <c r="A54" s="1" t="s">
        <v>86</v>
      </c>
      <c r="B54" s="1">
        <v>0.5</v>
      </c>
      <c r="C54" s="1">
        <v>3.0</v>
      </c>
      <c r="D54" s="1" t="s">
        <v>63</v>
      </c>
      <c r="F54" s="1" t="s">
        <v>501</v>
      </c>
      <c r="G54" s="17" t="s">
        <v>502</v>
      </c>
      <c r="H54" s="17" t="s">
        <v>378</v>
      </c>
      <c r="I54" s="18" t="s">
        <v>1338</v>
      </c>
    </row>
    <row r="55">
      <c r="A55" s="1" t="s">
        <v>86</v>
      </c>
      <c r="B55" s="1">
        <v>0.5</v>
      </c>
      <c r="C55" s="1">
        <v>4.0</v>
      </c>
      <c r="D55" s="1" t="s">
        <v>63</v>
      </c>
      <c r="F55" s="1" t="s">
        <v>503</v>
      </c>
      <c r="G55" s="17" t="s">
        <v>504</v>
      </c>
      <c r="H55" s="17" t="s">
        <v>381</v>
      </c>
      <c r="I55" s="18" t="s">
        <v>1338</v>
      </c>
    </row>
    <row r="56">
      <c r="A56" s="1" t="s">
        <v>86</v>
      </c>
      <c r="B56" s="1">
        <v>0.5</v>
      </c>
      <c r="C56" s="1">
        <v>5.0</v>
      </c>
      <c r="D56" s="1" t="s">
        <v>63</v>
      </c>
      <c r="F56" s="1" t="s">
        <v>505</v>
      </c>
      <c r="G56" s="17" t="s">
        <v>506</v>
      </c>
      <c r="H56" s="17" t="s">
        <v>384</v>
      </c>
      <c r="I56" s="18" t="s">
        <v>1338</v>
      </c>
    </row>
    <row r="57">
      <c r="A57" s="1" t="s">
        <v>86</v>
      </c>
      <c r="B57" s="1">
        <v>0.5</v>
      </c>
      <c r="C57" s="1">
        <v>6.0</v>
      </c>
      <c r="D57" s="1" t="s">
        <v>63</v>
      </c>
      <c r="F57" s="1" t="s">
        <v>507</v>
      </c>
      <c r="G57" s="17" t="s">
        <v>508</v>
      </c>
      <c r="H57" s="17" t="s">
        <v>387</v>
      </c>
      <c r="I57" s="18" t="s">
        <v>1338</v>
      </c>
    </row>
    <row r="58">
      <c r="A58" s="1" t="s">
        <v>86</v>
      </c>
      <c r="B58" s="1">
        <v>1.0</v>
      </c>
      <c r="C58" s="1">
        <v>0.0</v>
      </c>
      <c r="D58" s="1" t="s">
        <v>63</v>
      </c>
      <c r="F58" s="1" t="s">
        <v>509</v>
      </c>
      <c r="G58" s="17" t="s">
        <v>510</v>
      </c>
      <c r="H58" s="17" t="s">
        <v>369</v>
      </c>
      <c r="I58" s="18" t="s">
        <v>1338</v>
      </c>
    </row>
    <row r="59">
      <c r="A59" s="1" t="s">
        <v>86</v>
      </c>
      <c r="B59" s="1">
        <v>1.0</v>
      </c>
      <c r="C59" s="1">
        <v>1.0</v>
      </c>
      <c r="D59" s="1" t="s">
        <v>63</v>
      </c>
      <c r="F59" s="1" t="s">
        <v>511</v>
      </c>
      <c r="G59" s="17" t="s">
        <v>512</v>
      </c>
      <c r="H59" s="17" t="s">
        <v>372</v>
      </c>
      <c r="I59" s="18" t="s">
        <v>1338</v>
      </c>
    </row>
    <row r="60">
      <c r="A60" s="1" t="s">
        <v>86</v>
      </c>
      <c r="B60" s="1">
        <v>1.0</v>
      </c>
      <c r="C60" s="1">
        <v>2.0</v>
      </c>
      <c r="D60" s="1" t="s">
        <v>63</v>
      </c>
      <c r="F60" s="1" t="s">
        <v>513</v>
      </c>
      <c r="G60" s="17" t="s">
        <v>514</v>
      </c>
      <c r="H60" s="17" t="s">
        <v>375</v>
      </c>
      <c r="I60" s="18" t="s">
        <v>1338</v>
      </c>
    </row>
    <row r="61">
      <c r="A61" s="1" t="s">
        <v>86</v>
      </c>
      <c r="B61" s="1">
        <v>1.0</v>
      </c>
      <c r="C61" s="1">
        <v>3.0</v>
      </c>
      <c r="D61" s="1" t="s">
        <v>63</v>
      </c>
      <c r="F61" s="1" t="s">
        <v>515</v>
      </c>
      <c r="G61" s="17" t="s">
        <v>516</v>
      </c>
      <c r="H61" s="17" t="s">
        <v>378</v>
      </c>
      <c r="I61" s="18" t="s">
        <v>1338</v>
      </c>
    </row>
    <row r="62">
      <c r="A62" s="1" t="s">
        <v>86</v>
      </c>
      <c r="B62" s="1">
        <v>1.0</v>
      </c>
      <c r="C62" s="1">
        <v>4.0</v>
      </c>
      <c r="D62" s="1" t="s">
        <v>63</v>
      </c>
      <c r="F62" s="1" t="s">
        <v>517</v>
      </c>
      <c r="G62" s="17" t="s">
        <v>518</v>
      </c>
      <c r="H62" s="17" t="s">
        <v>381</v>
      </c>
      <c r="I62" s="18" t="s">
        <v>1338</v>
      </c>
    </row>
    <row r="63">
      <c r="A63" s="1" t="s">
        <v>86</v>
      </c>
      <c r="B63" s="1">
        <v>1.0</v>
      </c>
      <c r="C63" s="1">
        <v>5.0</v>
      </c>
      <c r="D63" s="1" t="s">
        <v>63</v>
      </c>
      <c r="F63" s="1" t="s">
        <v>519</v>
      </c>
      <c r="G63" s="17" t="s">
        <v>520</v>
      </c>
      <c r="H63" s="17" t="s">
        <v>384</v>
      </c>
      <c r="I63" s="18" t="s">
        <v>1338</v>
      </c>
    </row>
    <row r="64">
      <c r="A64" s="1" t="s">
        <v>86</v>
      </c>
      <c r="B64" s="1">
        <v>1.0</v>
      </c>
      <c r="C64" s="1">
        <v>6.0</v>
      </c>
      <c r="D64" s="1" t="s">
        <v>63</v>
      </c>
      <c r="F64" s="1" t="s">
        <v>521</v>
      </c>
      <c r="G64" s="17" t="s">
        <v>522</v>
      </c>
      <c r="H64" s="17" t="s">
        <v>387</v>
      </c>
      <c r="I64" s="18" t="s">
        <v>1338</v>
      </c>
    </row>
    <row r="65">
      <c r="A65" s="1" t="s">
        <v>86</v>
      </c>
      <c r="B65" s="1">
        <v>5.0</v>
      </c>
      <c r="C65" s="1">
        <v>0.0</v>
      </c>
      <c r="D65" s="1" t="s">
        <v>63</v>
      </c>
      <c r="E65" s="1" t="s">
        <v>523</v>
      </c>
      <c r="F65" s="1" t="s">
        <v>524</v>
      </c>
      <c r="G65" s="17" t="s">
        <v>525</v>
      </c>
      <c r="H65" s="17" t="s">
        <v>369</v>
      </c>
      <c r="I65" s="19" t="s">
        <v>1360</v>
      </c>
    </row>
    <row r="66">
      <c r="A66" s="1" t="s">
        <v>86</v>
      </c>
      <c r="B66" s="1">
        <v>5.0</v>
      </c>
      <c r="C66" s="1">
        <v>1.0</v>
      </c>
      <c r="D66" s="1" t="s">
        <v>63</v>
      </c>
      <c r="E66" s="1" t="s">
        <v>526</v>
      </c>
      <c r="F66" s="1" t="s">
        <v>527</v>
      </c>
      <c r="G66" s="17" t="s">
        <v>528</v>
      </c>
      <c r="H66" s="17" t="s">
        <v>372</v>
      </c>
      <c r="I66" s="19" t="s">
        <v>1361</v>
      </c>
    </row>
    <row r="67">
      <c r="A67" s="1" t="s">
        <v>86</v>
      </c>
      <c r="B67" s="1">
        <v>5.0</v>
      </c>
      <c r="C67" s="1">
        <v>2.0</v>
      </c>
      <c r="D67" s="1" t="s">
        <v>63</v>
      </c>
      <c r="E67" s="1" t="s">
        <v>529</v>
      </c>
      <c r="F67" s="1" t="s">
        <v>530</v>
      </c>
      <c r="G67" s="17" t="s">
        <v>531</v>
      </c>
      <c r="H67" s="17" t="s">
        <v>532</v>
      </c>
      <c r="I67" s="19" t="s">
        <v>1362</v>
      </c>
    </row>
    <row r="68">
      <c r="A68" s="1" t="s">
        <v>86</v>
      </c>
      <c r="B68" s="1">
        <v>5.0</v>
      </c>
      <c r="C68" s="1">
        <v>3.0</v>
      </c>
      <c r="D68" s="1" t="s">
        <v>63</v>
      </c>
      <c r="E68" s="1" t="s">
        <v>533</v>
      </c>
      <c r="F68" s="1" t="s">
        <v>534</v>
      </c>
      <c r="G68" s="17" t="s">
        <v>535</v>
      </c>
      <c r="H68" s="17" t="s">
        <v>378</v>
      </c>
      <c r="I68" s="19" t="s">
        <v>1363</v>
      </c>
    </row>
    <row r="69">
      <c r="A69" s="1" t="s">
        <v>86</v>
      </c>
      <c r="B69" s="1">
        <v>5.0</v>
      </c>
      <c r="C69" s="1">
        <v>4.0</v>
      </c>
      <c r="D69" s="1" t="s">
        <v>63</v>
      </c>
      <c r="E69" s="1" t="s">
        <v>536</v>
      </c>
      <c r="F69" s="1" t="s">
        <v>537</v>
      </c>
      <c r="G69" s="17" t="s">
        <v>538</v>
      </c>
      <c r="H69" s="17" t="s">
        <v>381</v>
      </c>
      <c r="I69" s="19" t="s">
        <v>1364</v>
      </c>
    </row>
    <row r="70">
      <c r="A70" s="1" t="s">
        <v>86</v>
      </c>
      <c r="B70" s="1">
        <v>5.0</v>
      </c>
      <c r="C70" s="1">
        <v>5.0</v>
      </c>
      <c r="D70" s="1" t="s">
        <v>63</v>
      </c>
      <c r="E70" s="1" t="s">
        <v>539</v>
      </c>
      <c r="F70" s="1" t="s">
        <v>540</v>
      </c>
      <c r="G70" s="17" t="s">
        <v>541</v>
      </c>
      <c r="H70" s="17" t="s">
        <v>384</v>
      </c>
      <c r="I70" s="19" t="s">
        <v>1365</v>
      </c>
    </row>
    <row r="71">
      <c r="A71" s="1" t="s">
        <v>86</v>
      </c>
      <c r="B71" s="1">
        <v>5.0</v>
      </c>
      <c r="C71" s="1">
        <v>6.0</v>
      </c>
      <c r="D71" s="1" t="s">
        <v>63</v>
      </c>
      <c r="E71" s="1" t="s">
        <v>542</v>
      </c>
      <c r="F71" s="1" t="s">
        <v>543</v>
      </c>
      <c r="G71" s="17" t="s">
        <v>544</v>
      </c>
      <c r="H71" s="17" t="s">
        <v>387</v>
      </c>
      <c r="I71" s="19" t="s">
        <v>1366</v>
      </c>
    </row>
    <row r="72">
      <c r="A72" s="1" t="s">
        <v>86</v>
      </c>
      <c r="B72" s="1">
        <v>10.0</v>
      </c>
      <c r="C72" s="1">
        <v>0.0</v>
      </c>
      <c r="D72" s="1" t="s">
        <v>63</v>
      </c>
      <c r="E72" s="1" t="s">
        <v>545</v>
      </c>
      <c r="F72" s="1" t="s">
        <v>546</v>
      </c>
      <c r="G72" s="17" t="s">
        <v>547</v>
      </c>
      <c r="H72" s="17" t="s">
        <v>369</v>
      </c>
      <c r="I72" s="19" t="s">
        <v>1367</v>
      </c>
    </row>
    <row r="73">
      <c r="A73" s="1" t="s">
        <v>86</v>
      </c>
      <c r="B73" s="1">
        <v>10.0</v>
      </c>
      <c r="C73" s="1">
        <v>1.0</v>
      </c>
      <c r="D73" s="1" t="s">
        <v>63</v>
      </c>
      <c r="E73" s="1" t="s">
        <v>548</v>
      </c>
      <c r="F73" s="1" t="s">
        <v>549</v>
      </c>
      <c r="G73" s="17" t="s">
        <v>550</v>
      </c>
      <c r="H73" s="17" t="s">
        <v>372</v>
      </c>
      <c r="I73" s="19" t="s">
        <v>1368</v>
      </c>
    </row>
    <row r="74">
      <c r="A74" s="1" t="s">
        <v>86</v>
      </c>
      <c r="B74" s="1">
        <v>10.0</v>
      </c>
      <c r="C74" s="1">
        <v>2.0</v>
      </c>
      <c r="D74" s="1" t="s">
        <v>63</v>
      </c>
      <c r="E74" s="1" t="s">
        <v>551</v>
      </c>
      <c r="F74" s="1" t="s">
        <v>552</v>
      </c>
      <c r="G74" s="17" t="s">
        <v>553</v>
      </c>
      <c r="H74" s="17" t="s">
        <v>375</v>
      </c>
      <c r="I74" s="19" t="s">
        <v>1369</v>
      </c>
    </row>
    <row r="75">
      <c r="A75" s="1" t="s">
        <v>86</v>
      </c>
      <c r="B75" s="1">
        <v>10.0</v>
      </c>
      <c r="C75" s="1">
        <v>3.0</v>
      </c>
      <c r="D75" s="1" t="s">
        <v>63</v>
      </c>
      <c r="E75" s="1" t="s">
        <v>554</v>
      </c>
      <c r="F75" s="1" t="s">
        <v>555</v>
      </c>
      <c r="G75" s="17" t="s">
        <v>556</v>
      </c>
      <c r="H75" s="17" t="s">
        <v>557</v>
      </c>
      <c r="I75" s="19" t="s">
        <v>1370</v>
      </c>
    </row>
    <row r="76">
      <c r="A76" s="1" t="s">
        <v>86</v>
      </c>
      <c r="B76" s="1">
        <v>10.0</v>
      </c>
      <c r="C76" s="1">
        <v>4.0</v>
      </c>
      <c r="D76" s="1" t="s">
        <v>63</v>
      </c>
      <c r="E76" s="1" t="s">
        <v>558</v>
      </c>
      <c r="F76" s="1" t="s">
        <v>559</v>
      </c>
      <c r="G76" s="17" t="s">
        <v>560</v>
      </c>
      <c r="H76" s="17" t="s">
        <v>381</v>
      </c>
      <c r="I76" s="19" t="s">
        <v>1371</v>
      </c>
    </row>
    <row r="77">
      <c r="A77" s="1" t="s">
        <v>86</v>
      </c>
      <c r="B77" s="1">
        <v>10.0</v>
      </c>
      <c r="C77" s="1">
        <v>5.0</v>
      </c>
      <c r="D77" s="1" t="s">
        <v>63</v>
      </c>
      <c r="E77" s="1" t="s">
        <v>561</v>
      </c>
      <c r="F77" s="1" t="s">
        <v>562</v>
      </c>
      <c r="G77" s="17" t="s">
        <v>563</v>
      </c>
      <c r="H77" s="17" t="s">
        <v>384</v>
      </c>
      <c r="I77" s="19" t="s">
        <v>1372</v>
      </c>
    </row>
    <row r="78">
      <c r="A78" s="1" t="s">
        <v>86</v>
      </c>
      <c r="B78" s="1">
        <v>10.0</v>
      </c>
      <c r="C78" s="1">
        <v>6.0</v>
      </c>
      <c r="D78" s="1" t="s">
        <v>63</v>
      </c>
      <c r="E78" s="1" t="s">
        <v>564</v>
      </c>
      <c r="F78" s="1" t="s">
        <v>565</v>
      </c>
      <c r="G78" s="17" t="s">
        <v>566</v>
      </c>
      <c r="H78" s="17" t="s">
        <v>387</v>
      </c>
      <c r="I78" s="19" t="s">
        <v>1373</v>
      </c>
    </row>
    <row r="79">
      <c r="A79" s="1" t="s">
        <v>86</v>
      </c>
      <c r="B79" s="1">
        <v>20.0</v>
      </c>
      <c r="C79" s="1">
        <v>0.0</v>
      </c>
      <c r="D79" s="1" t="s">
        <v>63</v>
      </c>
      <c r="E79" s="1" t="s">
        <v>567</v>
      </c>
      <c r="F79" s="1" t="s">
        <v>568</v>
      </c>
      <c r="G79" s="17" t="s">
        <v>569</v>
      </c>
      <c r="H79" s="17" t="s">
        <v>369</v>
      </c>
      <c r="I79" s="19" t="s">
        <v>1374</v>
      </c>
    </row>
    <row r="80">
      <c r="A80" s="1" t="s">
        <v>86</v>
      </c>
      <c r="B80" s="1">
        <v>20.0</v>
      </c>
      <c r="C80" s="1">
        <v>1.0</v>
      </c>
      <c r="D80" s="1" t="s">
        <v>63</v>
      </c>
      <c r="E80" s="1" t="s">
        <v>570</v>
      </c>
      <c r="F80" s="1" t="s">
        <v>571</v>
      </c>
      <c r="G80" s="17" t="s">
        <v>572</v>
      </c>
      <c r="H80" s="17" t="s">
        <v>372</v>
      </c>
      <c r="I80" s="19" t="s">
        <v>1375</v>
      </c>
    </row>
    <row r="81">
      <c r="A81" s="1" t="s">
        <v>86</v>
      </c>
      <c r="B81" s="1">
        <v>20.0</v>
      </c>
      <c r="C81" s="1">
        <v>2.0</v>
      </c>
      <c r="D81" s="1" t="s">
        <v>63</v>
      </c>
      <c r="E81" s="1" t="s">
        <v>573</v>
      </c>
      <c r="F81" s="1" t="s">
        <v>574</v>
      </c>
      <c r="G81" s="17" t="s">
        <v>575</v>
      </c>
      <c r="H81" s="17" t="s">
        <v>375</v>
      </c>
      <c r="I81" s="19" t="s">
        <v>1376</v>
      </c>
    </row>
    <row r="82">
      <c r="A82" s="1" t="s">
        <v>86</v>
      </c>
      <c r="B82" s="1">
        <v>20.0</v>
      </c>
      <c r="C82" s="1">
        <v>3.0</v>
      </c>
      <c r="D82" s="1" t="s">
        <v>63</v>
      </c>
      <c r="E82" s="1" t="s">
        <v>576</v>
      </c>
      <c r="F82" s="1" t="s">
        <v>577</v>
      </c>
      <c r="G82" s="17" t="s">
        <v>578</v>
      </c>
      <c r="H82" s="17" t="s">
        <v>378</v>
      </c>
      <c r="I82" s="19" t="s">
        <v>1377</v>
      </c>
    </row>
    <row r="83">
      <c r="A83" s="1" t="s">
        <v>86</v>
      </c>
      <c r="B83" s="1">
        <v>20.0</v>
      </c>
      <c r="C83" s="1">
        <v>4.0</v>
      </c>
      <c r="D83" s="1" t="s">
        <v>63</v>
      </c>
      <c r="E83" s="1" t="s">
        <v>579</v>
      </c>
      <c r="F83" s="1" t="s">
        <v>580</v>
      </c>
      <c r="G83" s="17" t="s">
        <v>581</v>
      </c>
      <c r="H83" s="17" t="s">
        <v>582</v>
      </c>
      <c r="I83" s="19" t="s">
        <v>1378</v>
      </c>
    </row>
    <row r="84">
      <c r="A84" s="1" t="s">
        <v>86</v>
      </c>
      <c r="B84" s="1">
        <v>20.0</v>
      </c>
      <c r="C84" s="1">
        <v>5.0</v>
      </c>
      <c r="D84" s="1" t="s">
        <v>63</v>
      </c>
      <c r="E84" s="1" t="s">
        <v>583</v>
      </c>
      <c r="F84" s="1" t="s">
        <v>584</v>
      </c>
      <c r="G84" s="17" t="s">
        <v>585</v>
      </c>
      <c r="H84" s="17" t="s">
        <v>384</v>
      </c>
      <c r="I84" s="19" t="s">
        <v>1379</v>
      </c>
    </row>
    <row r="85">
      <c r="A85" s="1" t="s">
        <v>86</v>
      </c>
      <c r="B85" s="1">
        <v>20.0</v>
      </c>
      <c r="C85" s="1">
        <v>6.0</v>
      </c>
      <c r="D85" s="1" t="s">
        <v>63</v>
      </c>
      <c r="E85" s="1" t="s">
        <v>586</v>
      </c>
      <c r="F85" s="1" t="s">
        <v>587</v>
      </c>
      <c r="G85" s="17" t="s">
        <v>588</v>
      </c>
      <c r="H85" s="17" t="s">
        <v>387</v>
      </c>
      <c r="I85" s="19" t="s">
        <v>1380</v>
      </c>
    </row>
    <row r="86">
      <c r="A86" s="1" t="s">
        <v>86</v>
      </c>
      <c r="B86" s="1">
        <v>0.2</v>
      </c>
      <c r="C86" s="1">
        <v>0.0</v>
      </c>
      <c r="D86" s="1" t="s">
        <v>101</v>
      </c>
      <c r="F86" s="1" t="s">
        <v>589</v>
      </c>
      <c r="G86" s="17" t="s">
        <v>590</v>
      </c>
      <c r="H86" s="17" t="s">
        <v>369</v>
      </c>
      <c r="I86" s="18" t="s">
        <v>1338</v>
      </c>
    </row>
    <row r="87">
      <c r="A87" s="1" t="s">
        <v>86</v>
      </c>
      <c r="B87" s="1">
        <v>0.2</v>
      </c>
      <c r="C87" s="1">
        <v>1.0</v>
      </c>
      <c r="D87" s="1" t="s">
        <v>101</v>
      </c>
      <c r="F87" s="1" t="s">
        <v>591</v>
      </c>
      <c r="G87" s="17" t="s">
        <v>592</v>
      </c>
      <c r="H87" s="17" t="s">
        <v>372</v>
      </c>
      <c r="I87" s="18" t="s">
        <v>1338</v>
      </c>
    </row>
    <row r="88">
      <c r="A88" s="1" t="s">
        <v>86</v>
      </c>
      <c r="B88" s="1">
        <v>0.2</v>
      </c>
      <c r="C88" s="1">
        <v>2.0</v>
      </c>
      <c r="D88" s="1" t="s">
        <v>101</v>
      </c>
      <c r="F88" s="1" t="s">
        <v>593</v>
      </c>
      <c r="G88" s="17" t="s">
        <v>594</v>
      </c>
      <c r="H88" s="17" t="s">
        <v>375</v>
      </c>
      <c r="I88" s="18" t="s">
        <v>1338</v>
      </c>
    </row>
    <row r="89">
      <c r="A89" s="1" t="s">
        <v>86</v>
      </c>
      <c r="B89" s="1">
        <v>0.2</v>
      </c>
      <c r="C89" s="1">
        <v>3.0</v>
      </c>
      <c r="D89" s="1" t="s">
        <v>101</v>
      </c>
      <c r="F89" s="1" t="s">
        <v>595</v>
      </c>
      <c r="G89" s="17" t="s">
        <v>596</v>
      </c>
      <c r="H89" s="17" t="s">
        <v>378</v>
      </c>
      <c r="I89" s="18" t="s">
        <v>1338</v>
      </c>
    </row>
    <row r="90">
      <c r="A90" s="1" t="s">
        <v>86</v>
      </c>
      <c r="B90" s="1">
        <v>0.2</v>
      </c>
      <c r="C90" s="1">
        <v>4.0</v>
      </c>
      <c r="D90" s="1" t="s">
        <v>101</v>
      </c>
      <c r="F90" s="1" t="s">
        <v>597</v>
      </c>
      <c r="G90" s="17" t="s">
        <v>598</v>
      </c>
      <c r="H90" s="17" t="s">
        <v>381</v>
      </c>
      <c r="I90" s="18" t="s">
        <v>1338</v>
      </c>
    </row>
    <row r="91">
      <c r="A91" s="1" t="s">
        <v>86</v>
      </c>
      <c r="B91" s="1">
        <v>0.2</v>
      </c>
      <c r="C91" s="1">
        <v>5.0</v>
      </c>
      <c r="D91" s="1" t="s">
        <v>101</v>
      </c>
      <c r="F91" s="1" t="s">
        <v>599</v>
      </c>
      <c r="G91" s="17" t="s">
        <v>600</v>
      </c>
      <c r="H91" s="17" t="s">
        <v>384</v>
      </c>
      <c r="I91" s="18" t="s">
        <v>1338</v>
      </c>
    </row>
    <row r="92">
      <c r="A92" s="1" t="s">
        <v>86</v>
      </c>
      <c r="B92" s="1">
        <v>0.2</v>
      </c>
      <c r="C92" s="1">
        <v>6.0</v>
      </c>
      <c r="D92" s="1" t="s">
        <v>101</v>
      </c>
      <c r="F92" s="1" t="s">
        <v>601</v>
      </c>
      <c r="G92" s="17" t="s">
        <v>602</v>
      </c>
      <c r="H92" s="17" t="s">
        <v>387</v>
      </c>
      <c r="I92" s="18" t="s">
        <v>1338</v>
      </c>
    </row>
    <row r="93">
      <c r="A93" s="1" t="s">
        <v>86</v>
      </c>
      <c r="B93" s="1">
        <v>0.5</v>
      </c>
      <c r="C93" s="1">
        <v>0.0</v>
      </c>
      <c r="D93" s="1" t="s">
        <v>101</v>
      </c>
      <c r="F93" s="1" t="s">
        <v>603</v>
      </c>
      <c r="G93" s="17" t="s">
        <v>604</v>
      </c>
      <c r="H93" s="17" t="s">
        <v>369</v>
      </c>
      <c r="I93" s="18" t="s">
        <v>1338</v>
      </c>
    </row>
    <row r="94">
      <c r="A94" s="1" t="s">
        <v>86</v>
      </c>
      <c r="B94" s="1">
        <v>0.5</v>
      </c>
      <c r="C94" s="1">
        <v>1.0</v>
      </c>
      <c r="D94" s="1" t="s">
        <v>101</v>
      </c>
      <c r="F94" s="1" t="s">
        <v>605</v>
      </c>
      <c r="G94" s="17" t="s">
        <v>606</v>
      </c>
      <c r="H94" s="17" t="s">
        <v>372</v>
      </c>
      <c r="I94" s="18" t="s">
        <v>1338</v>
      </c>
    </row>
    <row r="95">
      <c r="A95" s="1" t="s">
        <v>86</v>
      </c>
      <c r="B95" s="1">
        <v>0.5</v>
      </c>
      <c r="C95" s="1">
        <v>2.0</v>
      </c>
      <c r="D95" s="1" t="s">
        <v>101</v>
      </c>
      <c r="F95" s="1" t="s">
        <v>607</v>
      </c>
      <c r="G95" s="17" t="s">
        <v>608</v>
      </c>
      <c r="H95" s="17" t="s">
        <v>375</v>
      </c>
      <c r="I95" s="18" t="s">
        <v>1338</v>
      </c>
    </row>
    <row r="96">
      <c r="A96" s="1" t="s">
        <v>86</v>
      </c>
      <c r="B96" s="1">
        <v>0.5</v>
      </c>
      <c r="C96" s="1">
        <v>3.0</v>
      </c>
      <c r="D96" s="1" t="s">
        <v>101</v>
      </c>
      <c r="F96" s="1" t="s">
        <v>609</v>
      </c>
      <c r="G96" s="17" t="s">
        <v>610</v>
      </c>
      <c r="H96" s="17" t="s">
        <v>378</v>
      </c>
      <c r="I96" s="18" t="s">
        <v>1338</v>
      </c>
    </row>
    <row r="97">
      <c r="A97" s="1" t="s">
        <v>86</v>
      </c>
      <c r="B97" s="1">
        <v>0.5</v>
      </c>
      <c r="C97" s="1">
        <v>4.0</v>
      </c>
      <c r="D97" s="1" t="s">
        <v>101</v>
      </c>
      <c r="F97" s="1" t="s">
        <v>611</v>
      </c>
      <c r="G97" s="17" t="s">
        <v>612</v>
      </c>
      <c r="H97" s="17" t="s">
        <v>381</v>
      </c>
      <c r="I97" s="18" t="s">
        <v>1338</v>
      </c>
    </row>
    <row r="98">
      <c r="A98" s="1" t="s">
        <v>86</v>
      </c>
      <c r="B98" s="1">
        <v>0.5</v>
      </c>
      <c r="C98" s="1">
        <v>5.0</v>
      </c>
      <c r="D98" s="1" t="s">
        <v>101</v>
      </c>
      <c r="F98" s="1" t="s">
        <v>613</v>
      </c>
      <c r="G98" s="17" t="s">
        <v>614</v>
      </c>
      <c r="H98" s="17" t="s">
        <v>615</v>
      </c>
      <c r="I98" s="18" t="s">
        <v>1338</v>
      </c>
    </row>
    <row r="99">
      <c r="A99" s="1" t="s">
        <v>86</v>
      </c>
      <c r="B99" s="1">
        <v>0.5</v>
      </c>
      <c r="C99" s="1">
        <v>6.0</v>
      </c>
      <c r="D99" s="1" t="s">
        <v>101</v>
      </c>
      <c r="F99" s="1" t="s">
        <v>616</v>
      </c>
      <c r="G99" s="17" t="s">
        <v>617</v>
      </c>
      <c r="H99" s="17" t="s">
        <v>387</v>
      </c>
      <c r="I99" s="18" t="s">
        <v>1338</v>
      </c>
    </row>
    <row r="100">
      <c r="A100" s="1" t="s">
        <v>86</v>
      </c>
      <c r="B100" s="1">
        <v>1.0</v>
      </c>
      <c r="C100" s="1">
        <v>0.0</v>
      </c>
      <c r="D100" s="1" t="s">
        <v>101</v>
      </c>
      <c r="F100" s="1" t="s">
        <v>618</v>
      </c>
      <c r="G100" s="17" t="s">
        <v>619</v>
      </c>
      <c r="H100" s="17" t="s">
        <v>369</v>
      </c>
      <c r="I100" s="18" t="s">
        <v>1338</v>
      </c>
    </row>
    <row r="101">
      <c r="A101" s="1" t="s">
        <v>86</v>
      </c>
      <c r="B101" s="1">
        <v>1.0</v>
      </c>
      <c r="C101" s="1">
        <v>1.0</v>
      </c>
      <c r="D101" s="1" t="s">
        <v>101</v>
      </c>
      <c r="F101" s="1" t="s">
        <v>620</v>
      </c>
      <c r="G101" s="17" t="s">
        <v>621</v>
      </c>
      <c r="H101" s="17" t="s">
        <v>372</v>
      </c>
      <c r="I101" s="18" t="s">
        <v>1338</v>
      </c>
    </row>
    <row r="102">
      <c r="A102" s="1" t="s">
        <v>86</v>
      </c>
      <c r="B102" s="1">
        <v>1.0</v>
      </c>
      <c r="C102" s="1">
        <v>2.0</v>
      </c>
      <c r="D102" s="1" t="s">
        <v>101</v>
      </c>
      <c r="F102" s="1" t="s">
        <v>622</v>
      </c>
      <c r="G102" s="17" t="s">
        <v>623</v>
      </c>
      <c r="H102" s="17" t="s">
        <v>375</v>
      </c>
      <c r="I102" s="18" t="s">
        <v>1338</v>
      </c>
    </row>
    <row r="103">
      <c r="A103" s="1" t="s">
        <v>86</v>
      </c>
      <c r="B103" s="1">
        <v>1.0</v>
      </c>
      <c r="C103" s="1">
        <v>3.0</v>
      </c>
      <c r="D103" s="1" t="s">
        <v>101</v>
      </c>
      <c r="F103" s="1" t="s">
        <v>624</v>
      </c>
      <c r="G103" s="17" t="s">
        <v>625</v>
      </c>
      <c r="H103" s="17" t="s">
        <v>378</v>
      </c>
      <c r="I103" s="18" t="s">
        <v>1338</v>
      </c>
    </row>
    <row r="104">
      <c r="A104" s="1" t="s">
        <v>86</v>
      </c>
      <c r="B104" s="1">
        <v>1.0</v>
      </c>
      <c r="C104" s="1">
        <v>4.0</v>
      </c>
      <c r="D104" s="1" t="s">
        <v>101</v>
      </c>
      <c r="F104" s="1" t="s">
        <v>626</v>
      </c>
      <c r="G104" s="17" t="s">
        <v>627</v>
      </c>
      <c r="H104" s="17" t="s">
        <v>381</v>
      </c>
      <c r="I104" s="18" t="s">
        <v>1338</v>
      </c>
    </row>
    <row r="105">
      <c r="A105" s="1" t="s">
        <v>86</v>
      </c>
      <c r="B105" s="1">
        <v>1.0</v>
      </c>
      <c r="C105" s="1">
        <v>5.0</v>
      </c>
      <c r="D105" s="1" t="s">
        <v>101</v>
      </c>
      <c r="F105" s="1" t="s">
        <v>628</v>
      </c>
      <c r="G105" s="17" t="s">
        <v>629</v>
      </c>
      <c r="H105" s="17" t="s">
        <v>384</v>
      </c>
      <c r="I105" s="18" t="s">
        <v>1338</v>
      </c>
    </row>
    <row r="106">
      <c r="A106" s="1" t="s">
        <v>86</v>
      </c>
      <c r="B106" s="1">
        <v>1.0</v>
      </c>
      <c r="C106" s="1">
        <v>6.0</v>
      </c>
      <c r="D106" s="1" t="s">
        <v>101</v>
      </c>
      <c r="F106" s="1" t="s">
        <v>630</v>
      </c>
      <c r="G106" s="17" t="s">
        <v>631</v>
      </c>
      <c r="H106" s="17" t="s">
        <v>387</v>
      </c>
      <c r="I106" s="18" t="s">
        <v>1338</v>
      </c>
    </row>
    <row r="107">
      <c r="A107" s="1" t="s">
        <v>86</v>
      </c>
      <c r="B107" s="1">
        <v>5.0</v>
      </c>
      <c r="C107" s="1">
        <v>0.0</v>
      </c>
      <c r="D107" s="1" t="s">
        <v>101</v>
      </c>
      <c r="E107" s="1" t="s">
        <v>632</v>
      </c>
      <c r="F107" s="1" t="s">
        <v>633</v>
      </c>
      <c r="G107" s="17" t="s">
        <v>634</v>
      </c>
      <c r="H107" s="17" t="s">
        <v>369</v>
      </c>
      <c r="I107" s="19" t="s">
        <v>1381</v>
      </c>
    </row>
    <row r="108">
      <c r="A108" s="1" t="s">
        <v>86</v>
      </c>
      <c r="B108" s="1">
        <v>5.0</v>
      </c>
      <c r="C108" s="1">
        <v>1.0</v>
      </c>
      <c r="D108" s="1" t="s">
        <v>101</v>
      </c>
      <c r="E108" s="1" t="s">
        <v>635</v>
      </c>
      <c r="F108" s="1" t="s">
        <v>636</v>
      </c>
      <c r="G108" s="17" t="s">
        <v>637</v>
      </c>
      <c r="H108" s="17" t="s">
        <v>638</v>
      </c>
      <c r="I108" s="19" t="s">
        <v>1382</v>
      </c>
    </row>
    <row r="109">
      <c r="A109" s="1" t="s">
        <v>86</v>
      </c>
      <c r="B109" s="1">
        <v>5.0</v>
      </c>
      <c r="C109" s="1">
        <v>2.0</v>
      </c>
      <c r="D109" s="1" t="s">
        <v>101</v>
      </c>
      <c r="E109" s="1" t="s">
        <v>639</v>
      </c>
      <c r="F109" s="1" t="s">
        <v>640</v>
      </c>
      <c r="G109" s="17" t="s">
        <v>641</v>
      </c>
      <c r="H109" s="17" t="s">
        <v>375</v>
      </c>
      <c r="I109" s="19" t="s">
        <v>1383</v>
      </c>
    </row>
    <row r="110">
      <c r="A110" s="1" t="s">
        <v>86</v>
      </c>
      <c r="B110" s="1">
        <v>5.0</v>
      </c>
      <c r="C110" s="1">
        <v>3.0</v>
      </c>
      <c r="D110" s="1" t="s">
        <v>101</v>
      </c>
      <c r="E110" s="1" t="s">
        <v>642</v>
      </c>
      <c r="F110" s="1" t="s">
        <v>643</v>
      </c>
      <c r="G110" s="17" t="s">
        <v>644</v>
      </c>
      <c r="H110" s="17" t="s">
        <v>378</v>
      </c>
      <c r="I110" s="19" t="s">
        <v>1384</v>
      </c>
    </row>
    <row r="111">
      <c r="A111" s="1" t="s">
        <v>86</v>
      </c>
      <c r="B111" s="1">
        <v>5.0</v>
      </c>
      <c r="C111" s="1">
        <v>4.0</v>
      </c>
      <c r="D111" s="1" t="s">
        <v>101</v>
      </c>
      <c r="E111" s="1" t="s">
        <v>645</v>
      </c>
      <c r="F111" s="1" t="s">
        <v>646</v>
      </c>
      <c r="G111" s="17" t="s">
        <v>647</v>
      </c>
      <c r="H111" s="17" t="s">
        <v>381</v>
      </c>
      <c r="I111" s="19" t="s">
        <v>1385</v>
      </c>
    </row>
    <row r="112">
      <c r="A112" s="1" t="s">
        <v>86</v>
      </c>
      <c r="B112" s="1">
        <v>5.0</v>
      </c>
      <c r="C112" s="1">
        <v>5.0</v>
      </c>
      <c r="D112" s="1" t="s">
        <v>101</v>
      </c>
      <c r="E112" s="1" t="s">
        <v>648</v>
      </c>
      <c r="F112" s="1" t="s">
        <v>649</v>
      </c>
      <c r="G112" s="17" t="s">
        <v>650</v>
      </c>
      <c r="H112" s="17" t="s">
        <v>384</v>
      </c>
      <c r="I112" s="19" t="s">
        <v>1386</v>
      </c>
    </row>
    <row r="113">
      <c r="A113" s="1" t="s">
        <v>86</v>
      </c>
      <c r="B113" s="1">
        <v>5.0</v>
      </c>
      <c r="C113" s="1">
        <v>6.0</v>
      </c>
      <c r="D113" s="1" t="s">
        <v>101</v>
      </c>
      <c r="E113" s="1" t="s">
        <v>651</v>
      </c>
      <c r="F113" s="1" t="s">
        <v>652</v>
      </c>
      <c r="G113" s="17" t="s">
        <v>653</v>
      </c>
      <c r="H113" s="17" t="s">
        <v>387</v>
      </c>
      <c r="I113" s="19" t="s">
        <v>1387</v>
      </c>
    </row>
    <row r="114">
      <c r="A114" s="1" t="s">
        <v>86</v>
      </c>
      <c r="B114" s="1">
        <v>10.0</v>
      </c>
      <c r="C114" s="1">
        <v>0.0</v>
      </c>
      <c r="D114" s="1" t="s">
        <v>101</v>
      </c>
      <c r="E114" s="1" t="s">
        <v>654</v>
      </c>
      <c r="F114" s="1" t="s">
        <v>655</v>
      </c>
      <c r="G114" s="17" t="s">
        <v>656</v>
      </c>
      <c r="H114" s="17" t="s">
        <v>369</v>
      </c>
      <c r="I114" s="19" t="s">
        <v>1388</v>
      </c>
    </row>
    <row r="115">
      <c r="A115" s="1" t="s">
        <v>86</v>
      </c>
      <c r="B115" s="1">
        <v>10.0</v>
      </c>
      <c r="C115" s="1">
        <v>1.0</v>
      </c>
      <c r="D115" s="1" t="s">
        <v>101</v>
      </c>
      <c r="E115" s="1" t="s">
        <v>657</v>
      </c>
      <c r="F115" s="1" t="s">
        <v>658</v>
      </c>
      <c r="G115" s="17" t="s">
        <v>659</v>
      </c>
      <c r="H115" s="17" t="s">
        <v>660</v>
      </c>
      <c r="I115" s="19" t="s">
        <v>1389</v>
      </c>
    </row>
    <row r="116">
      <c r="A116" s="1" t="s">
        <v>86</v>
      </c>
      <c r="B116" s="1">
        <v>10.0</v>
      </c>
      <c r="C116" s="1">
        <v>2.0</v>
      </c>
      <c r="D116" s="1" t="s">
        <v>101</v>
      </c>
      <c r="E116" s="1" t="s">
        <v>661</v>
      </c>
      <c r="F116" s="1" t="s">
        <v>662</v>
      </c>
      <c r="G116" s="17" t="s">
        <v>663</v>
      </c>
      <c r="H116" s="17" t="s">
        <v>375</v>
      </c>
      <c r="I116" s="19" t="s">
        <v>1390</v>
      </c>
    </row>
    <row r="117">
      <c r="A117" s="1" t="s">
        <v>86</v>
      </c>
      <c r="B117" s="1">
        <v>10.0</v>
      </c>
      <c r="C117" s="1">
        <v>3.0</v>
      </c>
      <c r="D117" s="1" t="s">
        <v>101</v>
      </c>
      <c r="E117" s="1" t="s">
        <v>664</v>
      </c>
      <c r="F117" s="1" t="s">
        <v>665</v>
      </c>
      <c r="G117" s="17" t="s">
        <v>666</v>
      </c>
      <c r="H117" s="17" t="s">
        <v>378</v>
      </c>
      <c r="I117" s="19" t="s">
        <v>1391</v>
      </c>
    </row>
    <row r="118">
      <c r="A118" s="1" t="s">
        <v>86</v>
      </c>
      <c r="B118" s="1">
        <v>10.0</v>
      </c>
      <c r="C118" s="1">
        <v>4.0</v>
      </c>
      <c r="D118" s="1" t="s">
        <v>101</v>
      </c>
      <c r="E118" s="1" t="s">
        <v>667</v>
      </c>
      <c r="F118" s="1" t="s">
        <v>668</v>
      </c>
      <c r="G118" s="17" t="s">
        <v>669</v>
      </c>
      <c r="H118" s="17" t="s">
        <v>381</v>
      </c>
      <c r="I118" s="19" t="s">
        <v>1392</v>
      </c>
    </row>
    <row r="119">
      <c r="A119" s="1" t="s">
        <v>86</v>
      </c>
      <c r="B119" s="1">
        <v>10.0</v>
      </c>
      <c r="C119" s="1">
        <v>5.0</v>
      </c>
      <c r="D119" s="1" t="s">
        <v>101</v>
      </c>
      <c r="E119" s="1" t="s">
        <v>670</v>
      </c>
      <c r="F119" s="1" t="s">
        <v>671</v>
      </c>
      <c r="G119" s="17" t="s">
        <v>672</v>
      </c>
      <c r="H119" s="17" t="s">
        <v>384</v>
      </c>
      <c r="I119" s="19" t="s">
        <v>1393</v>
      </c>
    </row>
    <row r="120">
      <c r="A120" s="1" t="s">
        <v>86</v>
      </c>
      <c r="B120" s="1">
        <v>10.0</v>
      </c>
      <c r="C120" s="1">
        <v>6.0</v>
      </c>
      <c r="D120" s="1" t="s">
        <v>101</v>
      </c>
      <c r="E120" s="1" t="s">
        <v>673</v>
      </c>
      <c r="F120" s="1" t="s">
        <v>674</v>
      </c>
      <c r="G120" s="17" t="s">
        <v>675</v>
      </c>
      <c r="H120" s="17" t="s">
        <v>387</v>
      </c>
      <c r="I120" s="19" t="s">
        <v>1394</v>
      </c>
    </row>
    <row r="121">
      <c r="A121" s="1" t="s">
        <v>86</v>
      </c>
      <c r="B121" s="1">
        <v>20.0</v>
      </c>
      <c r="C121" s="1">
        <v>0.0</v>
      </c>
      <c r="D121" s="1" t="s">
        <v>101</v>
      </c>
      <c r="E121" s="1" t="s">
        <v>676</v>
      </c>
      <c r="F121" s="1" t="s">
        <v>677</v>
      </c>
      <c r="G121" s="17" t="s">
        <v>678</v>
      </c>
      <c r="H121" s="17" t="s">
        <v>369</v>
      </c>
      <c r="I121" s="19" t="s">
        <v>1395</v>
      </c>
    </row>
    <row r="122">
      <c r="A122" s="1" t="s">
        <v>86</v>
      </c>
      <c r="B122" s="1">
        <v>20.0</v>
      </c>
      <c r="C122" s="1">
        <v>1.0</v>
      </c>
      <c r="D122" s="1" t="s">
        <v>101</v>
      </c>
      <c r="E122" s="1" t="s">
        <v>679</v>
      </c>
      <c r="F122" s="1" t="s">
        <v>680</v>
      </c>
      <c r="G122" s="17" t="s">
        <v>681</v>
      </c>
      <c r="H122" s="17" t="s">
        <v>372</v>
      </c>
      <c r="I122" s="19" t="s">
        <v>1396</v>
      </c>
    </row>
    <row r="123">
      <c r="A123" s="1" t="s">
        <v>86</v>
      </c>
      <c r="B123" s="1">
        <v>20.0</v>
      </c>
      <c r="C123" s="1">
        <v>2.0</v>
      </c>
      <c r="D123" s="1" t="s">
        <v>101</v>
      </c>
      <c r="E123" s="1" t="s">
        <v>682</v>
      </c>
      <c r="F123" s="1" t="s">
        <v>683</v>
      </c>
      <c r="G123" s="17" t="s">
        <v>684</v>
      </c>
      <c r="H123" s="17" t="s">
        <v>685</v>
      </c>
      <c r="I123" s="19" t="s">
        <v>1397</v>
      </c>
    </row>
    <row r="124">
      <c r="A124" s="1" t="s">
        <v>86</v>
      </c>
      <c r="B124" s="1">
        <v>20.0</v>
      </c>
      <c r="C124" s="1">
        <v>3.0</v>
      </c>
      <c r="D124" s="1" t="s">
        <v>101</v>
      </c>
      <c r="E124" s="1" t="s">
        <v>686</v>
      </c>
      <c r="F124" s="1" t="s">
        <v>687</v>
      </c>
      <c r="G124" s="17" t="s">
        <v>688</v>
      </c>
      <c r="H124" s="17" t="s">
        <v>378</v>
      </c>
      <c r="I124" s="19" t="s">
        <v>1398</v>
      </c>
    </row>
    <row r="125">
      <c r="A125" s="1" t="s">
        <v>86</v>
      </c>
      <c r="B125" s="1">
        <v>20.0</v>
      </c>
      <c r="C125" s="1">
        <v>4.0</v>
      </c>
      <c r="D125" s="1" t="s">
        <v>101</v>
      </c>
      <c r="E125" s="1" t="s">
        <v>579</v>
      </c>
      <c r="F125" s="1" t="s">
        <v>689</v>
      </c>
      <c r="G125" s="17" t="s">
        <v>690</v>
      </c>
      <c r="H125" s="17" t="s">
        <v>381</v>
      </c>
      <c r="I125" s="19" t="s">
        <v>1399</v>
      </c>
    </row>
    <row r="126">
      <c r="A126" s="1" t="s">
        <v>86</v>
      </c>
      <c r="B126" s="1">
        <v>20.0</v>
      </c>
      <c r="C126" s="1">
        <v>5.0</v>
      </c>
      <c r="D126" s="1" t="s">
        <v>101</v>
      </c>
      <c r="E126" s="1" t="s">
        <v>691</v>
      </c>
      <c r="F126" s="1" t="s">
        <v>692</v>
      </c>
      <c r="G126" s="17" t="s">
        <v>693</v>
      </c>
      <c r="H126" s="17" t="s">
        <v>384</v>
      </c>
      <c r="I126" s="19" t="s">
        <v>1400</v>
      </c>
    </row>
    <row r="127">
      <c r="A127" s="1" t="s">
        <v>86</v>
      </c>
      <c r="B127" s="1">
        <v>20.0</v>
      </c>
      <c r="C127" s="1">
        <v>6.0</v>
      </c>
      <c r="D127" s="1" t="s">
        <v>101</v>
      </c>
      <c r="E127" s="1" t="s">
        <v>694</v>
      </c>
      <c r="F127" s="1" t="s">
        <v>695</v>
      </c>
      <c r="G127" s="17" t="s">
        <v>696</v>
      </c>
      <c r="H127" s="17" t="s">
        <v>387</v>
      </c>
      <c r="I127" s="19" t="s">
        <v>1401</v>
      </c>
    </row>
    <row r="128">
      <c r="A128" s="1" t="s">
        <v>214</v>
      </c>
      <c r="B128" s="1">
        <v>0.2</v>
      </c>
      <c r="C128" s="1">
        <v>0.0</v>
      </c>
      <c r="D128" s="1" t="s">
        <v>61</v>
      </c>
      <c r="F128" s="1" t="s">
        <v>697</v>
      </c>
      <c r="G128" s="17" t="s">
        <v>698</v>
      </c>
      <c r="H128" s="17" t="s">
        <v>699</v>
      </c>
      <c r="I128" s="20" t="s">
        <v>1338</v>
      </c>
    </row>
    <row r="129">
      <c r="A129" s="1" t="s">
        <v>214</v>
      </c>
      <c r="B129" s="1">
        <v>0.2</v>
      </c>
      <c r="C129" s="1">
        <v>1.0</v>
      </c>
      <c r="D129" s="1" t="s">
        <v>61</v>
      </c>
      <c r="F129" s="1" t="s">
        <v>700</v>
      </c>
      <c r="G129" s="17" t="s">
        <v>701</v>
      </c>
      <c r="H129" s="17" t="s">
        <v>702</v>
      </c>
      <c r="I129" s="20" t="s">
        <v>1338</v>
      </c>
    </row>
    <row r="130">
      <c r="A130" s="1" t="s">
        <v>214</v>
      </c>
      <c r="B130" s="1">
        <v>0.2</v>
      </c>
      <c r="C130" s="1">
        <v>2.0</v>
      </c>
      <c r="D130" s="1" t="s">
        <v>61</v>
      </c>
      <c r="F130" s="1" t="s">
        <v>703</v>
      </c>
      <c r="G130" s="17" t="s">
        <v>704</v>
      </c>
      <c r="H130" s="17" t="s">
        <v>705</v>
      </c>
      <c r="I130" s="20" t="s">
        <v>1338</v>
      </c>
    </row>
    <row r="131">
      <c r="A131" s="1" t="s">
        <v>214</v>
      </c>
      <c r="B131" s="1">
        <v>0.2</v>
      </c>
      <c r="C131" s="1">
        <v>3.0</v>
      </c>
      <c r="D131" s="1" t="s">
        <v>61</v>
      </c>
      <c r="F131" s="1" t="s">
        <v>706</v>
      </c>
      <c r="G131" s="17" t="s">
        <v>707</v>
      </c>
      <c r="H131" s="17" t="s">
        <v>708</v>
      </c>
      <c r="I131" s="20" t="s">
        <v>1338</v>
      </c>
    </row>
    <row r="132">
      <c r="A132" s="1" t="s">
        <v>214</v>
      </c>
      <c r="B132" s="1">
        <v>0.2</v>
      </c>
      <c r="C132" s="1">
        <v>4.0</v>
      </c>
      <c r="D132" s="1" t="s">
        <v>61</v>
      </c>
      <c r="F132" s="1" t="s">
        <v>709</v>
      </c>
      <c r="G132" s="17" t="s">
        <v>710</v>
      </c>
      <c r="H132" s="17" t="s">
        <v>711</v>
      </c>
      <c r="I132" s="20" t="s">
        <v>1338</v>
      </c>
    </row>
    <row r="133">
      <c r="A133" s="1" t="s">
        <v>214</v>
      </c>
      <c r="B133" s="1">
        <v>0.2</v>
      </c>
      <c r="C133" s="1">
        <v>5.0</v>
      </c>
      <c r="D133" s="1" t="s">
        <v>61</v>
      </c>
      <c r="F133" s="1" t="s">
        <v>712</v>
      </c>
      <c r="G133" s="17" t="s">
        <v>713</v>
      </c>
      <c r="H133" s="17" t="s">
        <v>714</v>
      </c>
      <c r="I133" s="20" t="s">
        <v>1338</v>
      </c>
    </row>
    <row r="134">
      <c r="A134" s="1" t="s">
        <v>214</v>
      </c>
      <c r="B134" s="1">
        <v>0.2</v>
      </c>
      <c r="C134" s="1">
        <v>6.0</v>
      </c>
      <c r="D134" s="1" t="s">
        <v>61</v>
      </c>
      <c r="F134" s="1" t="s">
        <v>715</v>
      </c>
      <c r="G134" s="17" t="s">
        <v>716</v>
      </c>
      <c r="H134" s="17" t="s">
        <v>717</v>
      </c>
      <c r="I134" s="20" t="s">
        <v>1338</v>
      </c>
    </row>
    <row r="135">
      <c r="A135" s="1" t="s">
        <v>214</v>
      </c>
      <c r="B135" s="1">
        <v>0.5</v>
      </c>
      <c r="C135" s="1">
        <v>0.0</v>
      </c>
      <c r="D135" s="1" t="s">
        <v>61</v>
      </c>
      <c r="F135" s="1" t="s">
        <v>718</v>
      </c>
      <c r="G135" s="17" t="s">
        <v>719</v>
      </c>
      <c r="H135" s="17" t="s">
        <v>720</v>
      </c>
      <c r="I135" s="20" t="s">
        <v>1338</v>
      </c>
    </row>
    <row r="136">
      <c r="A136" s="1" t="s">
        <v>214</v>
      </c>
      <c r="B136" s="1">
        <v>0.5</v>
      </c>
      <c r="C136" s="1">
        <v>1.0</v>
      </c>
      <c r="D136" s="1" t="s">
        <v>61</v>
      </c>
      <c r="F136" s="1" t="s">
        <v>721</v>
      </c>
      <c r="G136" s="17" t="s">
        <v>722</v>
      </c>
      <c r="H136" s="17" t="s">
        <v>723</v>
      </c>
      <c r="I136" s="20" t="s">
        <v>1338</v>
      </c>
    </row>
    <row r="137">
      <c r="A137" s="1" t="s">
        <v>214</v>
      </c>
      <c r="B137" s="1">
        <v>0.5</v>
      </c>
      <c r="C137" s="1">
        <v>2.0</v>
      </c>
      <c r="D137" s="1" t="s">
        <v>61</v>
      </c>
      <c r="F137" s="1" t="s">
        <v>724</v>
      </c>
      <c r="G137" s="17" t="s">
        <v>725</v>
      </c>
      <c r="H137" s="17" t="s">
        <v>726</v>
      </c>
      <c r="I137" s="20" t="s">
        <v>1338</v>
      </c>
    </row>
    <row r="138">
      <c r="A138" s="1" t="s">
        <v>214</v>
      </c>
      <c r="B138" s="1">
        <v>0.5</v>
      </c>
      <c r="C138" s="1">
        <v>3.0</v>
      </c>
      <c r="D138" s="1" t="s">
        <v>61</v>
      </c>
      <c r="F138" s="1" t="s">
        <v>727</v>
      </c>
      <c r="G138" s="17" t="s">
        <v>728</v>
      </c>
      <c r="H138" s="17" t="s">
        <v>729</v>
      </c>
      <c r="I138" s="20" t="s">
        <v>1338</v>
      </c>
    </row>
    <row r="139">
      <c r="A139" s="1" t="s">
        <v>214</v>
      </c>
      <c r="B139" s="1">
        <v>0.5</v>
      </c>
      <c r="C139" s="1">
        <v>4.0</v>
      </c>
      <c r="D139" s="1" t="s">
        <v>61</v>
      </c>
      <c r="F139" s="1" t="s">
        <v>730</v>
      </c>
      <c r="G139" s="17" t="s">
        <v>731</v>
      </c>
      <c r="H139" s="17" t="s">
        <v>732</v>
      </c>
      <c r="I139" s="20" t="s">
        <v>1338</v>
      </c>
    </row>
    <row r="140">
      <c r="A140" s="1" t="s">
        <v>214</v>
      </c>
      <c r="B140" s="1">
        <v>0.5</v>
      </c>
      <c r="C140" s="1">
        <v>5.0</v>
      </c>
      <c r="D140" s="1" t="s">
        <v>61</v>
      </c>
      <c r="F140" s="1" t="s">
        <v>733</v>
      </c>
      <c r="G140" s="17" t="s">
        <v>734</v>
      </c>
      <c r="H140" s="17" t="s">
        <v>735</v>
      </c>
      <c r="I140" s="20" t="s">
        <v>1338</v>
      </c>
    </row>
    <row r="141">
      <c r="A141" s="1" t="s">
        <v>214</v>
      </c>
      <c r="B141" s="1">
        <v>0.5</v>
      </c>
      <c r="C141" s="1">
        <v>6.0</v>
      </c>
      <c r="D141" s="1" t="s">
        <v>61</v>
      </c>
      <c r="F141" s="1" t="s">
        <v>736</v>
      </c>
      <c r="G141" s="17" t="s">
        <v>737</v>
      </c>
      <c r="H141" s="17" t="s">
        <v>738</v>
      </c>
      <c r="I141" s="20" t="s">
        <v>1338</v>
      </c>
    </row>
    <row r="142">
      <c r="A142" s="1" t="s">
        <v>214</v>
      </c>
      <c r="B142" s="1">
        <v>1.0</v>
      </c>
      <c r="C142" s="1">
        <v>0.0</v>
      </c>
      <c r="D142" s="1" t="s">
        <v>61</v>
      </c>
      <c r="F142" s="1" t="s">
        <v>739</v>
      </c>
      <c r="G142" s="17" t="s">
        <v>740</v>
      </c>
      <c r="H142" s="17" t="s">
        <v>720</v>
      </c>
      <c r="I142" s="20" t="s">
        <v>1338</v>
      </c>
    </row>
    <row r="143">
      <c r="A143" s="1" t="s">
        <v>214</v>
      </c>
      <c r="B143" s="1">
        <v>1.0</v>
      </c>
      <c r="C143" s="1">
        <v>1.0</v>
      </c>
      <c r="D143" s="1" t="s">
        <v>61</v>
      </c>
      <c r="F143" s="1" t="s">
        <v>741</v>
      </c>
      <c r="G143" s="17" t="s">
        <v>742</v>
      </c>
      <c r="H143" s="17" t="s">
        <v>723</v>
      </c>
      <c r="I143" s="20" t="s">
        <v>1338</v>
      </c>
    </row>
    <row r="144">
      <c r="A144" s="1" t="s">
        <v>214</v>
      </c>
      <c r="B144" s="1">
        <v>1.0</v>
      </c>
      <c r="C144" s="1">
        <v>2.0</v>
      </c>
      <c r="D144" s="1" t="s">
        <v>61</v>
      </c>
      <c r="F144" s="1" t="s">
        <v>743</v>
      </c>
      <c r="G144" s="17" t="s">
        <v>744</v>
      </c>
      <c r="H144" s="17" t="s">
        <v>726</v>
      </c>
      <c r="I144" s="20" t="s">
        <v>1338</v>
      </c>
    </row>
    <row r="145">
      <c r="A145" s="1" t="s">
        <v>214</v>
      </c>
      <c r="B145" s="1">
        <v>1.0</v>
      </c>
      <c r="C145" s="1">
        <v>3.0</v>
      </c>
      <c r="D145" s="1" t="s">
        <v>61</v>
      </c>
      <c r="F145" s="1" t="s">
        <v>745</v>
      </c>
      <c r="G145" s="17" t="s">
        <v>746</v>
      </c>
      <c r="H145" s="17" t="s">
        <v>747</v>
      </c>
      <c r="I145" s="20" t="s">
        <v>1338</v>
      </c>
    </row>
    <row r="146">
      <c r="A146" s="1" t="s">
        <v>214</v>
      </c>
      <c r="B146" s="1">
        <v>1.0</v>
      </c>
      <c r="C146" s="1">
        <v>4.0</v>
      </c>
      <c r="D146" s="1" t="s">
        <v>61</v>
      </c>
      <c r="F146" s="1" t="s">
        <v>748</v>
      </c>
      <c r="G146" s="17" t="s">
        <v>749</v>
      </c>
      <c r="H146" s="17" t="s">
        <v>750</v>
      </c>
      <c r="I146" s="20" t="s">
        <v>1338</v>
      </c>
    </row>
    <row r="147">
      <c r="A147" s="1" t="s">
        <v>214</v>
      </c>
      <c r="B147" s="1">
        <v>1.0</v>
      </c>
      <c r="C147" s="1">
        <v>5.0</v>
      </c>
      <c r="D147" s="1" t="s">
        <v>61</v>
      </c>
      <c r="F147" s="1" t="s">
        <v>751</v>
      </c>
      <c r="G147" s="17" t="s">
        <v>752</v>
      </c>
      <c r="H147" s="17" t="s">
        <v>753</v>
      </c>
      <c r="I147" s="20" t="s">
        <v>1338</v>
      </c>
    </row>
    <row r="148">
      <c r="A148" s="1" t="s">
        <v>214</v>
      </c>
      <c r="B148" s="1">
        <v>1.0</v>
      </c>
      <c r="C148" s="1">
        <v>6.0</v>
      </c>
      <c r="D148" s="1" t="s">
        <v>61</v>
      </c>
      <c r="F148" s="1" t="s">
        <v>754</v>
      </c>
      <c r="G148" s="17" t="s">
        <v>755</v>
      </c>
      <c r="H148" s="17" t="s">
        <v>738</v>
      </c>
      <c r="I148" s="20" t="s">
        <v>1338</v>
      </c>
    </row>
    <row r="149">
      <c r="A149" s="1" t="s">
        <v>214</v>
      </c>
      <c r="B149" s="1">
        <v>5.0</v>
      </c>
      <c r="C149" s="1">
        <v>0.0</v>
      </c>
      <c r="D149" s="1" t="s">
        <v>61</v>
      </c>
      <c r="E149" s="1" t="s">
        <v>756</v>
      </c>
      <c r="F149" s="1" t="s">
        <v>757</v>
      </c>
      <c r="G149" s="17" t="s">
        <v>758</v>
      </c>
      <c r="H149" s="17" t="s">
        <v>720</v>
      </c>
      <c r="I149" s="21" t="s">
        <v>1402</v>
      </c>
    </row>
    <row r="150">
      <c r="A150" s="1" t="s">
        <v>214</v>
      </c>
      <c r="B150" s="1">
        <v>5.0</v>
      </c>
      <c r="C150" s="1">
        <v>1.0</v>
      </c>
      <c r="D150" s="1" t="s">
        <v>61</v>
      </c>
      <c r="E150" s="1" t="s">
        <v>759</v>
      </c>
      <c r="F150" s="1" t="s">
        <v>760</v>
      </c>
      <c r="G150" s="17" t="s">
        <v>761</v>
      </c>
      <c r="H150" s="17" t="s">
        <v>723</v>
      </c>
      <c r="I150" s="21" t="s">
        <v>1403</v>
      </c>
    </row>
    <row r="151">
      <c r="A151" s="1" t="s">
        <v>214</v>
      </c>
      <c r="B151" s="1">
        <v>5.0</v>
      </c>
      <c r="C151" s="1">
        <v>2.0</v>
      </c>
      <c r="D151" s="1" t="s">
        <v>61</v>
      </c>
      <c r="E151" s="1" t="s">
        <v>762</v>
      </c>
      <c r="F151" s="1" t="s">
        <v>763</v>
      </c>
      <c r="G151" s="17" t="s">
        <v>764</v>
      </c>
      <c r="H151" s="17" t="s">
        <v>726</v>
      </c>
      <c r="I151" s="21" t="s">
        <v>1404</v>
      </c>
    </row>
    <row r="152">
      <c r="A152" s="1" t="s">
        <v>214</v>
      </c>
      <c r="B152" s="1">
        <v>5.0</v>
      </c>
      <c r="C152" s="1">
        <v>3.0</v>
      </c>
      <c r="D152" s="1" t="s">
        <v>61</v>
      </c>
      <c r="E152" s="1" t="s">
        <v>765</v>
      </c>
      <c r="F152" s="1" t="s">
        <v>766</v>
      </c>
      <c r="G152" s="17" t="s">
        <v>767</v>
      </c>
      <c r="H152" s="17" t="s">
        <v>747</v>
      </c>
      <c r="I152" s="21" t="s">
        <v>1405</v>
      </c>
    </row>
    <row r="153">
      <c r="A153" s="1" t="s">
        <v>214</v>
      </c>
      <c r="B153" s="1">
        <v>5.0</v>
      </c>
      <c r="C153" s="1">
        <v>4.0</v>
      </c>
      <c r="D153" s="1" t="s">
        <v>61</v>
      </c>
      <c r="E153" s="1" t="s">
        <v>768</v>
      </c>
      <c r="F153" s="1" t="s">
        <v>769</v>
      </c>
      <c r="G153" s="17" t="s">
        <v>770</v>
      </c>
      <c r="H153" s="17" t="s">
        <v>750</v>
      </c>
      <c r="I153" s="21" t="s">
        <v>1406</v>
      </c>
    </row>
    <row r="154">
      <c r="A154" s="1" t="s">
        <v>214</v>
      </c>
      <c r="B154" s="1">
        <v>5.0</v>
      </c>
      <c r="C154" s="1">
        <v>5.0</v>
      </c>
      <c r="D154" s="1" t="s">
        <v>61</v>
      </c>
      <c r="E154" s="1" t="s">
        <v>771</v>
      </c>
      <c r="F154" s="1" t="s">
        <v>772</v>
      </c>
      <c r="G154" s="17" t="s">
        <v>773</v>
      </c>
      <c r="H154" s="17" t="s">
        <v>753</v>
      </c>
      <c r="I154" s="21" t="s">
        <v>1407</v>
      </c>
    </row>
    <row r="155">
      <c r="A155" s="1" t="s">
        <v>214</v>
      </c>
      <c r="B155" s="1">
        <v>5.0</v>
      </c>
      <c r="C155" s="1">
        <v>6.0</v>
      </c>
      <c r="D155" s="1" t="s">
        <v>61</v>
      </c>
      <c r="E155" s="1" t="s">
        <v>774</v>
      </c>
      <c r="F155" s="1" t="s">
        <v>775</v>
      </c>
      <c r="G155" s="17" t="s">
        <v>776</v>
      </c>
      <c r="H155" s="17" t="s">
        <v>738</v>
      </c>
      <c r="I155" s="21" t="s">
        <v>1408</v>
      </c>
    </row>
    <row r="156">
      <c r="A156" s="1" t="s">
        <v>214</v>
      </c>
      <c r="B156" s="1">
        <v>10.0</v>
      </c>
      <c r="C156" s="1">
        <v>0.0</v>
      </c>
      <c r="D156" s="1" t="s">
        <v>61</v>
      </c>
      <c r="E156" s="1" t="s">
        <v>777</v>
      </c>
      <c r="F156" s="1" t="s">
        <v>778</v>
      </c>
      <c r="G156" s="17" t="s">
        <v>779</v>
      </c>
      <c r="H156" s="17" t="s">
        <v>720</v>
      </c>
      <c r="I156" s="21" t="s">
        <v>1409</v>
      </c>
    </row>
    <row r="157">
      <c r="A157" s="1" t="s">
        <v>214</v>
      </c>
      <c r="B157" s="1">
        <v>10.0</v>
      </c>
      <c r="C157" s="1">
        <v>1.0</v>
      </c>
      <c r="D157" s="1" t="s">
        <v>61</v>
      </c>
      <c r="E157" s="1" t="s">
        <v>780</v>
      </c>
      <c r="F157" s="1" t="s">
        <v>781</v>
      </c>
      <c r="G157" s="17" t="s">
        <v>782</v>
      </c>
      <c r="H157" s="17" t="s">
        <v>723</v>
      </c>
      <c r="I157" s="21" t="s">
        <v>1410</v>
      </c>
    </row>
    <row r="158">
      <c r="A158" s="1" t="s">
        <v>214</v>
      </c>
      <c r="B158" s="1">
        <v>10.0</v>
      </c>
      <c r="C158" s="1">
        <v>2.0</v>
      </c>
      <c r="D158" s="1" t="s">
        <v>61</v>
      </c>
      <c r="E158" s="1" t="s">
        <v>783</v>
      </c>
      <c r="F158" s="1" t="s">
        <v>784</v>
      </c>
      <c r="G158" s="17" t="s">
        <v>785</v>
      </c>
      <c r="H158" s="17" t="s">
        <v>726</v>
      </c>
      <c r="I158" s="21" t="s">
        <v>1411</v>
      </c>
    </row>
    <row r="159">
      <c r="A159" s="1" t="s">
        <v>214</v>
      </c>
      <c r="B159" s="1">
        <v>10.0</v>
      </c>
      <c r="C159" s="1">
        <v>3.0</v>
      </c>
      <c r="D159" s="1" t="s">
        <v>61</v>
      </c>
      <c r="E159" s="1" t="s">
        <v>786</v>
      </c>
      <c r="F159" s="1" t="s">
        <v>787</v>
      </c>
      <c r="G159" s="17" t="s">
        <v>788</v>
      </c>
      <c r="H159" s="17" t="s">
        <v>747</v>
      </c>
      <c r="I159" s="21" t="s">
        <v>1412</v>
      </c>
    </row>
    <row r="160">
      <c r="A160" s="1" t="s">
        <v>214</v>
      </c>
      <c r="B160" s="1">
        <v>10.0</v>
      </c>
      <c r="C160" s="1">
        <v>4.0</v>
      </c>
      <c r="D160" s="1" t="s">
        <v>61</v>
      </c>
      <c r="E160" s="1" t="s">
        <v>789</v>
      </c>
      <c r="F160" s="1" t="s">
        <v>790</v>
      </c>
      <c r="G160" s="17" t="s">
        <v>791</v>
      </c>
      <c r="H160" s="17" t="s">
        <v>750</v>
      </c>
      <c r="I160" s="21" t="s">
        <v>1413</v>
      </c>
    </row>
    <row r="161">
      <c r="A161" s="1" t="s">
        <v>214</v>
      </c>
      <c r="B161" s="1">
        <v>10.0</v>
      </c>
      <c r="C161" s="1">
        <v>5.0</v>
      </c>
      <c r="D161" s="1" t="s">
        <v>61</v>
      </c>
      <c r="E161" s="1" t="s">
        <v>792</v>
      </c>
      <c r="F161" s="1" t="s">
        <v>793</v>
      </c>
      <c r="G161" s="17" t="s">
        <v>794</v>
      </c>
      <c r="H161" s="17" t="s">
        <v>795</v>
      </c>
      <c r="I161" s="21" t="s">
        <v>1414</v>
      </c>
    </row>
    <row r="162">
      <c r="A162" s="1" t="s">
        <v>214</v>
      </c>
      <c r="B162" s="1">
        <v>10.0</v>
      </c>
      <c r="C162" s="1">
        <v>6.0</v>
      </c>
      <c r="D162" s="1" t="s">
        <v>61</v>
      </c>
      <c r="E162" s="1" t="s">
        <v>796</v>
      </c>
      <c r="F162" s="1" t="s">
        <v>797</v>
      </c>
      <c r="G162" s="17" t="s">
        <v>798</v>
      </c>
      <c r="H162" s="17" t="s">
        <v>738</v>
      </c>
      <c r="I162" s="21" t="s">
        <v>1415</v>
      </c>
    </row>
    <row r="163">
      <c r="A163" s="1" t="s">
        <v>214</v>
      </c>
      <c r="B163" s="1">
        <v>20.0</v>
      </c>
      <c r="C163" s="1">
        <v>0.0</v>
      </c>
      <c r="D163" s="1" t="s">
        <v>61</v>
      </c>
      <c r="E163" s="1" t="s">
        <v>799</v>
      </c>
      <c r="F163" s="1" t="s">
        <v>800</v>
      </c>
      <c r="G163" s="17" t="s">
        <v>801</v>
      </c>
      <c r="H163" s="17" t="s">
        <v>720</v>
      </c>
      <c r="I163" s="21" t="s">
        <v>1416</v>
      </c>
    </row>
    <row r="164">
      <c r="A164" s="1" t="s">
        <v>214</v>
      </c>
      <c r="B164" s="1">
        <v>20.0</v>
      </c>
      <c r="C164" s="1">
        <v>1.0</v>
      </c>
      <c r="D164" s="1" t="s">
        <v>61</v>
      </c>
      <c r="E164" s="1" t="s">
        <v>802</v>
      </c>
      <c r="F164" s="1" t="s">
        <v>803</v>
      </c>
      <c r="G164" s="17" t="s">
        <v>804</v>
      </c>
      <c r="H164" s="17" t="s">
        <v>723</v>
      </c>
      <c r="I164" s="21" t="s">
        <v>1417</v>
      </c>
    </row>
    <row r="165">
      <c r="A165" s="1" t="s">
        <v>214</v>
      </c>
      <c r="B165" s="1">
        <v>20.0</v>
      </c>
      <c r="C165" s="1">
        <v>2.0</v>
      </c>
      <c r="D165" s="1" t="s">
        <v>61</v>
      </c>
      <c r="E165" s="1" t="s">
        <v>805</v>
      </c>
      <c r="F165" s="1" t="s">
        <v>806</v>
      </c>
      <c r="G165" s="17" t="s">
        <v>807</v>
      </c>
      <c r="H165" s="17" t="s">
        <v>726</v>
      </c>
      <c r="I165" s="21" t="s">
        <v>1418</v>
      </c>
    </row>
    <row r="166">
      <c r="A166" s="1" t="s">
        <v>214</v>
      </c>
      <c r="B166" s="1">
        <v>20.0</v>
      </c>
      <c r="C166" s="1">
        <v>3.0</v>
      </c>
      <c r="D166" s="1" t="s">
        <v>61</v>
      </c>
      <c r="E166" s="1" t="s">
        <v>808</v>
      </c>
      <c r="F166" s="1" t="s">
        <v>809</v>
      </c>
      <c r="G166" s="17" t="s">
        <v>810</v>
      </c>
      <c r="H166" s="17" t="s">
        <v>747</v>
      </c>
      <c r="I166" s="21" t="s">
        <v>1419</v>
      </c>
    </row>
    <row r="167">
      <c r="A167" s="1" t="s">
        <v>214</v>
      </c>
      <c r="B167" s="1">
        <v>20.0</v>
      </c>
      <c r="C167" s="1">
        <v>4.0</v>
      </c>
      <c r="D167" s="1" t="s">
        <v>61</v>
      </c>
      <c r="E167" s="1" t="s">
        <v>811</v>
      </c>
      <c r="F167" s="1" t="s">
        <v>812</v>
      </c>
      <c r="G167" s="17" t="s">
        <v>813</v>
      </c>
      <c r="H167" s="17" t="s">
        <v>750</v>
      </c>
      <c r="I167" s="21" t="s">
        <v>1420</v>
      </c>
    </row>
    <row r="168">
      <c r="A168" s="1" t="s">
        <v>214</v>
      </c>
      <c r="B168" s="1">
        <v>20.0</v>
      </c>
      <c r="C168" s="1">
        <v>5.0</v>
      </c>
      <c r="D168" s="1" t="s">
        <v>61</v>
      </c>
      <c r="E168" s="1" t="s">
        <v>814</v>
      </c>
      <c r="F168" s="1" t="s">
        <v>815</v>
      </c>
      <c r="G168" s="17" t="s">
        <v>816</v>
      </c>
      <c r="H168" s="17" t="s">
        <v>753</v>
      </c>
      <c r="I168" s="21" t="s">
        <v>1421</v>
      </c>
    </row>
    <row r="169">
      <c r="A169" s="1" t="s">
        <v>214</v>
      </c>
      <c r="B169" s="1">
        <v>20.0</v>
      </c>
      <c r="C169" s="1">
        <v>6.0</v>
      </c>
      <c r="D169" s="1" t="s">
        <v>61</v>
      </c>
      <c r="E169" s="1" t="s">
        <v>817</v>
      </c>
      <c r="F169" s="1" t="s">
        <v>818</v>
      </c>
      <c r="G169" s="17" t="s">
        <v>819</v>
      </c>
      <c r="H169" s="17" t="s">
        <v>738</v>
      </c>
      <c r="I169" s="21" t="s">
        <v>1422</v>
      </c>
    </row>
    <row r="170">
      <c r="A170" s="1" t="s">
        <v>214</v>
      </c>
      <c r="B170" s="1">
        <v>0.2</v>
      </c>
      <c r="C170" s="1">
        <v>0.0</v>
      </c>
      <c r="D170" s="1" t="s">
        <v>63</v>
      </c>
      <c r="F170" s="1" t="s">
        <v>820</v>
      </c>
      <c r="G170" s="17" t="s">
        <v>821</v>
      </c>
      <c r="H170" s="17" t="s">
        <v>720</v>
      </c>
      <c r="I170" s="20" t="s">
        <v>1338</v>
      </c>
    </row>
    <row r="171">
      <c r="A171" s="1" t="s">
        <v>214</v>
      </c>
      <c r="B171" s="1">
        <v>0.2</v>
      </c>
      <c r="C171" s="1">
        <v>1.0</v>
      </c>
      <c r="D171" s="1" t="s">
        <v>63</v>
      </c>
      <c r="F171" s="1" t="s">
        <v>822</v>
      </c>
      <c r="G171" s="17" t="s">
        <v>823</v>
      </c>
      <c r="H171" s="17" t="s">
        <v>723</v>
      </c>
      <c r="I171" s="20" t="s">
        <v>1338</v>
      </c>
    </row>
    <row r="172">
      <c r="A172" s="1" t="s">
        <v>214</v>
      </c>
      <c r="B172" s="1">
        <v>0.2</v>
      </c>
      <c r="C172" s="1">
        <v>2.0</v>
      </c>
      <c r="D172" s="1" t="s">
        <v>63</v>
      </c>
      <c r="F172" s="1" t="s">
        <v>824</v>
      </c>
      <c r="G172" s="17" t="s">
        <v>825</v>
      </c>
      <c r="H172" s="17" t="s">
        <v>726</v>
      </c>
      <c r="I172" s="20" t="s">
        <v>1338</v>
      </c>
    </row>
    <row r="173">
      <c r="A173" s="1" t="s">
        <v>214</v>
      </c>
      <c r="B173" s="1">
        <v>0.2</v>
      </c>
      <c r="C173" s="1">
        <v>3.0</v>
      </c>
      <c r="D173" s="1" t="s">
        <v>63</v>
      </c>
      <c r="F173" s="1" t="s">
        <v>826</v>
      </c>
      <c r="G173" s="17" t="s">
        <v>827</v>
      </c>
      <c r="H173" s="17" t="s">
        <v>747</v>
      </c>
      <c r="I173" s="20" t="s">
        <v>1338</v>
      </c>
    </row>
    <row r="174">
      <c r="A174" s="1" t="s">
        <v>214</v>
      </c>
      <c r="B174" s="1">
        <v>0.2</v>
      </c>
      <c r="C174" s="1">
        <v>4.0</v>
      </c>
      <c r="D174" s="1" t="s">
        <v>63</v>
      </c>
      <c r="F174" s="1" t="s">
        <v>828</v>
      </c>
      <c r="G174" s="17" t="s">
        <v>829</v>
      </c>
      <c r="H174" s="17" t="s">
        <v>750</v>
      </c>
      <c r="I174" s="20" t="s">
        <v>1338</v>
      </c>
    </row>
    <row r="175">
      <c r="A175" s="1" t="s">
        <v>214</v>
      </c>
      <c r="B175" s="1">
        <v>0.2</v>
      </c>
      <c r="C175" s="1">
        <v>5.0</v>
      </c>
      <c r="D175" s="1" t="s">
        <v>63</v>
      </c>
      <c r="F175" s="1" t="s">
        <v>830</v>
      </c>
      <c r="G175" s="17" t="s">
        <v>831</v>
      </c>
      <c r="H175" s="17" t="s">
        <v>753</v>
      </c>
      <c r="I175" s="20" t="s">
        <v>1338</v>
      </c>
    </row>
    <row r="176">
      <c r="A176" s="1" t="s">
        <v>214</v>
      </c>
      <c r="B176" s="1">
        <v>0.2</v>
      </c>
      <c r="C176" s="1">
        <v>6.0</v>
      </c>
      <c r="D176" s="1" t="s">
        <v>63</v>
      </c>
      <c r="F176" s="1" t="s">
        <v>832</v>
      </c>
      <c r="G176" s="17" t="s">
        <v>833</v>
      </c>
      <c r="H176" s="17" t="s">
        <v>738</v>
      </c>
      <c r="I176" s="20" t="s">
        <v>1338</v>
      </c>
    </row>
    <row r="177">
      <c r="A177" s="1" t="s">
        <v>214</v>
      </c>
      <c r="B177" s="1">
        <v>0.5</v>
      </c>
      <c r="C177" s="1">
        <v>0.0</v>
      </c>
      <c r="D177" s="1" t="s">
        <v>63</v>
      </c>
      <c r="F177" s="1" t="s">
        <v>834</v>
      </c>
      <c r="G177" s="17" t="s">
        <v>835</v>
      </c>
      <c r="H177" s="17" t="s">
        <v>720</v>
      </c>
      <c r="I177" s="20" t="s">
        <v>1338</v>
      </c>
    </row>
    <row r="178">
      <c r="A178" s="1" t="s">
        <v>214</v>
      </c>
      <c r="B178" s="1">
        <v>0.5</v>
      </c>
      <c r="C178" s="1">
        <v>1.0</v>
      </c>
      <c r="D178" s="1" t="s">
        <v>63</v>
      </c>
      <c r="F178" s="1" t="s">
        <v>836</v>
      </c>
      <c r="G178" s="17" t="s">
        <v>837</v>
      </c>
      <c r="H178" s="17" t="s">
        <v>723</v>
      </c>
      <c r="I178" s="20" t="s">
        <v>1338</v>
      </c>
    </row>
    <row r="179">
      <c r="A179" s="1" t="s">
        <v>214</v>
      </c>
      <c r="B179" s="1">
        <v>0.5</v>
      </c>
      <c r="C179" s="1">
        <v>2.0</v>
      </c>
      <c r="D179" s="1" t="s">
        <v>63</v>
      </c>
      <c r="F179" s="1" t="s">
        <v>838</v>
      </c>
      <c r="G179" s="17" t="s">
        <v>839</v>
      </c>
      <c r="H179" s="17" t="s">
        <v>726</v>
      </c>
      <c r="I179" s="20" t="s">
        <v>1338</v>
      </c>
    </row>
    <row r="180">
      <c r="A180" s="1" t="s">
        <v>214</v>
      </c>
      <c r="B180" s="1">
        <v>0.5</v>
      </c>
      <c r="C180" s="1">
        <v>3.0</v>
      </c>
      <c r="D180" s="1" t="s">
        <v>63</v>
      </c>
      <c r="F180" s="1" t="s">
        <v>840</v>
      </c>
      <c r="G180" s="17" t="s">
        <v>841</v>
      </c>
      <c r="H180" s="17" t="s">
        <v>747</v>
      </c>
      <c r="I180" s="20" t="s">
        <v>1338</v>
      </c>
    </row>
    <row r="181">
      <c r="A181" s="1" t="s">
        <v>214</v>
      </c>
      <c r="B181" s="1">
        <v>0.5</v>
      </c>
      <c r="C181" s="1">
        <v>4.0</v>
      </c>
      <c r="D181" s="1" t="s">
        <v>63</v>
      </c>
      <c r="F181" s="1" t="s">
        <v>842</v>
      </c>
      <c r="G181" s="17" t="s">
        <v>843</v>
      </c>
      <c r="H181" s="17" t="s">
        <v>750</v>
      </c>
      <c r="I181" s="20" t="s">
        <v>1338</v>
      </c>
    </row>
    <row r="182">
      <c r="A182" s="1" t="s">
        <v>214</v>
      </c>
      <c r="B182" s="1">
        <v>0.5</v>
      </c>
      <c r="C182" s="1">
        <v>5.0</v>
      </c>
      <c r="D182" s="1" t="s">
        <v>63</v>
      </c>
      <c r="F182" s="1" t="s">
        <v>844</v>
      </c>
      <c r="G182" s="17" t="s">
        <v>845</v>
      </c>
      <c r="H182" s="17" t="s">
        <v>753</v>
      </c>
      <c r="I182" s="20" t="s">
        <v>1338</v>
      </c>
    </row>
    <row r="183">
      <c r="A183" s="1" t="s">
        <v>214</v>
      </c>
      <c r="B183" s="1">
        <v>0.5</v>
      </c>
      <c r="C183" s="1">
        <v>6.0</v>
      </c>
      <c r="D183" s="1" t="s">
        <v>63</v>
      </c>
      <c r="F183" s="1" t="s">
        <v>846</v>
      </c>
      <c r="G183" s="17" t="s">
        <v>847</v>
      </c>
      <c r="H183" s="17" t="s">
        <v>738</v>
      </c>
      <c r="I183" s="20" t="s">
        <v>1338</v>
      </c>
    </row>
    <row r="184">
      <c r="A184" s="1" t="s">
        <v>214</v>
      </c>
      <c r="B184" s="1">
        <v>1.0</v>
      </c>
      <c r="C184" s="1">
        <v>0.0</v>
      </c>
      <c r="D184" s="1" t="s">
        <v>63</v>
      </c>
      <c r="F184" s="1" t="s">
        <v>848</v>
      </c>
      <c r="G184" s="17" t="s">
        <v>849</v>
      </c>
      <c r="H184" s="17" t="s">
        <v>720</v>
      </c>
      <c r="I184" s="20" t="s">
        <v>1338</v>
      </c>
    </row>
    <row r="185">
      <c r="A185" s="1" t="s">
        <v>214</v>
      </c>
      <c r="B185" s="1">
        <v>1.0</v>
      </c>
      <c r="C185" s="1">
        <v>1.0</v>
      </c>
      <c r="D185" s="1" t="s">
        <v>63</v>
      </c>
      <c r="F185" s="1" t="s">
        <v>850</v>
      </c>
      <c r="G185" s="17" t="s">
        <v>851</v>
      </c>
      <c r="H185" s="17" t="s">
        <v>723</v>
      </c>
      <c r="I185" s="20" t="s">
        <v>1338</v>
      </c>
    </row>
    <row r="186">
      <c r="A186" s="1" t="s">
        <v>214</v>
      </c>
      <c r="B186" s="1">
        <v>1.0</v>
      </c>
      <c r="C186" s="1">
        <v>2.0</v>
      </c>
      <c r="D186" s="1" t="s">
        <v>63</v>
      </c>
      <c r="F186" s="1" t="s">
        <v>852</v>
      </c>
      <c r="G186" s="17" t="s">
        <v>853</v>
      </c>
      <c r="H186" s="17" t="s">
        <v>726</v>
      </c>
      <c r="I186" s="20" t="s">
        <v>1338</v>
      </c>
    </row>
    <row r="187">
      <c r="A187" s="1" t="s">
        <v>214</v>
      </c>
      <c r="B187" s="1">
        <v>1.0</v>
      </c>
      <c r="C187" s="1">
        <v>3.0</v>
      </c>
      <c r="D187" s="1" t="s">
        <v>63</v>
      </c>
      <c r="F187" s="1" t="s">
        <v>854</v>
      </c>
      <c r="G187" s="17" t="s">
        <v>855</v>
      </c>
      <c r="H187" s="17" t="s">
        <v>747</v>
      </c>
      <c r="I187" s="20" t="s">
        <v>1338</v>
      </c>
    </row>
    <row r="188">
      <c r="A188" s="1" t="s">
        <v>214</v>
      </c>
      <c r="B188" s="1">
        <v>1.0</v>
      </c>
      <c r="C188" s="1">
        <v>4.0</v>
      </c>
      <c r="D188" s="1" t="s">
        <v>63</v>
      </c>
      <c r="F188" s="1" t="s">
        <v>856</v>
      </c>
      <c r="G188" s="17" t="s">
        <v>857</v>
      </c>
      <c r="H188" s="17" t="s">
        <v>750</v>
      </c>
      <c r="I188" s="20" t="s">
        <v>1338</v>
      </c>
    </row>
    <row r="189">
      <c r="A189" s="1" t="s">
        <v>214</v>
      </c>
      <c r="B189" s="1">
        <v>1.0</v>
      </c>
      <c r="C189" s="1">
        <v>5.0</v>
      </c>
      <c r="D189" s="1" t="s">
        <v>63</v>
      </c>
      <c r="F189" s="1" t="s">
        <v>858</v>
      </c>
      <c r="G189" s="17" t="s">
        <v>859</v>
      </c>
      <c r="H189" s="17" t="s">
        <v>753</v>
      </c>
      <c r="I189" s="20" t="s">
        <v>1338</v>
      </c>
    </row>
    <row r="190">
      <c r="A190" s="1" t="s">
        <v>214</v>
      </c>
      <c r="B190" s="1">
        <v>1.0</v>
      </c>
      <c r="C190" s="1">
        <v>6.0</v>
      </c>
      <c r="D190" s="1" t="s">
        <v>63</v>
      </c>
      <c r="F190" s="1" t="s">
        <v>860</v>
      </c>
      <c r="G190" s="17" t="s">
        <v>861</v>
      </c>
      <c r="H190" s="17" t="s">
        <v>738</v>
      </c>
      <c r="I190" s="20" t="s">
        <v>1338</v>
      </c>
    </row>
    <row r="191">
      <c r="A191" s="1" t="s">
        <v>214</v>
      </c>
      <c r="B191" s="1">
        <v>5.0</v>
      </c>
      <c r="C191" s="1">
        <v>0.0</v>
      </c>
      <c r="D191" s="1" t="s">
        <v>63</v>
      </c>
      <c r="F191" s="17" t="s">
        <v>862</v>
      </c>
      <c r="G191" s="17" t="s">
        <v>863</v>
      </c>
      <c r="H191" s="17" t="s">
        <v>720</v>
      </c>
      <c r="I191" s="21" t="s">
        <v>1423</v>
      </c>
    </row>
    <row r="192">
      <c r="A192" s="1" t="s">
        <v>214</v>
      </c>
      <c r="B192" s="1">
        <v>5.0</v>
      </c>
      <c r="C192" s="1">
        <v>1.0</v>
      </c>
      <c r="D192" s="1" t="s">
        <v>63</v>
      </c>
      <c r="F192" s="17" t="s">
        <v>864</v>
      </c>
      <c r="G192" s="17" t="s">
        <v>865</v>
      </c>
      <c r="H192" s="17" t="s">
        <v>723</v>
      </c>
      <c r="I192" s="21" t="s">
        <v>1424</v>
      </c>
    </row>
    <row r="193">
      <c r="A193" s="1" t="s">
        <v>214</v>
      </c>
      <c r="B193" s="1">
        <v>5.0</v>
      </c>
      <c r="C193" s="1">
        <v>2.0</v>
      </c>
      <c r="D193" s="1" t="s">
        <v>63</v>
      </c>
      <c r="F193" s="17" t="s">
        <v>866</v>
      </c>
      <c r="G193" s="17" t="s">
        <v>867</v>
      </c>
      <c r="H193" s="17" t="s">
        <v>726</v>
      </c>
      <c r="I193" s="21" t="s">
        <v>1425</v>
      </c>
    </row>
    <row r="194">
      <c r="A194" s="1" t="s">
        <v>214</v>
      </c>
      <c r="B194" s="1">
        <v>5.0</v>
      </c>
      <c r="C194" s="1">
        <v>3.0</v>
      </c>
      <c r="D194" s="1" t="s">
        <v>63</v>
      </c>
      <c r="F194" s="17" t="s">
        <v>868</v>
      </c>
      <c r="G194" s="17" t="s">
        <v>869</v>
      </c>
      <c r="H194" s="17" t="s">
        <v>747</v>
      </c>
      <c r="I194" s="21" t="s">
        <v>1426</v>
      </c>
    </row>
    <row r="195">
      <c r="A195" s="1" t="s">
        <v>214</v>
      </c>
      <c r="B195" s="1">
        <v>5.0</v>
      </c>
      <c r="C195" s="1">
        <v>4.0</v>
      </c>
      <c r="D195" s="1" t="s">
        <v>63</v>
      </c>
      <c r="F195" s="17" t="s">
        <v>870</v>
      </c>
      <c r="G195" s="17" t="s">
        <v>871</v>
      </c>
      <c r="H195" s="17" t="s">
        <v>750</v>
      </c>
      <c r="I195" s="21" t="s">
        <v>1427</v>
      </c>
    </row>
    <row r="196">
      <c r="A196" s="1" t="s">
        <v>214</v>
      </c>
      <c r="B196" s="1">
        <v>5.0</v>
      </c>
      <c r="C196" s="1">
        <v>5.0</v>
      </c>
      <c r="D196" s="1" t="s">
        <v>63</v>
      </c>
      <c r="F196" s="17" t="s">
        <v>872</v>
      </c>
      <c r="G196" s="17" t="s">
        <v>873</v>
      </c>
      <c r="H196" s="17" t="s">
        <v>753</v>
      </c>
      <c r="I196" s="21" t="s">
        <v>1428</v>
      </c>
    </row>
    <row r="197">
      <c r="A197" s="1" t="s">
        <v>214</v>
      </c>
      <c r="B197" s="1">
        <v>5.0</v>
      </c>
      <c r="C197" s="1">
        <v>6.0</v>
      </c>
      <c r="D197" s="1" t="s">
        <v>63</v>
      </c>
      <c r="F197" s="17" t="s">
        <v>874</v>
      </c>
      <c r="G197" s="17" t="s">
        <v>875</v>
      </c>
      <c r="H197" s="17" t="s">
        <v>738</v>
      </c>
      <c r="I197" s="21" t="s">
        <v>1429</v>
      </c>
    </row>
    <row r="198">
      <c r="A198" s="1" t="s">
        <v>214</v>
      </c>
      <c r="B198" s="1">
        <v>10.0</v>
      </c>
      <c r="C198" s="1">
        <v>0.0</v>
      </c>
      <c r="D198" s="1" t="s">
        <v>63</v>
      </c>
      <c r="F198" s="17" t="s">
        <v>876</v>
      </c>
      <c r="G198" s="17" t="s">
        <v>877</v>
      </c>
      <c r="H198" s="17" t="s">
        <v>720</v>
      </c>
      <c r="I198" s="21" t="s">
        <v>1430</v>
      </c>
    </row>
    <row r="199">
      <c r="A199" s="1" t="s">
        <v>214</v>
      </c>
      <c r="B199" s="1">
        <v>10.0</v>
      </c>
      <c r="C199" s="1">
        <v>1.0</v>
      </c>
      <c r="D199" s="1" t="s">
        <v>63</v>
      </c>
      <c r="F199" s="17" t="s">
        <v>878</v>
      </c>
      <c r="G199" s="17" t="s">
        <v>879</v>
      </c>
      <c r="H199" s="17" t="s">
        <v>723</v>
      </c>
      <c r="I199" s="21" t="s">
        <v>1431</v>
      </c>
    </row>
    <row r="200">
      <c r="A200" s="1" t="s">
        <v>214</v>
      </c>
      <c r="B200" s="1">
        <v>10.0</v>
      </c>
      <c r="C200" s="1">
        <v>2.0</v>
      </c>
      <c r="D200" s="1" t="s">
        <v>63</v>
      </c>
      <c r="F200" s="17" t="s">
        <v>880</v>
      </c>
      <c r="G200" s="17" t="s">
        <v>881</v>
      </c>
      <c r="H200" s="17" t="s">
        <v>726</v>
      </c>
      <c r="I200" s="21" t="s">
        <v>1432</v>
      </c>
    </row>
    <row r="201">
      <c r="A201" s="1" t="s">
        <v>214</v>
      </c>
      <c r="B201" s="1">
        <v>10.0</v>
      </c>
      <c r="C201" s="1">
        <v>3.0</v>
      </c>
      <c r="D201" s="1" t="s">
        <v>63</v>
      </c>
      <c r="F201" s="17" t="s">
        <v>882</v>
      </c>
      <c r="G201" s="17" t="s">
        <v>883</v>
      </c>
      <c r="H201" s="17" t="s">
        <v>747</v>
      </c>
      <c r="I201" s="21" t="s">
        <v>1433</v>
      </c>
    </row>
    <row r="202">
      <c r="A202" s="1" t="s">
        <v>214</v>
      </c>
      <c r="B202" s="1">
        <v>10.0</v>
      </c>
      <c r="C202" s="1">
        <v>4.0</v>
      </c>
      <c r="D202" s="1" t="s">
        <v>63</v>
      </c>
      <c r="F202" s="17" t="s">
        <v>884</v>
      </c>
      <c r="G202" s="17" t="s">
        <v>885</v>
      </c>
      <c r="H202" s="17" t="s">
        <v>750</v>
      </c>
      <c r="I202" s="21" t="s">
        <v>1434</v>
      </c>
    </row>
    <row r="203">
      <c r="A203" s="1" t="s">
        <v>214</v>
      </c>
      <c r="B203" s="1">
        <v>10.0</v>
      </c>
      <c r="C203" s="1">
        <v>5.0</v>
      </c>
      <c r="D203" s="1" t="s">
        <v>63</v>
      </c>
      <c r="F203" s="17" t="s">
        <v>886</v>
      </c>
      <c r="G203" s="17" t="s">
        <v>887</v>
      </c>
      <c r="H203" s="17" t="s">
        <v>753</v>
      </c>
      <c r="I203" s="21" t="s">
        <v>1435</v>
      </c>
    </row>
    <row r="204">
      <c r="A204" s="1" t="s">
        <v>214</v>
      </c>
      <c r="B204" s="1">
        <v>10.0</v>
      </c>
      <c r="C204" s="1">
        <v>6.0</v>
      </c>
      <c r="D204" s="1" t="s">
        <v>63</v>
      </c>
      <c r="F204" s="17" t="s">
        <v>888</v>
      </c>
      <c r="G204" s="17" t="s">
        <v>889</v>
      </c>
      <c r="H204" s="17" t="s">
        <v>738</v>
      </c>
      <c r="I204" s="21" t="s">
        <v>1436</v>
      </c>
    </row>
    <row r="205">
      <c r="A205" s="1" t="s">
        <v>214</v>
      </c>
      <c r="B205" s="1">
        <v>20.0</v>
      </c>
      <c r="C205" s="1">
        <v>0.0</v>
      </c>
      <c r="D205" s="1" t="s">
        <v>63</v>
      </c>
      <c r="F205" s="17" t="s">
        <v>890</v>
      </c>
      <c r="G205" s="17" t="s">
        <v>891</v>
      </c>
      <c r="H205" s="17" t="s">
        <v>720</v>
      </c>
      <c r="I205" s="21" t="s">
        <v>1437</v>
      </c>
    </row>
    <row r="206">
      <c r="A206" s="1" t="s">
        <v>214</v>
      </c>
      <c r="B206" s="1">
        <v>20.0</v>
      </c>
      <c r="C206" s="1">
        <v>1.0</v>
      </c>
      <c r="D206" s="1" t="s">
        <v>63</v>
      </c>
      <c r="F206" s="17" t="s">
        <v>892</v>
      </c>
      <c r="G206" s="17" t="s">
        <v>893</v>
      </c>
      <c r="H206" s="17" t="s">
        <v>723</v>
      </c>
      <c r="I206" s="21" t="s">
        <v>1438</v>
      </c>
    </row>
    <row r="207">
      <c r="A207" s="1" t="s">
        <v>214</v>
      </c>
      <c r="B207" s="1">
        <v>20.0</v>
      </c>
      <c r="C207" s="1">
        <v>2.0</v>
      </c>
      <c r="D207" s="1" t="s">
        <v>63</v>
      </c>
      <c r="F207" s="17" t="s">
        <v>894</v>
      </c>
      <c r="G207" s="17" t="s">
        <v>895</v>
      </c>
      <c r="H207" s="17" t="s">
        <v>726</v>
      </c>
      <c r="I207" s="21" t="s">
        <v>1439</v>
      </c>
    </row>
    <row r="208">
      <c r="A208" s="1" t="s">
        <v>214</v>
      </c>
      <c r="B208" s="1">
        <v>20.0</v>
      </c>
      <c r="C208" s="1">
        <v>3.0</v>
      </c>
      <c r="D208" s="1" t="s">
        <v>63</v>
      </c>
      <c r="F208" s="17" t="s">
        <v>896</v>
      </c>
      <c r="G208" s="17" t="s">
        <v>897</v>
      </c>
      <c r="H208" s="17" t="s">
        <v>747</v>
      </c>
      <c r="I208" s="21" t="s">
        <v>1440</v>
      </c>
    </row>
    <row r="209">
      <c r="A209" s="1" t="s">
        <v>214</v>
      </c>
      <c r="B209" s="1">
        <v>20.0</v>
      </c>
      <c r="C209" s="1">
        <v>4.0</v>
      </c>
      <c r="D209" s="1" t="s">
        <v>63</v>
      </c>
      <c r="F209" s="17" t="s">
        <v>898</v>
      </c>
      <c r="G209" s="17" t="s">
        <v>899</v>
      </c>
      <c r="H209" s="17" t="s">
        <v>750</v>
      </c>
      <c r="I209" s="21" t="s">
        <v>1441</v>
      </c>
    </row>
    <row r="210">
      <c r="A210" s="1" t="s">
        <v>214</v>
      </c>
      <c r="B210" s="1">
        <v>20.0</v>
      </c>
      <c r="C210" s="1">
        <v>5.0</v>
      </c>
      <c r="D210" s="1" t="s">
        <v>63</v>
      </c>
      <c r="F210" s="17" t="s">
        <v>900</v>
      </c>
      <c r="G210" s="17" t="s">
        <v>901</v>
      </c>
      <c r="H210" s="17" t="s">
        <v>753</v>
      </c>
      <c r="I210" s="21" t="s">
        <v>1442</v>
      </c>
    </row>
    <row r="211">
      <c r="A211" s="1" t="s">
        <v>214</v>
      </c>
      <c r="B211" s="1">
        <v>20.0</v>
      </c>
      <c r="C211" s="1">
        <v>6.0</v>
      </c>
      <c r="D211" s="1" t="s">
        <v>63</v>
      </c>
      <c r="F211" s="17" t="s">
        <v>902</v>
      </c>
      <c r="G211" s="17" t="s">
        <v>903</v>
      </c>
      <c r="H211" s="17" t="s">
        <v>738</v>
      </c>
      <c r="I211" s="21" t="s">
        <v>1443</v>
      </c>
    </row>
    <row r="212">
      <c r="A212" s="1" t="s">
        <v>214</v>
      </c>
      <c r="B212" s="1">
        <v>0.2</v>
      </c>
      <c r="C212" s="1">
        <v>0.0</v>
      </c>
      <c r="D212" s="1" t="s">
        <v>101</v>
      </c>
      <c r="F212" s="1" t="s">
        <v>904</v>
      </c>
      <c r="G212" s="17" t="s">
        <v>905</v>
      </c>
      <c r="H212" s="17" t="s">
        <v>720</v>
      </c>
      <c r="I212" s="20" t="s">
        <v>1338</v>
      </c>
    </row>
    <row r="213">
      <c r="A213" s="1" t="s">
        <v>214</v>
      </c>
      <c r="B213" s="1">
        <v>0.2</v>
      </c>
      <c r="C213" s="1">
        <v>1.0</v>
      </c>
      <c r="D213" s="1" t="s">
        <v>101</v>
      </c>
      <c r="F213" s="1" t="s">
        <v>906</v>
      </c>
      <c r="G213" s="17" t="s">
        <v>907</v>
      </c>
      <c r="H213" s="17" t="s">
        <v>723</v>
      </c>
      <c r="I213" s="20" t="s">
        <v>1338</v>
      </c>
    </row>
    <row r="214">
      <c r="A214" s="1" t="s">
        <v>214</v>
      </c>
      <c r="B214" s="1">
        <v>0.2</v>
      </c>
      <c r="C214" s="1">
        <v>2.0</v>
      </c>
      <c r="D214" s="1" t="s">
        <v>101</v>
      </c>
      <c r="F214" s="1" t="s">
        <v>908</v>
      </c>
      <c r="G214" s="17" t="s">
        <v>909</v>
      </c>
      <c r="H214" s="17" t="s">
        <v>726</v>
      </c>
      <c r="I214" s="20" t="s">
        <v>1338</v>
      </c>
    </row>
    <row r="215">
      <c r="A215" s="1" t="s">
        <v>214</v>
      </c>
      <c r="B215" s="1">
        <v>0.2</v>
      </c>
      <c r="C215" s="1">
        <v>3.0</v>
      </c>
      <c r="D215" s="1" t="s">
        <v>101</v>
      </c>
      <c r="F215" s="1" t="s">
        <v>910</v>
      </c>
      <c r="G215" s="17" t="s">
        <v>911</v>
      </c>
      <c r="H215" s="17" t="s">
        <v>747</v>
      </c>
      <c r="I215" s="20" t="s">
        <v>1338</v>
      </c>
    </row>
    <row r="216">
      <c r="A216" s="1" t="s">
        <v>214</v>
      </c>
      <c r="B216" s="1">
        <v>0.2</v>
      </c>
      <c r="C216" s="1">
        <v>4.0</v>
      </c>
      <c r="D216" s="1" t="s">
        <v>101</v>
      </c>
      <c r="F216" s="1" t="s">
        <v>912</v>
      </c>
      <c r="G216" s="17" t="s">
        <v>913</v>
      </c>
      <c r="H216" s="17" t="s">
        <v>750</v>
      </c>
      <c r="I216" s="20" t="s">
        <v>1338</v>
      </c>
    </row>
    <row r="217">
      <c r="A217" s="1" t="s">
        <v>214</v>
      </c>
      <c r="B217" s="1">
        <v>0.2</v>
      </c>
      <c r="C217" s="1">
        <v>5.0</v>
      </c>
      <c r="D217" s="1" t="s">
        <v>101</v>
      </c>
      <c r="F217" s="1" t="s">
        <v>914</v>
      </c>
      <c r="G217" s="17" t="s">
        <v>915</v>
      </c>
      <c r="H217" s="17" t="s">
        <v>753</v>
      </c>
      <c r="I217" s="20" t="s">
        <v>1338</v>
      </c>
    </row>
    <row r="218">
      <c r="A218" s="1" t="s">
        <v>214</v>
      </c>
      <c r="B218" s="1">
        <v>0.2</v>
      </c>
      <c r="C218" s="1">
        <v>6.0</v>
      </c>
      <c r="D218" s="1" t="s">
        <v>101</v>
      </c>
      <c r="F218" s="1" t="s">
        <v>916</v>
      </c>
      <c r="G218" s="17" t="s">
        <v>917</v>
      </c>
      <c r="H218" s="17" t="s">
        <v>738</v>
      </c>
      <c r="I218" s="20" t="s">
        <v>1338</v>
      </c>
    </row>
    <row r="219">
      <c r="A219" s="1" t="s">
        <v>214</v>
      </c>
      <c r="B219" s="1">
        <v>0.5</v>
      </c>
      <c r="C219" s="1">
        <v>0.0</v>
      </c>
      <c r="D219" s="1" t="s">
        <v>101</v>
      </c>
      <c r="F219" s="1" t="s">
        <v>918</v>
      </c>
      <c r="G219" s="17" t="s">
        <v>919</v>
      </c>
      <c r="H219" s="17" t="s">
        <v>720</v>
      </c>
      <c r="I219" s="20" t="s">
        <v>1338</v>
      </c>
    </row>
    <row r="220">
      <c r="A220" s="1" t="s">
        <v>214</v>
      </c>
      <c r="B220" s="1">
        <v>0.5</v>
      </c>
      <c r="C220" s="1">
        <v>1.0</v>
      </c>
      <c r="D220" s="1" t="s">
        <v>101</v>
      </c>
      <c r="F220" s="1" t="s">
        <v>920</v>
      </c>
      <c r="G220" s="17" t="s">
        <v>921</v>
      </c>
      <c r="H220" s="17" t="s">
        <v>723</v>
      </c>
      <c r="I220" s="20" t="s">
        <v>1338</v>
      </c>
    </row>
    <row r="221">
      <c r="A221" s="1" t="s">
        <v>214</v>
      </c>
      <c r="B221" s="1">
        <v>0.5</v>
      </c>
      <c r="C221" s="1">
        <v>2.0</v>
      </c>
      <c r="D221" s="1" t="s">
        <v>101</v>
      </c>
      <c r="F221" s="1" t="s">
        <v>922</v>
      </c>
      <c r="G221" s="17" t="s">
        <v>923</v>
      </c>
      <c r="H221" s="17" t="s">
        <v>726</v>
      </c>
      <c r="I221" s="20" t="s">
        <v>1338</v>
      </c>
    </row>
    <row r="222">
      <c r="A222" s="1" t="s">
        <v>214</v>
      </c>
      <c r="B222" s="1">
        <v>0.5</v>
      </c>
      <c r="C222" s="1">
        <v>3.0</v>
      </c>
      <c r="D222" s="1" t="s">
        <v>101</v>
      </c>
      <c r="F222" s="1" t="s">
        <v>924</v>
      </c>
      <c r="G222" s="17" t="s">
        <v>925</v>
      </c>
      <c r="H222" s="17" t="s">
        <v>747</v>
      </c>
      <c r="I222" s="20" t="s">
        <v>1338</v>
      </c>
    </row>
    <row r="223">
      <c r="A223" s="1" t="s">
        <v>214</v>
      </c>
      <c r="B223" s="1">
        <v>0.5</v>
      </c>
      <c r="C223" s="1">
        <v>4.0</v>
      </c>
      <c r="D223" s="1" t="s">
        <v>101</v>
      </c>
      <c r="F223" s="1" t="s">
        <v>926</v>
      </c>
      <c r="G223" s="17" t="s">
        <v>927</v>
      </c>
      <c r="H223" s="17" t="s">
        <v>750</v>
      </c>
      <c r="I223" s="20" t="s">
        <v>1338</v>
      </c>
    </row>
    <row r="224">
      <c r="A224" s="1" t="s">
        <v>214</v>
      </c>
      <c r="B224" s="1">
        <v>0.5</v>
      </c>
      <c r="C224" s="1">
        <v>5.0</v>
      </c>
      <c r="D224" s="1" t="s">
        <v>101</v>
      </c>
      <c r="F224" s="1" t="s">
        <v>928</v>
      </c>
      <c r="G224" s="17" t="s">
        <v>929</v>
      </c>
      <c r="H224" s="17" t="s">
        <v>753</v>
      </c>
      <c r="I224" s="20" t="s">
        <v>1338</v>
      </c>
    </row>
    <row r="225">
      <c r="A225" s="1" t="s">
        <v>214</v>
      </c>
      <c r="B225" s="1">
        <v>0.5</v>
      </c>
      <c r="C225" s="1">
        <v>6.0</v>
      </c>
      <c r="D225" s="1" t="s">
        <v>101</v>
      </c>
      <c r="F225" s="1" t="s">
        <v>930</v>
      </c>
      <c r="G225" s="17" t="s">
        <v>931</v>
      </c>
      <c r="H225" s="17" t="s">
        <v>738</v>
      </c>
      <c r="I225" s="20" t="s">
        <v>1338</v>
      </c>
    </row>
    <row r="226">
      <c r="A226" s="1" t="s">
        <v>214</v>
      </c>
      <c r="B226" s="1">
        <v>1.0</v>
      </c>
      <c r="C226" s="1">
        <v>0.0</v>
      </c>
      <c r="D226" s="1" t="s">
        <v>101</v>
      </c>
      <c r="F226" s="1" t="s">
        <v>932</v>
      </c>
      <c r="G226" s="17" t="s">
        <v>933</v>
      </c>
      <c r="H226" s="17" t="s">
        <v>720</v>
      </c>
      <c r="I226" s="20" t="s">
        <v>1338</v>
      </c>
    </row>
    <row r="227">
      <c r="A227" s="1" t="s">
        <v>214</v>
      </c>
      <c r="B227" s="1">
        <v>1.0</v>
      </c>
      <c r="C227" s="1">
        <v>1.0</v>
      </c>
      <c r="D227" s="1" t="s">
        <v>101</v>
      </c>
      <c r="F227" s="1" t="s">
        <v>934</v>
      </c>
      <c r="G227" s="17" t="s">
        <v>935</v>
      </c>
      <c r="H227" s="17" t="s">
        <v>723</v>
      </c>
      <c r="I227" s="20" t="s">
        <v>1338</v>
      </c>
    </row>
    <row r="228">
      <c r="A228" s="1" t="s">
        <v>214</v>
      </c>
      <c r="B228" s="1">
        <v>1.0</v>
      </c>
      <c r="C228" s="1">
        <v>2.0</v>
      </c>
      <c r="D228" s="1" t="s">
        <v>101</v>
      </c>
      <c r="F228" s="1" t="s">
        <v>936</v>
      </c>
      <c r="G228" s="17" t="s">
        <v>937</v>
      </c>
      <c r="H228" s="17" t="s">
        <v>726</v>
      </c>
      <c r="I228" s="20" t="s">
        <v>1338</v>
      </c>
    </row>
    <row r="229">
      <c r="A229" s="1" t="s">
        <v>214</v>
      </c>
      <c r="B229" s="1">
        <v>1.0</v>
      </c>
      <c r="C229" s="1">
        <v>3.0</v>
      </c>
      <c r="D229" s="1" t="s">
        <v>101</v>
      </c>
      <c r="F229" s="1" t="s">
        <v>938</v>
      </c>
      <c r="G229" s="17" t="s">
        <v>939</v>
      </c>
      <c r="H229" s="17" t="s">
        <v>747</v>
      </c>
      <c r="I229" s="20" t="s">
        <v>1338</v>
      </c>
    </row>
    <row r="230">
      <c r="A230" s="1" t="s">
        <v>214</v>
      </c>
      <c r="B230" s="1">
        <v>1.0</v>
      </c>
      <c r="C230" s="1">
        <v>4.0</v>
      </c>
      <c r="D230" s="1" t="s">
        <v>101</v>
      </c>
      <c r="F230" s="1" t="s">
        <v>940</v>
      </c>
      <c r="G230" s="17" t="s">
        <v>941</v>
      </c>
      <c r="H230" s="17" t="s">
        <v>750</v>
      </c>
      <c r="I230" s="20" t="s">
        <v>1338</v>
      </c>
    </row>
    <row r="231">
      <c r="A231" s="1" t="s">
        <v>214</v>
      </c>
      <c r="B231" s="1">
        <v>1.0</v>
      </c>
      <c r="C231" s="1">
        <v>5.0</v>
      </c>
      <c r="D231" s="1" t="s">
        <v>101</v>
      </c>
      <c r="F231" s="1" t="s">
        <v>942</v>
      </c>
      <c r="G231" s="17" t="s">
        <v>943</v>
      </c>
      <c r="H231" s="17" t="s">
        <v>753</v>
      </c>
      <c r="I231" s="20" t="s">
        <v>1338</v>
      </c>
    </row>
    <row r="232">
      <c r="A232" s="1" t="s">
        <v>214</v>
      </c>
      <c r="B232" s="1">
        <v>1.0</v>
      </c>
      <c r="C232" s="1">
        <v>6.0</v>
      </c>
      <c r="D232" s="1" t="s">
        <v>101</v>
      </c>
      <c r="F232" s="1" t="s">
        <v>944</v>
      </c>
      <c r="G232" s="17" t="s">
        <v>945</v>
      </c>
      <c r="H232" s="17" t="s">
        <v>738</v>
      </c>
      <c r="I232" s="20" t="s">
        <v>1338</v>
      </c>
    </row>
    <row r="233">
      <c r="A233" s="1" t="s">
        <v>214</v>
      </c>
      <c r="B233" s="1">
        <v>5.0</v>
      </c>
      <c r="C233" s="1">
        <v>0.0</v>
      </c>
      <c r="D233" s="1" t="s">
        <v>101</v>
      </c>
      <c r="F233" s="17" t="s">
        <v>946</v>
      </c>
      <c r="G233" s="17" t="s">
        <v>947</v>
      </c>
      <c r="H233" s="17" t="s">
        <v>720</v>
      </c>
      <c r="I233" s="21" t="s">
        <v>1444</v>
      </c>
    </row>
    <row r="234">
      <c r="A234" s="1" t="s">
        <v>214</v>
      </c>
      <c r="B234" s="1">
        <v>5.0</v>
      </c>
      <c r="C234" s="1">
        <v>1.0</v>
      </c>
      <c r="D234" s="1" t="s">
        <v>101</v>
      </c>
      <c r="F234" s="17" t="s">
        <v>948</v>
      </c>
      <c r="G234" s="17" t="s">
        <v>949</v>
      </c>
      <c r="H234" s="17" t="s">
        <v>723</v>
      </c>
      <c r="I234" s="21" t="s">
        <v>1445</v>
      </c>
    </row>
    <row r="235">
      <c r="A235" s="1" t="s">
        <v>214</v>
      </c>
      <c r="B235" s="1">
        <v>5.0</v>
      </c>
      <c r="C235" s="1">
        <v>2.0</v>
      </c>
      <c r="D235" s="1" t="s">
        <v>101</v>
      </c>
      <c r="F235" s="17" t="s">
        <v>950</v>
      </c>
      <c r="G235" s="17" t="s">
        <v>951</v>
      </c>
      <c r="H235" s="17" t="s">
        <v>726</v>
      </c>
      <c r="I235" s="21" t="s">
        <v>1446</v>
      </c>
    </row>
    <row r="236">
      <c r="A236" s="1" t="s">
        <v>214</v>
      </c>
      <c r="B236" s="1">
        <v>5.0</v>
      </c>
      <c r="C236" s="1">
        <v>3.0</v>
      </c>
      <c r="D236" s="1" t="s">
        <v>101</v>
      </c>
      <c r="F236" s="17" t="s">
        <v>952</v>
      </c>
      <c r="G236" s="17" t="s">
        <v>953</v>
      </c>
      <c r="H236" s="17" t="s">
        <v>747</v>
      </c>
      <c r="I236" s="21" t="s">
        <v>1447</v>
      </c>
    </row>
    <row r="237">
      <c r="A237" s="1" t="s">
        <v>214</v>
      </c>
      <c r="B237" s="1">
        <v>5.0</v>
      </c>
      <c r="C237" s="1">
        <v>4.0</v>
      </c>
      <c r="D237" s="1" t="s">
        <v>101</v>
      </c>
      <c r="F237" s="17" t="s">
        <v>954</v>
      </c>
      <c r="G237" s="17" t="s">
        <v>955</v>
      </c>
      <c r="H237" s="17" t="s">
        <v>750</v>
      </c>
      <c r="I237" s="21" t="s">
        <v>1448</v>
      </c>
    </row>
    <row r="238">
      <c r="A238" s="1" t="s">
        <v>214</v>
      </c>
      <c r="B238" s="1">
        <v>5.0</v>
      </c>
      <c r="C238" s="1">
        <v>5.0</v>
      </c>
      <c r="D238" s="1" t="s">
        <v>101</v>
      </c>
      <c r="F238" s="17" t="s">
        <v>956</v>
      </c>
      <c r="G238" s="17" t="s">
        <v>957</v>
      </c>
      <c r="H238" s="17" t="s">
        <v>753</v>
      </c>
      <c r="I238" s="21" t="s">
        <v>1449</v>
      </c>
    </row>
    <row r="239">
      <c r="A239" s="1" t="s">
        <v>214</v>
      </c>
      <c r="B239" s="1">
        <v>5.0</v>
      </c>
      <c r="C239" s="1">
        <v>6.0</v>
      </c>
      <c r="D239" s="1" t="s">
        <v>101</v>
      </c>
      <c r="F239" s="17" t="s">
        <v>958</v>
      </c>
      <c r="G239" s="17" t="s">
        <v>959</v>
      </c>
      <c r="H239" s="17" t="s">
        <v>738</v>
      </c>
      <c r="I239" s="21" t="s">
        <v>1450</v>
      </c>
    </row>
    <row r="240">
      <c r="A240" s="1" t="s">
        <v>214</v>
      </c>
      <c r="B240" s="1">
        <v>10.0</v>
      </c>
      <c r="C240" s="1">
        <v>0.0</v>
      </c>
      <c r="D240" s="1" t="s">
        <v>101</v>
      </c>
      <c r="F240" s="17" t="s">
        <v>960</v>
      </c>
      <c r="G240" s="17" t="s">
        <v>961</v>
      </c>
      <c r="H240" s="17" t="s">
        <v>720</v>
      </c>
      <c r="I240" s="21" t="s">
        <v>1451</v>
      </c>
    </row>
    <row r="241">
      <c r="A241" s="1" t="s">
        <v>214</v>
      </c>
      <c r="B241" s="1">
        <v>10.0</v>
      </c>
      <c r="C241" s="1">
        <v>1.0</v>
      </c>
      <c r="D241" s="1" t="s">
        <v>101</v>
      </c>
      <c r="F241" s="17" t="s">
        <v>962</v>
      </c>
      <c r="G241" s="17" t="s">
        <v>963</v>
      </c>
      <c r="H241" s="17" t="s">
        <v>723</v>
      </c>
      <c r="I241" s="21" t="s">
        <v>1452</v>
      </c>
    </row>
    <row r="242">
      <c r="A242" s="1" t="s">
        <v>214</v>
      </c>
      <c r="B242" s="1">
        <v>10.0</v>
      </c>
      <c r="C242" s="1">
        <v>2.0</v>
      </c>
      <c r="D242" s="1" t="s">
        <v>101</v>
      </c>
      <c r="F242" s="17" t="s">
        <v>964</v>
      </c>
      <c r="G242" s="17" t="s">
        <v>965</v>
      </c>
      <c r="H242" s="17" t="s">
        <v>726</v>
      </c>
      <c r="I242" s="21" t="s">
        <v>1453</v>
      </c>
    </row>
    <row r="243">
      <c r="A243" s="1" t="s">
        <v>214</v>
      </c>
      <c r="B243" s="1">
        <v>10.0</v>
      </c>
      <c r="C243" s="1">
        <v>3.0</v>
      </c>
      <c r="D243" s="1" t="s">
        <v>101</v>
      </c>
      <c r="F243" s="17" t="s">
        <v>966</v>
      </c>
      <c r="G243" s="17" t="s">
        <v>967</v>
      </c>
      <c r="H243" s="17" t="s">
        <v>747</v>
      </c>
      <c r="I243" s="21" t="s">
        <v>1454</v>
      </c>
    </row>
    <row r="244">
      <c r="A244" s="1" t="s">
        <v>214</v>
      </c>
      <c r="B244" s="1">
        <v>10.0</v>
      </c>
      <c r="C244" s="1">
        <v>4.0</v>
      </c>
      <c r="D244" s="1" t="s">
        <v>101</v>
      </c>
      <c r="F244" s="17" t="s">
        <v>968</v>
      </c>
      <c r="G244" s="17" t="s">
        <v>969</v>
      </c>
      <c r="H244" s="17" t="s">
        <v>750</v>
      </c>
      <c r="I244" s="21" t="s">
        <v>1455</v>
      </c>
    </row>
    <row r="245">
      <c r="A245" s="1" t="s">
        <v>214</v>
      </c>
      <c r="B245" s="1">
        <v>10.0</v>
      </c>
      <c r="C245" s="1">
        <v>5.0</v>
      </c>
      <c r="D245" s="1" t="s">
        <v>101</v>
      </c>
      <c r="F245" s="17" t="s">
        <v>970</v>
      </c>
      <c r="G245" s="17" t="s">
        <v>971</v>
      </c>
      <c r="H245" s="17" t="s">
        <v>753</v>
      </c>
      <c r="I245" s="21" t="s">
        <v>1456</v>
      </c>
    </row>
    <row r="246">
      <c r="A246" s="1" t="s">
        <v>214</v>
      </c>
      <c r="B246" s="1">
        <v>10.0</v>
      </c>
      <c r="C246" s="1">
        <v>6.0</v>
      </c>
      <c r="D246" s="1" t="s">
        <v>101</v>
      </c>
      <c r="F246" s="17" t="s">
        <v>972</v>
      </c>
      <c r="G246" s="17" t="s">
        <v>973</v>
      </c>
      <c r="H246" s="17" t="s">
        <v>738</v>
      </c>
      <c r="I246" s="21" t="s">
        <v>1457</v>
      </c>
    </row>
    <row r="247">
      <c r="A247" s="1" t="s">
        <v>214</v>
      </c>
      <c r="B247" s="1">
        <v>20.0</v>
      </c>
      <c r="C247" s="1">
        <v>0.0</v>
      </c>
      <c r="D247" s="1" t="s">
        <v>101</v>
      </c>
      <c r="F247" s="17" t="s">
        <v>974</v>
      </c>
      <c r="G247" s="17" t="s">
        <v>975</v>
      </c>
      <c r="H247" s="17" t="s">
        <v>720</v>
      </c>
      <c r="I247" s="21" t="s">
        <v>1458</v>
      </c>
    </row>
    <row r="248">
      <c r="A248" s="1" t="s">
        <v>214</v>
      </c>
      <c r="B248" s="1">
        <v>20.0</v>
      </c>
      <c r="C248" s="1">
        <v>1.0</v>
      </c>
      <c r="D248" s="1" t="s">
        <v>101</v>
      </c>
      <c r="F248" s="17" t="s">
        <v>976</v>
      </c>
      <c r="G248" s="17" t="s">
        <v>977</v>
      </c>
      <c r="H248" s="17" t="s">
        <v>723</v>
      </c>
      <c r="I248" s="21" t="s">
        <v>1459</v>
      </c>
    </row>
    <row r="249">
      <c r="A249" s="1" t="s">
        <v>214</v>
      </c>
      <c r="B249" s="1">
        <v>20.0</v>
      </c>
      <c r="C249" s="1">
        <v>2.0</v>
      </c>
      <c r="D249" s="1" t="s">
        <v>101</v>
      </c>
      <c r="F249" s="17" t="s">
        <v>978</v>
      </c>
      <c r="G249" s="17" t="s">
        <v>979</v>
      </c>
      <c r="H249" s="17" t="s">
        <v>726</v>
      </c>
      <c r="I249" s="21" t="s">
        <v>1460</v>
      </c>
    </row>
    <row r="250">
      <c r="A250" s="1" t="s">
        <v>214</v>
      </c>
      <c r="B250" s="1">
        <v>20.0</v>
      </c>
      <c r="C250" s="1">
        <v>3.0</v>
      </c>
      <c r="D250" s="1" t="s">
        <v>101</v>
      </c>
      <c r="F250" s="17" t="s">
        <v>980</v>
      </c>
      <c r="G250" s="17" t="s">
        <v>981</v>
      </c>
      <c r="H250" s="17" t="s">
        <v>747</v>
      </c>
      <c r="I250" s="21" t="s">
        <v>1461</v>
      </c>
    </row>
    <row r="251">
      <c r="A251" s="1" t="s">
        <v>214</v>
      </c>
      <c r="B251" s="1">
        <v>20.0</v>
      </c>
      <c r="C251" s="1">
        <v>4.0</v>
      </c>
      <c r="D251" s="1" t="s">
        <v>101</v>
      </c>
      <c r="F251" s="17" t="s">
        <v>982</v>
      </c>
      <c r="G251" s="17" t="s">
        <v>983</v>
      </c>
      <c r="H251" s="17" t="s">
        <v>750</v>
      </c>
      <c r="I251" s="21" t="s">
        <v>1462</v>
      </c>
    </row>
    <row r="252">
      <c r="A252" s="1" t="s">
        <v>214</v>
      </c>
      <c r="B252" s="1">
        <v>20.0</v>
      </c>
      <c r="C252" s="1">
        <v>5.0</v>
      </c>
      <c r="D252" s="1" t="s">
        <v>101</v>
      </c>
      <c r="F252" s="17" t="s">
        <v>984</v>
      </c>
      <c r="G252" s="17" t="s">
        <v>985</v>
      </c>
      <c r="H252" s="17" t="s">
        <v>753</v>
      </c>
      <c r="I252" s="21" t="s">
        <v>1463</v>
      </c>
    </row>
    <row r="253">
      <c r="A253" s="1" t="s">
        <v>214</v>
      </c>
      <c r="B253" s="1">
        <v>20.0</v>
      </c>
      <c r="C253" s="1">
        <v>6.0</v>
      </c>
      <c r="D253" s="1" t="s">
        <v>101</v>
      </c>
      <c r="F253" s="17" t="s">
        <v>986</v>
      </c>
      <c r="G253" s="17" t="s">
        <v>987</v>
      </c>
      <c r="H253" s="17" t="s">
        <v>738</v>
      </c>
      <c r="I253" s="21" t="s">
        <v>1464</v>
      </c>
    </row>
    <row r="254">
      <c r="A254" s="1" t="s">
        <v>236</v>
      </c>
      <c r="B254" s="1">
        <v>0.2</v>
      </c>
      <c r="C254" s="1">
        <v>0.0</v>
      </c>
      <c r="D254" s="1" t="s">
        <v>61</v>
      </c>
      <c r="F254" s="1" t="s">
        <v>988</v>
      </c>
      <c r="G254" s="17" t="s">
        <v>989</v>
      </c>
      <c r="H254" s="17" t="s">
        <v>990</v>
      </c>
      <c r="I254" s="20" t="s">
        <v>1338</v>
      </c>
    </row>
    <row r="255">
      <c r="A255" s="1" t="s">
        <v>236</v>
      </c>
      <c r="B255" s="1">
        <v>0.2</v>
      </c>
      <c r="C255" s="1">
        <v>1.0</v>
      </c>
      <c r="D255" s="1" t="s">
        <v>61</v>
      </c>
      <c r="F255" s="1" t="s">
        <v>991</v>
      </c>
      <c r="G255" s="17" t="s">
        <v>992</v>
      </c>
      <c r="H255" s="17" t="s">
        <v>993</v>
      </c>
      <c r="I255" s="20" t="s">
        <v>1338</v>
      </c>
    </row>
    <row r="256">
      <c r="A256" s="1" t="s">
        <v>236</v>
      </c>
      <c r="B256" s="1">
        <v>0.2</v>
      </c>
      <c r="C256" s="1">
        <v>2.0</v>
      </c>
      <c r="D256" s="1" t="s">
        <v>61</v>
      </c>
      <c r="F256" s="1" t="s">
        <v>994</v>
      </c>
      <c r="G256" s="17" t="s">
        <v>995</v>
      </c>
      <c r="H256" s="17" t="s">
        <v>996</v>
      </c>
      <c r="I256" s="20" t="s">
        <v>1338</v>
      </c>
    </row>
    <row r="257">
      <c r="A257" s="1" t="s">
        <v>236</v>
      </c>
      <c r="B257" s="1">
        <v>0.2</v>
      </c>
      <c r="C257" s="1">
        <v>3.0</v>
      </c>
      <c r="D257" s="1" t="s">
        <v>61</v>
      </c>
      <c r="F257" s="1" t="s">
        <v>997</v>
      </c>
      <c r="G257" s="17" t="s">
        <v>998</v>
      </c>
      <c r="H257" s="17" t="s">
        <v>999</v>
      </c>
      <c r="I257" s="20" t="s">
        <v>1338</v>
      </c>
    </row>
    <row r="258">
      <c r="A258" s="1" t="s">
        <v>236</v>
      </c>
      <c r="B258" s="1">
        <v>0.2</v>
      </c>
      <c r="C258" s="1">
        <v>4.0</v>
      </c>
      <c r="D258" s="1" t="s">
        <v>61</v>
      </c>
      <c r="F258" s="1" t="s">
        <v>1000</v>
      </c>
      <c r="G258" s="17" t="s">
        <v>1001</v>
      </c>
      <c r="H258" s="17" t="s">
        <v>1002</v>
      </c>
      <c r="I258" s="20" t="s">
        <v>1338</v>
      </c>
    </row>
    <row r="259">
      <c r="A259" s="1" t="s">
        <v>236</v>
      </c>
      <c r="B259" s="1">
        <v>0.2</v>
      </c>
      <c r="C259" s="1">
        <v>5.0</v>
      </c>
      <c r="D259" s="1" t="s">
        <v>61</v>
      </c>
      <c r="F259" s="1" t="s">
        <v>1003</v>
      </c>
      <c r="G259" s="17" t="s">
        <v>1004</v>
      </c>
      <c r="H259" s="17" t="s">
        <v>1005</v>
      </c>
      <c r="I259" s="20" t="s">
        <v>1338</v>
      </c>
    </row>
    <row r="260">
      <c r="A260" s="1" t="s">
        <v>236</v>
      </c>
      <c r="B260" s="1">
        <v>0.2</v>
      </c>
      <c r="C260" s="1">
        <v>6.0</v>
      </c>
      <c r="D260" s="1" t="s">
        <v>61</v>
      </c>
      <c r="F260" s="1" t="s">
        <v>1006</v>
      </c>
      <c r="G260" s="17" t="s">
        <v>1007</v>
      </c>
      <c r="H260" s="17" t="s">
        <v>1008</v>
      </c>
      <c r="I260" s="20" t="s">
        <v>1338</v>
      </c>
    </row>
    <row r="261">
      <c r="A261" s="1" t="s">
        <v>236</v>
      </c>
      <c r="B261" s="1">
        <v>0.5</v>
      </c>
      <c r="C261" s="1">
        <v>0.0</v>
      </c>
      <c r="D261" s="1" t="s">
        <v>61</v>
      </c>
      <c r="F261" s="1" t="s">
        <v>1009</v>
      </c>
      <c r="G261" s="17" t="s">
        <v>1010</v>
      </c>
      <c r="H261" s="17" t="s">
        <v>1011</v>
      </c>
      <c r="I261" s="20" t="s">
        <v>1338</v>
      </c>
    </row>
    <row r="262">
      <c r="A262" s="1" t="s">
        <v>236</v>
      </c>
      <c r="B262" s="1">
        <v>0.5</v>
      </c>
      <c r="C262" s="1">
        <v>1.0</v>
      </c>
      <c r="D262" s="1" t="s">
        <v>61</v>
      </c>
      <c r="F262" s="1" t="s">
        <v>1012</v>
      </c>
      <c r="G262" s="17" t="s">
        <v>1013</v>
      </c>
      <c r="H262" s="17" t="s">
        <v>1014</v>
      </c>
      <c r="I262" s="20" t="s">
        <v>1338</v>
      </c>
    </row>
    <row r="263">
      <c r="A263" s="1" t="s">
        <v>236</v>
      </c>
      <c r="B263" s="1">
        <v>0.5</v>
      </c>
      <c r="C263" s="1">
        <v>2.0</v>
      </c>
      <c r="D263" s="1" t="s">
        <v>61</v>
      </c>
      <c r="F263" s="1" t="s">
        <v>1015</v>
      </c>
      <c r="G263" s="17" t="s">
        <v>1016</v>
      </c>
      <c r="H263" s="17" t="s">
        <v>996</v>
      </c>
      <c r="I263" s="20" t="s">
        <v>1338</v>
      </c>
    </row>
    <row r="264">
      <c r="A264" s="1" t="s">
        <v>236</v>
      </c>
      <c r="B264" s="1">
        <v>0.5</v>
      </c>
      <c r="C264" s="1">
        <v>3.0</v>
      </c>
      <c r="D264" s="1" t="s">
        <v>61</v>
      </c>
      <c r="F264" s="1" t="s">
        <v>1017</v>
      </c>
      <c r="G264" s="17" t="s">
        <v>1018</v>
      </c>
      <c r="H264" s="17" t="s">
        <v>1019</v>
      </c>
      <c r="I264" s="20" t="s">
        <v>1338</v>
      </c>
    </row>
    <row r="265">
      <c r="A265" s="1" t="s">
        <v>236</v>
      </c>
      <c r="B265" s="1">
        <v>0.5</v>
      </c>
      <c r="C265" s="1">
        <v>4.0</v>
      </c>
      <c r="D265" s="1" t="s">
        <v>61</v>
      </c>
      <c r="F265" s="1" t="s">
        <v>1020</v>
      </c>
      <c r="G265" s="17" t="s">
        <v>1021</v>
      </c>
      <c r="H265" s="17" t="s">
        <v>1002</v>
      </c>
      <c r="I265" s="20" t="s">
        <v>1338</v>
      </c>
    </row>
    <row r="266">
      <c r="A266" s="1" t="s">
        <v>236</v>
      </c>
      <c r="B266" s="1">
        <v>0.5</v>
      </c>
      <c r="C266" s="1">
        <v>5.0</v>
      </c>
      <c r="D266" s="1" t="s">
        <v>61</v>
      </c>
      <c r="F266" s="1" t="s">
        <v>1022</v>
      </c>
      <c r="G266" s="17" t="s">
        <v>1023</v>
      </c>
      <c r="H266" s="17" t="s">
        <v>1024</v>
      </c>
      <c r="I266" s="20" t="s">
        <v>1338</v>
      </c>
    </row>
    <row r="267">
      <c r="A267" s="1" t="s">
        <v>236</v>
      </c>
      <c r="B267" s="1">
        <v>0.5</v>
      </c>
      <c r="C267" s="1">
        <v>6.0</v>
      </c>
      <c r="D267" s="1" t="s">
        <v>61</v>
      </c>
      <c r="F267" s="1" t="s">
        <v>1025</v>
      </c>
      <c r="G267" s="17" t="s">
        <v>1026</v>
      </c>
      <c r="H267" s="17" t="s">
        <v>1027</v>
      </c>
      <c r="I267" s="20" t="s">
        <v>1338</v>
      </c>
    </row>
    <row r="268">
      <c r="A268" s="1" t="s">
        <v>236</v>
      </c>
      <c r="B268" s="1">
        <v>1.0</v>
      </c>
      <c r="C268" s="1">
        <v>0.0</v>
      </c>
      <c r="D268" s="1" t="s">
        <v>61</v>
      </c>
      <c r="F268" s="1" t="s">
        <v>1028</v>
      </c>
      <c r="G268" s="17" t="s">
        <v>1029</v>
      </c>
      <c r="H268" s="17" t="s">
        <v>1011</v>
      </c>
      <c r="I268" s="20" t="s">
        <v>1338</v>
      </c>
    </row>
    <row r="269">
      <c r="A269" s="1" t="s">
        <v>236</v>
      </c>
      <c r="B269" s="1">
        <v>1.0</v>
      </c>
      <c r="C269" s="1">
        <v>1.0</v>
      </c>
      <c r="D269" s="1" t="s">
        <v>61</v>
      </c>
      <c r="F269" s="1" t="s">
        <v>1030</v>
      </c>
      <c r="G269" s="17" t="s">
        <v>1031</v>
      </c>
      <c r="H269" s="17" t="s">
        <v>993</v>
      </c>
      <c r="I269" s="20" t="s">
        <v>1338</v>
      </c>
    </row>
    <row r="270">
      <c r="A270" s="1" t="s">
        <v>236</v>
      </c>
      <c r="B270" s="1">
        <v>1.0</v>
      </c>
      <c r="C270" s="1">
        <v>2.0</v>
      </c>
      <c r="D270" s="1" t="s">
        <v>61</v>
      </c>
      <c r="F270" s="1" t="s">
        <v>1032</v>
      </c>
      <c r="G270" s="17" t="s">
        <v>1033</v>
      </c>
      <c r="H270" s="17" t="s">
        <v>996</v>
      </c>
      <c r="I270" s="20" t="s">
        <v>1338</v>
      </c>
    </row>
    <row r="271">
      <c r="A271" s="1" t="s">
        <v>236</v>
      </c>
      <c r="B271" s="1">
        <v>1.0</v>
      </c>
      <c r="C271" s="1">
        <v>3.0</v>
      </c>
      <c r="D271" s="1" t="s">
        <v>61</v>
      </c>
      <c r="F271" s="1" t="s">
        <v>1034</v>
      </c>
      <c r="G271" s="17" t="s">
        <v>1035</v>
      </c>
      <c r="H271" s="17" t="s">
        <v>1036</v>
      </c>
      <c r="I271" s="20" t="s">
        <v>1338</v>
      </c>
    </row>
    <row r="272">
      <c r="A272" s="1" t="s">
        <v>236</v>
      </c>
      <c r="B272" s="1">
        <v>1.0</v>
      </c>
      <c r="C272" s="1">
        <v>4.0</v>
      </c>
      <c r="D272" s="1" t="s">
        <v>61</v>
      </c>
      <c r="F272" s="1" t="s">
        <v>1037</v>
      </c>
      <c r="G272" s="17" t="s">
        <v>1038</v>
      </c>
      <c r="H272" s="17" t="s">
        <v>1002</v>
      </c>
      <c r="I272" s="20" t="s">
        <v>1338</v>
      </c>
    </row>
    <row r="273">
      <c r="A273" s="1" t="s">
        <v>236</v>
      </c>
      <c r="B273" s="1">
        <v>1.0</v>
      </c>
      <c r="C273" s="1">
        <v>5.0</v>
      </c>
      <c r="D273" s="1" t="s">
        <v>61</v>
      </c>
      <c r="F273" s="1" t="s">
        <v>1039</v>
      </c>
      <c r="G273" s="17" t="s">
        <v>1040</v>
      </c>
      <c r="H273" s="17" t="s">
        <v>1024</v>
      </c>
      <c r="I273" s="20" t="s">
        <v>1338</v>
      </c>
    </row>
    <row r="274">
      <c r="A274" s="1" t="s">
        <v>236</v>
      </c>
      <c r="B274" s="1">
        <v>1.0</v>
      </c>
      <c r="C274" s="1">
        <v>6.0</v>
      </c>
      <c r="D274" s="1" t="s">
        <v>61</v>
      </c>
      <c r="F274" s="1" t="s">
        <v>1041</v>
      </c>
      <c r="G274" s="17" t="s">
        <v>1042</v>
      </c>
      <c r="H274" s="17" t="s">
        <v>1027</v>
      </c>
      <c r="I274" s="20" t="s">
        <v>1338</v>
      </c>
    </row>
    <row r="275">
      <c r="A275" s="1" t="s">
        <v>236</v>
      </c>
      <c r="B275" s="1">
        <v>5.0</v>
      </c>
      <c r="C275" s="1">
        <v>0.0</v>
      </c>
      <c r="D275" s="1" t="s">
        <v>61</v>
      </c>
      <c r="E275" s="1" t="s">
        <v>1043</v>
      </c>
      <c r="F275" s="1" t="s">
        <v>1044</v>
      </c>
      <c r="G275" s="17" t="s">
        <v>1045</v>
      </c>
      <c r="H275" s="17" t="s">
        <v>1011</v>
      </c>
      <c r="I275" s="21" t="s">
        <v>1465</v>
      </c>
    </row>
    <row r="276">
      <c r="A276" s="1" t="s">
        <v>236</v>
      </c>
      <c r="B276" s="1">
        <v>5.0</v>
      </c>
      <c r="C276" s="1">
        <v>1.0</v>
      </c>
      <c r="D276" s="1" t="s">
        <v>61</v>
      </c>
      <c r="E276" s="1" t="s">
        <v>1046</v>
      </c>
      <c r="F276" s="1" t="s">
        <v>1047</v>
      </c>
      <c r="G276" s="17" t="s">
        <v>1048</v>
      </c>
      <c r="H276" s="17" t="s">
        <v>993</v>
      </c>
      <c r="I276" s="21" t="s">
        <v>1466</v>
      </c>
    </row>
    <row r="277">
      <c r="A277" s="1" t="s">
        <v>236</v>
      </c>
      <c r="B277" s="1">
        <v>5.0</v>
      </c>
      <c r="C277" s="1">
        <v>2.0</v>
      </c>
      <c r="D277" s="1" t="s">
        <v>61</v>
      </c>
      <c r="E277" s="1" t="s">
        <v>1049</v>
      </c>
      <c r="F277" s="1" t="s">
        <v>1050</v>
      </c>
      <c r="G277" s="17" t="s">
        <v>1051</v>
      </c>
      <c r="H277" s="17" t="s">
        <v>996</v>
      </c>
      <c r="I277" s="21" t="s">
        <v>1467</v>
      </c>
    </row>
    <row r="278">
      <c r="A278" s="1" t="s">
        <v>236</v>
      </c>
      <c r="B278" s="1">
        <v>5.0</v>
      </c>
      <c r="C278" s="1">
        <v>3.0</v>
      </c>
      <c r="D278" s="1" t="s">
        <v>61</v>
      </c>
      <c r="E278" s="1" t="s">
        <v>1052</v>
      </c>
      <c r="F278" s="1" t="s">
        <v>1053</v>
      </c>
      <c r="G278" s="17" t="s">
        <v>1054</v>
      </c>
      <c r="H278" s="17" t="s">
        <v>1019</v>
      </c>
      <c r="I278" s="21" t="s">
        <v>1468</v>
      </c>
    </row>
    <row r="279">
      <c r="A279" s="1" t="s">
        <v>236</v>
      </c>
      <c r="B279" s="1">
        <v>5.0</v>
      </c>
      <c r="C279" s="1">
        <v>4.0</v>
      </c>
      <c r="D279" s="1" t="s">
        <v>61</v>
      </c>
      <c r="E279" s="1" t="s">
        <v>1055</v>
      </c>
      <c r="F279" s="1" t="s">
        <v>1056</v>
      </c>
      <c r="G279" s="17" t="s">
        <v>1057</v>
      </c>
      <c r="H279" s="17" t="s">
        <v>1002</v>
      </c>
      <c r="I279" s="21" t="s">
        <v>1469</v>
      </c>
    </row>
    <row r="280">
      <c r="A280" s="1" t="s">
        <v>236</v>
      </c>
      <c r="B280" s="1">
        <v>5.0</v>
      </c>
      <c r="C280" s="1">
        <v>5.0</v>
      </c>
      <c r="D280" s="1" t="s">
        <v>61</v>
      </c>
      <c r="E280" s="1" t="s">
        <v>1058</v>
      </c>
      <c r="F280" s="1" t="s">
        <v>1059</v>
      </c>
      <c r="G280" s="17" t="s">
        <v>1060</v>
      </c>
      <c r="H280" s="17" t="s">
        <v>1024</v>
      </c>
      <c r="I280" s="21" t="s">
        <v>1470</v>
      </c>
    </row>
    <row r="281">
      <c r="A281" s="1" t="s">
        <v>236</v>
      </c>
      <c r="B281" s="1">
        <v>5.0</v>
      </c>
      <c r="C281" s="1">
        <v>6.0</v>
      </c>
      <c r="D281" s="1" t="s">
        <v>61</v>
      </c>
      <c r="E281" s="1" t="s">
        <v>1061</v>
      </c>
      <c r="F281" s="1" t="s">
        <v>1062</v>
      </c>
      <c r="G281" s="17" t="s">
        <v>1063</v>
      </c>
      <c r="H281" s="17" t="s">
        <v>1027</v>
      </c>
      <c r="I281" s="21" t="s">
        <v>1471</v>
      </c>
    </row>
    <row r="282">
      <c r="A282" s="1" t="s">
        <v>236</v>
      </c>
      <c r="B282" s="1">
        <v>10.0</v>
      </c>
      <c r="C282" s="1">
        <v>0.0</v>
      </c>
      <c r="D282" s="1" t="s">
        <v>61</v>
      </c>
      <c r="E282" s="1" t="s">
        <v>1064</v>
      </c>
      <c r="F282" s="1" t="s">
        <v>1065</v>
      </c>
      <c r="G282" s="17" t="s">
        <v>1066</v>
      </c>
      <c r="H282" s="17" t="s">
        <v>1011</v>
      </c>
      <c r="I282" s="21" t="s">
        <v>1472</v>
      </c>
    </row>
    <row r="283">
      <c r="A283" s="1" t="s">
        <v>236</v>
      </c>
      <c r="B283" s="1">
        <v>10.0</v>
      </c>
      <c r="C283" s="1">
        <v>1.0</v>
      </c>
      <c r="D283" s="1" t="s">
        <v>61</v>
      </c>
      <c r="E283" s="1" t="s">
        <v>1067</v>
      </c>
      <c r="F283" s="1" t="s">
        <v>1068</v>
      </c>
      <c r="G283" s="17" t="s">
        <v>1069</v>
      </c>
      <c r="H283" s="17" t="s">
        <v>993</v>
      </c>
      <c r="I283" s="21" t="s">
        <v>1473</v>
      </c>
    </row>
    <row r="284">
      <c r="A284" s="1" t="s">
        <v>236</v>
      </c>
      <c r="B284" s="1">
        <v>10.0</v>
      </c>
      <c r="C284" s="1">
        <v>2.0</v>
      </c>
      <c r="D284" s="1" t="s">
        <v>61</v>
      </c>
      <c r="E284" s="1" t="s">
        <v>1070</v>
      </c>
      <c r="F284" s="1" t="s">
        <v>1071</v>
      </c>
      <c r="G284" s="17" t="s">
        <v>1072</v>
      </c>
      <c r="H284" s="17" t="s">
        <v>996</v>
      </c>
      <c r="I284" s="21" t="s">
        <v>1474</v>
      </c>
    </row>
    <row r="285">
      <c r="A285" s="1" t="s">
        <v>236</v>
      </c>
      <c r="B285" s="1">
        <v>10.0</v>
      </c>
      <c r="C285" s="1">
        <v>3.0</v>
      </c>
      <c r="D285" s="1" t="s">
        <v>61</v>
      </c>
      <c r="E285" s="1" t="s">
        <v>1073</v>
      </c>
      <c r="F285" s="1" t="s">
        <v>1074</v>
      </c>
      <c r="G285" s="17" t="s">
        <v>1075</v>
      </c>
      <c r="H285" s="17" t="s">
        <v>1019</v>
      </c>
      <c r="I285" s="21" t="s">
        <v>1475</v>
      </c>
    </row>
    <row r="286">
      <c r="A286" s="1" t="s">
        <v>236</v>
      </c>
      <c r="B286" s="1">
        <v>10.0</v>
      </c>
      <c r="C286" s="1">
        <v>4.0</v>
      </c>
      <c r="D286" s="1" t="s">
        <v>61</v>
      </c>
      <c r="E286" s="1" t="s">
        <v>1076</v>
      </c>
      <c r="F286" s="1" t="s">
        <v>1077</v>
      </c>
      <c r="G286" s="17" t="s">
        <v>1078</v>
      </c>
      <c r="H286" s="17" t="s">
        <v>1002</v>
      </c>
      <c r="I286" s="21" t="s">
        <v>1476</v>
      </c>
    </row>
    <row r="287">
      <c r="A287" s="1" t="s">
        <v>236</v>
      </c>
      <c r="B287" s="1">
        <v>10.0</v>
      </c>
      <c r="C287" s="1">
        <v>5.0</v>
      </c>
      <c r="D287" s="1" t="s">
        <v>61</v>
      </c>
      <c r="E287" s="1" t="s">
        <v>1079</v>
      </c>
      <c r="F287" s="1" t="s">
        <v>1080</v>
      </c>
      <c r="G287" s="17" t="s">
        <v>1081</v>
      </c>
      <c r="H287" s="17" t="s">
        <v>1082</v>
      </c>
      <c r="I287" s="21" t="s">
        <v>1477</v>
      </c>
    </row>
    <row r="288">
      <c r="A288" s="1" t="s">
        <v>236</v>
      </c>
      <c r="B288" s="1">
        <v>10.0</v>
      </c>
      <c r="C288" s="1">
        <v>6.0</v>
      </c>
      <c r="D288" s="1" t="s">
        <v>61</v>
      </c>
      <c r="E288" s="1" t="s">
        <v>1083</v>
      </c>
      <c r="F288" s="1" t="s">
        <v>1084</v>
      </c>
      <c r="G288" s="17" t="s">
        <v>1085</v>
      </c>
      <c r="H288" s="17" t="s">
        <v>1027</v>
      </c>
      <c r="I288" s="21" t="s">
        <v>1478</v>
      </c>
    </row>
    <row r="289">
      <c r="A289" s="1" t="s">
        <v>236</v>
      </c>
      <c r="B289" s="1">
        <v>20.0</v>
      </c>
      <c r="C289" s="1">
        <v>0.0</v>
      </c>
      <c r="D289" s="1" t="s">
        <v>61</v>
      </c>
      <c r="E289" s="1" t="s">
        <v>1086</v>
      </c>
      <c r="F289" s="1" t="s">
        <v>1087</v>
      </c>
      <c r="G289" s="17" t="s">
        <v>1088</v>
      </c>
      <c r="H289" s="17" t="s">
        <v>1011</v>
      </c>
      <c r="I289" s="21" t="s">
        <v>1479</v>
      </c>
    </row>
    <row r="290">
      <c r="A290" s="1" t="s">
        <v>236</v>
      </c>
      <c r="B290" s="1">
        <v>20.0</v>
      </c>
      <c r="C290" s="1">
        <v>1.0</v>
      </c>
      <c r="D290" s="1" t="s">
        <v>61</v>
      </c>
      <c r="E290" s="1" t="s">
        <v>1089</v>
      </c>
      <c r="F290" s="1" t="s">
        <v>1090</v>
      </c>
      <c r="G290" s="17" t="s">
        <v>1091</v>
      </c>
      <c r="H290" s="17" t="s">
        <v>993</v>
      </c>
      <c r="I290" s="21" t="s">
        <v>1480</v>
      </c>
    </row>
    <row r="291">
      <c r="A291" s="1" t="s">
        <v>236</v>
      </c>
      <c r="B291" s="1">
        <v>20.0</v>
      </c>
      <c r="C291" s="1">
        <v>2.0</v>
      </c>
      <c r="D291" s="1" t="s">
        <v>61</v>
      </c>
      <c r="E291" s="1" t="s">
        <v>1092</v>
      </c>
      <c r="F291" s="1" t="s">
        <v>1093</v>
      </c>
      <c r="G291" s="17" t="s">
        <v>1094</v>
      </c>
      <c r="H291" s="17" t="s">
        <v>996</v>
      </c>
      <c r="I291" s="21" t="s">
        <v>1481</v>
      </c>
    </row>
    <row r="292">
      <c r="A292" s="1" t="s">
        <v>236</v>
      </c>
      <c r="B292" s="1">
        <v>20.0</v>
      </c>
      <c r="C292" s="1">
        <v>3.0</v>
      </c>
      <c r="D292" s="1" t="s">
        <v>61</v>
      </c>
      <c r="E292" s="1" t="s">
        <v>1095</v>
      </c>
      <c r="F292" s="1" t="s">
        <v>1096</v>
      </c>
      <c r="G292" s="17" t="s">
        <v>1097</v>
      </c>
      <c r="H292" s="17" t="s">
        <v>1019</v>
      </c>
      <c r="I292" s="21" t="s">
        <v>1482</v>
      </c>
    </row>
    <row r="293">
      <c r="A293" s="1" t="s">
        <v>236</v>
      </c>
      <c r="B293" s="1">
        <v>20.0</v>
      </c>
      <c r="C293" s="1">
        <v>4.0</v>
      </c>
      <c r="D293" s="1" t="s">
        <v>61</v>
      </c>
      <c r="E293" s="1" t="s">
        <v>1098</v>
      </c>
      <c r="F293" s="1" t="s">
        <v>1099</v>
      </c>
      <c r="G293" s="17" t="s">
        <v>1100</v>
      </c>
      <c r="H293" s="17" t="s">
        <v>1101</v>
      </c>
      <c r="I293" s="21" t="s">
        <v>1483</v>
      </c>
    </row>
    <row r="294">
      <c r="A294" s="1" t="s">
        <v>236</v>
      </c>
      <c r="B294" s="1">
        <v>20.0</v>
      </c>
      <c r="C294" s="1">
        <v>5.0</v>
      </c>
      <c r="D294" s="1" t="s">
        <v>61</v>
      </c>
      <c r="E294" s="1" t="s">
        <v>1102</v>
      </c>
      <c r="F294" s="1" t="s">
        <v>1103</v>
      </c>
      <c r="G294" s="17" t="s">
        <v>1104</v>
      </c>
      <c r="H294" s="17" t="s">
        <v>1024</v>
      </c>
      <c r="I294" s="21" t="s">
        <v>1484</v>
      </c>
    </row>
    <row r="295">
      <c r="A295" s="1" t="s">
        <v>236</v>
      </c>
      <c r="B295" s="1">
        <v>20.0</v>
      </c>
      <c r="C295" s="1">
        <v>6.0</v>
      </c>
      <c r="D295" s="1" t="s">
        <v>61</v>
      </c>
      <c r="E295" s="1" t="s">
        <v>1105</v>
      </c>
      <c r="F295" s="1" t="s">
        <v>1106</v>
      </c>
      <c r="G295" s="17" t="s">
        <v>1107</v>
      </c>
      <c r="H295" s="17" t="s">
        <v>1027</v>
      </c>
      <c r="I295" s="21" t="s">
        <v>1485</v>
      </c>
    </row>
    <row r="296">
      <c r="A296" s="1" t="s">
        <v>236</v>
      </c>
      <c r="B296" s="1">
        <v>0.2</v>
      </c>
      <c r="C296" s="1">
        <v>0.0</v>
      </c>
      <c r="D296" s="1" t="s">
        <v>63</v>
      </c>
      <c r="F296" s="1" t="s">
        <v>1108</v>
      </c>
      <c r="G296" s="17" t="s">
        <v>1109</v>
      </c>
      <c r="H296" s="17" t="s">
        <v>1011</v>
      </c>
      <c r="I296" s="20" t="s">
        <v>1338</v>
      </c>
    </row>
    <row r="297">
      <c r="A297" s="1" t="s">
        <v>236</v>
      </c>
      <c r="B297" s="1">
        <v>0.2</v>
      </c>
      <c r="C297" s="1">
        <v>1.0</v>
      </c>
      <c r="D297" s="1" t="s">
        <v>63</v>
      </c>
      <c r="F297" s="1" t="s">
        <v>1110</v>
      </c>
      <c r="G297" s="17" t="s">
        <v>1111</v>
      </c>
      <c r="H297" s="17" t="s">
        <v>993</v>
      </c>
      <c r="I297" s="20" t="s">
        <v>1338</v>
      </c>
    </row>
    <row r="298">
      <c r="A298" s="1" t="s">
        <v>236</v>
      </c>
      <c r="B298" s="1">
        <v>0.2</v>
      </c>
      <c r="C298" s="1">
        <v>2.0</v>
      </c>
      <c r="D298" s="1" t="s">
        <v>63</v>
      </c>
      <c r="F298" s="1" t="s">
        <v>1112</v>
      </c>
      <c r="G298" s="17" t="s">
        <v>1113</v>
      </c>
      <c r="H298" s="17" t="s">
        <v>996</v>
      </c>
      <c r="I298" s="20" t="s">
        <v>1338</v>
      </c>
    </row>
    <row r="299">
      <c r="A299" s="1" t="s">
        <v>236</v>
      </c>
      <c r="B299" s="1">
        <v>0.2</v>
      </c>
      <c r="C299" s="1">
        <v>3.0</v>
      </c>
      <c r="D299" s="1" t="s">
        <v>63</v>
      </c>
      <c r="F299" s="1" t="s">
        <v>1114</v>
      </c>
      <c r="G299" s="17" t="s">
        <v>1115</v>
      </c>
      <c r="H299" s="17" t="s">
        <v>1019</v>
      </c>
      <c r="I299" s="20" t="s">
        <v>1338</v>
      </c>
    </row>
    <row r="300">
      <c r="A300" s="1" t="s">
        <v>236</v>
      </c>
      <c r="B300" s="1">
        <v>0.2</v>
      </c>
      <c r="C300" s="1">
        <v>4.0</v>
      </c>
      <c r="D300" s="1" t="s">
        <v>63</v>
      </c>
      <c r="F300" s="1" t="s">
        <v>1116</v>
      </c>
      <c r="G300" s="17" t="s">
        <v>1117</v>
      </c>
      <c r="H300" s="17" t="s">
        <v>1002</v>
      </c>
      <c r="I300" s="20" t="s">
        <v>1338</v>
      </c>
    </row>
    <row r="301">
      <c r="A301" s="1" t="s">
        <v>236</v>
      </c>
      <c r="B301" s="1">
        <v>0.2</v>
      </c>
      <c r="C301" s="1">
        <v>5.0</v>
      </c>
      <c r="D301" s="1" t="s">
        <v>63</v>
      </c>
      <c r="F301" s="1" t="s">
        <v>1118</v>
      </c>
      <c r="G301" s="17" t="s">
        <v>1119</v>
      </c>
      <c r="H301" s="17" t="s">
        <v>1024</v>
      </c>
      <c r="I301" s="20" t="s">
        <v>1338</v>
      </c>
    </row>
    <row r="302">
      <c r="A302" s="1" t="s">
        <v>236</v>
      </c>
      <c r="B302" s="1">
        <v>0.2</v>
      </c>
      <c r="C302" s="1">
        <v>6.0</v>
      </c>
      <c r="D302" s="1" t="s">
        <v>63</v>
      </c>
      <c r="F302" s="1" t="s">
        <v>1120</v>
      </c>
      <c r="G302" s="17" t="s">
        <v>1121</v>
      </c>
      <c r="H302" s="17" t="s">
        <v>1027</v>
      </c>
      <c r="I302" s="20" t="s">
        <v>1338</v>
      </c>
    </row>
    <row r="303">
      <c r="A303" s="1" t="s">
        <v>236</v>
      </c>
      <c r="B303" s="1">
        <v>0.5</v>
      </c>
      <c r="C303" s="1">
        <v>0.0</v>
      </c>
      <c r="D303" s="1" t="s">
        <v>63</v>
      </c>
      <c r="F303" s="1" t="s">
        <v>1122</v>
      </c>
      <c r="G303" s="17" t="s">
        <v>1123</v>
      </c>
      <c r="H303" s="17" t="s">
        <v>1011</v>
      </c>
      <c r="I303" s="20" t="s">
        <v>1338</v>
      </c>
    </row>
    <row r="304">
      <c r="A304" s="1" t="s">
        <v>236</v>
      </c>
      <c r="B304" s="1">
        <v>0.5</v>
      </c>
      <c r="C304" s="1">
        <v>1.0</v>
      </c>
      <c r="D304" s="1" t="s">
        <v>63</v>
      </c>
      <c r="F304" s="1" t="s">
        <v>1124</v>
      </c>
      <c r="G304" s="17" t="s">
        <v>1125</v>
      </c>
      <c r="H304" s="17" t="s">
        <v>993</v>
      </c>
      <c r="I304" s="20" t="s">
        <v>1338</v>
      </c>
    </row>
    <row r="305">
      <c r="A305" s="1" t="s">
        <v>236</v>
      </c>
      <c r="B305" s="1">
        <v>0.5</v>
      </c>
      <c r="C305" s="1">
        <v>2.0</v>
      </c>
      <c r="D305" s="1" t="s">
        <v>63</v>
      </c>
      <c r="F305" s="1" t="s">
        <v>1126</v>
      </c>
      <c r="G305" s="17" t="s">
        <v>1127</v>
      </c>
      <c r="H305" s="17" t="s">
        <v>1128</v>
      </c>
      <c r="I305" s="20" t="s">
        <v>1338</v>
      </c>
    </row>
    <row r="306">
      <c r="A306" s="1" t="s">
        <v>236</v>
      </c>
      <c r="B306" s="1">
        <v>0.5</v>
      </c>
      <c r="C306" s="1">
        <v>3.0</v>
      </c>
      <c r="D306" s="1" t="s">
        <v>63</v>
      </c>
      <c r="F306" s="1" t="s">
        <v>1129</v>
      </c>
      <c r="G306" s="17" t="s">
        <v>1130</v>
      </c>
      <c r="H306" s="17" t="s">
        <v>1019</v>
      </c>
      <c r="I306" s="20" t="s">
        <v>1338</v>
      </c>
    </row>
    <row r="307">
      <c r="A307" s="1" t="s">
        <v>236</v>
      </c>
      <c r="B307" s="1">
        <v>0.5</v>
      </c>
      <c r="C307" s="1">
        <v>4.0</v>
      </c>
      <c r="D307" s="1" t="s">
        <v>63</v>
      </c>
      <c r="F307" s="1" t="s">
        <v>1131</v>
      </c>
      <c r="G307" s="17" t="s">
        <v>1132</v>
      </c>
      <c r="H307" s="17" t="s">
        <v>1002</v>
      </c>
      <c r="I307" s="20" t="s">
        <v>1338</v>
      </c>
    </row>
    <row r="308">
      <c r="A308" s="1" t="s">
        <v>236</v>
      </c>
      <c r="B308" s="1">
        <v>0.5</v>
      </c>
      <c r="C308" s="1">
        <v>5.0</v>
      </c>
      <c r="D308" s="1" t="s">
        <v>63</v>
      </c>
      <c r="F308" s="1" t="s">
        <v>1133</v>
      </c>
      <c r="G308" s="17" t="s">
        <v>1134</v>
      </c>
      <c r="H308" s="17" t="s">
        <v>1024</v>
      </c>
      <c r="I308" s="20" t="s">
        <v>1338</v>
      </c>
    </row>
    <row r="309">
      <c r="A309" s="1" t="s">
        <v>236</v>
      </c>
      <c r="B309" s="1">
        <v>0.5</v>
      </c>
      <c r="C309" s="1">
        <v>6.0</v>
      </c>
      <c r="D309" s="1" t="s">
        <v>63</v>
      </c>
      <c r="F309" s="1" t="s">
        <v>1135</v>
      </c>
      <c r="G309" s="17" t="s">
        <v>1136</v>
      </c>
      <c r="H309" s="17" t="s">
        <v>1027</v>
      </c>
      <c r="I309" s="20" t="s">
        <v>1338</v>
      </c>
    </row>
    <row r="310">
      <c r="A310" s="1" t="s">
        <v>236</v>
      </c>
      <c r="B310" s="1">
        <v>1.0</v>
      </c>
      <c r="C310" s="1">
        <v>0.0</v>
      </c>
      <c r="D310" s="1" t="s">
        <v>63</v>
      </c>
      <c r="F310" s="1" t="s">
        <v>1137</v>
      </c>
      <c r="G310" s="17" t="s">
        <v>1138</v>
      </c>
      <c r="H310" s="17" t="s">
        <v>1011</v>
      </c>
      <c r="I310" s="20" t="s">
        <v>1338</v>
      </c>
    </row>
    <row r="311">
      <c r="A311" s="1" t="s">
        <v>236</v>
      </c>
      <c r="B311" s="1">
        <v>1.0</v>
      </c>
      <c r="C311" s="1">
        <v>1.0</v>
      </c>
      <c r="D311" s="1" t="s">
        <v>63</v>
      </c>
      <c r="F311" s="1" t="s">
        <v>1139</v>
      </c>
      <c r="G311" s="17" t="s">
        <v>1140</v>
      </c>
      <c r="H311" s="17" t="s">
        <v>993</v>
      </c>
      <c r="I311" s="20" t="s">
        <v>1338</v>
      </c>
    </row>
    <row r="312">
      <c r="A312" s="1" t="s">
        <v>236</v>
      </c>
      <c r="B312" s="1">
        <v>1.0</v>
      </c>
      <c r="C312" s="1">
        <v>2.0</v>
      </c>
      <c r="D312" s="1" t="s">
        <v>63</v>
      </c>
      <c r="F312" s="1" t="s">
        <v>1141</v>
      </c>
      <c r="G312" s="17" t="s">
        <v>1142</v>
      </c>
      <c r="H312" s="17" t="s">
        <v>996</v>
      </c>
      <c r="I312" s="20" t="s">
        <v>1338</v>
      </c>
    </row>
    <row r="313">
      <c r="A313" s="1" t="s">
        <v>236</v>
      </c>
      <c r="B313" s="1">
        <v>1.0</v>
      </c>
      <c r="C313" s="1">
        <v>3.0</v>
      </c>
      <c r="D313" s="1" t="s">
        <v>63</v>
      </c>
      <c r="F313" s="1" t="s">
        <v>1143</v>
      </c>
      <c r="G313" s="17" t="s">
        <v>1144</v>
      </c>
      <c r="H313" s="17" t="s">
        <v>1019</v>
      </c>
      <c r="I313" s="20" t="s">
        <v>1338</v>
      </c>
    </row>
    <row r="314">
      <c r="A314" s="1" t="s">
        <v>236</v>
      </c>
      <c r="B314" s="1">
        <v>1.0</v>
      </c>
      <c r="C314" s="1">
        <v>4.0</v>
      </c>
      <c r="D314" s="1" t="s">
        <v>63</v>
      </c>
      <c r="F314" s="1" t="s">
        <v>1145</v>
      </c>
      <c r="G314" s="17" t="s">
        <v>1146</v>
      </c>
      <c r="H314" s="17" t="s">
        <v>1002</v>
      </c>
      <c r="I314" s="20" t="s">
        <v>1338</v>
      </c>
    </row>
    <row r="315">
      <c r="A315" s="1" t="s">
        <v>236</v>
      </c>
      <c r="B315" s="1">
        <v>1.0</v>
      </c>
      <c r="C315" s="1">
        <v>5.0</v>
      </c>
      <c r="D315" s="1" t="s">
        <v>63</v>
      </c>
      <c r="F315" s="1" t="s">
        <v>1147</v>
      </c>
      <c r="G315" s="17" t="s">
        <v>1148</v>
      </c>
      <c r="H315" s="17" t="s">
        <v>1024</v>
      </c>
      <c r="I315" s="20" t="s">
        <v>1338</v>
      </c>
    </row>
    <row r="316">
      <c r="A316" s="1" t="s">
        <v>236</v>
      </c>
      <c r="B316" s="1">
        <v>1.0</v>
      </c>
      <c r="C316" s="1">
        <v>6.0</v>
      </c>
      <c r="D316" s="1" t="s">
        <v>63</v>
      </c>
      <c r="F316" s="1" t="s">
        <v>1149</v>
      </c>
      <c r="G316" s="17" t="s">
        <v>1150</v>
      </c>
      <c r="H316" s="17" t="s">
        <v>1027</v>
      </c>
      <c r="I316" s="20" t="s">
        <v>1338</v>
      </c>
    </row>
    <row r="317">
      <c r="A317" s="1" t="s">
        <v>236</v>
      </c>
      <c r="B317" s="1">
        <v>5.0</v>
      </c>
      <c r="C317" s="1">
        <v>0.0</v>
      </c>
      <c r="D317" s="1" t="s">
        <v>63</v>
      </c>
      <c r="E317" s="1" t="s">
        <v>1151</v>
      </c>
      <c r="F317" s="1" t="s">
        <v>1152</v>
      </c>
      <c r="G317" s="17" t="s">
        <v>1153</v>
      </c>
      <c r="H317" s="17" t="s">
        <v>1011</v>
      </c>
      <c r="I317" s="21" t="s">
        <v>1486</v>
      </c>
    </row>
    <row r="318">
      <c r="A318" s="1" t="s">
        <v>236</v>
      </c>
      <c r="B318" s="1">
        <v>5.0</v>
      </c>
      <c r="C318" s="1">
        <v>1.0</v>
      </c>
      <c r="D318" s="1" t="s">
        <v>63</v>
      </c>
      <c r="E318" s="1" t="s">
        <v>1154</v>
      </c>
      <c r="F318" s="1" t="s">
        <v>1155</v>
      </c>
      <c r="G318" s="17" t="s">
        <v>1156</v>
      </c>
      <c r="H318" s="17" t="s">
        <v>993</v>
      </c>
      <c r="I318" s="21" t="s">
        <v>1487</v>
      </c>
    </row>
    <row r="319">
      <c r="A319" s="1" t="s">
        <v>236</v>
      </c>
      <c r="B319" s="1">
        <v>5.0</v>
      </c>
      <c r="C319" s="1">
        <v>2.0</v>
      </c>
      <c r="D319" s="1" t="s">
        <v>63</v>
      </c>
      <c r="E319" s="1" t="s">
        <v>1157</v>
      </c>
      <c r="F319" s="1" t="s">
        <v>1158</v>
      </c>
      <c r="G319" s="17" t="s">
        <v>1159</v>
      </c>
      <c r="H319" s="17" t="s">
        <v>996</v>
      </c>
      <c r="I319" s="21" t="s">
        <v>1488</v>
      </c>
    </row>
    <row r="320">
      <c r="A320" s="1" t="s">
        <v>236</v>
      </c>
      <c r="B320" s="1">
        <v>5.0</v>
      </c>
      <c r="C320" s="1">
        <v>3.0</v>
      </c>
      <c r="D320" s="1" t="s">
        <v>63</v>
      </c>
      <c r="E320" s="1" t="s">
        <v>1160</v>
      </c>
      <c r="F320" s="1" t="s">
        <v>1161</v>
      </c>
      <c r="G320" s="17" t="s">
        <v>1162</v>
      </c>
      <c r="H320" s="17" t="s">
        <v>1163</v>
      </c>
      <c r="I320" s="21" t="s">
        <v>1489</v>
      </c>
    </row>
    <row r="321">
      <c r="A321" s="1" t="s">
        <v>236</v>
      </c>
      <c r="B321" s="1">
        <v>5.0</v>
      </c>
      <c r="C321" s="1">
        <v>4.0</v>
      </c>
      <c r="D321" s="1" t="s">
        <v>63</v>
      </c>
      <c r="E321" s="1" t="s">
        <v>1164</v>
      </c>
      <c r="F321" s="1" t="s">
        <v>1165</v>
      </c>
      <c r="G321" s="17" t="s">
        <v>1166</v>
      </c>
      <c r="H321" s="17" t="s">
        <v>1002</v>
      </c>
      <c r="I321" s="21" t="s">
        <v>1490</v>
      </c>
    </row>
    <row r="322">
      <c r="A322" s="1" t="s">
        <v>236</v>
      </c>
      <c r="B322" s="1">
        <v>5.0</v>
      </c>
      <c r="C322" s="1">
        <v>5.0</v>
      </c>
      <c r="D322" s="1" t="s">
        <v>63</v>
      </c>
      <c r="E322" s="1" t="s">
        <v>1167</v>
      </c>
      <c r="F322" s="1" t="s">
        <v>1168</v>
      </c>
      <c r="G322" s="17" t="s">
        <v>1169</v>
      </c>
      <c r="H322" s="17" t="s">
        <v>1024</v>
      </c>
      <c r="I322" s="21" t="s">
        <v>1491</v>
      </c>
    </row>
    <row r="323">
      <c r="A323" s="1" t="s">
        <v>236</v>
      </c>
      <c r="B323" s="1">
        <v>5.0</v>
      </c>
      <c r="C323" s="1">
        <v>6.0</v>
      </c>
      <c r="D323" s="1" t="s">
        <v>63</v>
      </c>
      <c r="E323" s="1" t="s">
        <v>1170</v>
      </c>
      <c r="F323" s="1" t="s">
        <v>1171</v>
      </c>
      <c r="G323" s="17" t="s">
        <v>1172</v>
      </c>
      <c r="H323" s="17" t="s">
        <v>1027</v>
      </c>
      <c r="I323" s="21" t="s">
        <v>1492</v>
      </c>
    </row>
    <row r="324">
      <c r="A324" s="1" t="s">
        <v>236</v>
      </c>
      <c r="B324" s="1">
        <v>10.0</v>
      </c>
      <c r="C324" s="1">
        <v>0.0</v>
      </c>
      <c r="D324" s="1" t="s">
        <v>63</v>
      </c>
      <c r="E324" s="1" t="s">
        <v>1173</v>
      </c>
      <c r="F324" s="1" t="s">
        <v>1174</v>
      </c>
      <c r="G324" s="17" t="s">
        <v>1175</v>
      </c>
      <c r="H324" s="17" t="s">
        <v>1011</v>
      </c>
      <c r="I324" s="21" t="s">
        <v>1493</v>
      </c>
    </row>
    <row r="325">
      <c r="A325" s="1" t="s">
        <v>236</v>
      </c>
      <c r="B325" s="1">
        <v>10.0</v>
      </c>
      <c r="C325" s="1">
        <v>1.0</v>
      </c>
      <c r="D325" s="1" t="s">
        <v>63</v>
      </c>
      <c r="E325" s="1" t="s">
        <v>1176</v>
      </c>
      <c r="F325" s="1" t="s">
        <v>1177</v>
      </c>
      <c r="G325" s="17" t="s">
        <v>1178</v>
      </c>
      <c r="H325" s="17" t="s">
        <v>993</v>
      </c>
      <c r="I325" s="21" t="s">
        <v>1494</v>
      </c>
    </row>
    <row r="326">
      <c r="A326" s="1" t="s">
        <v>236</v>
      </c>
      <c r="B326" s="1">
        <v>10.0</v>
      </c>
      <c r="C326" s="1">
        <v>2.0</v>
      </c>
      <c r="D326" s="1" t="s">
        <v>63</v>
      </c>
      <c r="E326" s="1" t="s">
        <v>1179</v>
      </c>
      <c r="F326" s="1" t="s">
        <v>1180</v>
      </c>
      <c r="G326" s="17" t="s">
        <v>1181</v>
      </c>
      <c r="H326" s="17" t="s">
        <v>996</v>
      </c>
      <c r="I326" s="21" t="s">
        <v>1495</v>
      </c>
    </row>
    <row r="327">
      <c r="A327" s="1" t="s">
        <v>236</v>
      </c>
      <c r="B327" s="1">
        <v>10.0</v>
      </c>
      <c r="C327" s="1">
        <v>3.0</v>
      </c>
      <c r="D327" s="1" t="s">
        <v>63</v>
      </c>
      <c r="E327" s="1" t="s">
        <v>1182</v>
      </c>
      <c r="F327" s="1" t="s">
        <v>1183</v>
      </c>
      <c r="G327" s="17" t="s">
        <v>1184</v>
      </c>
      <c r="H327" s="17" t="s">
        <v>1185</v>
      </c>
      <c r="I327" s="21" t="s">
        <v>1496</v>
      </c>
    </row>
    <row r="328">
      <c r="A328" s="1" t="s">
        <v>236</v>
      </c>
      <c r="B328" s="1">
        <v>10.0</v>
      </c>
      <c r="C328" s="1">
        <v>4.0</v>
      </c>
      <c r="D328" s="1" t="s">
        <v>63</v>
      </c>
      <c r="E328" s="1" t="s">
        <v>1186</v>
      </c>
      <c r="F328" s="1" t="s">
        <v>1187</v>
      </c>
      <c r="G328" s="17" t="s">
        <v>1188</v>
      </c>
      <c r="H328" s="17" t="s">
        <v>1002</v>
      </c>
      <c r="I328" s="21" t="s">
        <v>1497</v>
      </c>
    </row>
    <row r="329">
      <c r="A329" s="1" t="s">
        <v>236</v>
      </c>
      <c r="B329" s="1">
        <v>10.0</v>
      </c>
      <c r="C329" s="1">
        <v>5.0</v>
      </c>
      <c r="D329" s="1" t="s">
        <v>63</v>
      </c>
      <c r="E329" s="1" t="s">
        <v>1189</v>
      </c>
      <c r="F329" s="1" t="s">
        <v>1190</v>
      </c>
      <c r="G329" s="17" t="s">
        <v>1191</v>
      </c>
      <c r="H329" s="17" t="s">
        <v>1024</v>
      </c>
      <c r="I329" s="21" t="s">
        <v>1498</v>
      </c>
    </row>
    <row r="330">
      <c r="A330" s="1" t="s">
        <v>236</v>
      </c>
      <c r="B330" s="1">
        <v>10.0</v>
      </c>
      <c r="C330" s="1">
        <v>6.0</v>
      </c>
      <c r="D330" s="1" t="s">
        <v>63</v>
      </c>
      <c r="E330" s="1" t="s">
        <v>1192</v>
      </c>
      <c r="F330" s="1" t="s">
        <v>1193</v>
      </c>
      <c r="G330" s="17" t="s">
        <v>1194</v>
      </c>
      <c r="H330" s="17" t="s">
        <v>1027</v>
      </c>
      <c r="I330" s="21" t="s">
        <v>1499</v>
      </c>
    </row>
    <row r="331">
      <c r="A331" s="1" t="s">
        <v>236</v>
      </c>
      <c r="B331" s="1">
        <v>20.0</v>
      </c>
      <c r="C331" s="1">
        <v>0.0</v>
      </c>
      <c r="D331" s="1" t="s">
        <v>63</v>
      </c>
      <c r="E331" s="1" t="s">
        <v>1195</v>
      </c>
      <c r="F331" s="1" t="s">
        <v>1196</v>
      </c>
      <c r="G331" s="17" t="s">
        <v>1197</v>
      </c>
      <c r="H331" s="17" t="s">
        <v>1011</v>
      </c>
      <c r="I331" s="21" t="s">
        <v>1500</v>
      </c>
    </row>
    <row r="332">
      <c r="A332" s="1" t="s">
        <v>236</v>
      </c>
      <c r="B332" s="1">
        <v>20.0</v>
      </c>
      <c r="C332" s="1">
        <v>1.0</v>
      </c>
      <c r="D332" s="1" t="s">
        <v>63</v>
      </c>
      <c r="E332" s="1" t="s">
        <v>1198</v>
      </c>
      <c r="F332" s="1" t="s">
        <v>1199</v>
      </c>
      <c r="G332" s="17" t="s">
        <v>1200</v>
      </c>
      <c r="H332" s="17" t="s">
        <v>993</v>
      </c>
      <c r="I332" s="21" t="s">
        <v>1501</v>
      </c>
    </row>
    <row r="333">
      <c r="A333" s="1" t="s">
        <v>236</v>
      </c>
      <c r="B333" s="1">
        <v>20.0</v>
      </c>
      <c r="C333" s="1">
        <v>2.0</v>
      </c>
      <c r="D333" s="1" t="s">
        <v>63</v>
      </c>
      <c r="E333" s="1" t="s">
        <v>1201</v>
      </c>
      <c r="F333" s="1" t="s">
        <v>1202</v>
      </c>
      <c r="G333" s="17" t="s">
        <v>1203</v>
      </c>
      <c r="H333" s="17" t="s">
        <v>996</v>
      </c>
      <c r="I333" s="21" t="s">
        <v>1502</v>
      </c>
    </row>
    <row r="334">
      <c r="A334" s="1" t="s">
        <v>236</v>
      </c>
      <c r="B334" s="1">
        <v>20.0</v>
      </c>
      <c r="C334" s="1">
        <v>3.0</v>
      </c>
      <c r="D334" s="1" t="s">
        <v>63</v>
      </c>
      <c r="E334" s="1" t="s">
        <v>1204</v>
      </c>
      <c r="F334" s="1" t="s">
        <v>1205</v>
      </c>
      <c r="G334" s="17" t="s">
        <v>1206</v>
      </c>
      <c r="H334" s="17" t="s">
        <v>1019</v>
      </c>
      <c r="I334" s="21" t="s">
        <v>1503</v>
      </c>
    </row>
    <row r="335">
      <c r="A335" s="1" t="s">
        <v>236</v>
      </c>
      <c r="B335" s="1">
        <v>20.0</v>
      </c>
      <c r="C335" s="1">
        <v>4.0</v>
      </c>
      <c r="D335" s="1" t="s">
        <v>63</v>
      </c>
      <c r="E335" s="1" t="s">
        <v>1207</v>
      </c>
      <c r="F335" s="1" t="s">
        <v>1208</v>
      </c>
      <c r="G335" s="17" t="s">
        <v>1209</v>
      </c>
      <c r="H335" s="17" t="s">
        <v>1002</v>
      </c>
      <c r="I335" s="21" t="s">
        <v>1504</v>
      </c>
    </row>
    <row r="336">
      <c r="A336" s="1" t="s">
        <v>236</v>
      </c>
      <c r="B336" s="1">
        <v>20.0</v>
      </c>
      <c r="C336" s="1">
        <v>5.0</v>
      </c>
      <c r="D336" s="1" t="s">
        <v>63</v>
      </c>
      <c r="E336" s="1" t="s">
        <v>1210</v>
      </c>
      <c r="F336" s="1" t="s">
        <v>1211</v>
      </c>
      <c r="G336" s="17" t="s">
        <v>1212</v>
      </c>
      <c r="H336" s="17" t="s">
        <v>1024</v>
      </c>
      <c r="I336" s="21" t="s">
        <v>1505</v>
      </c>
    </row>
    <row r="337">
      <c r="A337" s="1" t="s">
        <v>236</v>
      </c>
      <c r="B337" s="1">
        <v>20.0</v>
      </c>
      <c r="C337" s="1">
        <v>6.0</v>
      </c>
      <c r="D337" s="1" t="s">
        <v>63</v>
      </c>
      <c r="E337" s="1" t="s">
        <v>1192</v>
      </c>
      <c r="F337" s="1" t="s">
        <v>1213</v>
      </c>
      <c r="G337" s="17" t="s">
        <v>1214</v>
      </c>
      <c r="H337" s="17" t="s">
        <v>1027</v>
      </c>
      <c r="I337" s="21" t="s">
        <v>1506</v>
      </c>
    </row>
    <row r="338">
      <c r="A338" s="1" t="s">
        <v>236</v>
      </c>
      <c r="B338" s="1">
        <v>0.2</v>
      </c>
      <c r="C338" s="1">
        <v>0.0</v>
      </c>
      <c r="D338" s="1" t="s">
        <v>101</v>
      </c>
      <c r="F338" s="1" t="s">
        <v>1215</v>
      </c>
      <c r="G338" s="17" t="s">
        <v>1216</v>
      </c>
      <c r="H338" s="17" t="s">
        <v>1011</v>
      </c>
      <c r="I338" s="20" t="s">
        <v>1338</v>
      </c>
    </row>
    <row r="339">
      <c r="A339" s="1" t="s">
        <v>236</v>
      </c>
      <c r="B339" s="1">
        <v>0.2</v>
      </c>
      <c r="C339" s="1">
        <v>1.0</v>
      </c>
      <c r="D339" s="1" t="s">
        <v>101</v>
      </c>
      <c r="F339" s="1" t="s">
        <v>1217</v>
      </c>
      <c r="G339" s="17" t="s">
        <v>1218</v>
      </c>
      <c r="H339" s="17" t="s">
        <v>993</v>
      </c>
      <c r="I339" s="20" t="s">
        <v>1338</v>
      </c>
    </row>
    <row r="340">
      <c r="A340" s="1" t="s">
        <v>236</v>
      </c>
      <c r="B340" s="1">
        <v>0.2</v>
      </c>
      <c r="C340" s="1">
        <v>2.0</v>
      </c>
      <c r="D340" s="1" t="s">
        <v>101</v>
      </c>
      <c r="F340" s="1" t="s">
        <v>1219</v>
      </c>
      <c r="G340" s="17" t="s">
        <v>1220</v>
      </c>
      <c r="H340" s="17" t="s">
        <v>996</v>
      </c>
      <c r="I340" s="20" t="s">
        <v>1338</v>
      </c>
    </row>
    <row r="341">
      <c r="A341" s="1" t="s">
        <v>236</v>
      </c>
      <c r="B341" s="1">
        <v>0.2</v>
      </c>
      <c r="C341" s="1">
        <v>3.0</v>
      </c>
      <c r="D341" s="1" t="s">
        <v>101</v>
      </c>
      <c r="F341" s="1" t="s">
        <v>1221</v>
      </c>
      <c r="G341" s="17" t="s">
        <v>1222</v>
      </c>
      <c r="H341" s="17" t="s">
        <v>1019</v>
      </c>
      <c r="I341" s="20" t="s">
        <v>1338</v>
      </c>
    </row>
    <row r="342">
      <c r="A342" s="1" t="s">
        <v>236</v>
      </c>
      <c r="B342" s="1">
        <v>0.2</v>
      </c>
      <c r="C342" s="1">
        <v>4.0</v>
      </c>
      <c r="D342" s="1" t="s">
        <v>101</v>
      </c>
      <c r="F342" s="1" t="s">
        <v>1223</v>
      </c>
      <c r="G342" s="17" t="s">
        <v>1224</v>
      </c>
      <c r="H342" s="17" t="s">
        <v>1002</v>
      </c>
      <c r="I342" s="20" t="s">
        <v>1338</v>
      </c>
    </row>
    <row r="343">
      <c r="A343" s="1" t="s">
        <v>236</v>
      </c>
      <c r="B343" s="1">
        <v>0.2</v>
      </c>
      <c r="C343" s="1">
        <v>5.0</v>
      </c>
      <c r="D343" s="1" t="s">
        <v>101</v>
      </c>
      <c r="F343" s="1" t="s">
        <v>1225</v>
      </c>
      <c r="G343" s="17" t="s">
        <v>1226</v>
      </c>
      <c r="H343" s="17" t="s">
        <v>1024</v>
      </c>
      <c r="I343" s="20" t="s">
        <v>1338</v>
      </c>
    </row>
    <row r="344">
      <c r="A344" s="1" t="s">
        <v>236</v>
      </c>
      <c r="B344" s="1">
        <v>0.2</v>
      </c>
      <c r="C344" s="1">
        <v>6.0</v>
      </c>
      <c r="D344" s="1" t="s">
        <v>101</v>
      </c>
      <c r="F344" s="1" t="s">
        <v>1227</v>
      </c>
      <c r="G344" s="17" t="s">
        <v>1228</v>
      </c>
      <c r="H344" s="17" t="s">
        <v>1027</v>
      </c>
      <c r="I344" s="20" t="s">
        <v>1338</v>
      </c>
    </row>
    <row r="345">
      <c r="A345" s="1" t="s">
        <v>236</v>
      </c>
      <c r="B345" s="1">
        <v>0.5</v>
      </c>
      <c r="C345" s="1">
        <v>0.0</v>
      </c>
      <c r="D345" s="1" t="s">
        <v>101</v>
      </c>
      <c r="F345" s="1" t="s">
        <v>1229</v>
      </c>
      <c r="G345" s="17" t="s">
        <v>1230</v>
      </c>
      <c r="H345" s="17" t="s">
        <v>1011</v>
      </c>
      <c r="I345" s="20" t="s">
        <v>1338</v>
      </c>
    </row>
    <row r="346">
      <c r="A346" s="1" t="s">
        <v>236</v>
      </c>
      <c r="B346" s="1">
        <v>0.5</v>
      </c>
      <c r="C346" s="1">
        <v>1.0</v>
      </c>
      <c r="D346" s="1" t="s">
        <v>101</v>
      </c>
      <c r="F346" s="1" t="s">
        <v>1231</v>
      </c>
      <c r="G346" s="17" t="s">
        <v>1232</v>
      </c>
      <c r="H346" s="17" t="s">
        <v>993</v>
      </c>
      <c r="I346" s="20" t="s">
        <v>1338</v>
      </c>
    </row>
    <row r="347">
      <c r="A347" s="1" t="s">
        <v>236</v>
      </c>
      <c r="B347" s="1">
        <v>0.5</v>
      </c>
      <c r="C347" s="1">
        <v>2.0</v>
      </c>
      <c r="D347" s="1" t="s">
        <v>101</v>
      </c>
      <c r="F347" s="1" t="s">
        <v>1233</v>
      </c>
      <c r="G347" s="17" t="s">
        <v>1234</v>
      </c>
      <c r="H347" s="17" t="s">
        <v>996</v>
      </c>
      <c r="I347" s="20" t="s">
        <v>1338</v>
      </c>
    </row>
    <row r="348">
      <c r="A348" s="1" t="s">
        <v>236</v>
      </c>
      <c r="B348" s="1">
        <v>0.5</v>
      </c>
      <c r="C348" s="1">
        <v>3.0</v>
      </c>
      <c r="D348" s="1" t="s">
        <v>101</v>
      </c>
      <c r="F348" s="1" t="s">
        <v>1235</v>
      </c>
      <c r="G348" s="17" t="s">
        <v>1236</v>
      </c>
      <c r="H348" s="17" t="s">
        <v>1019</v>
      </c>
      <c r="I348" s="20" t="s">
        <v>1338</v>
      </c>
    </row>
    <row r="349">
      <c r="A349" s="1" t="s">
        <v>236</v>
      </c>
      <c r="B349" s="1">
        <v>0.5</v>
      </c>
      <c r="C349" s="1">
        <v>4.0</v>
      </c>
      <c r="D349" s="1" t="s">
        <v>101</v>
      </c>
      <c r="F349" s="1" t="s">
        <v>1237</v>
      </c>
      <c r="G349" s="17" t="s">
        <v>1238</v>
      </c>
      <c r="H349" s="17" t="s">
        <v>1002</v>
      </c>
      <c r="I349" s="20" t="s">
        <v>1338</v>
      </c>
    </row>
    <row r="350">
      <c r="A350" s="1" t="s">
        <v>236</v>
      </c>
      <c r="B350" s="1">
        <v>0.5</v>
      </c>
      <c r="C350" s="1">
        <v>5.0</v>
      </c>
      <c r="D350" s="1" t="s">
        <v>101</v>
      </c>
      <c r="F350" s="1" t="s">
        <v>1239</v>
      </c>
      <c r="G350" s="17" t="s">
        <v>1240</v>
      </c>
      <c r="H350" s="17" t="s">
        <v>1024</v>
      </c>
      <c r="I350" s="20" t="s">
        <v>1338</v>
      </c>
    </row>
    <row r="351">
      <c r="A351" s="1" t="s">
        <v>236</v>
      </c>
      <c r="B351" s="1">
        <v>0.5</v>
      </c>
      <c r="C351" s="1">
        <v>6.0</v>
      </c>
      <c r="D351" s="1" t="s">
        <v>101</v>
      </c>
      <c r="F351" s="1" t="s">
        <v>1241</v>
      </c>
      <c r="G351" s="17" t="s">
        <v>1242</v>
      </c>
      <c r="H351" s="17" t="s">
        <v>1027</v>
      </c>
      <c r="I351" s="20" t="s">
        <v>1338</v>
      </c>
    </row>
    <row r="352">
      <c r="A352" s="1" t="s">
        <v>236</v>
      </c>
      <c r="B352" s="1">
        <v>1.0</v>
      </c>
      <c r="C352" s="1">
        <v>0.0</v>
      </c>
      <c r="D352" s="1" t="s">
        <v>101</v>
      </c>
      <c r="F352" s="1" t="s">
        <v>1243</v>
      </c>
      <c r="G352" s="17" t="s">
        <v>1244</v>
      </c>
      <c r="H352" s="17" t="s">
        <v>1011</v>
      </c>
      <c r="I352" s="20" t="s">
        <v>1338</v>
      </c>
    </row>
    <row r="353">
      <c r="A353" s="1" t="s">
        <v>236</v>
      </c>
      <c r="B353" s="1">
        <v>1.0</v>
      </c>
      <c r="C353" s="1">
        <v>1.0</v>
      </c>
      <c r="D353" s="1" t="s">
        <v>101</v>
      </c>
      <c r="F353" s="1" t="s">
        <v>1245</v>
      </c>
      <c r="G353" s="17" t="s">
        <v>1246</v>
      </c>
      <c r="H353" s="17" t="s">
        <v>993</v>
      </c>
      <c r="I353" s="20" t="s">
        <v>1338</v>
      </c>
    </row>
    <row r="354">
      <c r="A354" s="1" t="s">
        <v>236</v>
      </c>
      <c r="B354" s="1">
        <v>1.0</v>
      </c>
      <c r="C354" s="1">
        <v>2.0</v>
      </c>
      <c r="D354" s="1" t="s">
        <v>101</v>
      </c>
      <c r="F354" s="1" t="s">
        <v>1247</v>
      </c>
      <c r="G354" s="17" t="s">
        <v>1248</v>
      </c>
      <c r="H354" s="17" t="s">
        <v>996</v>
      </c>
      <c r="I354" s="20" t="s">
        <v>1338</v>
      </c>
    </row>
    <row r="355">
      <c r="A355" s="1" t="s">
        <v>236</v>
      </c>
      <c r="B355" s="1">
        <v>1.0</v>
      </c>
      <c r="C355" s="1">
        <v>3.0</v>
      </c>
      <c r="D355" s="1" t="s">
        <v>101</v>
      </c>
      <c r="F355" s="1" t="s">
        <v>1249</v>
      </c>
      <c r="G355" s="17" t="s">
        <v>1250</v>
      </c>
      <c r="H355" s="17" t="s">
        <v>1019</v>
      </c>
      <c r="I355" s="20" t="s">
        <v>1338</v>
      </c>
    </row>
    <row r="356">
      <c r="A356" s="1" t="s">
        <v>236</v>
      </c>
      <c r="B356" s="1">
        <v>1.0</v>
      </c>
      <c r="C356" s="1">
        <v>4.0</v>
      </c>
      <c r="D356" s="1" t="s">
        <v>101</v>
      </c>
      <c r="F356" s="1" t="s">
        <v>1251</v>
      </c>
      <c r="G356" s="17" t="s">
        <v>1252</v>
      </c>
      <c r="H356" s="17" t="s">
        <v>1002</v>
      </c>
      <c r="I356" s="20" t="s">
        <v>1338</v>
      </c>
    </row>
    <row r="357">
      <c r="A357" s="1" t="s">
        <v>236</v>
      </c>
      <c r="B357" s="1">
        <v>1.0</v>
      </c>
      <c r="C357" s="1">
        <v>5.0</v>
      </c>
      <c r="D357" s="1" t="s">
        <v>101</v>
      </c>
      <c r="F357" s="1" t="s">
        <v>1253</v>
      </c>
      <c r="G357" s="17" t="s">
        <v>1254</v>
      </c>
      <c r="H357" s="17" t="s">
        <v>1024</v>
      </c>
      <c r="I357" s="20" t="s">
        <v>1338</v>
      </c>
    </row>
    <row r="358">
      <c r="A358" s="1" t="s">
        <v>236</v>
      </c>
      <c r="B358" s="1">
        <v>1.0</v>
      </c>
      <c r="C358" s="1">
        <v>6.0</v>
      </c>
      <c r="D358" s="1" t="s">
        <v>101</v>
      </c>
      <c r="F358" s="1" t="s">
        <v>1255</v>
      </c>
      <c r="G358" s="17" t="s">
        <v>1256</v>
      </c>
      <c r="H358" s="17" t="s">
        <v>1027</v>
      </c>
      <c r="I358" s="20" t="s">
        <v>1338</v>
      </c>
    </row>
    <row r="359">
      <c r="A359" s="1" t="s">
        <v>236</v>
      </c>
      <c r="B359" s="1">
        <v>5.0</v>
      </c>
      <c r="C359" s="1">
        <v>0.0</v>
      </c>
      <c r="D359" s="1" t="s">
        <v>101</v>
      </c>
      <c r="E359" s="1" t="s">
        <v>1257</v>
      </c>
      <c r="F359" s="1" t="s">
        <v>1258</v>
      </c>
      <c r="G359" s="17" t="s">
        <v>1259</v>
      </c>
      <c r="H359" s="17" t="s">
        <v>1011</v>
      </c>
      <c r="I359" s="21" t="s">
        <v>1507</v>
      </c>
    </row>
    <row r="360">
      <c r="A360" s="1" t="s">
        <v>236</v>
      </c>
      <c r="B360" s="1">
        <v>5.0</v>
      </c>
      <c r="C360" s="1">
        <v>1.0</v>
      </c>
      <c r="D360" s="1" t="s">
        <v>101</v>
      </c>
      <c r="E360" s="1" t="s">
        <v>1260</v>
      </c>
      <c r="F360" s="1" t="s">
        <v>1261</v>
      </c>
      <c r="G360" s="17" t="s">
        <v>1262</v>
      </c>
      <c r="H360" s="17" t="s">
        <v>993</v>
      </c>
      <c r="I360" s="21" t="s">
        <v>1508</v>
      </c>
    </row>
    <row r="361">
      <c r="A361" s="1" t="s">
        <v>236</v>
      </c>
      <c r="B361" s="1">
        <v>5.0</v>
      </c>
      <c r="C361" s="1">
        <v>2.0</v>
      </c>
      <c r="D361" s="1" t="s">
        <v>101</v>
      </c>
      <c r="E361" s="1" t="s">
        <v>1263</v>
      </c>
      <c r="F361" s="1" t="s">
        <v>1264</v>
      </c>
      <c r="G361" s="17" t="s">
        <v>1265</v>
      </c>
      <c r="H361" s="17" t="s">
        <v>996</v>
      </c>
      <c r="I361" s="21" t="s">
        <v>1509</v>
      </c>
    </row>
    <row r="362">
      <c r="A362" s="1" t="s">
        <v>236</v>
      </c>
      <c r="B362" s="1">
        <v>5.0</v>
      </c>
      <c r="C362" s="1">
        <v>3.0</v>
      </c>
      <c r="D362" s="1" t="s">
        <v>101</v>
      </c>
      <c r="E362" s="1" t="s">
        <v>1266</v>
      </c>
      <c r="F362" s="1" t="s">
        <v>1267</v>
      </c>
      <c r="G362" s="17" t="s">
        <v>1268</v>
      </c>
      <c r="H362" s="17" t="s">
        <v>1019</v>
      </c>
      <c r="I362" s="21" t="s">
        <v>1510</v>
      </c>
    </row>
    <row r="363">
      <c r="A363" s="1" t="s">
        <v>236</v>
      </c>
      <c r="B363" s="1">
        <v>5.0</v>
      </c>
      <c r="C363" s="1">
        <v>4.0</v>
      </c>
      <c r="D363" s="1" t="s">
        <v>101</v>
      </c>
      <c r="E363" s="1" t="s">
        <v>1269</v>
      </c>
      <c r="F363" s="1" t="s">
        <v>1270</v>
      </c>
      <c r="G363" s="17" t="s">
        <v>1271</v>
      </c>
      <c r="H363" s="17" t="s">
        <v>1002</v>
      </c>
      <c r="I363" s="21" t="s">
        <v>1511</v>
      </c>
    </row>
    <row r="364">
      <c r="A364" s="1" t="s">
        <v>236</v>
      </c>
      <c r="B364" s="1">
        <v>5.0</v>
      </c>
      <c r="C364" s="1">
        <v>5.0</v>
      </c>
      <c r="D364" s="1" t="s">
        <v>101</v>
      </c>
      <c r="E364" s="1" t="s">
        <v>1272</v>
      </c>
      <c r="F364" s="1" t="s">
        <v>1273</v>
      </c>
      <c r="G364" s="17" t="s">
        <v>1274</v>
      </c>
      <c r="H364" s="17" t="s">
        <v>1024</v>
      </c>
      <c r="I364" s="21" t="s">
        <v>1512</v>
      </c>
    </row>
    <row r="365">
      <c r="A365" s="1" t="s">
        <v>236</v>
      </c>
      <c r="B365" s="1">
        <v>5.0</v>
      </c>
      <c r="C365" s="1">
        <v>6.0</v>
      </c>
      <c r="D365" s="1" t="s">
        <v>101</v>
      </c>
      <c r="F365" s="1" t="s">
        <v>1275</v>
      </c>
      <c r="G365" s="17" t="s">
        <v>1276</v>
      </c>
      <c r="H365" s="17" t="s">
        <v>1027</v>
      </c>
      <c r="I365" s="21" t="s">
        <v>1513</v>
      </c>
    </row>
    <row r="366">
      <c r="A366" s="1" t="s">
        <v>236</v>
      </c>
      <c r="B366" s="1">
        <v>10.0</v>
      </c>
      <c r="C366" s="1">
        <v>0.0</v>
      </c>
      <c r="D366" s="1" t="s">
        <v>101</v>
      </c>
      <c r="E366" s="1" t="s">
        <v>1277</v>
      </c>
      <c r="F366" s="1" t="s">
        <v>1278</v>
      </c>
      <c r="G366" s="17" t="s">
        <v>1279</v>
      </c>
      <c r="H366" s="17" t="s">
        <v>1280</v>
      </c>
      <c r="I366" s="21" t="s">
        <v>1514</v>
      </c>
    </row>
    <row r="367">
      <c r="A367" s="1" t="s">
        <v>236</v>
      </c>
      <c r="B367" s="1">
        <v>10.0</v>
      </c>
      <c r="C367" s="1">
        <v>1.0</v>
      </c>
      <c r="D367" s="1" t="s">
        <v>101</v>
      </c>
      <c r="E367" s="1" t="s">
        <v>1281</v>
      </c>
      <c r="F367" s="1" t="s">
        <v>1282</v>
      </c>
      <c r="G367" s="17" t="s">
        <v>1283</v>
      </c>
      <c r="H367" s="17" t="s">
        <v>993</v>
      </c>
      <c r="I367" s="21" t="s">
        <v>1515</v>
      </c>
    </row>
    <row r="368">
      <c r="A368" s="1" t="s">
        <v>236</v>
      </c>
      <c r="B368" s="1">
        <v>10.0</v>
      </c>
      <c r="C368" s="1">
        <v>2.0</v>
      </c>
      <c r="D368" s="1" t="s">
        <v>101</v>
      </c>
      <c r="E368" s="1" t="s">
        <v>1284</v>
      </c>
      <c r="F368" s="1" t="s">
        <v>1285</v>
      </c>
      <c r="G368" s="17" t="s">
        <v>1286</v>
      </c>
      <c r="H368" s="17" t="s">
        <v>996</v>
      </c>
      <c r="I368" s="21" t="s">
        <v>1516</v>
      </c>
    </row>
    <row r="369">
      <c r="A369" s="1" t="s">
        <v>236</v>
      </c>
      <c r="B369" s="1">
        <v>10.0</v>
      </c>
      <c r="C369" s="1">
        <v>3.0</v>
      </c>
      <c r="D369" s="1" t="s">
        <v>101</v>
      </c>
      <c r="E369" s="1" t="s">
        <v>1287</v>
      </c>
      <c r="F369" s="1" t="s">
        <v>1288</v>
      </c>
      <c r="G369" s="17" t="s">
        <v>1289</v>
      </c>
      <c r="H369" s="17" t="s">
        <v>1019</v>
      </c>
      <c r="I369" s="21" t="s">
        <v>1517</v>
      </c>
    </row>
    <row r="370">
      <c r="A370" s="1" t="s">
        <v>236</v>
      </c>
      <c r="B370" s="1">
        <v>10.0</v>
      </c>
      <c r="C370" s="1">
        <v>4.0</v>
      </c>
      <c r="D370" s="1" t="s">
        <v>101</v>
      </c>
      <c r="E370" s="1" t="s">
        <v>1290</v>
      </c>
      <c r="F370" s="1" t="s">
        <v>1291</v>
      </c>
      <c r="G370" s="17" t="s">
        <v>1292</v>
      </c>
      <c r="H370" s="17" t="s">
        <v>1002</v>
      </c>
      <c r="I370" s="21" t="s">
        <v>1518</v>
      </c>
    </row>
    <row r="371">
      <c r="A371" s="1" t="s">
        <v>236</v>
      </c>
      <c r="B371" s="1">
        <v>10.0</v>
      </c>
      <c r="C371" s="1">
        <v>5.0</v>
      </c>
      <c r="D371" s="1" t="s">
        <v>101</v>
      </c>
      <c r="E371" s="1" t="s">
        <v>1293</v>
      </c>
      <c r="F371" s="1" t="s">
        <v>1294</v>
      </c>
      <c r="G371" s="17" t="s">
        <v>1295</v>
      </c>
      <c r="H371" s="17" t="s">
        <v>1024</v>
      </c>
      <c r="I371" s="21" t="s">
        <v>1519</v>
      </c>
    </row>
    <row r="372">
      <c r="A372" s="1" t="s">
        <v>236</v>
      </c>
      <c r="B372" s="1">
        <v>10.0</v>
      </c>
      <c r="C372" s="1">
        <v>6.0</v>
      </c>
      <c r="D372" s="1" t="s">
        <v>101</v>
      </c>
      <c r="E372" s="1" t="s">
        <v>1296</v>
      </c>
      <c r="F372" s="1" t="s">
        <v>1297</v>
      </c>
      <c r="G372" s="17" t="s">
        <v>1298</v>
      </c>
      <c r="H372" s="17" t="s">
        <v>1027</v>
      </c>
      <c r="I372" s="21" t="s">
        <v>1520</v>
      </c>
    </row>
    <row r="373">
      <c r="A373" s="1" t="s">
        <v>236</v>
      </c>
      <c r="B373" s="1">
        <v>20.0</v>
      </c>
      <c r="C373" s="1">
        <v>0.0</v>
      </c>
      <c r="D373" s="1" t="s">
        <v>101</v>
      </c>
      <c r="E373" s="1" t="s">
        <v>1299</v>
      </c>
      <c r="F373" s="1" t="s">
        <v>1300</v>
      </c>
      <c r="G373" s="17" t="s">
        <v>1301</v>
      </c>
      <c r="H373" s="17" t="s">
        <v>1011</v>
      </c>
      <c r="I373" s="21" t="s">
        <v>1521</v>
      </c>
    </row>
    <row r="374">
      <c r="A374" s="1" t="s">
        <v>236</v>
      </c>
      <c r="B374" s="1">
        <v>20.0</v>
      </c>
      <c r="C374" s="1">
        <v>1.0</v>
      </c>
      <c r="D374" s="1" t="s">
        <v>101</v>
      </c>
      <c r="E374" s="1" t="s">
        <v>1302</v>
      </c>
      <c r="F374" s="1" t="s">
        <v>1303</v>
      </c>
      <c r="G374" s="17" t="s">
        <v>1304</v>
      </c>
      <c r="H374" s="17" t="s">
        <v>993</v>
      </c>
      <c r="I374" s="21" t="s">
        <v>1522</v>
      </c>
    </row>
    <row r="375">
      <c r="A375" s="1" t="s">
        <v>236</v>
      </c>
      <c r="B375" s="1">
        <v>20.0</v>
      </c>
      <c r="C375" s="1">
        <v>2.0</v>
      </c>
      <c r="D375" s="1" t="s">
        <v>101</v>
      </c>
      <c r="E375" s="1" t="s">
        <v>1305</v>
      </c>
      <c r="F375" s="1" t="s">
        <v>1306</v>
      </c>
      <c r="G375" s="17" t="s">
        <v>1307</v>
      </c>
      <c r="H375" s="17" t="s">
        <v>996</v>
      </c>
      <c r="I375" s="21" t="s">
        <v>1523</v>
      </c>
    </row>
    <row r="376">
      <c r="A376" s="1" t="s">
        <v>236</v>
      </c>
      <c r="B376" s="1">
        <v>20.0</v>
      </c>
      <c r="C376" s="1">
        <v>3.0</v>
      </c>
      <c r="D376" s="1" t="s">
        <v>101</v>
      </c>
      <c r="E376" s="1" t="s">
        <v>1308</v>
      </c>
      <c r="F376" s="1" t="s">
        <v>1309</v>
      </c>
      <c r="G376" s="17" t="s">
        <v>1310</v>
      </c>
      <c r="H376" s="17" t="s">
        <v>1311</v>
      </c>
      <c r="I376" s="21" t="s">
        <v>1524</v>
      </c>
    </row>
    <row r="377">
      <c r="A377" s="1" t="s">
        <v>236</v>
      </c>
      <c r="B377" s="1">
        <v>20.0</v>
      </c>
      <c r="C377" s="1">
        <v>4.0</v>
      </c>
      <c r="D377" s="1" t="s">
        <v>101</v>
      </c>
      <c r="E377" s="1" t="s">
        <v>1312</v>
      </c>
      <c r="F377" s="1" t="s">
        <v>1313</v>
      </c>
      <c r="G377" s="17" t="s">
        <v>1314</v>
      </c>
      <c r="H377" s="17" t="s">
        <v>1002</v>
      </c>
      <c r="I377" s="21" t="s">
        <v>1525</v>
      </c>
    </row>
    <row r="378">
      <c r="A378" s="1" t="s">
        <v>236</v>
      </c>
      <c r="B378" s="1">
        <v>20.0</v>
      </c>
      <c r="C378" s="1">
        <v>5.0</v>
      </c>
      <c r="D378" s="1" t="s">
        <v>101</v>
      </c>
      <c r="E378" s="1" t="s">
        <v>1315</v>
      </c>
      <c r="F378" s="1" t="s">
        <v>1316</v>
      </c>
      <c r="G378" s="17" t="s">
        <v>1317</v>
      </c>
      <c r="H378" s="17" t="s">
        <v>1024</v>
      </c>
      <c r="I378" s="21" t="s">
        <v>1526</v>
      </c>
    </row>
    <row r="379">
      <c r="A379" s="1" t="s">
        <v>236</v>
      </c>
      <c r="B379" s="1">
        <v>20.0</v>
      </c>
      <c r="C379" s="1">
        <v>6.0</v>
      </c>
      <c r="D379" s="1" t="s">
        <v>101</v>
      </c>
      <c r="E379" s="1" t="s">
        <v>1318</v>
      </c>
      <c r="F379" s="1" t="s">
        <v>1319</v>
      </c>
      <c r="G379" s="17" t="s">
        <v>1320</v>
      </c>
      <c r="H379" s="17" t="s">
        <v>1027</v>
      </c>
      <c r="I379" s="21" t="s">
        <v>1527</v>
      </c>
    </row>
    <row r="380">
      <c r="A380" s="1" t="s">
        <v>86</v>
      </c>
      <c r="B380" s="1">
        <v>60.0</v>
      </c>
      <c r="C380" s="1">
        <v>0.0</v>
      </c>
      <c r="D380" s="1" t="s">
        <v>61</v>
      </c>
      <c r="E380" s="1" t="s">
        <v>1321</v>
      </c>
      <c r="F380" s="1" t="s">
        <v>1322</v>
      </c>
      <c r="H380" s="17" t="s">
        <v>369</v>
      </c>
      <c r="I380" s="1" t="s">
        <v>1338</v>
      </c>
    </row>
    <row r="381">
      <c r="A381" s="1" t="s">
        <v>86</v>
      </c>
      <c r="B381" s="1">
        <v>60.0</v>
      </c>
      <c r="C381" s="1">
        <v>1.0</v>
      </c>
      <c r="D381" s="1" t="s">
        <v>61</v>
      </c>
      <c r="E381" s="1" t="s">
        <v>1323</v>
      </c>
      <c r="F381" s="1" t="s">
        <v>1324</v>
      </c>
      <c r="H381" s="17" t="s">
        <v>372</v>
      </c>
      <c r="I381" s="1" t="s">
        <v>1338</v>
      </c>
    </row>
    <row r="382">
      <c r="A382" s="1" t="s">
        <v>86</v>
      </c>
      <c r="B382" s="1">
        <v>60.0</v>
      </c>
      <c r="C382" s="1">
        <v>2.0</v>
      </c>
      <c r="D382" s="1" t="s">
        <v>61</v>
      </c>
      <c r="E382" s="1" t="s">
        <v>1325</v>
      </c>
      <c r="F382" s="1" t="s">
        <v>1326</v>
      </c>
      <c r="H382" s="17" t="s">
        <v>375</v>
      </c>
      <c r="I382" s="1" t="s">
        <v>1338</v>
      </c>
    </row>
    <row r="383">
      <c r="A383" s="1" t="s">
        <v>86</v>
      </c>
      <c r="B383" s="1">
        <v>60.0</v>
      </c>
      <c r="C383" s="1">
        <v>3.0</v>
      </c>
      <c r="D383" s="1" t="s">
        <v>61</v>
      </c>
      <c r="E383" s="1" t="s">
        <v>1327</v>
      </c>
      <c r="F383" s="1" t="s">
        <v>1328</v>
      </c>
      <c r="H383" s="17" t="s">
        <v>557</v>
      </c>
      <c r="I383" s="1" t="s">
        <v>1338</v>
      </c>
    </row>
    <row r="384">
      <c r="A384" s="1" t="s">
        <v>86</v>
      </c>
      <c r="B384" s="1">
        <v>60.0</v>
      </c>
      <c r="C384" s="1">
        <v>4.0</v>
      </c>
      <c r="D384" s="1" t="s">
        <v>61</v>
      </c>
      <c r="E384" s="1" t="s">
        <v>1329</v>
      </c>
      <c r="F384" s="1" t="s">
        <v>1330</v>
      </c>
      <c r="H384" s="17" t="s">
        <v>381</v>
      </c>
      <c r="I384" s="1" t="s">
        <v>1338</v>
      </c>
    </row>
    <row r="385">
      <c r="A385" s="1" t="s">
        <v>86</v>
      </c>
      <c r="B385" s="1">
        <v>60.0</v>
      </c>
      <c r="C385" s="1">
        <v>5.0</v>
      </c>
      <c r="D385" s="1" t="s">
        <v>61</v>
      </c>
      <c r="E385" s="1" t="s">
        <v>1331</v>
      </c>
      <c r="F385" s="1" t="s">
        <v>1332</v>
      </c>
      <c r="H385" s="17" t="s">
        <v>384</v>
      </c>
      <c r="I385" s="1" t="s">
        <v>1338</v>
      </c>
    </row>
    <row r="386">
      <c r="A386" s="1" t="s">
        <v>86</v>
      </c>
      <c r="B386" s="1">
        <v>60.0</v>
      </c>
      <c r="C386" s="1">
        <v>6.0</v>
      </c>
      <c r="D386" s="1" t="s">
        <v>61</v>
      </c>
      <c r="E386" s="1" t="s">
        <v>1333</v>
      </c>
      <c r="F386" s="1" t="s">
        <v>1334</v>
      </c>
      <c r="H386" s="17" t="s">
        <v>387</v>
      </c>
      <c r="I386" s="1" t="s">
        <v>1338</v>
      </c>
    </row>
  </sheetData>
  <autoFilter ref="$A$1:$X$38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1528</v>
      </c>
      <c r="B1" s="17" t="s">
        <v>1529</v>
      </c>
      <c r="C1" s="17" t="s">
        <v>778</v>
      </c>
    </row>
    <row r="2">
      <c r="A2" s="17" t="s">
        <v>1530</v>
      </c>
      <c r="B2" s="17" t="s">
        <v>1529</v>
      </c>
      <c r="C2" s="17" t="s">
        <v>781</v>
      </c>
    </row>
    <row r="3">
      <c r="A3" s="17" t="s">
        <v>1531</v>
      </c>
      <c r="B3" s="17" t="s">
        <v>1529</v>
      </c>
      <c r="C3" s="17" t="s">
        <v>784</v>
      </c>
    </row>
    <row r="4">
      <c r="A4" s="17" t="s">
        <v>1532</v>
      </c>
      <c r="B4" s="17" t="s">
        <v>1529</v>
      </c>
      <c r="C4" s="17" t="s">
        <v>787</v>
      </c>
    </row>
    <row r="5">
      <c r="A5" s="17" t="s">
        <v>1533</v>
      </c>
      <c r="B5" s="17" t="s">
        <v>1529</v>
      </c>
      <c r="C5" s="17" t="s">
        <v>790</v>
      </c>
    </row>
    <row r="6">
      <c r="A6" s="17" t="s">
        <v>1534</v>
      </c>
      <c r="B6" s="17" t="s">
        <v>1529</v>
      </c>
      <c r="C6" s="17" t="s">
        <v>793</v>
      </c>
    </row>
    <row r="7">
      <c r="A7" s="17" t="s">
        <v>1535</v>
      </c>
      <c r="B7" s="17" t="s">
        <v>1529</v>
      </c>
      <c r="C7" s="17" t="s">
        <v>797</v>
      </c>
    </row>
    <row r="8">
      <c r="A8" s="17" t="s">
        <v>1536</v>
      </c>
      <c r="B8" s="17" t="s">
        <v>1537</v>
      </c>
      <c r="C8" s="17" t="s">
        <v>800</v>
      </c>
    </row>
    <row r="9">
      <c r="A9" s="17" t="s">
        <v>1538</v>
      </c>
      <c r="B9" s="17" t="s">
        <v>1537</v>
      </c>
      <c r="C9" s="17" t="s">
        <v>803</v>
      </c>
    </row>
    <row r="10">
      <c r="A10" s="17" t="s">
        <v>1539</v>
      </c>
      <c r="B10" s="17" t="s">
        <v>1537</v>
      </c>
      <c r="C10" s="17" t="s">
        <v>806</v>
      </c>
    </row>
    <row r="11">
      <c r="A11" s="17" t="s">
        <v>1540</v>
      </c>
      <c r="B11" s="17" t="s">
        <v>1537</v>
      </c>
      <c r="C11" s="17" t="s">
        <v>809</v>
      </c>
    </row>
    <row r="12">
      <c r="A12" s="17" t="s">
        <v>1541</v>
      </c>
      <c r="B12" s="17" t="s">
        <v>1537</v>
      </c>
      <c r="C12" s="17" t="s">
        <v>812</v>
      </c>
    </row>
    <row r="13">
      <c r="A13" s="17" t="s">
        <v>1542</v>
      </c>
      <c r="B13" s="17" t="s">
        <v>1537</v>
      </c>
      <c r="C13" s="17" t="s">
        <v>815</v>
      </c>
    </row>
    <row r="14">
      <c r="A14" s="17" t="s">
        <v>1543</v>
      </c>
      <c r="B14" s="17" t="s">
        <v>1537</v>
      </c>
      <c r="C14" s="17" t="s">
        <v>818</v>
      </c>
    </row>
    <row r="15">
      <c r="A15" s="17" t="s">
        <v>1544</v>
      </c>
      <c r="B15" s="17" t="s">
        <v>1545</v>
      </c>
      <c r="C15" s="17" t="s">
        <v>757</v>
      </c>
    </row>
    <row r="16">
      <c r="A16" s="17" t="s">
        <v>1546</v>
      </c>
      <c r="B16" s="17" t="s">
        <v>1545</v>
      </c>
      <c r="C16" s="17" t="s">
        <v>760</v>
      </c>
    </row>
    <row r="17">
      <c r="A17" s="17" t="s">
        <v>1547</v>
      </c>
      <c r="B17" s="17" t="s">
        <v>1545</v>
      </c>
      <c r="C17" s="17" t="s">
        <v>763</v>
      </c>
    </row>
    <row r="18">
      <c r="A18" s="17" t="s">
        <v>1548</v>
      </c>
      <c r="B18" s="17" t="s">
        <v>1545</v>
      </c>
      <c r="C18" s="17" t="s">
        <v>766</v>
      </c>
    </row>
    <row r="19">
      <c r="A19" s="17" t="s">
        <v>1549</v>
      </c>
      <c r="B19" s="17" t="s">
        <v>1545</v>
      </c>
      <c r="C19" s="17" t="s">
        <v>769</v>
      </c>
    </row>
    <row r="20">
      <c r="A20" s="17" t="s">
        <v>1550</v>
      </c>
      <c r="B20" s="17" t="s">
        <v>1545</v>
      </c>
      <c r="C20" s="17" t="s">
        <v>772</v>
      </c>
    </row>
    <row r="21">
      <c r="A21" s="17" t="s">
        <v>1551</v>
      </c>
      <c r="B21" s="17" t="s">
        <v>1545</v>
      </c>
      <c r="C21" s="17" t="s">
        <v>775</v>
      </c>
    </row>
    <row r="22">
      <c r="A22" s="17" t="s">
        <v>1552</v>
      </c>
      <c r="B22" s="17" t="s">
        <v>1553</v>
      </c>
      <c r="C22" s="17" t="s">
        <v>876</v>
      </c>
    </row>
    <row r="23">
      <c r="A23" s="17" t="s">
        <v>1554</v>
      </c>
      <c r="B23" s="17" t="s">
        <v>1553</v>
      </c>
      <c r="C23" s="17" t="s">
        <v>878</v>
      </c>
    </row>
    <row r="24">
      <c r="A24" s="17" t="s">
        <v>1555</v>
      </c>
      <c r="B24" s="17" t="s">
        <v>1553</v>
      </c>
      <c r="C24" s="17" t="s">
        <v>880</v>
      </c>
    </row>
    <row r="25">
      <c r="A25" s="17" t="s">
        <v>1556</v>
      </c>
      <c r="B25" s="17" t="s">
        <v>1553</v>
      </c>
      <c r="C25" s="17" t="s">
        <v>882</v>
      </c>
    </row>
    <row r="26">
      <c r="A26" s="17" t="s">
        <v>1557</v>
      </c>
      <c r="B26" s="17" t="s">
        <v>1553</v>
      </c>
      <c r="C26" s="17" t="s">
        <v>884</v>
      </c>
    </row>
    <row r="27">
      <c r="A27" s="17" t="s">
        <v>1558</v>
      </c>
      <c r="B27" s="17" t="s">
        <v>1553</v>
      </c>
      <c r="C27" s="17" t="s">
        <v>886</v>
      </c>
    </row>
    <row r="28">
      <c r="A28" s="17" t="s">
        <v>1559</v>
      </c>
      <c r="B28" s="17" t="s">
        <v>1553</v>
      </c>
      <c r="C28" s="17" t="s">
        <v>888</v>
      </c>
    </row>
    <row r="29">
      <c r="A29" s="17" t="s">
        <v>1560</v>
      </c>
      <c r="B29" s="17" t="s">
        <v>1561</v>
      </c>
      <c r="C29" s="17" t="s">
        <v>890</v>
      </c>
    </row>
    <row r="30">
      <c r="A30" s="17" t="s">
        <v>1562</v>
      </c>
      <c r="B30" s="17" t="s">
        <v>1561</v>
      </c>
      <c r="C30" s="17" t="s">
        <v>892</v>
      </c>
    </row>
    <row r="31">
      <c r="A31" s="17" t="s">
        <v>1563</v>
      </c>
      <c r="B31" s="17" t="s">
        <v>1561</v>
      </c>
      <c r="C31" s="17" t="s">
        <v>894</v>
      </c>
    </row>
    <row r="32">
      <c r="A32" s="17" t="s">
        <v>1564</v>
      </c>
      <c r="B32" s="17" t="s">
        <v>1561</v>
      </c>
      <c r="C32" s="17" t="s">
        <v>896</v>
      </c>
    </row>
    <row r="33">
      <c r="A33" s="17" t="s">
        <v>1565</v>
      </c>
      <c r="B33" s="17" t="s">
        <v>1561</v>
      </c>
      <c r="C33" s="17" t="s">
        <v>898</v>
      </c>
    </row>
    <row r="34">
      <c r="A34" s="17" t="s">
        <v>1566</v>
      </c>
      <c r="B34" s="17" t="s">
        <v>1561</v>
      </c>
      <c r="C34" s="17" t="s">
        <v>900</v>
      </c>
    </row>
    <row r="35">
      <c r="A35" s="17" t="s">
        <v>1567</v>
      </c>
      <c r="B35" s="17" t="s">
        <v>1561</v>
      </c>
      <c r="C35" s="17" t="s">
        <v>902</v>
      </c>
    </row>
    <row r="36">
      <c r="A36" s="17" t="s">
        <v>1568</v>
      </c>
      <c r="B36" s="17" t="s">
        <v>1569</v>
      </c>
      <c r="C36" s="17" t="s">
        <v>862</v>
      </c>
    </row>
    <row r="37">
      <c r="A37" s="17" t="s">
        <v>1570</v>
      </c>
      <c r="B37" s="17" t="s">
        <v>1569</v>
      </c>
      <c r="C37" s="17" t="s">
        <v>864</v>
      </c>
    </row>
    <row r="38">
      <c r="A38" s="17" t="s">
        <v>1571</v>
      </c>
      <c r="B38" s="17" t="s">
        <v>1569</v>
      </c>
      <c r="C38" s="17" t="s">
        <v>866</v>
      </c>
    </row>
    <row r="39">
      <c r="A39" s="17" t="s">
        <v>1572</v>
      </c>
      <c r="B39" s="17" t="s">
        <v>1569</v>
      </c>
      <c r="C39" s="17" t="s">
        <v>868</v>
      </c>
    </row>
    <row r="40">
      <c r="A40" s="17" t="s">
        <v>1573</v>
      </c>
      <c r="B40" s="17" t="s">
        <v>1569</v>
      </c>
      <c r="C40" s="17" t="s">
        <v>870</v>
      </c>
    </row>
    <row r="41">
      <c r="A41" s="17" t="s">
        <v>1574</v>
      </c>
      <c r="B41" s="17" t="s">
        <v>1569</v>
      </c>
      <c r="C41" s="17" t="s">
        <v>872</v>
      </c>
    </row>
    <row r="42">
      <c r="A42" s="17" t="s">
        <v>1575</v>
      </c>
      <c r="B42" s="17" t="s">
        <v>1569</v>
      </c>
      <c r="C42" s="17" t="s">
        <v>874</v>
      </c>
    </row>
    <row r="43">
      <c r="A43" s="17" t="s">
        <v>1576</v>
      </c>
      <c r="B43" s="17" t="s">
        <v>1577</v>
      </c>
      <c r="C43" s="17" t="s">
        <v>960</v>
      </c>
    </row>
    <row r="44">
      <c r="A44" s="17" t="s">
        <v>1578</v>
      </c>
      <c r="B44" s="17" t="s">
        <v>1577</v>
      </c>
      <c r="C44" s="17" t="s">
        <v>962</v>
      </c>
    </row>
    <row r="45">
      <c r="A45" s="17" t="s">
        <v>1579</v>
      </c>
      <c r="B45" s="17" t="s">
        <v>1577</v>
      </c>
      <c r="C45" s="17" t="s">
        <v>964</v>
      </c>
    </row>
    <row r="46">
      <c r="A46" s="17" t="s">
        <v>1580</v>
      </c>
      <c r="B46" s="17" t="s">
        <v>1577</v>
      </c>
      <c r="C46" s="17" t="s">
        <v>966</v>
      </c>
    </row>
    <row r="47">
      <c r="A47" s="17" t="s">
        <v>1581</v>
      </c>
      <c r="B47" s="17" t="s">
        <v>1577</v>
      </c>
      <c r="C47" s="17" t="s">
        <v>968</v>
      </c>
    </row>
    <row r="48">
      <c r="A48" s="17" t="s">
        <v>1582</v>
      </c>
      <c r="B48" s="17" t="s">
        <v>1577</v>
      </c>
      <c r="C48" s="17" t="s">
        <v>970</v>
      </c>
    </row>
    <row r="49">
      <c r="A49" s="17" t="s">
        <v>1583</v>
      </c>
      <c r="B49" s="17" t="s">
        <v>1577</v>
      </c>
      <c r="C49" s="17" t="s">
        <v>972</v>
      </c>
    </row>
    <row r="50">
      <c r="A50" s="17" t="s">
        <v>1584</v>
      </c>
      <c r="B50" s="17" t="s">
        <v>1585</v>
      </c>
      <c r="C50" s="17" t="s">
        <v>974</v>
      </c>
    </row>
    <row r="51">
      <c r="A51" s="17" t="s">
        <v>1586</v>
      </c>
      <c r="B51" s="17" t="s">
        <v>1585</v>
      </c>
      <c r="C51" s="17" t="s">
        <v>976</v>
      </c>
    </row>
    <row r="52">
      <c r="A52" s="17" t="s">
        <v>1587</v>
      </c>
      <c r="B52" s="17" t="s">
        <v>1585</v>
      </c>
      <c r="C52" s="17" t="s">
        <v>978</v>
      </c>
    </row>
    <row r="53">
      <c r="A53" s="17" t="s">
        <v>1588</v>
      </c>
      <c r="B53" s="17" t="s">
        <v>1585</v>
      </c>
      <c r="C53" s="17" t="s">
        <v>980</v>
      </c>
    </row>
    <row r="54">
      <c r="A54" s="17" t="s">
        <v>1589</v>
      </c>
      <c r="B54" s="17" t="s">
        <v>1585</v>
      </c>
      <c r="C54" s="17" t="s">
        <v>982</v>
      </c>
    </row>
    <row r="55">
      <c r="A55" s="17" t="s">
        <v>1590</v>
      </c>
      <c r="B55" s="17" t="s">
        <v>1585</v>
      </c>
      <c r="C55" s="17" t="s">
        <v>984</v>
      </c>
    </row>
    <row r="56">
      <c r="A56" s="17" t="s">
        <v>1591</v>
      </c>
      <c r="B56" s="17" t="s">
        <v>1585</v>
      </c>
      <c r="C56" s="17" t="s">
        <v>986</v>
      </c>
    </row>
    <row r="57">
      <c r="A57" s="17" t="s">
        <v>1592</v>
      </c>
      <c r="B57" s="17" t="s">
        <v>1593</v>
      </c>
      <c r="C57" s="17" t="s">
        <v>946</v>
      </c>
    </row>
    <row r="58">
      <c r="A58" s="17" t="s">
        <v>1594</v>
      </c>
      <c r="B58" s="17" t="s">
        <v>1593</v>
      </c>
      <c r="C58" s="17" t="s">
        <v>948</v>
      </c>
    </row>
    <row r="59">
      <c r="A59" s="17" t="s">
        <v>1595</v>
      </c>
      <c r="B59" s="17" t="s">
        <v>1593</v>
      </c>
      <c r="C59" s="17" t="s">
        <v>950</v>
      </c>
    </row>
    <row r="60">
      <c r="A60" s="17" t="s">
        <v>1596</v>
      </c>
      <c r="B60" s="17" t="s">
        <v>1593</v>
      </c>
      <c r="C60" s="17" t="s">
        <v>952</v>
      </c>
    </row>
    <row r="61">
      <c r="A61" s="17" t="s">
        <v>1597</v>
      </c>
      <c r="B61" s="17" t="s">
        <v>1593</v>
      </c>
      <c r="C61" s="17" t="s">
        <v>954</v>
      </c>
    </row>
    <row r="62">
      <c r="A62" s="17" t="s">
        <v>1598</v>
      </c>
      <c r="B62" s="17" t="s">
        <v>1593</v>
      </c>
      <c r="C62" s="17" t="s">
        <v>956</v>
      </c>
    </row>
    <row r="63">
      <c r="A63" s="17" t="s">
        <v>1599</v>
      </c>
      <c r="B63" s="17" t="s">
        <v>1593</v>
      </c>
      <c r="C63" s="17" t="s">
        <v>958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>
        <v>78291.0</v>
      </c>
    </row>
    <row r="2">
      <c r="A2" s="22">
        <v>78291.0</v>
      </c>
    </row>
    <row r="3">
      <c r="A3" s="22">
        <v>78291.0</v>
      </c>
    </row>
    <row r="4">
      <c r="A4" s="22">
        <v>78291.0</v>
      </c>
    </row>
    <row r="5">
      <c r="A5" s="22">
        <v>78291.0</v>
      </c>
    </row>
    <row r="6">
      <c r="A6" s="22">
        <v>78291.0</v>
      </c>
    </row>
    <row r="7">
      <c r="A7" s="22">
        <v>78291.0</v>
      </c>
    </row>
    <row r="8">
      <c r="A8" s="22">
        <v>67013.0</v>
      </c>
    </row>
    <row r="9">
      <c r="A9" s="22">
        <v>67013.0</v>
      </c>
    </row>
    <row r="10">
      <c r="A10" s="22">
        <v>67013.0</v>
      </c>
    </row>
    <row r="11">
      <c r="A11" s="22">
        <v>67013.0</v>
      </c>
    </row>
    <row r="12">
      <c r="A12" s="22">
        <v>67013.0</v>
      </c>
    </row>
    <row r="13">
      <c r="A13" s="22">
        <v>67013.0</v>
      </c>
    </row>
    <row r="14">
      <c r="A14" s="22">
        <v>67013.0</v>
      </c>
    </row>
    <row r="15">
      <c r="A15" s="22">
        <v>35253.0</v>
      </c>
    </row>
    <row r="16">
      <c r="A16" s="22">
        <v>35253.0</v>
      </c>
    </row>
    <row r="17">
      <c r="A17" s="22">
        <v>35253.0</v>
      </c>
    </row>
    <row r="18">
      <c r="A18" s="22">
        <v>35253.0</v>
      </c>
    </row>
    <row r="19">
      <c r="A19" s="22">
        <v>35253.0</v>
      </c>
    </row>
    <row r="20">
      <c r="A20" s="22">
        <v>35253.0</v>
      </c>
    </row>
    <row r="21">
      <c r="A21" s="22">
        <v>35253.0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65</v>
      </c>
      <c r="B1" s="1" t="s">
        <v>66</v>
      </c>
    </row>
  </sheetData>
  <drawing r:id="rId1"/>
</worksheet>
</file>