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hardware\CMS_Trigger\6089-103_ATCA_mezz\GitHub\CU_PCB_6089-103\Orcad\"/>
    </mc:Choice>
  </mc:AlternateContent>
  <bookViews>
    <workbookView xWindow="-15" yWindow="-15" windowWidth="21345" windowHeight="10050" activeTab="1"/>
  </bookViews>
  <sheets>
    <sheet name="SCHEMATIC PARTS" sheetId="1" r:id="rId1"/>
    <sheet name="OTHER PARTS PER BOARD" sheetId="2" r:id="rId2"/>
    <sheet name="SHARED PARTS" sheetId="3" r:id="rId3"/>
  </sheets>
  <definedNames>
    <definedName name="NUM_BOARDS">'SCHEMATIC PARTS'!$B$3</definedName>
    <definedName name="NUM_CARRIERS">'SCHEMATIC PARTS'!$B$33</definedName>
  </definedNames>
  <calcPr calcId="162913"/>
</workbook>
</file>

<file path=xl/calcChain.xml><?xml version="1.0" encoding="utf-8"?>
<calcChain xmlns="http://schemas.openxmlformats.org/spreadsheetml/2006/main">
  <c r="R22" i="2" l="1"/>
  <c r="R21" i="2"/>
  <c r="R20" i="2"/>
  <c r="R28" i="2" l="1"/>
  <c r="P28" i="2"/>
  <c r="J28" i="2"/>
  <c r="P31" i="2"/>
  <c r="J31" i="2"/>
  <c r="P30" i="2"/>
  <c r="J30" i="2"/>
  <c r="P22" i="2"/>
  <c r="J22" i="2"/>
  <c r="P21" i="2"/>
  <c r="J21" i="2"/>
  <c r="P12" i="2"/>
  <c r="J12" i="2"/>
  <c r="P11" i="2"/>
  <c r="J11" i="2"/>
  <c r="P20" i="2"/>
  <c r="J20" i="2"/>
  <c r="R34" i="3"/>
  <c r="P34" i="3"/>
  <c r="J34" i="3"/>
  <c r="K34" i="3" s="1"/>
  <c r="P33" i="3"/>
  <c r="J33" i="3"/>
  <c r="K33" i="3" s="1"/>
  <c r="L33" i="3" s="1"/>
  <c r="P32" i="3"/>
  <c r="K32" i="3"/>
  <c r="L32" i="3" s="1"/>
  <c r="R31" i="3"/>
  <c r="P31" i="3"/>
  <c r="K31" i="3"/>
  <c r="L31" i="3" s="1"/>
  <c r="J31" i="3"/>
  <c r="R30" i="3"/>
  <c r="P30" i="3"/>
  <c r="J30" i="3"/>
  <c r="K30" i="3" s="1"/>
  <c r="R29" i="3"/>
  <c r="P29" i="3"/>
  <c r="J29" i="3"/>
  <c r="R28" i="3"/>
  <c r="P28" i="3"/>
  <c r="K28" i="3"/>
  <c r="L28" i="3" s="1"/>
  <c r="P27" i="3"/>
  <c r="K27" i="3"/>
  <c r="L27" i="3" s="1"/>
  <c r="R26" i="3"/>
  <c r="P26" i="3"/>
  <c r="K26" i="3"/>
  <c r="L26" i="3" s="1"/>
  <c r="R25" i="3"/>
  <c r="P25" i="3"/>
  <c r="K25" i="3"/>
  <c r="L25" i="3" s="1"/>
  <c r="R24" i="3"/>
  <c r="P24" i="3"/>
  <c r="K24" i="3"/>
  <c r="L24" i="3" s="1"/>
  <c r="R23" i="3"/>
  <c r="P23" i="3"/>
  <c r="K23" i="3"/>
  <c r="L23" i="3" s="1"/>
  <c r="R22" i="3"/>
  <c r="P22" i="3"/>
  <c r="K22" i="3"/>
  <c r="L22" i="3" s="1"/>
  <c r="R21" i="3"/>
  <c r="P21" i="3"/>
  <c r="K21" i="3"/>
  <c r="L21" i="3" s="1"/>
  <c r="R20" i="3"/>
  <c r="P20" i="3"/>
  <c r="K20" i="3"/>
  <c r="L20" i="3" s="1"/>
  <c r="R18" i="3"/>
  <c r="P18" i="3"/>
  <c r="K18" i="3"/>
  <c r="L18" i="3" s="1"/>
  <c r="R17" i="3"/>
  <c r="P17" i="3"/>
  <c r="K17" i="3"/>
  <c r="L17" i="3" s="1"/>
  <c r="P9" i="3"/>
  <c r="K9" i="3"/>
  <c r="L9" i="3" s="1"/>
  <c r="P6" i="3"/>
  <c r="K6" i="3"/>
  <c r="L6" i="3" s="1"/>
  <c r="R12" i="2"/>
  <c r="K28" i="2" l="1"/>
  <c r="L28" i="2" s="1"/>
  <c r="K30" i="2"/>
  <c r="L30" i="2" s="1"/>
  <c r="K31" i="2"/>
  <c r="L31" i="2" s="1"/>
  <c r="K22" i="2"/>
  <c r="L22" i="2" s="1"/>
  <c r="K21" i="2"/>
  <c r="L21" i="2" s="1"/>
  <c r="K11" i="2"/>
  <c r="L11" i="2" s="1"/>
  <c r="K12" i="2"/>
  <c r="L12" i="2" s="1"/>
  <c r="K20" i="2"/>
  <c r="L20" i="2" s="1"/>
  <c r="L30" i="3"/>
  <c r="L34" i="3"/>
  <c r="K29" i="3"/>
  <c r="L29" i="3" s="1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16" i="2"/>
  <c r="P38" i="2"/>
  <c r="P37" i="2"/>
  <c r="P10" i="2"/>
  <c r="P9" i="2"/>
  <c r="P8" i="2"/>
  <c r="P7" i="2"/>
  <c r="P6" i="2"/>
  <c r="P14" i="2"/>
  <c r="P19" i="2"/>
  <c r="P25" i="2"/>
  <c r="P27" i="2"/>
  <c r="P24" i="2"/>
  <c r="P18" i="2"/>
  <c r="K52" i="2"/>
  <c r="L52" i="2" s="1"/>
  <c r="K48" i="2"/>
  <c r="L48" i="2" s="1"/>
  <c r="K47" i="2"/>
  <c r="L47" i="2" s="1"/>
  <c r="L46" i="2"/>
  <c r="L45" i="2"/>
  <c r="L44" i="2"/>
  <c r="L43" i="2"/>
  <c r="L42" i="2"/>
  <c r="K41" i="2"/>
  <c r="L41" i="2" s="1"/>
  <c r="K40" i="2"/>
  <c r="L40" i="2" s="1"/>
  <c r="L38" i="2"/>
  <c r="K37" i="2"/>
  <c r="L37" i="2" s="1"/>
  <c r="Q110" i="1" l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K6" i="1"/>
  <c r="L6" i="1" s="1"/>
  <c r="M6" i="1" s="1"/>
  <c r="R11" i="2" l="1"/>
  <c r="B125" i="1" l="1"/>
  <c r="S123" i="1"/>
  <c r="S122" i="1"/>
  <c r="S121" i="1"/>
  <c r="S120" i="1"/>
  <c r="S78" i="1"/>
  <c r="K78" i="1"/>
  <c r="S117" i="1"/>
  <c r="S74" i="1"/>
  <c r="K74" i="1"/>
  <c r="S73" i="1"/>
  <c r="K73" i="1"/>
  <c r="S71" i="1"/>
  <c r="K71" i="1"/>
  <c r="S68" i="1"/>
  <c r="K68" i="1"/>
  <c r="L68" i="1" s="1"/>
  <c r="M68" i="1" s="1"/>
  <c r="S67" i="1"/>
  <c r="K67" i="1"/>
  <c r="L67" i="1" s="1"/>
  <c r="M67" i="1" s="1"/>
  <c r="S64" i="1"/>
  <c r="K64" i="1"/>
  <c r="L64" i="1" s="1"/>
  <c r="M64" i="1" s="1"/>
  <c r="S63" i="1"/>
  <c r="K63" i="1"/>
  <c r="L63" i="1" s="1"/>
  <c r="M63" i="1" s="1"/>
  <c r="S62" i="1"/>
  <c r="K62" i="1"/>
  <c r="L62" i="1" s="1"/>
  <c r="M62" i="1" s="1"/>
  <c r="S61" i="1"/>
  <c r="K61" i="1"/>
  <c r="L61" i="1" s="1"/>
  <c r="M61" i="1" s="1"/>
  <c r="S116" i="1"/>
  <c r="S53" i="1"/>
  <c r="K53" i="1"/>
  <c r="L53" i="1" s="1"/>
  <c r="M53" i="1" s="1"/>
  <c r="S52" i="1"/>
  <c r="K52" i="1"/>
  <c r="L52" i="1" s="1"/>
  <c r="M52" i="1" s="1"/>
  <c r="S51" i="1"/>
  <c r="K51" i="1"/>
  <c r="L51" i="1" s="1"/>
  <c r="M51" i="1" s="1"/>
  <c r="S49" i="1"/>
  <c r="K49" i="1"/>
  <c r="L49" i="1" s="1"/>
  <c r="M49" i="1" s="1"/>
  <c r="S45" i="1"/>
  <c r="K45" i="1"/>
  <c r="L45" i="1" s="1"/>
  <c r="M45" i="1" s="1"/>
  <c r="S114" i="1"/>
  <c r="S113" i="1"/>
  <c r="S34" i="1"/>
  <c r="K34" i="1"/>
  <c r="L34" i="1" s="1"/>
  <c r="M34" i="1" s="1"/>
  <c r="S33" i="1"/>
  <c r="K33" i="1"/>
  <c r="L33" i="1" s="1"/>
  <c r="M33" i="1" s="1"/>
  <c r="S112" i="1"/>
  <c r="S31" i="1"/>
  <c r="K31" i="1"/>
  <c r="L31" i="1" s="1"/>
  <c r="M31" i="1" s="1"/>
  <c r="S30" i="1"/>
  <c r="K30" i="1"/>
  <c r="L30" i="1" s="1"/>
  <c r="M30" i="1" s="1"/>
  <c r="S25" i="1"/>
  <c r="K25" i="1"/>
  <c r="L25" i="1" s="1"/>
  <c r="M25" i="1" s="1"/>
  <c r="S111" i="1"/>
  <c r="S7" i="1"/>
  <c r="K7" i="1"/>
  <c r="L7" i="1" s="1"/>
  <c r="M7" i="1" s="1"/>
  <c r="S6" i="1"/>
  <c r="L78" i="1" l="1"/>
  <c r="M78" i="1"/>
  <c r="L71" i="1"/>
  <c r="M71" i="1"/>
  <c r="L73" i="1"/>
  <c r="M73" i="1" s="1"/>
  <c r="L74" i="1"/>
  <c r="M74" i="1"/>
  <c r="R54" i="2"/>
  <c r="J54" i="2"/>
  <c r="K54" i="2" s="1"/>
  <c r="L54" i="2" s="1"/>
  <c r="J53" i="2"/>
  <c r="K53" i="2" s="1"/>
  <c r="L53" i="2" s="1"/>
  <c r="R51" i="2"/>
  <c r="J51" i="2"/>
  <c r="K51" i="2" s="1"/>
  <c r="L51" i="2" s="1"/>
  <c r="R50" i="2"/>
  <c r="J50" i="2"/>
  <c r="K50" i="2" s="1"/>
  <c r="L50" i="2" s="1"/>
  <c r="R49" i="2"/>
  <c r="J49" i="2"/>
  <c r="K49" i="2" s="1"/>
  <c r="L49" i="2" s="1"/>
  <c r="R48" i="2"/>
  <c r="R46" i="2"/>
  <c r="R45" i="2"/>
  <c r="R44" i="2"/>
  <c r="R43" i="2"/>
  <c r="R42" i="2"/>
  <c r="R41" i="2"/>
  <c r="R40" i="2"/>
  <c r="R16" i="2"/>
  <c r="J16" i="2"/>
  <c r="K16" i="2" s="1"/>
  <c r="L16" i="2" s="1"/>
  <c r="R38" i="2"/>
  <c r="R37" i="2"/>
  <c r="R10" i="2"/>
  <c r="J10" i="2"/>
  <c r="K10" i="2" s="1"/>
  <c r="L10" i="2" s="1"/>
  <c r="R9" i="2"/>
  <c r="J9" i="2"/>
  <c r="K9" i="2" s="1"/>
  <c r="L9" i="2" s="1"/>
  <c r="R8" i="2"/>
  <c r="J8" i="2"/>
  <c r="K8" i="2" s="1"/>
  <c r="L8" i="2" s="1"/>
  <c r="R7" i="2"/>
  <c r="J7" i="2"/>
  <c r="K7" i="2" s="1"/>
  <c r="L7" i="2" s="1"/>
  <c r="R6" i="2"/>
  <c r="J6" i="2"/>
  <c r="K6" i="2" s="1"/>
  <c r="L6" i="2" s="1"/>
  <c r="R14" i="2"/>
  <c r="J14" i="2"/>
  <c r="K14" i="2" s="1"/>
  <c r="L14" i="2" s="1"/>
  <c r="R19" i="2"/>
  <c r="J19" i="2"/>
  <c r="K19" i="2" s="1"/>
  <c r="L19" i="2" s="1"/>
  <c r="R25" i="2"/>
  <c r="J25" i="2"/>
  <c r="K25" i="2" s="1"/>
  <c r="L25" i="2" s="1"/>
  <c r="R27" i="2"/>
  <c r="J27" i="2"/>
  <c r="K27" i="2" s="1"/>
  <c r="L27" i="2" s="1"/>
  <c r="R24" i="2"/>
  <c r="J24" i="2"/>
  <c r="K24" i="2" s="1"/>
  <c r="L24" i="2" s="1"/>
  <c r="R18" i="2"/>
  <c r="J18" i="2"/>
  <c r="K18" i="2" s="1"/>
  <c r="L18" i="2" s="1"/>
  <c r="S77" i="1" l="1"/>
  <c r="K77" i="1"/>
  <c r="S95" i="1"/>
  <c r="K95" i="1"/>
  <c r="S94" i="1"/>
  <c r="K94" i="1"/>
  <c r="L94" i="1" l="1"/>
  <c r="M94" i="1"/>
  <c r="L95" i="1"/>
  <c r="M95" i="1"/>
  <c r="L77" i="1"/>
  <c r="M77" i="1" s="1"/>
  <c r="S103" i="1"/>
  <c r="K103" i="1"/>
  <c r="L103" i="1" l="1"/>
  <c r="M103" i="1"/>
  <c r="S104" i="1"/>
  <c r="S110" i="1" l="1"/>
  <c r="S108" i="1"/>
  <c r="S107" i="1"/>
  <c r="S79" i="1"/>
  <c r="S80" i="1"/>
  <c r="S97" i="1"/>
  <c r="S96" i="1"/>
  <c r="S105" i="1"/>
  <c r="S101" i="1"/>
  <c r="S90" i="1"/>
  <c r="S83" i="1"/>
  <c r="S84" i="1"/>
  <c r="S88" i="1"/>
  <c r="S82" i="1"/>
  <c r="S85" i="1"/>
  <c r="S102" i="1"/>
  <c r="S106" i="1"/>
  <c r="S99" i="1"/>
  <c r="S81" i="1"/>
  <c r="S98" i="1"/>
  <c r="S100" i="1"/>
  <c r="S118" i="1"/>
  <c r="S76" i="1"/>
  <c r="S75" i="1"/>
  <c r="S72" i="1"/>
  <c r="S70" i="1"/>
  <c r="S69" i="1"/>
  <c r="S66" i="1"/>
  <c r="S65" i="1"/>
  <c r="S60" i="1"/>
  <c r="S59" i="1"/>
  <c r="S58" i="1"/>
  <c r="S57" i="1"/>
  <c r="S56" i="1"/>
  <c r="S55" i="1"/>
  <c r="S54" i="1"/>
  <c r="S50" i="1"/>
  <c r="S48" i="1"/>
  <c r="S47" i="1"/>
  <c r="S46" i="1"/>
  <c r="S44" i="1"/>
  <c r="S41" i="1"/>
  <c r="S40" i="1"/>
  <c r="S93" i="1"/>
  <c r="S86" i="1"/>
  <c r="S87" i="1"/>
  <c r="S38" i="1"/>
  <c r="S32" i="1"/>
  <c r="S36" i="1"/>
  <c r="S37" i="1"/>
  <c r="S35" i="1"/>
  <c r="S21" i="1"/>
  <c r="S17" i="1"/>
  <c r="S15" i="1"/>
  <c r="S10" i="1"/>
  <c r="S8" i="1"/>
  <c r="K110" i="1"/>
  <c r="K108" i="1"/>
  <c r="K107" i="1"/>
  <c r="K79" i="1"/>
  <c r="K80" i="1"/>
  <c r="K97" i="1"/>
  <c r="K96" i="1"/>
  <c r="K105" i="1"/>
  <c r="K101" i="1"/>
  <c r="K90" i="1"/>
  <c r="K83" i="1"/>
  <c r="K84" i="1"/>
  <c r="K88" i="1"/>
  <c r="K82" i="1"/>
  <c r="K85" i="1"/>
  <c r="K102" i="1"/>
  <c r="K106" i="1"/>
  <c r="K99" i="1"/>
  <c r="K104" i="1"/>
  <c r="K81" i="1"/>
  <c r="K98" i="1"/>
  <c r="K100" i="1"/>
  <c r="K76" i="1"/>
  <c r="K75" i="1"/>
  <c r="K72" i="1"/>
  <c r="K70" i="1"/>
  <c r="K69" i="1"/>
  <c r="K66" i="1"/>
  <c r="K65" i="1"/>
  <c r="K60" i="1"/>
  <c r="L60" i="1" s="1"/>
  <c r="M60" i="1" s="1"/>
  <c r="K59" i="1"/>
  <c r="L59" i="1" s="1"/>
  <c r="M59" i="1" s="1"/>
  <c r="K58" i="1"/>
  <c r="L58" i="1" s="1"/>
  <c r="M58" i="1" s="1"/>
  <c r="K57" i="1"/>
  <c r="L57" i="1" s="1"/>
  <c r="M57" i="1" s="1"/>
  <c r="K56" i="1"/>
  <c r="L56" i="1" s="1"/>
  <c r="M56" i="1" s="1"/>
  <c r="K55" i="1"/>
  <c r="L55" i="1" s="1"/>
  <c r="M55" i="1" s="1"/>
  <c r="K54" i="1"/>
  <c r="L54" i="1" s="1"/>
  <c r="M54" i="1" s="1"/>
  <c r="K50" i="1"/>
  <c r="K48" i="1"/>
  <c r="L48" i="1" s="1"/>
  <c r="M48" i="1" s="1"/>
  <c r="K47" i="1"/>
  <c r="L47" i="1" s="1"/>
  <c r="M47" i="1" s="1"/>
  <c r="K46" i="1"/>
  <c r="L46" i="1" s="1"/>
  <c r="M46" i="1" s="1"/>
  <c r="K44" i="1"/>
  <c r="L44" i="1" s="1"/>
  <c r="M44" i="1" s="1"/>
  <c r="K41" i="1"/>
  <c r="K40" i="1"/>
  <c r="K93" i="1"/>
  <c r="K86" i="1"/>
  <c r="K87" i="1"/>
  <c r="K38" i="1"/>
  <c r="L38" i="1" s="1"/>
  <c r="M38" i="1" s="1"/>
  <c r="K32" i="1"/>
  <c r="L32" i="1" s="1"/>
  <c r="M32" i="1" s="1"/>
  <c r="K36" i="1"/>
  <c r="L36" i="1" s="1"/>
  <c r="M36" i="1" s="1"/>
  <c r="K37" i="1"/>
  <c r="L37" i="1" s="1"/>
  <c r="M37" i="1" s="1"/>
  <c r="K35" i="1"/>
  <c r="L35" i="1" s="1"/>
  <c r="M35" i="1" s="1"/>
  <c r="K21" i="1"/>
  <c r="L21" i="1" s="1"/>
  <c r="M21" i="1" s="1"/>
  <c r="K17" i="1"/>
  <c r="L17" i="1" s="1"/>
  <c r="M17" i="1" s="1"/>
  <c r="K15" i="1"/>
  <c r="L15" i="1" s="1"/>
  <c r="M15" i="1" s="1"/>
  <c r="K10" i="1"/>
  <c r="L10" i="1" s="1"/>
  <c r="M10" i="1" s="1"/>
  <c r="K8" i="1"/>
  <c r="L8" i="1" s="1"/>
  <c r="M8" i="1" s="1"/>
  <c r="L105" i="1" l="1"/>
  <c r="M105" i="1"/>
  <c r="L96" i="1"/>
  <c r="M96" i="1"/>
  <c r="L87" i="1"/>
  <c r="M87" i="1" s="1"/>
  <c r="L100" i="1"/>
  <c r="M100" i="1"/>
  <c r="L82" i="1"/>
  <c r="M82" i="1"/>
  <c r="L97" i="1"/>
  <c r="M97" i="1"/>
  <c r="L102" i="1"/>
  <c r="M102" i="1" s="1"/>
  <c r="L85" i="1"/>
  <c r="M85" i="1"/>
  <c r="L86" i="1"/>
  <c r="M86" i="1"/>
  <c r="L98" i="1"/>
  <c r="M98" i="1"/>
  <c r="L88" i="1"/>
  <c r="M88" i="1" s="1"/>
  <c r="L80" i="1"/>
  <c r="M80" i="1"/>
  <c r="L84" i="1"/>
  <c r="M84" i="1"/>
  <c r="L104" i="1"/>
  <c r="M104" i="1"/>
  <c r="L99" i="1"/>
  <c r="M99" i="1" s="1"/>
  <c r="L90" i="1"/>
  <c r="M90" i="1"/>
  <c r="L93" i="1"/>
  <c r="M93" i="1"/>
  <c r="L81" i="1"/>
  <c r="M81" i="1"/>
  <c r="L79" i="1"/>
  <c r="M79" i="1" s="1"/>
  <c r="L83" i="1"/>
  <c r="M83" i="1"/>
  <c r="L101" i="1"/>
  <c r="M101" i="1"/>
  <c r="L75" i="1"/>
  <c r="M75" i="1" s="1"/>
  <c r="L76" i="1"/>
  <c r="M76" i="1" s="1"/>
  <c r="L65" i="1"/>
  <c r="M65" i="1" s="1"/>
  <c r="L66" i="1"/>
  <c r="M66" i="1"/>
  <c r="L40" i="1"/>
  <c r="M40" i="1" s="1"/>
  <c r="L69" i="1"/>
  <c r="M69" i="1"/>
  <c r="L107" i="1"/>
  <c r="M107" i="1" s="1"/>
  <c r="L41" i="1"/>
  <c r="M41" i="1"/>
  <c r="L70" i="1"/>
  <c r="M70" i="1" s="1"/>
  <c r="L108" i="1"/>
  <c r="M108" i="1" s="1"/>
  <c r="L50" i="1"/>
  <c r="M50" i="1" s="1"/>
  <c r="L72" i="1"/>
  <c r="M72" i="1"/>
  <c r="L106" i="1"/>
  <c r="M106" i="1" s="1"/>
  <c r="L110" i="1"/>
  <c r="M110" i="1"/>
  <c r="S27" i="1"/>
  <c r="K27" i="1"/>
  <c r="L27" i="1" s="1"/>
  <c r="M27" i="1" s="1"/>
  <c r="S28" i="1"/>
  <c r="K28" i="1"/>
  <c r="L28" i="1" s="1"/>
  <c r="M28" i="1" s="1"/>
  <c r="S11" i="1" l="1"/>
  <c r="K11" i="1"/>
  <c r="L11" i="1" s="1"/>
  <c r="M11" i="1" s="1"/>
  <c r="S9" i="1"/>
  <c r="K9" i="1"/>
  <c r="L9" i="1" s="1"/>
  <c r="M9" i="1" s="1"/>
  <c r="S16" i="1"/>
  <c r="K16" i="1"/>
  <c r="L16" i="1" s="1"/>
  <c r="M16" i="1" s="1"/>
  <c r="S29" i="1"/>
  <c r="K29" i="1"/>
  <c r="L29" i="1" s="1"/>
  <c r="M29" i="1" s="1"/>
  <c r="S13" i="1" l="1"/>
  <c r="K13" i="1"/>
  <c r="L13" i="1" s="1"/>
  <c r="M13" i="1" s="1"/>
  <c r="S12" i="1"/>
  <c r="K12" i="1"/>
  <c r="L12" i="1" s="1"/>
  <c r="M12" i="1" s="1"/>
  <c r="S19" i="1"/>
  <c r="K19" i="1"/>
  <c r="L19" i="1" s="1"/>
  <c r="M19" i="1" s="1"/>
  <c r="S26" i="1"/>
  <c r="K26" i="1"/>
  <c r="L26" i="1" s="1"/>
  <c r="M26" i="1" s="1"/>
  <c r="S24" i="1"/>
  <c r="K24" i="1"/>
  <c r="L24" i="1" s="1"/>
  <c r="M24" i="1" s="1"/>
  <c r="S22" i="1"/>
  <c r="K22" i="1"/>
  <c r="L22" i="1" s="1"/>
  <c r="M22" i="1" s="1"/>
  <c r="S20" i="1"/>
  <c r="K20" i="1"/>
  <c r="L20" i="1" s="1"/>
  <c r="M20" i="1" s="1"/>
  <c r="S23" i="1"/>
  <c r="K23" i="1"/>
  <c r="L23" i="1" s="1"/>
  <c r="M23" i="1" s="1"/>
  <c r="S18" i="1"/>
  <c r="K18" i="1"/>
  <c r="L18" i="1" s="1"/>
  <c r="M18" i="1" s="1"/>
  <c r="S39" i="1"/>
  <c r="K39" i="1"/>
  <c r="L39" i="1" s="1"/>
  <c r="M39" i="1" s="1"/>
  <c r="S92" i="1" l="1"/>
  <c r="S91" i="1"/>
  <c r="S89" i="1" l="1"/>
  <c r="K89" i="1"/>
  <c r="S109" i="1"/>
  <c r="K109" i="1"/>
  <c r="K14" i="1"/>
  <c r="L14" i="1" s="1"/>
  <c r="M14" i="1" s="1"/>
  <c r="S14" i="1"/>
  <c r="K92" i="1"/>
  <c r="K91" i="1"/>
  <c r="L91" i="1" l="1"/>
  <c r="M91" i="1"/>
  <c r="L92" i="1"/>
  <c r="M92" i="1"/>
  <c r="L89" i="1"/>
  <c r="M89" i="1"/>
  <c r="L109" i="1"/>
  <c r="M109" i="1" s="1"/>
  <c r="S43" i="1"/>
  <c r="K43" i="1"/>
  <c r="L43" i="1" s="1"/>
  <c r="M43" i="1" s="1"/>
  <c r="S42" i="1"/>
  <c r="K42" i="1"/>
  <c r="L42" i="1" s="1"/>
  <c r="M42" i="1" s="1"/>
  <c r="S119" i="1" l="1"/>
</calcChain>
</file>

<file path=xl/sharedStrings.xml><?xml version="1.0" encoding="utf-8"?>
<sst xmlns="http://schemas.openxmlformats.org/spreadsheetml/2006/main" count="1230" uniqueCount="748">
  <si>
    <t>Item</t>
  </si>
  <si>
    <t>Description</t>
  </si>
  <si>
    <t>Manufacturer</t>
  </si>
  <si>
    <t>Samtec</t>
  </si>
  <si>
    <t>Qty</t>
  </si>
  <si>
    <t>Unit Cost</t>
  </si>
  <si>
    <t>Total Cost</t>
  </si>
  <si>
    <t>Vendor</t>
  </si>
  <si>
    <t>Vendor Number</t>
  </si>
  <si>
    <t>Manufacturer Number</t>
  </si>
  <si>
    <t>DigiKey</t>
  </si>
  <si>
    <t>Amphenol</t>
  </si>
  <si>
    <t>quan/board</t>
  </si>
  <si>
    <t>Cost Source</t>
  </si>
  <si>
    <t>Ordered</t>
  </si>
  <si>
    <t>Required</t>
  </si>
  <si>
    <t>Value</t>
  </si>
  <si>
    <t>Footprint</t>
  </si>
  <si>
    <t>Received</t>
  </si>
  <si>
    <t>6089-103</t>
  </si>
  <si>
    <t>ATCA MEZZANINE BOARD, KU15P AND VU7P, MK1</t>
  </si>
  <si>
    <t>ET60T-D02-3-08-000-S-R1-S</t>
  </si>
  <si>
    <t>CONN, RIGHT-ANGLE POWER/SIGNAL HEADER</t>
  </si>
  <si>
    <t>ET60T-02-24-00-X-RT1-GP</t>
  </si>
  <si>
    <t>ERM8-013-01-S-D-RA-TR</t>
  </si>
  <si>
    <t>ERM8-RA-2X13</t>
  </si>
  <si>
    <t>CONN, RIGHT-ANGLE ERM8 2X13</t>
  </si>
  <si>
    <t>UCC8-010-1-H-S-1-A</t>
  </si>
  <si>
    <t>UEC5-019-2-H-D-RA-1</t>
  </si>
  <si>
    <t>587-1456-2-ND</t>
  </si>
  <si>
    <t>CAP CER 0.1UF 25V X5R 0402</t>
  </si>
  <si>
    <t>Taiyo Yuden</t>
  </si>
  <si>
    <t>TMK105BJ104KV-F</t>
  </si>
  <si>
    <t>0.1 UF</t>
  </si>
  <si>
    <t>CAPC_EIA0402</t>
  </si>
  <si>
    <t>Artesyn</t>
  </si>
  <si>
    <t>LGA80D-00DADJJ</t>
  </si>
  <si>
    <t>454-1792-6-ND</t>
  </si>
  <si>
    <t>555-1430-6-ND</t>
  </si>
  <si>
    <t>IND072</t>
  </si>
  <si>
    <t>GE</t>
  </si>
  <si>
    <t>DC DC CONVERTER 0.6-3.3V 66W 20 AMP</t>
  </si>
  <si>
    <t>DC DC CONVERTER, 2 X 0.6-5.2V 40 AMP</t>
  </si>
  <si>
    <t>CONN, FIREFLY POWER</t>
  </si>
  <si>
    <t>CONN, FIREFLY SIGNAL</t>
  </si>
  <si>
    <t>Keystone</t>
  </si>
  <si>
    <t>36-24473-ND</t>
  </si>
  <si>
    <t>24473</t>
  </si>
  <si>
    <t>Grainger</t>
  </si>
  <si>
    <t>26WC30</t>
  </si>
  <si>
    <t>6GE39</t>
  </si>
  <si>
    <t>6HB74</t>
  </si>
  <si>
    <t>HARDWARE</t>
  </si>
  <si>
    <t>t-Global</t>
  </si>
  <si>
    <t>1168-1222-ND</t>
  </si>
  <si>
    <t>H48-6-320-320-1.0-1A</t>
  </si>
  <si>
    <t>THERM PAD 320MMX320MM W/ADH GRAY</t>
  </si>
  <si>
    <t>AE10868-ND</t>
  </si>
  <si>
    <t>Assmann</t>
  </si>
  <si>
    <t>V6516B</t>
  </si>
  <si>
    <t>D.B. Roberts</t>
  </si>
  <si>
    <t>SOA-M3-3</t>
  </si>
  <si>
    <t>Penn Engineering</t>
  </si>
  <si>
    <t>TERM BLOCK HDR 4POS VERT 3.81MM</t>
  </si>
  <si>
    <t>A98202-ND</t>
  </si>
  <si>
    <t>TE</t>
  </si>
  <si>
    <t>284517-4</t>
  </si>
  <si>
    <t>HEADER 1X6 100MIL, RS232 FOR CONTROLLER</t>
  </si>
  <si>
    <t>732-5319-ND</t>
  </si>
  <si>
    <t>61300611121</t>
  </si>
  <si>
    <t>Wurth</t>
  </si>
  <si>
    <t>CABLE USB EMBD UART 3.3V .1"HDR</t>
  </si>
  <si>
    <t>768-1015-ND</t>
  </si>
  <si>
    <t>FTDI</t>
  </si>
  <si>
    <t>TTL-232R-3V3</t>
  </si>
  <si>
    <t>CAP ALUM POLY 470UF 20% 2V SMD</t>
  </si>
  <si>
    <t>PCE5028CT-ND</t>
  </si>
  <si>
    <t>EEF-GX0D471R</t>
  </si>
  <si>
    <t>470 UF</t>
  </si>
  <si>
    <t>CAPTANT_7343_P1</t>
  </si>
  <si>
    <t>490-5915-1-ND</t>
  </si>
  <si>
    <t>GRM155R60J475ME47D</t>
  </si>
  <si>
    <t>4.7 UF</t>
  </si>
  <si>
    <t>CAP CER 4.7UF 6.3V X5R 0402</t>
  </si>
  <si>
    <t>Murata</t>
  </si>
  <si>
    <t>GRM21BR60J476ME15L</t>
  </si>
  <si>
    <t>47 UF</t>
  </si>
  <si>
    <t>CAP CER 47UF 6.3V X5R 0805</t>
  </si>
  <si>
    <t>1276-1193-1-ND</t>
  </si>
  <si>
    <t>CAP CER 22UF 6.3V X5R 0603</t>
  </si>
  <si>
    <t>CL10A226MQ8NRNC</t>
  </si>
  <si>
    <t>Samsung</t>
  </si>
  <si>
    <t>22 UF</t>
  </si>
  <si>
    <t>490-9960-1-ND</t>
  </si>
  <si>
    <t>490-9952-1-ND</t>
  </si>
  <si>
    <t>GRM219R61C226ME15L</t>
  </si>
  <si>
    <t>CAP CER 22UF 16V X5R 0805</t>
  </si>
  <si>
    <t>399-10418-1-ND</t>
  </si>
  <si>
    <t>kemet</t>
  </si>
  <si>
    <t>T520D337M006ATE009</t>
  </si>
  <si>
    <t>330 UF</t>
  </si>
  <si>
    <t>CAP TANT POLY 330UF 6.3V 2917</t>
  </si>
  <si>
    <t>490-13981-1-ND</t>
  </si>
  <si>
    <t>GRM21BR60J107ME15L</t>
  </si>
  <si>
    <t>100 UF</t>
  </si>
  <si>
    <t>CAP CER 100UF 6.3V X5R 0805</t>
  </si>
  <si>
    <t>P16498CT-ND</t>
  </si>
  <si>
    <t>Panasonic</t>
  </si>
  <si>
    <t>20SVPF120M</t>
  </si>
  <si>
    <t>120 UF</t>
  </si>
  <si>
    <t>CAP ALUM POLY 120UF 20% 20V SMD</t>
  </si>
  <si>
    <t>490-10498-1-ND</t>
  </si>
  <si>
    <t>GRM21BC81C106KE15L</t>
  </si>
  <si>
    <t>10 UF</t>
  </si>
  <si>
    <t>CAP CER 10UF 16V X6S 0805</t>
  </si>
  <si>
    <t>399-15998-1-ND</t>
  </si>
  <si>
    <t>C0402C473K3RACAUTO</t>
  </si>
  <si>
    <t>0.047 UF</t>
  </si>
  <si>
    <t>CAP CER 0.047UF 25V X7R 0402</t>
  </si>
  <si>
    <t>PCF1126CT-ND</t>
  </si>
  <si>
    <t>ECP-U1C104MA5</t>
  </si>
  <si>
    <t>CAP FILM 0.1UF 20% 16VDC 0805</t>
  </si>
  <si>
    <t>1276-1448-1-ND</t>
  </si>
  <si>
    <t>CL05A105MP5NNNC</t>
  </si>
  <si>
    <t>1 UF</t>
  </si>
  <si>
    <t>CAP CER 1UF 10V X5R 0402</t>
  </si>
  <si>
    <t>709-1133-1-ND</t>
  </si>
  <si>
    <t>CAP CER 1000PF 50V X7R 0402</t>
  </si>
  <si>
    <t>500R07W102KV4T</t>
  </si>
  <si>
    <t>Johanson</t>
  </si>
  <si>
    <t>1000 PF</t>
  </si>
  <si>
    <t>490-1312-6-ND</t>
  </si>
  <si>
    <t>GRM155R71E103KA01D</t>
  </si>
  <si>
    <t>CAP CER 10000PF 25V X7R 0402</t>
  </si>
  <si>
    <t>0.01 UF</t>
  </si>
  <si>
    <t>CAPC_EIA0805</t>
  </si>
  <si>
    <t>CAP_PANASONIC_C6</t>
  </si>
  <si>
    <t>399-11709-1-ND</t>
  </si>
  <si>
    <t>T520B337M2R5ATE009</t>
  </si>
  <si>
    <t>CAP TANT 330UF 2.5V 20% 3528</t>
  </si>
  <si>
    <t>PCE5093CT-ND</t>
  </si>
  <si>
    <t>4TAE220M</t>
  </si>
  <si>
    <t>CAP TANT POLY 220UF 4V 1411</t>
  </si>
  <si>
    <t>CAPTANT_3528_P1</t>
  </si>
  <si>
    <t>220 UF</t>
  </si>
  <si>
    <t>CAP CER 3.3UF 10V JB 0402</t>
  </si>
  <si>
    <t>445-10908-1-ND</t>
  </si>
  <si>
    <t>TDK</t>
  </si>
  <si>
    <t>C1005JB1A335K050BC2</t>
  </si>
  <si>
    <t>3.3 UF</t>
  </si>
  <si>
    <t>CAP CER 0.47UF 10V X5R 0402</t>
  </si>
  <si>
    <t>311-1689-1-ND</t>
  </si>
  <si>
    <t>Yageo</t>
  </si>
  <si>
    <t>CC0402KRX5R6BB474</t>
  </si>
  <si>
    <t>0.47 UF</t>
  </si>
  <si>
    <t>CAP TANT POLY 22UF 6.3V 0805</t>
  </si>
  <si>
    <t>399-18675-1-ND</t>
  </si>
  <si>
    <t>Kemet</t>
  </si>
  <si>
    <t>T529P226M006AAE150</t>
  </si>
  <si>
    <t>CAPCP_2012</t>
  </si>
  <si>
    <t>CAPC_EIA0603</t>
  </si>
  <si>
    <t>820 PF</t>
  </si>
  <si>
    <t>CAP CER 3300PF 50V C0G/NP0 0603</t>
  </si>
  <si>
    <t>490-6385-1-ND</t>
  </si>
  <si>
    <t>GRM1885C1H332JA01D</t>
  </si>
  <si>
    <t>3.3 NF</t>
  </si>
  <si>
    <t>-</t>
  </si>
  <si>
    <t>HEADER 2X3 50MIL</t>
  </si>
  <si>
    <t>SAM1156-03-ND</t>
  </si>
  <si>
    <t>FTS-103-01-L-D</t>
  </si>
  <si>
    <t>JUMPER_DIFF</t>
  </si>
  <si>
    <t>JUMPER_2X3_50MIL</t>
  </si>
  <si>
    <t>HEADER 2X2 50MIL</t>
  </si>
  <si>
    <t>JUMPER_2X2</t>
  </si>
  <si>
    <t>JUMPER_2X2_50MIL</t>
  </si>
  <si>
    <t>HEADER 1X2 50MIL</t>
  </si>
  <si>
    <t>SAM1156-01-ND</t>
  </si>
  <si>
    <t>FTS-102-01-L-D</t>
  </si>
  <si>
    <t>JUMPER</t>
  </si>
  <si>
    <t>JUMPER_1X2_50MIL</t>
  </si>
  <si>
    <t>MGRID HDR SHRD RA /SLOTSTDF</t>
  </si>
  <si>
    <t>WM9841-ND</t>
  </si>
  <si>
    <t>Molex</t>
  </si>
  <si>
    <t>CON_2X7_RA</t>
  </si>
  <si>
    <t>CON_2X7_2MM_RA_XILINX</t>
  </si>
  <si>
    <t>CON6</t>
  </si>
  <si>
    <t>CONN_1X6_VERT_100MIL</t>
  </si>
  <si>
    <t>CONN HEADER 8POS 2MM STR DL SMD</t>
  </si>
  <si>
    <t>609-2995-1-ND</t>
  </si>
  <si>
    <t>Amphenol FCI</t>
  </si>
  <si>
    <t>98424-G52-08ALF</t>
  </si>
  <si>
    <t>JUMPER_4X2</t>
  </si>
  <si>
    <t>CONN_2MM_2X4_VERT_SMD</t>
  </si>
  <si>
    <t>CONN HEADER VERT 3POS 1.27MM</t>
  </si>
  <si>
    <t>S9014E-03-ND</t>
  </si>
  <si>
    <t>Sullins</t>
  </si>
  <si>
    <t>GRPB031VWVN-RC</t>
  </si>
  <si>
    <t>JUMPER_3X1</t>
  </si>
  <si>
    <t>JUMPER_1X3_50MIL</t>
  </si>
  <si>
    <t>FERRITE BEAD 600 OHM 0805 1LN</t>
  </si>
  <si>
    <t>240-2399-2-ND</t>
  </si>
  <si>
    <t>Laird</t>
  </si>
  <si>
    <t>HZ0805E601R-10</t>
  </si>
  <si>
    <t>600 OHM</t>
  </si>
  <si>
    <t>IND_EIA0805</t>
  </si>
  <si>
    <t>1µH Shielded Multilayer Inductor 2.5A 55 mOhm 1008</t>
  </si>
  <si>
    <t>732-9689-6-ND</t>
  </si>
  <si>
    <t>74479887210C</t>
  </si>
  <si>
    <t>1.0 UH</t>
  </si>
  <si>
    <t>IND_1008</t>
  </si>
  <si>
    <t>KU15P HEATSINK</t>
  </si>
  <si>
    <t>VU7P HEATSINK</t>
  </si>
  <si>
    <t>FIREFLY HEATSINK (LEFT SIDE)</t>
  </si>
  <si>
    <t>FIREFLY HEATSINK (RIGHT SIDE)</t>
  </si>
  <si>
    <t>HEATSINK PLATE</t>
  </si>
  <si>
    <t>MOSFET N-CH 20V 1.5A 1.8V LOGIC LEVEL TUMT3</t>
  </si>
  <si>
    <t>RUF015N02TLDKR-ND</t>
  </si>
  <si>
    <t>Rohm</t>
  </si>
  <si>
    <t>RUF015N02TL</t>
  </si>
  <si>
    <t>FET_N_1.8V</t>
  </si>
  <si>
    <t>RUF015N02_FET</t>
  </si>
  <si>
    <t>RES SMD 33 OHM 1% 1/10W 0603</t>
  </si>
  <si>
    <t>311-33.0HRDKR-ND</t>
  </si>
  <si>
    <t>RC0603FR-0733RL</t>
  </si>
  <si>
    <t>RESC_EIA0603</t>
  </si>
  <si>
    <t>RES SMD 10K OHM 1% 1/10W 0603</t>
  </si>
  <si>
    <t>311-10.0KHRDKR-ND</t>
  </si>
  <si>
    <t>RC0603FR-0710KL</t>
  </si>
  <si>
    <t>10K</t>
  </si>
  <si>
    <t>311-4.70KHRDKR-ND</t>
  </si>
  <si>
    <t>RC0603FR-074K7L</t>
  </si>
  <si>
    <t>4.7K</t>
  </si>
  <si>
    <t>RES SMD 0.0OHM JUMPER 1/10W 0603</t>
  </si>
  <si>
    <t>311-0.0GRDKR-ND</t>
  </si>
  <si>
    <t>RC0603JR-070RL</t>
  </si>
  <si>
    <t>DNP</t>
  </si>
  <si>
    <t>RES SMD 1K OHM 1% 1/16W 0402</t>
  </si>
  <si>
    <t>311-1.00KLRCT-ND</t>
  </si>
  <si>
    <t>RC0402FR-071KL</t>
  </si>
  <si>
    <t>1K</t>
  </si>
  <si>
    <t>RESC_EIA0402</t>
  </si>
  <si>
    <t>RES SMD 3.74K OHM 1% 1/10W 0603</t>
  </si>
  <si>
    <t>P3.74KHDKR-ND</t>
  </si>
  <si>
    <t>ERJ-3EKF3741V</t>
  </si>
  <si>
    <t>3.74K</t>
  </si>
  <si>
    <t>RES SMD TBD 1/10W 0603</t>
  </si>
  <si>
    <t>TBD</t>
  </si>
  <si>
    <t>RES SMD 147K OHM 0.1% 1/16W 0603</t>
  </si>
  <si>
    <t>A124705CT-ND</t>
  </si>
  <si>
    <t>RN73C1J147KBTD</t>
  </si>
  <si>
    <t>147K</t>
  </si>
  <si>
    <t>RES SMD 61.9KOHM 0.1% 1/10W 0603</t>
  </si>
  <si>
    <t>P61.9KDBCT-ND</t>
  </si>
  <si>
    <t>ERA-3AEB6192V</t>
  </si>
  <si>
    <t>61.9K</t>
  </si>
  <si>
    <t>RES SMD 16.2KOHM 0.1% 1/10W 0603</t>
  </si>
  <si>
    <t>P16.2KDBCT-ND</t>
  </si>
  <si>
    <t>ERA-3AEB1622V</t>
  </si>
  <si>
    <t>16.2K</t>
  </si>
  <si>
    <t>311-300HRCT-ND</t>
  </si>
  <si>
    <t>RC0603FR-07300RL</t>
  </si>
  <si>
    <t>PAT40KACT-ND</t>
  </si>
  <si>
    <t>Vishay</t>
  </si>
  <si>
    <t>PAT0603E4002BST1</t>
  </si>
  <si>
    <t>40K</t>
  </si>
  <si>
    <t>P20KDBCT-ND</t>
  </si>
  <si>
    <t>ERA-3AEB203V</t>
  </si>
  <si>
    <t>20K</t>
  </si>
  <si>
    <t>RES SMD 4.7K OHM 1% 1/10W 0603</t>
  </si>
  <si>
    <t>RESISTOR</t>
  </si>
  <si>
    <t>311-3.30KHRDKR-ND</t>
  </si>
  <si>
    <t>RC0603FR-073K3L</t>
  </si>
  <si>
    <t>3.3K</t>
  </si>
  <si>
    <t>311-49.9LRDKR-ND</t>
  </si>
  <si>
    <t>RC0402FR-0749R9L</t>
  </si>
  <si>
    <t>49p9</t>
  </si>
  <si>
    <t>RES SMD 110K OHM 0.1% 1/10W 0603</t>
  </si>
  <si>
    <t>P110KDBCT-ND</t>
  </si>
  <si>
    <t>ERA-3AEB114V</t>
  </si>
  <si>
    <t>110K</t>
  </si>
  <si>
    <t>RES SMD 34.8KOHM 0.1% 1/10W 0603</t>
  </si>
  <si>
    <t>P34.8KDBCT-ND</t>
  </si>
  <si>
    <t>ERA-3AEB3482V</t>
  </si>
  <si>
    <t>34.8K</t>
  </si>
  <si>
    <t>SPLICE PLATE, CORNELL DWG 6089-114-RevA</t>
  </si>
  <si>
    <t>SPLICE_PLATE_APOLLO</t>
  </si>
  <si>
    <t>IC BUFFER NON-INVERT 5.5V SOT5</t>
  </si>
  <si>
    <t>296-18013-1-ND</t>
  </si>
  <si>
    <t>TI</t>
  </si>
  <si>
    <t>SN74LVC1G126DRLR</t>
  </si>
  <si>
    <t>74LVC1G126</t>
  </si>
  <si>
    <t>SOT5_DRL</t>
  </si>
  <si>
    <t>IC TRNSLTR UNIDIRECTIONAL SC70-5</t>
  </si>
  <si>
    <t>296-34900-6-ND</t>
  </si>
  <si>
    <t>SN74AUP1T34DCKR</t>
  </si>
  <si>
    <t>74AUP1T34</t>
  </si>
  <si>
    <t>SC-70-5</t>
  </si>
  <si>
    <t>296-18012-1-ND</t>
  </si>
  <si>
    <t>SN74LVC1G125DRLR</t>
  </si>
  <si>
    <t>74LVC1G125</t>
  </si>
  <si>
    <t>FPGA SOCKET FOR VU7P IN B2104 PACKAGE</t>
  </si>
  <si>
    <t>FPGA_VU7P_B2104</t>
  </si>
  <si>
    <t>FPGA_B2104_IRONWOOD_6444</t>
  </si>
  <si>
    <t>Ironwood</t>
  </si>
  <si>
    <t>FPGA SOCKET FOR KU150 IN A1760 PACKAGE</t>
  </si>
  <si>
    <t>FPGA_KU15P_A1760</t>
  </si>
  <si>
    <t>FPGA_A1760_IRONWOOD_6082</t>
  </si>
  <si>
    <t>IC MCU 32BIT 1MB FLASH 128TQFP</t>
  </si>
  <si>
    <t>296-43658-1-ND</t>
  </si>
  <si>
    <t>TM4C1290NCPDTI3R</t>
  </si>
  <si>
    <t>TM4C1290NCPDT</t>
  </si>
  <si>
    <t>LQFP128</t>
  </si>
  <si>
    <t>IC VREF SERIES 2.5V SOT23-6</t>
  </si>
  <si>
    <t>LT1790BIS6-2.5#TRMPBFCT-ND</t>
  </si>
  <si>
    <t>Linear</t>
  </si>
  <si>
    <t>LT1790BIS6-2.5#TRMPBF</t>
  </si>
  <si>
    <t>LT1790-2.5V</t>
  </si>
  <si>
    <t>TSOT23-6</t>
  </si>
  <si>
    <t>SI5340 FREQUENCY SYNTHESIZER</t>
  </si>
  <si>
    <t>336-3768-ND</t>
  </si>
  <si>
    <t>Silicon Labs</t>
  </si>
  <si>
    <t>SI5340A-D-GM</t>
  </si>
  <si>
    <t>SI5340</t>
  </si>
  <si>
    <t>QFN44</t>
  </si>
  <si>
    <t>Clock Fanout Buffer, Multiplexer IC 1.25GHz 16-VFQFN</t>
  </si>
  <si>
    <t>336-2499-ND</t>
  </si>
  <si>
    <t>SI53340-B-GM</t>
  </si>
  <si>
    <t>SI53340</t>
  </si>
  <si>
    <t>QFN-16</t>
  </si>
  <si>
    <t>CONN SFP CAGE PRESS-FIT R/A</t>
  </si>
  <si>
    <t>U77-A1118-200TCT-ND</t>
  </si>
  <si>
    <t>U77-A1118-200T</t>
  </si>
  <si>
    <t>SFP_CONN_WITH_CAGE</t>
  </si>
  <si>
    <t>SFP_CONN_NATE</t>
  </si>
  <si>
    <t>CONN SFP 20POS RCPT R/A SMD 30AU</t>
  </si>
  <si>
    <t>UE75-A20-3000TCT-ND</t>
  </si>
  <si>
    <t>UE75-A20-3000T</t>
  </si>
  <si>
    <t>IC FF D-TYPE SNGL 16QFN</t>
  </si>
  <si>
    <t>NB7V52MMNHTBGOSCT-ND</t>
  </si>
  <si>
    <t>ON Semi</t>
  </si>
  <si>
    <t>NB7V52MMNHTBG</t>
  </si>
  <si>
    <t>NB7V52M</t>
  </si>
  <si>
    <t>IC REDRIVER 1CH 2GBPS 8VSSOP</t>
  </si>
  <si>
    <t>296-13625-5-ND</t>
  </si>
  <si>
    <t>SN65LVDS100DGK</t>
  </si>
  <si>
    <t>65LVDS100</t>
  </si>
  <si>
    <t>TSSOP-8</t>
  </si>
  <si>
    <t>IC CLOCK/DATA RECOVERY 32LFCSP</t>
  </si>
  <si>
    <t>ADN2814ACPZ-ND</t>
  </si>
  <si>
    <t>Analog Devices</t>
  </si>
  <si>
    <t>ADN2814ACPZ</t>
  </si>
  <si>
    <t>ADN2814</t>
  </si>
  <si>
    <t>LFCSP_5MM_32</t>
  </si>
  <si>
    <t>IC CLK BUFFER 1:4 2.5GHZ 16MLF</t>
  </si>
  <si>
    <t>SY89832UMG-TR-ND</t>
  </si>
  <si>
    <t>Microchip</t>
  </si>
  <si>
    <t>SY89832UMG-TR</t>
  </si>
  <si>
    <t>SY89832U</t>
  </si>
  <si>
    <t>IC CLK BUFFER 1:3 2GHZ 16MLF</t>
  </si>
  <si>
    <t>SY89872UMG</t>
  </si>
  <si>
    <t>SY89872</t>
  </si>
  <si>
    <t>IC REG LINEAR 2.5V 1.5A SOT223-3</t>
  </si>
  <si>
    <t>LT1963AEST-2.5#PBF-ND</t>
  </si>
  <si>
    <t>LT1963AEST-2.5#PBF</t>
  </si>
  <si>
    <t>LT1963A</t>
  </si>
  <si>
    <t>LT1963A_SOT-223</t>
  </si>
  <si>
    <t>312.5MHz LVDS XO Oscillator 3.3V Enable/Disable</t>
  </si>
  <si>
    <t>336-2696-ND</t>
  </si>
  <si>
    <t>530BC312M500DG</t>
  </si>
  <si>
    <t>OSC_SI530_312.5MHZ</t>
  </si>
  <si>
    <t>OSC_SI530</t>
  </si>
  <si>
    <t>200MHz LVDS XO Oscillator 3.3V Enable/Disable</t>
  </si>
  <si>
    <t>336-2666-ND</t>
  </si>
  <si>
    <t>510BBA200M000AAG</t>
  </si>
  <si>
    <t>OSC_SI510_200MHZ</t>
  </si>
  <si>
    <t>OSC_SI510</t>
  </si>
  <si>
    <t>IC GATE AND 1CH 2-INP SOT5</t>
  </si>
  <si>
    <t>296-18011-1-ND</t>
  </si>
  <si>
    <t>SN74LVC1G08DRLR</t>
  </si>
  <si>
    <t>74LVC1G08</t>
  </si>
  <si>
    <t>IC EEPROM 2K I2C 400KHZ 8SOIC</t>
  </si>
  <si>
    <t>24LCS52-I/SN-ND</t>
  </si>
  <si>
    <t>24LCS52-I/SN</t>
  </si>
  <si>
    <t>24LCS52</t>
  </si>
  <si>
    <t>SOIC050P240-8</t>
  </si>
  <si>
    <t>IC I2C SW 8CH W/RESET 24TSSOP</t>
  </si>
  <si>
    <t>296-34905-2-ND</t>
  </si>
  <si>
    <t>TCA9548APWR</t>
  </si>
  <si>
    <t>TCA9548A</t>
  </si>
  <si>
    <t>TSSOP-24</t>
  </si>
  <si>
    <t>IC I/O EXPANDER I2C 16B 24TSSOP</t>
  </si>
  <si>
    <t>296-24827-1-ND</t>
  </si>
  <si>
    <t>TCA9555PWR</t>
  </si>
  <si>
    <t>TCA9555</t>
  </si>
  <si>
    <t>IC REG LDO 1.8V 0.3A TSOT23-5</t>
  </si>
  <si>
    <t>ADP1713AUJZ-1.8-R7CT-ND</t>
  </si>
  <si>
    <t>ADP1713AUJZ-1.8-R7</t>
  </si>
  <si>
    <t>ADP1713_1V8</t>
  </si>
  <si>
    <t>SOT23-5</t>
  </si>
  <si>
    <t>NOR Flash Serial-SPI 1.8V 1Gbit 4bit 6ns 16-Pin SOP-II</t>
  </si>
  <si>
    <t>MT25QU01GBBB8ESF-0SIT</t>
  </si>
  <si>
    <t>Micron</t>
  </si>
  <si>
    <t>MT25QU01</t>
  </si>
  <si>
    <t>MT25QU01_SO16</t>
  </si>
  <si>
    <t>296-43922-1-ND</t>
  </si>
  <si>
    <t>TPS82130SILT</t>
  </si>
  <si>
    <t>TPS82130</t>
  </si>
  <si>
    <t>CRYSTAL 48.0000MHZ 8PF SMD</t>
  </si>
  <si>
    <t>1253-1377-1-ND</t>
  </si>
  <si>
    <t>Kyocera</t>
  </si>
  <si>
    <t>CX3225SB48000D0FPJC1</t>
  </si>
  <si>
    <t>48 MHz</t>
  </si>
  <si>
    <t>CRYSTAL_SMD4</t>
  </si>
  <si>
    <t>Ordered but not used</t>
  </si>
  <si>
    <t>RES SMD 100 OHM 0.1% 1/16W 0402</t>
  </si>
  <si>
    <t>YAG2301CT-ND</t>
  </si>
  <si>
    <t>RT0402BRD07100RL</t>
  </si>
  <si>
    <t>RES SMD 300 OHM 1% 1/10W 0603</t>
  </si>
  <si>
    <t>RES SMD 2.2K OHM 1% 1/10W 0603</t>
  </si>
  <si>
    <t>311-2.20KHRCT-ND</t>
  </si>
  <si>
    <t>RC0603FR-072K2L</t>
  </si>
  <si>
    <t>2.2k</t>
  </si>
  <si>
    <t>RES SMD 3.3K OHM 1% 1/10W 0603</t>
  </si>
  <si>
    <t>RES SMD 20K OHM 0.1% 1/10W 0603</t>
  </si>
  <si>
    <t>RES SMD 40K OHM 0.1% 0.15W 0603</t>
  </si>
  <si>
    <t>CAP CER 820PF 50V NP0 0603</t>
  </si>
  <si>
    <t>SHARED</t>
  </si>
  <si>
    <t>311-1775-1-ND</t>
  </si>
  <si>
    <t>CC0603JRNPO9BN821</t>
  </si>
  <si>
    <t>FTS-101-01-L-D</t>
  </si>
  <si>
    <t>SAM1156-02-ND</t>
  </si>
  <si>
    <t>on-hand</t>
  </si>
  <si>
    <t>S001YJ24</t>
  </si>
  <si>
    <t>Alpha Novatech</t>
  </si>
  <si>
    <t>x</t>
  </si>
  <si>
    <t>$34 in quantity</t>
  </si>
  <si>
    <t>Xometry</t>
  </si>
  <si>
    <t>Mouser</t>
  </si>
  <si>
    <t>IC REG LINEAR 1.8V 2A 20HTSSOP</t>
  </si>
  <si>
    <t>296-20791-1-ND</t>
  </si>
  <si>
    <t>TPS75218QPWPREP</t>
  </si>
  <si>
    <t>TPS75218</t>
  </si>
  <si>
    <t>CAP TANT POLY 100UF 6V 1206</t>
  </si>
  <si>
    <t>399-10528-1-ND</t>
  </si>
  <si>
    <t>T527I107M006ATE100</t>
  </si>
  <si>
    <t>CAPTANT_3216_P1</t>
  </si>
  <si>
    <t>CONN HEADER R/A 8POS 2MM</t>
  </si>
  <si>
    <t>WM18614-ND</t>
  </si>
  <si>
    <t>RES SMD 0 OHM JUMPER 1/16W 0402</t>
  </si>
  <si>
    <t>311-0.0JRCT-ND</t>
  </si>
  <si>
    <t>RC0402JR-070RL</t>
  </si>
  <si>
    <t>0</t>
  </si>
  <si>
    <t>get more</t>
  </si>
  <si>
    <t>look into programming issue</t>
  </si>
  <si>
    <t>14 back ordered</t>
  </si>
  <si>
    <t>SY89872UMG-DKR-ND</t>
  </si>
  <si>
    <t>CHANGE DIGIKEY NUMBER IN SCHEMATIC</t>
  </si>
  <si>
    <t>P/N IS 24LCS52T - DOES THE 'T' MAKE A DIFFERENCE</t>
  </si>
  <si>
    <t>DC DC CONVERTER 0.9-5V, 3A</t>
  </si>
  <si>
    <t>IC VOLT SUPERVISOR 3.3V SOT23-6</t>
  </si>
  <si>
    <t>296-17195-1-ND</t>
  </si>
  <si>
    <t>TPS3808G33DBVR</t>
  </si>
  <si>
    <t>SOT23-6</t>
  </si>
  <si>
    <t>IC VOLT SUPERVISOR 1.8V SOT23-6</t>
  </si>
  <si>
    <t>296-17192-1-ND</t>
  </si>
  <si>
    <t>TPS3808G18DBVR</t>
  </si>
  <si>
    <t>HEADER 2X3 2MM RA, RS232 FOR CONTROLLER</t>
  </si>
  <si>
    <t>WM18613-ND</t>
  </si>
  <si>
    <t>0877600616</t>
  </si>
  <si>
    <t>HEADER_2MM_2x3_RA</t>
  </si>
  <si>
    <t>CONN HOUSING 2MM 6POS</t>
  </si>
  <si>
    <t>CONN HOUSING 2MM 8POS</t>
  </si>
  <si>
    <t>WM18032-ND</t>
  </si>
  <si>
    <t>0511100850</t>
  </si>
  <si>
    <t>WM18031-ND</t>
  </si>
  <si>
    <t>0511100650</t>
  </si>
  <si>
    <t>CONN SOCKET 24-30AWG CRIMP GOLD</t>
  </si>
  <si>
    <t>WM1128CT-ND</t>
  </si>
  <si>
    <t>0503948051</t>
  </si>
  <si>
    <t>SWITCH TACTILE SPST-NO 0.05A 12V</t>
  </si>
  <si>
    <t>SW1103CT-ND</t>
  </si>
  <si>
    <t>Omron</t>
  </si>
  <si>
    <t>B3U-3100P-B</t>
  </si>
  <si>
    <t>SWITCH_B3U_3100P_B</t>
  </si>
  <si>
    <t>TPS3808-3.3</t>
  </si>
  <si>
    <t>TPS3808-1.8</t>
  </si>
  <si>
    <t>CONN SHUNT 1.27MM BLACK W/HANDLE</t>
  </si>
  <si>
    <t>952-1731-ND</t>
  </si>
  <si>
    <t>Harwin</t>
  </si>
  <si>
    <t>M50-2000005</t>
  </si>
  <si>
    <t>CONN SHUNT 1.27MM BLACK</t>
  </si>
  <si>
    <t>952-1730-ND</t>
  </si>
  <si>
    <t>M50-1900005</t>
  </si>
  <si>
    <t>S9642-ND</t>
  </si>
  <si>
    <t>NPN02SXLN-RC</t>
  </si>
  <si>
    <t>SAM8748-ND</t>
  </si>
  <si>
    <t>2SN-BK-G</t>
  </si>
  <si>
    <t>CONN SHUNT 2MM GOLD W/HANDLE</t>
  </si>
  <si>
    <t>CONN SHUNT 2MM GOLD</t>
  </si>
  <si>
    <t>RES SMD 240 OHM 1% 1/16W 0402</t>
  </si>
  <si>
    <t>311-240LRCT-ND</t>
  </si>
  <si>
    <t>RC0402FR-07240RL</t>
  </si>
  <si>
    <t>LED GREEN CLEAR 2SMD R/A</t>
  </si>
  <si>
    <t>754-1057-6-ND</t>
  </si>
  <si>
    <t>Kingbright</t>
  </si>
  <si>
    <t>APA2106CGCK</t>
  </si>
  <si>
    <t>SWITCH SLIDE DIP SPST 25MA 24V</t>
  </si>
  <si>
    <t>CT2184LPST-ND</t>
  </si>
  <si>
    <t>CTS</t>
  </si>
  <si>
    <t>218-4LPST</t>
  </si>
  <si>
    <t>Reference</t>
  </si>
  <si>
    <t>X1</t>
  </si>
  <si>
    <t>LED RGB CLEAR 1206 SMD R/A</t>
  </si>
  <si>
    <t>1830-1052-1-ND</t>
  </si>
  <si>
    <t>Inolux</t>
  </si>
  <si>
    <t>IN-S126TASRGB</t>
  </si>
  <si>
    <t>D1,D2,D3</t>
  </si>
  <si>
    <t>L1,L2,L3,L4</t>
  </si>
  <si>
    <t>U35</t>
  </si>
  <si>
    <t>U8</t>
  </si>
  <si>
    <t>U33</t>
  </si>
  <si>
    <t>U32</t>
  </si>
  <si>
    <t>U34,U69,U70,U71,U72,U73,U74,U75,U76</t>
  </si>
  <si>
    <t>U7,U9,U37,U41,U50,U55,U60,U67,U78,U86</t>
  </si>
  <si>
    <t>U42,U49,U53,U57,U62,U77,U84</t>
  </si>
  <si>
    <t>U51,U54,U85,U99</t>
  </si>
  <si>
    <t>U1,U5,U6,U92,U93,U102,U103</t>
  </si>
  <si>
    <t>U38,U40,U45,U46,U47,U48</t>
  </si>
  <si>
    <t>U2,U3,U4,U36,U91,U94,U100,U101</t>
  </si>
  <si>
    <t>U52</t>
  </si>
  <si>
    <t>U31</t>
  </si>
  <si>
    <t>R90,R91,R145,R146,R448,R489</t>
  </si>
  <si>
    <t>R13,R19,R20,R30,R31,R69,R71,R102,R468,R469,R470,R471,R473,R475,R476,R676,R682</t>
  </si>
  <si>
    <t>C14,C73,C91</t>
  </si>
  <si>
    <t>C579,C580,C581,C582,C953,C954,C957,C958</t>
  </si>
  <si>
    <t>R257,R258,R261,R262,R265,R266,R269,R270,R273,R274,R277,R278,R281,R282,R285,R286,R289,R290,R293,R294,R297,R298,R301,R302,R305,R306,R309,R310,R341,R344,R345,R378,R380,R382,R383,R385,R388,R391,R395,R398,R401,R404,R406,R410,R411,R412,R414,R415,R416,R417,R587,R588,R603,R604,R607,R608,R611,R612,R615,R616,R619,R620,R623,R624,R627,R628,R631,R632,R635,R636,R639,R640,R643,R644,R650,R651,R652,R655,R656,R657,R674,R675,R683,R684,R686,R687,R689,R690,R692,R693,R695,R696</t>
  </si>
  <si>
    <t>R89,R99,R141,R465,R466,R467</t>
  </si>
  <si>
    <t>R259,R260,R263,R264,R267,R268,R271,R272,R275,R276,R279,R280,R283,R284,R287,R288,R291,R292,R295,R296,R299,R300,R303,R304,R307,R308,R311,R312,R601,R602,R605,R606,R609,R610,R613,R614,R617,R618,R621,R622,R625,R626,R629,R630,R633,R634,R637,R638,R641,R642</t>
  </si>
  <si>
    <t>R329,R330,R331,R332,R579,R580,R581,R582</t>
  </si>
  <si>
    <t>R2,R7,R14,R15,R16,R17,R21,R22,R23,R24,R93,R96,R103,R104,R105,R106,R114,R118,R122,R124,R126,R128,R135,R140,R144,R148,R149,R313,R316,R319,R322,R405,R407,R409,R413,R422,R443,R453,R454,R455,R456,R457,R460,R484,R498,R501,R591,R594,R597,R600,R647,R648,R649,R653,R654,R658,R659,R666,R667,R704,R705,R712,R713</t>
  </si>
  <si>
    <t>U44,U56,U58,U61,U64,U68,U79,U80,U83,U87,U89,U96</t>
  </si>
  <si>
    <t>U63,U82</t>
  </si>
  <si>
    <t>U43,U59,U88,U97</t>
  </si>
  <si>
    <t>U81</t>
  </si>
  <si>
    <t>C114,C150,C261,C299</t>
  </si>
  <si>
    <t>C393,C394,C396,C397,C401,C402,C403,C404,C415,C416,C417,C418,C421,C422,C423,C424,C538,C539,C540,C541,C544,C545,C546,C547,C559,C560,C561,C562,C565,C566,C567,C568</t>
  </si>
  <si>
    <t>C17,C19,C21,C23,C25,C27,C29,C31,C365,C367,C369,C371,C373,C375,C377,C379</t>
  </si>
  <si>
    <t>C11</t>
  </si>
  <si>
    <t>C791</t>
  </si>
  <si>
    <t>U122,U123,U124,U125,U126</t>
  </si>
  <si>
    <t>C10,C15,C449,C450,C451,C452,C453,C454,C455,C456,C457,C458,C469,C470,C471,C472,C473,C474,C475,C476,C477,C478</t>
  </si>
  <si>
    <t>C271</t>
  </si>
  <si>
    <t>C105,C106,C111,C112,C117,C118,C119,C120,C125,C134,C135,C142,C143,C144,C145,C146,C147,C175,C176,C177,C178,C179,C180,C183,C184,C186,C187,C193,C194,C202,C203,C206,C207,C208,C209,C212,C213,C226,C229,C231,C246,C247,C253,C254,C255,C256,C266,C267,C272,C274,C275,C276,C277,C278,C279,C290,C291,C316,C727,C731,C776</t>
  </si>
  <si>
    <t>C834</t>
  </si>
  <si>
    <t>C40,C41,C42,C43,C44,C45,C46,C47,C349,C350,C351,C352,C353,C354,C355,C356</t>
  </si>
  <si>
    <t>C83,C84,C86,C94,C95,C107,C108,C122,C123,C130,C131,C138,C139,C152,C154,C192,C195,C199,C218,C238,C240,C245,C258,C259,C262,C263,C280,C282,C287,C288,C292,C306,C307,C315</t>
  </si>
  <si>
    <t>U15,U16,U17,U18,U118,U119,U120,U121</t>
  </si>
  <si>
    <t>U10</t>
  </si>
  <si>
    <t>C1,C2,C3,C4,C9,C12,C13,C16,C20,C22,C24,C36,C37,C38,C39,C78,C90,C92,C93,C96,C97,C98,C99,C100,C101,C102,C103,C104,C109,C110,C113,C115,C116,C121,C124,C126,C127,C128,C129,C132,C133,C136,C137,C140,C141,C148,C149,C151,C155,C158,C159,C160,C161,C162,C165,C166,C171,C172,C173,C174,C181,C182,C185,C188,C189,C190,C191,C197,C200,C201,C204,C205,C210,C211,C214,C215,C216,C217,C222,C225,C227,C228,C230,C232,C233,C234,C235,C241,C242,C243,C244,C248,C249,C250,C251,C252,C257,C260,C264,C265,C268,C269,C270,C273,C281,C283,C284,C285,C286,C289,C293,C294,C295,C296,C297,C298,C300,C301,C302,C303,C304,C305,C308,C309,C310,C357,C358,C359,C360,C368,C372,C376,C380,C435,C436,C437,C438,C439,C440,C441,C442,C443,C444,C445,C446,C447,C448,C492,C493,C494,C495,C496,C497,C498,C499,C500,C501,C502,C503,C504,C505,C583,C584,C585,C586,C587,C588,C589,C590,C591,C592,C593,C594,C595,C596,C597,C598,C599,C600,C601,C602,C603,C604,C605,C606,C607,C608,C609,C610,C611,C612,C613,C614,C615,C616,C617,C618,C619,C620,C621,C622,C623,C624,C667,C668,C669,C670,C671,C672,C673,C674,C675,C676,C677,C678,C679,C680,C681,C682,C683,C684,C685,C686,C687,C688,C689,C690,C691,C692,C693,C694,C723,C724,C725,C726,C728,C729,C732,C733,C734,C735,C738,C739,C740,C741,C747,C752,C755,C756,C758,C760,C761,C762,C765,C766,C768,C769,C771,C772,C773,C774,C777,C778,C781,C783,C784,C786,C787,C789,C790,C792,C793,C794,C795,C796,C798,C799,C800,C801,C803,C804,C807,C808,C809,C812,C823,C824,C825,C826,C827,C828,C831,C832,C859,C860,C861,C862,C863,C864,C865,C866,C867,C868,C869,C870,C871,C872,C873,C874,C875,C876,C877,C878,C879,C880,C881,C883,C919,C920,C921,C922,C923,C924,C925,C926,C927,C928,C929,C930,C931,C932,C933,C934,C935,C936,C937,C938,C939,C940,C941,C942,C943,C944,C945,C946,C947,C948,C949,C950,C951,C952,C955,C961,C964,C965,C966,C967,C969,C970,C971,C972,C973,C974,C975,C976,C977</t>
  </si>
  <si>
    <t>C882,C917,C918,C956,C959</t>
  </si>
  <si>
    <t>L5,L6,L7,L8,L9,L10,L11,L12,L13,L14,L15,L16,L17,L18,L19,L20,L21,L22,L23,L24,L25,L26,L27,L28,L29,L30,L31,L32,L33,L34,L35,L36,L37,L38,L39,L40,L41,L42,L43,L44,L45,L46,L47,L48,L49,L50,L51,L52,L53,L54,L55,L56,L57,L58,L59,L60,L61,L62,L63,L64,L65,L66,L67,L68,L69,L70,L71,L72,L73,L74,L75,L76,L77,L78,L79</t>
  </si>
  <si>
    <t>D4,D5,D6,D7</t>
  </si>
  <si>
    <t>R247</t>
  </si>
  <si>
    <t>J17</t>
  </si>
  <si>
    <t>U14</t>
  </si>
  <si>
    <t>U90</t>
  </si>
  <si>
    <t>SW4,SW5</t>
  </si>
  <si>
    <t>P2,P3</t>
  </si>
  <si>
    <t>P1</t>
  </si>
  <si>
    <t>U39</t>
  </si>
  <si>
    <t>U19</t>
  </si>
  <si>
    <t>U95,U98</t>
  </si>
  <si>
    <t>U12</t>
  </si>
  <si>
    <t>R28</t>
  </si>
  <si>
    <t>R245,R246,R248,R249</t>
  </si>
  <si>
    <t>C5,C6,C7,C8,C381,C382,C395,C398,C459,C460,C461,C462,C463,C464,C465,C466,C467,C468</t>
  </si>
  <si>
    <t>R326,R328,R584,R586</t>
  </si>
  <si>
    <t>R213,R214,R219,R220,R333,R334,R335,R336,R575,R576,R577,R578</t>
  </si>
  <si>
    <t>R29</t>
  </si>
  <si>
    <t>R250</t>
  </si>
  <si>
    <t>R325,R327,R583,R585</t>
  </si>
  <si>
    <t>C156,C157,C163,C164,C196,C223,C224,C236,C237</t>
  </si>
  <si>
    <t>C399,C400,C419,C420,C542,C543,C563,C564</t>
  </si>
  <si>
    <t>C770,C775,C779,C782,C785,C788,C797,C802,C806,C810,C811,C813,C814,C815,C816,C817,C818,C819,C820,C821</t>
  </si>
  <si>
    <t>Q1,Q2,Q3,Q4,Q5,Q6,Q7,Q8,Q9,Q10,Q11,Q12,Q13,Q14,Q15,Q16,Q17,Q18,Q19,Q20,Q21,Q22,Q23,Q24,Q25,Q26,Q27</t>
  </si>
  <si>
    <t>J16</t>
  </si>
  <si>
    <t>J12</t>
  </si>
  <si>
    <t>J13,J14,J15</t>
  </si>
  <si>
    <t>J9,J10,J11</t>
  </si>
  <si>
    <t>SW1,SW2,SW3</t>
  </si>
  <si>
    <t>U11</t>
  </si>
  <si>
    <t>U13</t>
  </si>
  <si>
    <t>J6</t>
  </si>
  <si>
    <t>J2,J3,J4,J5,J7,J8</t>
  </si>
  <si>
    <t>J1</t>
  </si>
  <si>
    <t>R84,R87,R88,R97,R100,R110,R111,R112,R117,R121,R125,R127,R132,R137,R142,R143,R147,R150,R151,R152,R452,R483,R486,R487,R490,R491,R492,R493,R494,R496,R497,R500,R502,R503,R504,R505,R506,R507,R508,R509,R510,R511,R512,R513,R514,R515,R516,R517,R519</t>
  </si>
  <si>
    <t>R12,R18,R33,R34,R35,R36,R37,R38,R39,R40,R41,R42,R43,R44,R45,R46,R47,R48,R49,R50,R51,R52,R53,R54,R55,R56,R57,R58,R59,R60,R61,R62,R63,R64,R65,R66,R67,R119,R120,R129,R131,R138,R139,R161,R162,R163,R164,R165,R166,R167,R168,R169,R170,R171,R172,R173,R174,R175,R176,R177,R178,R179,R180,R181,R182,R183,R184,R185,R186,R187,R188,R189,R190,R348,R349,R350,R351,R352,R353,R354,R355,R356,R357,R358,R359,R360,R361,R362,R363,R364,R365,R366,R367,R368,R369,R370,R371,R372,R373,R374,R375,R376,R377,R540,R541,R542,R543,R544,R545,R546,R547,R548,R549,R550,R551,R552,R553,R554,R555,R556,R557,R558,R559,R560,R561,R562,R563,R564,R565,R566,R567,R568,R569,R570,R571,R572,R573,R574</t>
  </si>
  <si>
    <t>C730,C736,C737,C742,C743,C744,C745,C746,C748,C749,C750,C751,C753,C754,C757,C759,C763,C764,C767,C780,C805,C822</t>
  </si>
  <si>
    <t>R645,R646</t>
  </si>
  <si>
    <t>RES SMD 47K OHM 1% 1/10W 0603</t>
  </si>
  <si>
    <t>311-47.0KHRDKR-ND</t>
  </si>
  <si>
    <t>C18,C26,C28,C30,C32,C33,C34,C35,C48,C49,C50,C51,C52,C53,C54,C55,C56,C57,C58,C59,C60,C61,C62,C63,C64,C65,C66,C67,C68,C69,C70,C71,C72,C74,C75,C76,C77,C79,C80,C81,C82,C85,C87,C88,C89,C311,C312,C313,C314,C317,C318,C319,C320,C321,C322,C323,C324,C325,C326,C327,C328,C329,C330,C331,C332,C333,C334,C335,C336,C337,C338,C339,C340,C341,C342,C343,C344,C345,C346,C347,C348,C361,C362,C363,C364,C366,C370,C374,C378,C479,C480,C491,C506,C527,C548,C829,C833,C835,C858,C960,C962,C963,C968,
C625,C626,C627,C628,C629,C630,C631,C632,C633,C634,C635,C636,C637,C638,C639,C640,C641,C642,C643,C644,C645,C646,C647,C648,C649,C650,C651,C652,C653,C654,C655,C656,C657,C658,C659,C660,C661,C662,C663,C664,C665,C666,C695,C696,C697,C698,C699,C700,C701,C702,C703,C704,C705,C706,C707,C708,C709,C710,C711,C712,C713,C714,C715,C716,C717,C718,C719,C720,C721,C722,C836,C837,C838,C839,C840,C841,C842,C843,C844,C845,C846,C847,C848,C849,C850,C851,C852,C853,C854,C855,C856,C857,C884,C885,C886,C887,C888,C889,C890,C891,C892,C893,C894,C895,C896,C897,C898,C899,C900,C901,C902,C903,C904,C905,C906,C907,C908,C909,C910,C911,C912,C913,C914,C915,C916</t>
  </si>
  <si>
    <t>R32,R68</t>
  </si>
  <si>
    <t>R524,R534</t>
  </si>
  <si>
    <t>TNP249ABCT-ND</t>
  </si>
  <si>
    <t>U65</t>
  </si>
  <si>
    <t>U66</t>
  </si>
  <si>
    <t>FPGA KU15P IN A1760 PACKAGE</t>
  </si>
  <si>
    <t>FPGA VU7P IN B2104 PACKAGE</t>
  </si>
  <si>
    <t>VA1,VA2,VA3,VA4,VA5,VA6,VA7,VA8,VA9,VA10,VA11,VA12,VA13,VA14,VA15,VA16,VA17,VA18,VA19,VA20,VA21,VA22,VA23,VA24,VA25,VA26,VA27,VA28,VA29,VA30,VA31,VA32,VA33,VA34,VA35,VA36,VA37,VA38,VA39,VA40,VA41,VA42,VA43,VA44,VA45,VA46,VA47,VA48,VA49,VA50,VA51,VA52,VA53,VA54,VA55,VA56,VA57,VA58,VA59,VA60,VA61,VA62,VA63,VA64,VA65,VA66,VA67,VA68,VA69,VA70,VA71,VA72,VA73,VA74,VA75,VA76,VA77,VA78,VA79,VA80,VA81,VA82,VA83,VA84,VA85,VA86,VA87,VA88,VA89,VA90,VA91,VA92,VA93,VA94,VA95,VA96,VA97,VA98,VA99,VA100,VA101,VA102,VA103,VA104,VA105,VA106,VA107,VA108,VA109,VA110,VA111,VA112,VA113,VA114,VA115,VA116,VA117,VA118,VA119,VA120,VA121,VA122,VA123,VA124,VA125,VA126,VA127,VA128,VA129,VA130,VA131,VA132,VA133,VA134,VA135,VA136,VA137,VA138,VA139,VA140,VA141,VA142,VA143,VA144,VA145,VA146,VA147,VA148</t>
  </si>
  <si>
    <t>VIA ARRAY, PART OF PCB</t>
  </si>
  <si>
    <t>TP1,TP2,TP3</t>
  </si>
  <si>
    <t>TEST POINT, PART OF PCB</t>
  </si>
  <si>
    <t>SP1,SP2</t>
  </si>
  <si>
    <t>C830</t>
  </si>
  <si>
    <t>CAP CER TBD</t>
  </si>
  <si>
    <t>J18,J19</t>
  </si>
  <si>
    <t>CONN_2MM_2X7_VERT</t>
  </si>
  <si>
    <t>FPGA TEST CONN, CONN_2MM_2X7_VERT</t>
  </si>
  <si>
    <t>H1,H2,H3,H4,H5,H6,H7,H8,H9,H10,H11,H12,H13,H14,H15,H16,H17,H18</t>
  </si>
  <si>
    <t>HOLE FOR M2.5 SCREW, PART OF PCB</t>
  </si>
  <si>
    <t>BR1,BR2,BR3</t>
  </si>
  <si>
    <t>BRACKET FOR FRONT PANEL, SCREW M3 4 PIN PCB RA</t>
  </si>
  <si>
    <t>36-7761-ND</t>
  </si>
  <si>
    <t>7761</t>
  </si>
  <si>
    <t>RES SMD 270 OHM 1% 1/10W 0603</t>
  </si>
  <si>
    <t>311-270HRDKR-ND</t>
  </si>
  <si>
    <t>RC0603FR-07270RL</t>
  </si>
  <si>
    <t>RES SMD 59 OHM 1% 1/10W 0603</t>
  </si>
  <si>
    <t>311-59.0HRDKR-ND</t>
  </si>
  <si>
    <t>RC0603FR-0759RL</t>
  </si>
  <si>
    <t>RES SMD 49.9 OHM 1% 1/10W 0402</t>
  </si>
  <si>
    <t>R3,R4,R8,R9,R679,R680</t>
  </si>
  <si>
    <t>R1,R5,R6,R10,R677,R678,R681</t>
  </si>
  <si>
    <t>R11,R25,R27,R72,R81,R83,R85,R92,R95,R98,R101,R107,R109,R113,R116,R123,R130,R133,R136</t>
  </si>
  <si>
    <t>R194,R195,R198,R199,R202,R203,R206,R207,R210,R211</t>
  </si>
  <si>
    <t>R229</t>
  </si>
  <si>
    <t>RES SMD 21.5K OHM 1% 1/10W 0603</t>
  </si>
  <si>
    <t>311-21.5KHRDKR-ND</t>
  </si>
  <si>
    <t>RC0603FR-0721K5L</t>
  </si>
  <si>
    <t>R234</t>
  </si>
  <si>
    <t>RES SMD 23.7K OHM 1% 1/10W 0603</t>
  </si>
  <si>
    <t>311-23.7KHRDKR-ND</t>
  </si>
  <si>
    <t>RC0603FR-0723K7L</t>
  </si>
  <si>
    <t>23.7K</t>
  </si>
  <si>
    <t>21.5K</t>
  </si>
  <si>
    <t>R227</t>
  </si>
  <si>
    <t>R233</t>
  </si>
  <si>
    <t>R232</t>
  </si>
  <si>
    <t>11.0K</t>
  </si>
  <si>
    <t>12.1K</t>
  </si>
  <si>
    <t>13.3K</t>
  </si>
  <si>
    <t>14.7K</t>
  </si>
  <si>
    <t>RES SMD 11K OHM 1% 1/10W 0603</t>
  </si>
  <si>
    <t>311-11.0KHRDKR-ND</t>
  </si>
  <si>
    <t>RC0603FR-0711KL</t>
  </si>
  <si>
    <t>RES SMD 12.1K OHM 1% 1/10W 0603</t>
  </si>
  <si>
    <t>311-12.1KHRDKR-ND</t>
  </si>
  <si>
    <t>RC0603FR-0712K1L</t>
  </si>
  <si>
    <t>RES SMD 13.3K OHM 1% 1/10W 0603</t>
  </si>
  <si>
    <t>311-13.3KHRDKR-ND</t>
  </si>
  <si>
    <t>RC0603FR-0713K3L</t>
  </si>
  <si>
    <t>RES SMD 14.7K OHM 1% 1/10W 0603</t>
  </si>
  <si>
    <t>311-14.7KHRDKR-ND</t>
  </si>
  <si>
    <t>RC0603FR-0714K7L</t>
  </si>
  <si>
    <t>R228</t>
  </si>
  <si>
    <t>R26,R70,R82,R86,R94,R108,R115,R134,R193,R196,R197,R200,R201,R204,R205,R208,R209,R212,R215,R216,R217,R218,R221,R222,R223,R224,R225,R226,R242,R314,R315,R317,R318,R320,R321,R323,R324,R339,R340,R346,R347,R384,R386,R390,R392,R396,R397,R402,R403,R408,R423,R424,R425,R426,R431,R432,R433,R434,R436,R438,R444,R445,R446,R447,R458,R495,R499,R520,R525,R526,R528,R529,R530,R531,R532,R533,R536,R537,R538,R539,R589,R590,R592,R593,R595,R596,R598,R599,R668,R669,R670,R671,R672,R673,R685,R688,R691,R694,R697,R706,R707,R708,R709,R710,R711,R720,R721,R722,R723,R724,R725</t>
  </si>
  <si>
    <t>90.9K</t>
  </si>
  <si>
    <t>100K</t>
  </si>
  <si>
    <t>R240,R243</t>
  </si>
  <si>
    <t>R241,R244</t>
  </si>
  <si>
    <t>RES SMD 90.9K OHM 1% 1/10W 0603</t>
  </si>
  <si>
    <t>311-90.9KHRDKR-ND</t>
  </si>
  <si>
    <t>RC0603FR-0790K9L</t>
  </si>
  <si>
    <t>RES SMD 100K OHM 1% 1/10W 0603</t>
  </si>
  <si>
    <t>311-100KHRDKR-ND</t>
  </si>
  <si>
    <t>RC0603FR-07100KL</t>
  </si>
  <si>
    <t>R231,R235,R236,R237,R238,R239,</t>
  </si>
  <si>
    <t>R419,R435,R437,R451,R459,R463,R464,R477,R478,R482,R488,R660,R664,R701,R715,R716,R719</t>
  </si>
  <si>
    <t>R73,R74,R75,R76,R77,R78,R79,R80,R153,R154,R155,R156,R157,R158,R159,R160,R191,R192,R230,R251,R252,R253,R254,R255,R256,R337,R338,R342,R343,R379,R381,R387,R389,R393,R394,R399,R400,R418,R420,R421,R427,R428,R429,R430,R439,R440,R441,R442,R449,R450,R461,R462,R472,R474,R479,R480,R481,R485,R518,R521,R522,R523,R527,R535,R661,R662,R663,R665,R698,R699,R700,R702,R703,R714,R717,R718,R726,R727,R728,R729</t>
  </si>
  <si>
    <t>PM1,PM2,PM3,PM4,PM5,PM6,PM7,PM8,PM9,PM10,PM11,PM12,PM13,PM14,PM15,PM16,PM17,PM18,PM19,PM20,PM21,PM22,PM23,PM24,PM25,PM26</t>
  </si>
  <si>
    <t>THRU_HOLE TEST POINT, PART OF PCB</t>
  </si>
  <si>
    <t>RES SMD 249 OHM 0.1% 1/5W 0805</t>
  </si>
  <si>
    <t xml:space="preserve">U20A,U29A,U104A,U106A,U108A,U116A,
U21A,U30A,U105A,U107A,U109A,U117A,
U22A,U23A,U24A,U25A,U26A,U27A,U28A,U110A,U111A,U112A,U113A,U114A,U115A
</t>
  </si>
  <si>
    <t xml:space="preserve">U20B,U29B,U104B,U106B,U108B,U116B,
U21B,U30B,U105B,U107B,U109B,U117B,
U22B,U23B,U24B,U25B,U26B,U27B,U28B,U110B,U111B,U112B,U113B,U114B,U115B
</t>
  </si>
  <si>
    <t>U13A</t>
  </si>
  <si>
    <t>KEYSTONE_7761</t>
  </si>
  <si>
    <t>CONN_SAMTEC_UCC8</t>
  </si>
  <si>
    <t>CONN_SAMTEC_UEC5</t>
  </si>
  <si>
    <t>LGA80D</t>
  </si>
  <si>
    <t>VIA_ARRAY_19H10</t>
  </si>
  <si>
    <t>TESTPT_SMPAD</t>
  </si>
  <si>
    <t>SW_DIP_4POS_50MIL</t>
  </si>
  <si>
    <t>RESC_EIA0805</t>
  </si>
  <si>
    <t>TESTPT_C55H35</t>
  </si>
  <si>
    <t>TB4</t>
  </si>
  <si>
    <t>HEADER_2MM_2X4_RA</t>
  </si>
  <si>
    <t>HOLE_M2P5_STANDOFF</t>
  </si>
  <si>
    <t>LED_APA2106</t>
  </si>
  <si>
    <t>LED_RGB_INS126T</t>
  </si>
  <si>
    <t>47K</t>
  </si>
  <si>
    <t xml:space="preserve">C153,C167,C168,C169,C170,C198,C219,C220,C221,C239,C383,C384,C385,C386,C387,C388,C389,C390,C391,C392,C405,C406,C407,C408,C409,C410,C411,C412,C413,C414,C425,C426,C427,C428,C429,C430,C431,C432,C433,C434,C481,C482,C483,C484,C485,C486,C487,C488,C489,C490,C507,C508,C509,C510,C511,C512,C513,C514,C515,C516,C517,C518,C519,C520,C521,C522,C523,C524,C525,C526,C528,C529,C530,C531,C532,C533,C534,C535,C536,C537,C549,C550,C551,C552,C553,C554,C555,C556,C557,C558,C569,C570,C571,C572,C573,C574,C575,C576,C577,C578
</t>
  </si>
  <si>
    <t>C435,C436,C437,C438,C439,C440,C441,C442,C443,C444,C447,C448,C492,C493,C494,C495,C496,C497,C498,C499,C500,C501,C504,C505</t>
  </si>
  <si>
    <t>DIP-4</t>
  </si>
  <si>
    <t>SPST-NO</t>
  </si>
  <si>
    <t>UCC8</t>
  </si>
  <si>
    <t>UEC5</t>
  </si>
  <si>
    <t>ET60T</t>
  </si>
  <si>
    <t>ERM8</t>
  </si>
  <si>
    <t>LED_GREEN</t>
  </si>
  <si>
    <t>LED_RGB</t>
  </si>
  <si>
    <t>Min Excess</t>
  </si>
  <si>
    <t>Min Qty</t>
  </si>
  <si>
    <t>Short</t>
  </si>
  <si>
    <t>Get More</t>
  </si>
  <si>
    <t>FRONT SUBPANEL, CORNELL DWG 6089-115-RevA</t>
  </si>
  <si>
    <t>HEAT SINK, FIREFLY (RIGHT SIDE), CORNELL DWG 6089-111-RevA</t>
  </si>
  <si>
    <t>HEAT SINK, FIREFLY (LEFT SIDE), CORNELL DWG 6089-110-RevA</t>
  </si>
  <si>
    <t>HEAT SINK MOUNTING PLATE, CORNELL DWG 6089-108-RevA</t>
  </si>
  <si>
    <t>HEAT SINK, VU7P, CORNELL DWG 6089-107-RevA</t>
  </si>
  <si>
    <t>HEAT SINK, KU15P, CORNELL DWG 6089-104-RevA</t>
  </si>
  <si>
    <t>FLAT WASHER, M3, 7 MM OD, 0.5 MM THICK
12 FOR FPGA HEATSINK</t>
  </si>
  <si>
    <t>LOCK WASHER, M3
12 FOR FPGA HEATSINK
12 FOR SPLICE PLATE
3 FOR FRONT SUBPANEL</t>
  </si>
  <si>
    <t>SCREW,M3-0.5, 6 MM LONG, CHEESEHEAD
12 FOR FPGA HEATSINK
12 FOR SPLICE PLATE
3 FOR FRONT SUBPANEL</t>
  </si>
  <si>
    <t>SCREW, M3-0.5, 6 MM LONG, FLAT HEAD,
12 FOR FPGA HEATSINK</t>
  </si>
  <si>
    <t>HEX STANDOFF M3 SS 10 MM
12 FOR FPGA HEATSINK</t>
  </si>
  <si>
    <t>SPRING, PRESSURE
12 FOR FPGA HEAT SINK</t>
  </si>
  <si>
    <t>HEX STANDOFF M2.5X0.45 BRASS 8MM
6 FOR FIREFLY HEATSINK</t>
  </si>
  <si>
    <t>PEMNUT, M3 THREAD, 3 MM LONG
12 FOR SPLICE PLATES</t>
  </si>
  <si>
    <t>HEX STANDOFF M2.5 30 MM
8 FOR FRONT PANEL FIBER FEEDTHRUS</t>
  </si>
  <si>
    <t>732-12883-ND</t>
  </si>
  <si>
    <t>970300154</t>
  </si>
  <si>
    <t>LOCK WASHER, M2.5
12 FOR FIREFLY HEATSINKS
16 FOR FRONT PANEL FIBER FEEDTHRUS</t>
  </si>
  <si>
    <t>HEX STANDOFF M2.5 20 MM
4 FOR TOP COVER</t>
  </si>
  <si>
    <t>10 MM X M3</t>
  </si>
  <si>
    <t>8 MM X M2.5</t>
  </si>
  <si>
    <t>30 MM X M2.5</t>
  </si>
  <si>
    <t>20 MM X M2.5</t>
  </si>
  <si>
    <t>HEX STANDOFF M2.5 10 MM, MALE-FEMALE
6 FOR TOP COVER</t>
  </si>
  <si>
    <t>10 MM X M2.5 M-F</t>
  </si>
  <si>
    <t>22UK30</t>
  </si>
  <si>
    <t>22UK29</t>
  </si>
  <si>
    <t xml:space="preserve">FLAT WASHER, M2.5, 6 MM OD, 0.5 MM THICK
</t>
  </si>
  <si>
    <t>22UH30</t>
  </si>
  <si>
    <t>732-12874-ND</t>
  </si>
  <si>
    <t>970200154</t>
  </si>
  <si>
    <t>AE10793-ND</t>
  </si>
  <si>
    <t>V6622C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</si>
</sst>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8"/>
      <color theme="3"/>
      <name val="Cambria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 wrapText="1"/>
    </xf>
    <xf numFmtId="0" fontId="18" fillId="0" borderId="0" xfId="0" applyFont="1" applyAlignment="1">
      <alignment vertical="top"/>
    </xf>
    <xf numFmtId="0" fontId="0" fillId="0" borderId="0" xfId="0" applyFill="1" applyBorder="1" applyAlignment="1">
      <alignment vertical="top"/>
    </xf>
    <xf numFmtId="49" fontId="0" fillId="0" borderId="0" xfId="0" applyNumberFormat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33" borderId="0" xfId="0" applyFill="1" applyBorder="1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/>
    <xf numFmtId="0" fontId="0" fillId="0" borderId="0" xfId="0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5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5"/>
  <sheetViews>
    <sheetView zoomScale="90" zoomScaleNormal="90" workbookViewId="0">
      <pane ySplit="5" topLeftCell="A6" activePane="bottomLeft" state="frozen"/>
      <selection pane="bottomLeft" activeCell="O126" sqref="O126"/>
    </sheetView>
  </sheetViews>
  <sheetFormatPr defaultRowHeight="15" x14ac:dyDescent="0.25"/>
  <cols>
    <col min="1" max="1" width="11.140625" style="9" customWidth="1"/>
    <col min="2" max="2" width="11.42578125" style="9" customWidth="1"/>
    <col min="3" max="3" width="16.7109375" style="15" customWidth="1"/>
    <col min="4" max="4" width="41.85546875" style="15" customWidth="1"/>
    <col min="5" max="5" width="14.42578125" style="14" customWidth="1"/>
    <col min="6" max="6" width="25.28515625" style="14" customWidth="1"/>
    <col min="7" max="7" width="16.28515625" style="14" customWidth="1"/>
    <col min="8" max="8" width="27.5703125" style="6" customWidth="1"/>
    <col min="9" max="9" width="16" style="6" customWidth="1"/>
    <col min="10" max="10" width="20" style="15" customWidth="1"/>
    <col min="11" max="13" width="10.140625" style="9" customWidth="1"/>
    <col min="14" max="14" width="8.7109375" style="9" customWidth="1"/>
    <col min="15" max="17" width="10.140625" style="7" customWidth="1"/>
    <col min="18" max="18" width="13" style="10" customWidth="1"/>
    <col min="19" max="19" width="11.7109375" style="10" customWidth="1"/>
    <col min="20" max="20" width="11.140625" style="14" customWidth="1"/>
    <col min="21" max="16384" width="9.140625" style="14"/>
  </cols>
  <sheetData>
    <row r="1" spans="1:20" x14ac:dyDescent="0.25">
      <c r="A1" s="9" t="s">
        <v>19</v>
      </c>
    </row>
    <row r="2" spans="1:20" x14ac:dyDescent="0.25">
      <c r="A2" s="9" t="s">
        <v>20</v>
      </c>
    </row>
    <row r="3" spans="1:20" x14ac:dyDescent="0.25">
      <c r="A3" s="9" t="s">
        <v>4</v>
      </c>
      <c r="B3" s="9">
        <v>10</v>
      </c>
    </row>
    <row r="5" spans="1:20" x14ac:dyDescent="0.25">
      <c r="A5" s="9" t="s">
        <v>0</v>
      </c>
      <c r="B5" s="9" t="s">
        <v>12</v>
      </c>
      <c r="C5" s="15" t="s">
        <v>510</v>
      </c>
      <c r="D5" s="14" t="s">
        <v>1</v>
      </c>
      <c r="E5" s="15" t="s">
        <v>7</v>
      </c>
      <c r="F5" s="14" t="s">
        <v>8</v>
      </c>
      <c r="G5" s="14" t="s">
        <v>2</v>
      </c>
      <c r="H5" s="6" t="s">
        <v>9</v>
      </c>
      <c r="I5" s="6" t="s">
        <v>16</v>
      </c>
      <c r="J5" s="15" t="s">
        <v>17</v>
      </c>
      <c r="K5" s="9" t="s">
        <v>15</v>
      </c>
      <c r="L5" s="9" t="s">
        <v>711</v>
      </c>
      <c r="M5" s="9" t="s">
        <v>712</v>
      </c>
      <c r="N5" s="9" t="s">
        <v>714</v>
      </c>
      <c r="O5" s="7" t="s">
        <v>14</v>
      </c>
      <c r="P5" s="7" t="s">
        <v>18</v>
      </c>
      <c r="Q5" s="7" t="s">
        <v>713</v>
      </c>
      <c r="R5" s="10" t="s">
        <v>5</v>
      </c>
      <c r="S5" s="10" t="s">
        <v>6</v>
      </c>
      <c r="T5" s="14" t="s">
        <v>13</v>
      </c>
    </row>
    <row r="6" spans="1:20" x14ac:dyDescent="0.25">
      <c r="A6" s="9">
        <v>1</v>
      </c>
      <c r="B6" s="9">
        <v>3</v>
      </c>
      <c r="C6" s="15" t="s">
        <v>621</v>
      </c>
      <c r="D6" s="14" t="s">
        <v>622</v>
      </c>
      <c r="E6" s="14" t="s">
        <v>10</v>
      </c>
      <c r="F6" s="14" t="s">
        <v>623</v>
      </c>
      <c r="G6" s="14" t="s">
        <v>45</v>
      </c>
      <c r="H6" s="6" t="s">
        <v>624</v>
      </c>
      <c r="I6" s="26" t="s">
        <v>686</v>
      </c>
      <c r="J6" s="26" t="s">
        <v>686</v>
      </c>
      <c r="K6" s="1">
        <f t="shared" ref="K6:K37" si="0">NUM_BOARDS*B6</f>
        <v>30</v>
      </c>
      <c r="L6" s="1">
        <f t="shared" ref="L6:L69" si="1">2+ROUNDDOWN(0.05*K6,0)</f>
        <v>3</v>
      </c>
      <c r="M6" s="1">
        <f>K6+L6</f>
        <v>33</v>
      </c>
      <c r="N6" s="1"/>
      <c r="O6" s="7">
        <v>50</v>
      </c>
      <c r="P6" s="7">
        <v>0</v>
      </c>
      <c r="Q6" s="7">
        <f>O6-P6</f>
        <v>50</v>
      </c>
      <c r="R6" s="10">
        <v>0.28599999999999998</v>
      </c>
      <c r="S6" s="10">
        <f t="shared" ref="S6" si="2">O6*R6</f>
        <v>14.299999999999999</v>
      </c>
    </row>
    <row r="7" spans="1:20" x14ac:dyDescent="0.25">
      <c r="A7" s="9">
        <v>2</v>
      </c>
      <c r="B7" s="9">
        <v>24</v>
      </c>
      <c r="C7" s="15" t="s">
        <v>702</v>
      </c>
      <c r="D7" s="15" t="s">
        <v>448</v>
      </c>
      <c r="E7" s="14" t="s">
        <v>10</v>
      </c>
      <c r="F7" s="14" t="s">
        <v>449</v>
      </c>
      <c r="G7" s="14" t="s">
        <v>152</v>
      </c>
      <c r="H7" s="6" t="s">
        <v>450</v>
      </c>
      <c r="I7" s="6" t="s">
        <v>451</v>
      </c>
      <c r="J7" s="15" t="s">
        <v>34</v>
      </c>
      <c r="K7" s="1">
        <f t="shared" si="0"/>
        <v>240</v>
      </c>
      <c r="L7" s="1">
        <f t="shared" si="1"/>
        <v>14</v>
      </c>
      <c r="M7" s="1">
        <f t="shared" ref="M7:M70" si="3">K7+L7</f>
        <v>254</v>
      </c>
      <c r="N7" s="1"/>
      <c r="O7" s="7">
        <v>0</v>
      </c>
      <c r="P7" s="7">
        <v>0</v>
      </c>
      <c r="Q7" s="7">
        <f t="shared" ref="Q7:Q70" si="4">O7-P7</f>
        <v>0</v>
      </c>
      <c r="S7" s="10">
        <f t="shared" ref="S7" si="5">O7*R7</f>
        <v>0</v>
      </c>
    </row>
    <row r="8" spans="1:20" x14ac:dyDescent="0.25">
      <c r="A8" s="9">
        <v>3</v>
      </c>
      <c r="B8" s="9">
        <v>8</v>
      </c>
      <c r="C8" s="15" t="s">
        <v>534</v>
      </c>
      <c r="D8" s="14" t="s">
        <v>425</v>
      </c>
      <c r="E8" s="14" t="s">
        <v>10</v>
      </c>
      <c r="F8" s="14" t="s">
        <v>427</v>
      </c>
      <c r="G8" s="14" t="s">
        <v>152</v>
      </c>
      <c r="H8" s="15" t="s">
        <v>428</v>
      </c>
      <c r="I8" s="15" t="s">
        <v>161</v>
      </c>
      <c r="J8" s="14" t="s">
        <v>160</v>
      </c>
      <c r="K8" s="1">
        <f t="shared" si="0"/>
        <v>80</v>
      </c>
      <c r="L8" s="1">
        <f t="shared" si="1"/>
        <v>6</v>
      </c>
      <c r="M8" s="1">
        <f t="shared" si="3"/>
        <v>86</v>
      </c>
      <c r="N8" s="1"/>
      <c r="O8" s="7">
        <v>100</v>
      </c>
      <c r="P8" s="7">
        <v>100</v>
      </c>
      <c r="Q8" s="7">
        <f t="shared" si="4"/>
        <v>0</v>
      </c>
      <c r="R8" s="10">
        <v>0.1138</v>
      </c>
      <c r="S8" s="10">
        <f t="shared" ref="S8:S31" si="6">O8*R8</f>
        <v>11.379999999999999</v>
      </c>
    </row>
    <row r="9" spans="1:20" x14ac:dyDescent="0.25">
      <c r="A9" s="9">
        <v>4</v>
      </c>
      <c r="B9" s="9">
        <v>5</v>
      </c>
      <c r="C9" s="15" t="s">
        <v>559</v>
      </c>
      <c r="D9" s="14" t="s">
        <v>127</v>
      </c>
      <c r="E9" s="14" t="s">
        <v>10</v>
      </c>
      <c r="F9" s="14" t="s">
        <v>126</v>
      </c>
      <c r="G9" s="14" t="s">
        <v>129</v>
      </c>
      <c r="H9" s="6" t="s">
        <v>128</v>
      </c>
      <c r="I9" s="6" t="s">
        <v>130</v>
      </c>
      <c r="J9" s="15" t="s">
        <v>34</v>
      </c>
      <c r="K9" s="1">
        <f t="shared" si="0"/>
        <v>50</v>
      </c>
      <c r="L9" s="1">
        <f t="shared" si="1"/>
        <v>4</v>
      </c>
      <c r="M9" s="1">
        <f t="shared" si="3"/>
        <v>54</v>
      </c>
      <c r="N9" s="1"/>
      <c r="O9" s="7">
        <v>100</v>
      </c>
      <c r="P9" s="7">
        <v>100</v>
      </c>
      <c r="Q9" s="7">
        <f t="shared" si="4"/>
        <v>0</v>
      </c>
      <c r="R9" s="10">
        <v>0.1638</v>
      </c>
      <c r="S9" s="10">
        <f t="shared" si="6"/>
        <v>16.38</v>
      </c>
    </row>
    <row r="10" spans="1:20" x14ac:dyDescent="0.25">
      <c r="A10" s="9">
        <v>5</v>
      </c>
      <c r="B10" s="9">
        <v>1</v>
      </c>
      <c r="C10" s="15" t="s">
        <v>553</v>
      </c>
      <c r="D10" s="14" t="s">
        <v>162</v>
      </c>
      <c r="E10" s="14" t="s">
        <v>10</v>
      </c>
      <c r="F10" s="14" t="s">
        <v>163</v>
      </c>
      <c r="G10" s="14" t="s">
        <v>84</v>
      </c>
      <c r="H10" s="15" t="s">
        <v>164</v>
      </c>
      <c r="I10" s="15" t="s">
        <v>165</v>
      </c>
      <c r="J10" s="14" t="s">
        <v>160</v>
      </c>
      <c r="K10" s="1">
        <f t="shared" si="0"/>
        <v>10</v>
      </c>
      <c r="L10" s="1">
        <f t="shared" si="1"/>
        <v>2</v>
      </c>
      <c r="M10" s="1">
        <f t="shared" si="3"/>
        <v>12</v>
      </c>
      <c r="N10" s="1"/>
      <c r="O10" s="7">
        <v>100</v>
      </c>
      <c r="P10" s="7">
        <v>100</v>
      </c>
      <c r="Q10" s="7">
        <f t="shared" si="4"/>
        <v>0</v>
      </c>
      <c r="R10" s="10">
        <v>0.12770000000000001</v>
      </c>
      <c r="S10" s="10">
        <f t="shared" si="6"/>
        <v>12.770000000000001</v>
      </c>
    </row>
    <row r="11" spans="1:20" x14ac:dyDescent="0.25">
      <c r="A11" s="9">
        <v>6</v>
      </c>
      <c r="B11" s="9">
        <v>1</v>
      </c>
      <c r="C11" s="15" t="s">
        <v>551</v>
      </c>
      <c r="D11" s="14" t="s">
        <v>133</v>
      </c>
      <c r="E11" s="14" t="s">
        <v>10</v>
      </c>
      <c r="F11" s="14" t="s">
        <v>131</v>
      </c>
      <c r="G11" s="14" t="s">
        <v>84</v>
      </c>
      <c r="H11" s="6" t="s">
        <v>132</v>
      </c>
      <c r="I11" s="6" t="s">
        <v>134</v>
      </c>
      <c r="J11" s="15" t="s">
        <v>34</v>
      </c>
      <c r="K11" s="1">
        <f t="shared" si="0"/>
        <v>10</v>
      </c>
      <c r="L11" s="1">
        <f t="shared" si="1"/>
        <v>2</v>
      </c>
      <c r="M11" s="1">
        <f t="shared" si="3"/>
        <v>12</v>
      </c>
      <c r="N11" s="1"/>
      <c r="O11" s="7">
        <v>100</v>
      </c>
      <c r="P11" s="7">
        <v>100</v>
      </c>
      <c r="Q11" s="7">
        <f t="shared" si="4"/>
        <v>0</v>
      </c>
      <c r="R11" s="10">
        <v>8.3599999999999994E-2</v>
      </c>
      <c r="S11" s="10">
        <f t="shared" si="6"/>
        <v>8.36</v>
      </c>
    </row>
    <row r="12" spans="1:20" x14ac:dyDescent="0.25">
      <c r="A12" s="9">
        <v>7</v>
      </c>
      <c r="B12" s="9">
        <v>16</v>
      </c>
      <c r="C12" s="15" t="s">
        <v>546</v>
      </c>
      <c r="D12" s="14" t="s">
        <v>118</v>
      </c>
      <c r="E12" s="14" t="s">
        <v>10</v>
      </c>
      <c r="F12" s="14" t="s">
        <v>115</v>
      </c>
      <c r="G12" s="14" t="s">
        <v>98</v>
      </c>
      <c r="H12" s="6" t="s">
        <v>116</v>
      </c>
      <c r="I12" s="6" t="s">
        <v>117</v>
      </c>
      <c r="J12" s="15" t="s">
        <v>34</v>
      </c>
      <c r="K12" s="1">
        <f t="shared" si="0"/>
        <v>160</v>
      </c>
      <c r="L12" s="1">
        <f t="shared" si="1"/>
        <v>10</v>
      </c>
      <c r="M12" s="1">
        <f t="shared" si="3"/>
        <v>170</v>
      </c>
      <c r="N12" s="1"/>
      <c r="O12" s="7">
        <v>350</v>
      </c>
      <c r="P12" s="7">
        <v>150</v>
      </c>
      <c r="Q12" s="7">
        <f t="shared" si="4"/>
        <v>200</v>
      </c>
      <c r="R12" s="10">
        <v>0.10667</v>
      </c>
      <c r="S12" s="10">
        <f t="shared" si="6"/>
        <v>37.334499999999998</v>
      </c>
    </row>
    <row r="13" spans="1:20" x14ac:dyDescent="0.25">
      <c r="A13" s="9">
        <v>8</v>
      </c>
      <c r="B13" s="9">
        <v>20</v>
      </c>
      <c r="C13" s="15" t="s">
        <v>583</v>
      </c>
      <c r="D13" s="14" t="s">
        <v>121</v>
      </c>
      <c r="E13" s="14" t="s">
        <v>10</v>
      </c>
      <c r="F13" s="14" t="s">
        <v>119</v>
      </c>
      <c r="G13" s="14" t="s">
        <v>107</v>
      </c>
      <c r="H13" s="6" t="s">
        <v>120</v>
      </c>
      <c r="I13" s="15" t="s">
        <v>33</v>
      </c>
      <c r="J13" s="15" t="s">
        <v>135</v>
      </c>
      <c r="K13" s="1">
        <f t="shared" si="0"/>
        <v>200</v>
      </c>
      <c r="L13" s="1">
        <f t="shared" si="1"/>
        <v>12</v>
      </c>
      <c r="M13" s="1">
        <f t="shared" si="3"/>
        <v>212</v>
      </c>
      <c r="N13" s="1"/>
      <c r="O13" s="7">
        <v>250</v>
      </c>
      <c r="P13" s="7">
        <v>150</v>
      </c>
      <c r="Q13" s="7">
        <f t="shared" si="4"/>
        <v>100</v>
      </c>
      <c r="R13" s="10">
        <v>0.317</v>
      </c>
      <c r="S13" s="10">
        <f t="shared" si="6"/>
        <v>79.25</v>
      </c>
    </row>
    <row r="14" spans="1:20" x14ac:dyDescent="0.25">
      <c r="A14" s="9">
        <v>9</v>
      </c>
      <c r="B14" s="9">
        <v>342</v>
      </c>
      <c r="C14" s="15" t="s">
        <v>558</v>
      </c>
      <c r="D14" s="14" t="s">
        <v>30</v>
      </c>
      <c r="E14" s="14" t="s">
        <v>10</v>
      </c>
      <c r="F14" s="14" t="s">
        <v>29</v>
      </c>
      <c r="G14" s="14" t="s">
        <v>31</v>
      </c>
      <c r="H14" s="6" t="s">
        <v>32</v>
      </c>
      <c r="I14" s="6" t="s">
        <v>33</v>
      </c>
      <c r="J14" s="15" t="s">
        <v>34</v>
      </c>
      <c r="K14" s="1">
        <f t="shared" si="0"/>
        <v>3420</v>
      </c>
      <c r="L14" s="1">
        <f t="shared" si="1"/>
        <v>173</v>
      </c>
      <c r="M14" s="1">
        <f t="shared" si="3"/>
        <v>3593</v>
      </c>
      <c r="N14" s="1"/>
      <c r="O14" s="7">
        <v>10000</v>
      </c>
      <c r="P14" s="7">
        <v>10000</v>
      </c>
      <c r="Q14" s="7">
        <f t="shared" si="4"/>
        <v>0</v>
      </c>
      <c r="R14" s="10">
        <v>7.7600000000000004E-3</v>
      </c>
      <c r="S14" s="3">
        <f t="shared" si="6"/>
        <v>77.600000000000009</v>
      </c>
    </row>
    <row r="15" spans="1:20" x14ac:dyDescent="0.25">
      <c r="A15" s="9">
        <v>10</v>
      </c>
      <c r="B15" s="9">
        <v>3</v>
      </c>
      <c r="C15" s="15" t="s">
        <v>533</v>
      </c>
      <c r="D15" s="14" t="s">
        <v>150</v>
      </c>
      <c r="E15" s="14" t="s">
        <v>10</v>
      </c>
      <c r="F15" s="14" t="s">
        <v>151</v>
      </c>
      <c r="G15" s="14" t="s">
        <v>152</v>
      </c>
      <c r="H15" s="15" t="s">
        <v>153</v>
      </c>
      <c r="I15" s="15" t="s">
        <v>154</v>
      </c>
      <c r="J15" s="14" t="s">
        <v>34</v>
      </c>
      <c r="K15" s="1">
        <f t="shared" si="0"/>
        <v>30</v>
      </c>
      <c r="L15" s="1">
        <f t="shared" si="1"/>
        <v>3</v>
      </c>
      <c r="M15" s="1">
        <f t="shared" si="3"/>
        <v>33</v>
      </c>
      <c r="N15" s="1"/>
      <c r="O15" s="7">
        <v>100</v>
      </c>
      <c r="P15" s="7">
        <v>100</v>
      </c>
      <c r="Q15" s="7">
        <f t="shared" si="4"/>
        <v>0</v>
      </c>
      <c r="R15" s="10">
        <v>0.1014</v>
      </c>
      <c r="S15" s="10">
        <f t="shared" si="6"/>
        <v>10.14</v>
      </c>
    </row>
    <row r="16" spans="1:20" x14ac:dyDescent="0.25">
      <c r="A16" s="9">
        <v>11</v>
      </c>
      <c r="B16" s="9">
        <v>22</v>
      </c>
      <c r="C16" s="15" t="s">
        <v>597</v>
      </c>
      <c r="D16" s="5" t="s">
        <v>125</v>
      </c>
      <c r="E16" s="14" t="s">
        <v>10</v>
      </c>
      <c r="F16" s="14" t="s">
        <v>122</v>
      </c>
      <c r="G16" s="14" t="s">
        <v>91</v>
      </c>
      <c r="H16" s="6" t="s">
        <v>123</v>
      </c>
      <c r="I16" s="6" t="s">
        <v>124</v>
      </c>
      <c r="J16" s="15" t="s">
        <v>34</v>
      </c>
      <c r="K16" s="1">
        <f t="shared" si="0"/>
        <v>220</v>
      </c>
      <c r="L16" s="1">
        <f t="shared" si="1"/>
        <v>13</v>
      </c>
      <c r="M16" s="1">
        <f t="shared" si="3"/>
        <v>233</v>
      </c>
      <c r="N16" s="1"/>
      <c r="O16" s="7">
        <v>250</v>
      </c>
      <c r="P16" s="7">
        <v>250</v>
      </c>
      <c r="Q16" s="7">
        <f t="shared" si="4"/>
        <v>0</v>
      </c>
      <c r="R16" s="10">
        <v>4.2599999999999999E-2</v>
      </c>
      <c r="S16" s="10">
        <f t="shared" si="6"/>
        <v>10.65</v>
      </c>
    </row>
    <row r="17" spans="1:30" x14ac:dyDescent="0.25">
      <c r="A17" s="9">
        <v>12</v>
      </c>
      <c r="B17" s="9">
        <v>1</v>
      </c>
      <c r="C17" s="15" t="s">
        <v>548</v>
      </c>
      <c r="D17" s="14" t="s">
        <v>145</v>
      </c>
      <c r="E17" s="14" t="s">
        <v>10</v>
      </c>
      <c r="F17" s="14" t="s">
        <v>146</v>
      </c>
      <c r="G17" s="14" t="s">
        <v>147</v>
      </c>
      <c r="H17" s="15" t="s">
        <v>148</v>
      </c>
      <c r="I17" s="15" t="s">
        <v>149</v>
      </c>
      <c r="J17" s="14" t="s">
        <v>34</v>
      </c>
      <c r="K17" s="1">
        <f t="shared" si="0"/>
        <v>10</v>
      </c>
      <c r="L17" s="1">
        <f t="shared" si="1"/>
        <v>2</v>
      </c>
      <c r="M17" s="1">
        <f t="shared" si="3"/>
        <v>12</v>
      </c>
      <c r="N17" s="1"/>
      <c r="O17" s="7">
        <v>100</v>
      </c>
      <c r="P17" s="7">
        <v>100</v>
      </c>
      <c r="Q17" s="7">
        <f t="shared" si="4"/>
        <v>0</v>
      </c>
      <c r="R17" s="10">
        <v>0.30719999999999997</v>
      </c>
      <c r="S17" s="10">
        <f t="shared" si="6"/>
        <v>30.72</v>
      </c>
    </row>
    <row r="18" spans="1:30" x14ac:dyDescent="0.25">
      <c r="A18" s="9">
        <v>13</v>
      </c>
      <c r="B18" s="9">
        <v>61</v>
      </c>
      <c r="C18" s="15" t="s">
        <v>552</v>
      </c>
      <c r="D18" s="12" t="s">
        <v>83</v>
      </c>
      <c r="E18" s="14" t="s">
        <v>10</v>
      </c>
      <c r="F18" s="14" t="s">
        <v>80</v>
      </c>
      <c r="G18" s="14" t="s">
        <v>84</v>
      </c>
      <c r="H18" s="6" t="s">
        <v>81</v>
      </c>
      <c r="I18" s="6" t="s">
        <v>82</v>
      </c>
      <c r="J18" s="15" t="s">
        <v>34</v>
      </c>
      <c r="K18" s="1">
        <f t="shared" si="0"/>
        <v>610</v>
      </c>
      <c r="L18" s="1">
        <f t="shared" si="1"/>
        <v>32</v>
      </c>
      <c r="M18" s="1">
        <f t="shared" si="3"/>
        <v>642</v>
      </c>
      <c r="N18" s="1"/>
      <c r="O18" s="7">
        <v>1100</v>
      </c>
      <c r="P18" s="7">
        <v>600</v>
      </c>
      <c r="Q18" s="7">
        <f t="shared" si="4"/>
        <v>500</v>
      </c>
      <c r="R18" s="10">
        <v>4.7449999999999999E-2</v>
      </c>
      <c r="S18" s="10">
        <f t="shared" si="6"/>
        <v>52.195</v>
      </c>
      <c r="W18" s="9"/>
      <c r="X18" s="9"/>
      <c r="Y18" s="10"/>
      <c r="Z18" s="10"/>
      <c r="AD18" s="8"/>
    </row>
    <row r="19" spans="1:30" x14ac:dyDescent="0.25">
      <c r="A19" s="9">
        <v>14</v>
      </c>
      <c r="B19" s="9">
        <v>22</v>
      </c>
      <c r="C19" s="15" t="s">
        <v>550</v>
      </c>
      <c r="D19" s="14" t="s">
        <v>114</v>
      </c>
      <c r="E19" s="14" t="s">
        <v>10</v>
      </c>
      <c r="F19" s="14" t="s">
        <v>111</v>
      </c>
      <c r="G19" s="14" t="s">
        <v>84</v>
      </c>
      <c r="H19" s="6" t="s">
        <v>112</v>
      </c>
      <c r="I19" s="6" t="s">
        <v>113</v>
      </c>
      <c r="J19" s="15" t="s">
        <v>135</v>
      </c>
      <c r="K19" s="1">
        <f t="shared" si="0"/>
        <v>220</v>
      </c>
      <c r="L19" s="1">
        <f t="shared" si="1"/>
        <v>13</v>
      </c>
      <c r="M19" s="1">
        <f t="shared" si="3"/>
        <v>233</v>
      </c>
      <c r="N19" s="1"/>
      <c r="O19" s="7">
        <v>300</v>
      </c>
      <c r="P19" s="7">
        <v>200</v>
      </c>
      <c r="Q19" s="7">
        <f t="shared" si="4"/>
        <v>100</v>
      </c>
      <c r="R19" s="10">
        <v>0.13789999999999999</v>
      </c>
      <c r="S19" s="10">
        <f t="shared" si="6"/>
        <v>41.37</v>
      </c>
    </row>
    <row r="20" spans="1:30" x14ac:dyDescent="0.25">
      <c r="A20" s="9">
        <v>15</v>
      </c>
      <c r="B20" s="9">
        <v>228</v>
      </c>
      <c r="C20" s="15" t="s">
        <v>601</v>
      </c>
      <c r="D20" s="14" t="s">
        <v>89</v>
      </c>
      <c r="E20" s="14" t="s">
        <v>10</v>
      </c>
      <c r="F20" s="14" t="s">
        <v>88</v>
      </c>
      <c r="G20" s="14" t="s">
        <v>91</v>
      </c>
      <c r="H20" s="6" t="s">
        <v>90</v>
      </c>
      <c r="I20" s="6" t="s">
        <v>92</v>
      </c>
      <c r="J20" s="14" t="s">
        <v>160</v>
      </c>
      <c r="K20" s="1">
        <f t="shared" si="0"/>
        <v>2280</v>
      </c>
      <c r="L20" s="1">
        <f t="shared" si="1"/>
        <v>116</v>
      </c>
      <c r="M20" s="1">
        <f t="shared" si="3"/>
        <v>2396</v>
      </c>
      <c r="N20" s="1"/>
      <c r="O20" s="7">
        <v>3000</v>
      </c>
      <c r="P20" s="7">
        <v>2000</v>
      </c>
      <c r="Q20" s="7">
        <f t="shared" si="4"/>
        <v>1000</v>
      </c>
      <c r="R20" s="10">
        <v>8.2989999999999994E-2</v>
      </c>
      <c r="S20" s="10">
        <f t="shared" si="6"/>
        <v>248.96999999999997</v>
      </c>
    </row>
    <row r="21" spans="1:30" x14ac:dyDescent="0.25">
      <c r="A21" s="9">
        <v>16</v>
      </c>
      <c r="B21" s="9">
        <v>1</v>
      </c>
      <c r="C21" s="15" t="s">
        <v>547</v>
      </c>
      <c r="D21" s="14" t="s">
        <v>155</v>
      </c>
      <c r="E21" s="14" t="s">
        <v>10</v>
      </c>
      <c r="F21" s="14" t="s">
        <v>156</v>
      </c>
      <c r="G21" s="14" t="s">
        <v>157</v>
      </c>
      <c r="H21" s="15" t="s">
        <v>158</v>
      </c>
      <c r="I21" s="15" t="s">
        <v>92</v>
      </c>
      <c r="J21" s="14" t="s">
        <v>159</v>
      </c>
      <c r="K21" s="1">
        <f t="shared" si="0"/>
        <v>10</v>
      </c>
      <c r="L21" s="1">
        <f t="shared" si="1"/>
        <v>2</v>
      </c>
      <c r="M21" s="1">
        <f t="shared" si="3"/>
        <v>12</v>
      </c>
      <c r="N21" s="1"/>
      <c r="O21" s="7">
        <v>25</v>
      </c>
      <c r="P21" s="7">
        <v>25</v>
      </c>
      <c r="Q21" s="7">
        <f t="shared" si="4"/>
        <v>0</v>
      </c>
      <c r="R21" s="10">
        <v>1.3131999999999999</v>
      </c>
      <c r="S21" s="10">
        <f t="shared" si="6"/>
        <v>32.83</v>
      </c>
      <c r="AD21" s="11"/>
    </row>
    <row r="22" spans="1:30" x14ac:dyDescent="0.25">
      <c r="A22" s="9">
        <v>17</v>
      </c>
      <c r="B22" s="9">
        <v>16</v>
      </c>
      <c r="C22" s="15" t="s">
        <v>554</v>
      </c>
      <c r="D22" s="13" t="s">
        <v>96</v>
      </c>
      <c r="E22" s="14" t="s">
        <v>10</v>
      </c>
      <c r="F22" s="14" t="s">
        <v>94</v>
      </c>
      <c r="G22" s="14" t="s">
        <v>84</v>
      </c>
      <c r="H22" s="6" t="s">
        <v>95</v>
      </c>
      <c r="I22" s="6" t="s">
        <v>92</v>
      </c>
      <c r="J22" s="15" t="s">
        <v>135</v>
      </c>
      <c r="K22" s="1">
        <f t="shared" si="0"/>
        <v>160</v>
      </c>
      <c r="L22" s="1">
        <f t="shared" si="1"/>
        <v>10</v>
      </c>
      <c r="M22" s="1">
        <f t="shared" si="3"/>
        <v>170</v>
      </c>
      <c r="N22" s="1"/>
      <c r="O22" s="7">
        <v>200</v>
      </c>
      <c r="P22" s="7">
        <v>200</v>
      </c>
      <c r="Q22" s="7">
        <f t="shared" si="4"/>
        <v>0</v>
      </c>
      <c r="R22" s="10">
        <v>0.2384</v>
      </c>
      <c r="S22" s="10">
        <f t="shared" si="6"/>
        <v>47.68</v>
      </c>
    </row>
    <row r="23" spans="1:30" x14ac:dyDescent="0.25">
      <c r="A23" s="9">
        <v>18</v>
      </c>
      <c r="B23" s="9">
        <v>34</v>
      </c>
      <c r="C23" s="15" t="s">
        <v>555</v>
      </c>
      <c r="D23" s="13" t="s">
        <v>87</v>
      </c>
      <c r="E23" s="14" t="s">
        <v>10</v>
      </c>
      <c r="F23" s="14" t="s">
        <v>93</v>
      </c>
      <c r="G23" s="14" t="s">
        <v>84</v>
      </c>
      <c r="H23" s="6" t="s">
        <v>85</v>
      </c>
      <c r="I23" s="6" t="s">
        <v>86</v>
      </c>
      <c r="J23" s="15" t="s">
        <v>135</v>
      </c>
      <c r="K23" s="1">
        <f t="shared" si="0"/>
        <v>340</v>
      </c>
      <c r="L23" s="1">
        <f t="shared" si="1"/>
        <v>19</v>
      </c>
      <c r="M23" s="1">
        <f t="shared" si="3"/>
        <v>359</v>
      </c>
      <c r="N23" s="1"/>
      <c r="O23" s="7">
        <v>450</v>
      </c>
      <c r="P23" s="7">
        <v>300</v>
      </c>
      <c r="Q23" s="7">
        <f t="shared" si="4"/>
        <v>150</v>
      </c>
      <c r="R23" s="10">
        <v>0.24693000000000001</v>
      </c>
      <c r="S23" s="10">
        <f t="shared" si="6"/>
        <v>111.11850000000001</v>
      </c>
      <c r="AD23" s="11"/>
    </row>
    <row r="24" spans="1:30" x14ac:dyDescent="0.25">
      <c r="A24" s="9">
        <v>19</v>
      </c>
      <c r="B24" s="9">
        <v>100</v>
      </c>
      <c r="C24" s="24" t="s">
        <v>701</v>
      </c>
      <c r="D24" s="13" t="s">
        <v>105</v>
      </c>
      <c r="E24" s="14" t="s">
        <v>10</v>
      </c>
      <c r="F24" s="14" t="s">
        <v>102</v>
      </c>
      <c r="G24" s="14" t="s">
        <v>84</v>
      </c>
      <c r="H24" s="6" t="s">
        <v>103</v>
      </c>
      <c r="I24" s="6" t="s">
        <v>104</v>
      </c>
      <c r="J24" s="15" t="s">
        <v>135</v>
      </c>
      <c r="K24" s="1">
        <f t="shared" si="0"/>
        <v>1000</v>
      </c>
      <c r="L24" s="1">
        <f t="shared" si="1"/>
        <v>52</v>
      </c>
      <c r="M24" s="1">
        <f t="shared" si="3"/>
        <v>1052</v>
      </c>
      <c r="N24" s="1"/>
      <c r="O24" s="7">
        <v>1150</v>
      </c>
      <c r="P24" s="7">
        <v>1000</v>
      </c>
      <c r="Q24" s="7">
        <f t="shared" si="4"/>
        <v>150</v>
      </c>
      <c r="R24" s="10">
        <v>0.75531000000000004</v>
      </c>
      <c r="S24" s="10">
        <f t="shared" si="6"/>
        <v>868.6065000000001</v>
      </c>
    </row>
    <row r="25" spans="1:30" x14ac:dyDescent="0.25">
      <c r="A25" s="9">
        <v>20</v>
      </c>
      <c r="B25" s="9">
        <v>4</v>
      </c>
      <c r="C25" s="15" t="s">
        <v>544</v>
      </c>
      <c r="D25" s="13" t="s">
        <v>442</v>
      </c>
      <c r="E25" s="14" t="s">
        <v>10</v>
      </c>
      <c r="F25" s="14" t="s">
        <v>443</v>
      </c>
      <c r="G25" s="14" t="s">
        <v>157</v>
      </c>
      <c r="H25" s="6" t="s">
        <v>444</v>
      </c>
      <c r="I25" s="6" t="s">
        <v>104</v>
      </c>
      <c r="J25" s="15" t="s">
        <v>445</v>
      </c>
      <c r="K25" s="1">
        <f t="shared" si="0"/>
        <v>40</v>
      </c>
      <c r="L25" s="1">
        <f t="shared" si="1"/>
        <v>4</v>
      </c>
      <c r="M25" s="1">
        <f t="shared" si="3"/>
        <v>44</v>
      </c>
      <c r="N25" s="1"/>
      <c r="O25" s="7">
        <v>100</v>
      </c>
      <c r="P25" s="7">
        <v>0</v>
      </c>
      <c r="Q25" s="7">
        <f t="shared" si="4"/>
        <v>100</v>
      </c>
      <c r="R25" s="10">
        <v>0.73</v>
      </c>
      <c r="S25" s="10">
        <f t="shared" si="6"/>
        <v>73</v>
      </c>
    </row>
    <row r="26" spans="1:30" x14ac:dyDescent="0.25">
      <c r="A26" s="9">
        <v>21</v>
      </c>
      <c r="B26" s="9">
        <v>18</v>
      </c>
      <c r="C26" s="15" t="s">
        <v>575</v>
      </c>
      <c r="D26" s="14" t="s">
        <v>110</v>
      </c>
      <c r="E26" s="14" t="s">
        <v>10</v>
      </c>
      <c r="F26" s="14" t="s">
        <v>106</v>
      </c>
      <c r="G26" s="14" t="s">
        <v>107</v>
      </c>
      <c r="H26" s="6" t="s">
        <v>108</v>
      </c>
      <c r="I26" s="6" t="s">
        <v>109</v>
      </c>
      <c r="J26" s="15" t="s">
        <v>136</v>
      </c>
      <c r="K26" s="1">
        <f t="shared" si="0"/>
        <v>180</v>
      </c>
      <c r="L26" s="1">
        <f t="shared" si="1"/>
        <v>11</v>
      </c>
      <c r="M26" s="1">
        <f t="shared" si="3"/>
        <v>191</v>
      </c>
      <c r="N26" s="1"/>
      <c r="O26" s="7">
        <v>260</v>
      </c>
      <c r="P26" s="7">
        <v>160</v>
      </c>
      <c r="Q26" s="7">
        <f t="shared" si="4"/>
        <v>100</v>
      </c>
      <c r="R26" s="10">
        <v>0.752</v>
      </c>
      <c r="S26" s="10">
        <f t="shared" si="6"/>
        <v>195.52</v>
      </c>
    </row>
    <row r="27" spans="1:30" x14ac:dyDescent="0.25">
      <c r="A27" s="9">
        <v>22</v>
      </c>
      <c r="B27" s="9">
        <v>8</v>
      </c>
      <c r="C27" s="15" t="s">
        <v>582</v>
      </c>
      <c r="D27" s="14" t="s">
        <v>142</v>
      </c>
      <c r="E27" s="14" t="s">
        <v>10</v>
      </c>
      <c r="F27" s="14" t="s">
        <v>140</v>
      </c>
      <c r="G27" s="14" t="s">
        <v>107</v>
      </c>
      <c r="H27" s="6" t="s">
        <v>141</v>
      </c>
      <c r="I27" s="6" t="s">
        <v>144</v>
      </c>
      <c r="J27" s="15" t="s">
        <v>143</v>
      </c>
      <c r="K27" s="1">
        <f t="shared" si="0"/>
        <v>80</v>
      </c>
      <c r="L27" s="1">
        <f t="shared" si="1"/>
        <v>6</v>
      </c>
      <c r="M27" s="1">
        <f t="shared" si="3"/>
        <v>86</v>
      </c>
      <c r="N27" s="1"/>
      <c r="O27" s="7">
        <v>100</v>
      </c>
      <c r="P27" s="7">
        <v>0</v>
      </c>
      <c r="Q27" s="7">
        <f t="shared" si="4"/>
        <v>100</v>
      </c>
      <c r="R27" s="10">
        <v>1.177</v>
      </c>
      <c r="S27" s="10">
        <f t="shared" si="6"/>
        <v>117.7</v>
      </c>
    </row>
    <row r="28" spans="1:30" x14ac:dyDescent="0.25">
      <c r="A28" s="9">
        <v>23</v>
      </c>
      <c r="B28" s="9">
        <v>32</v>
      </c>
      <c r="C28" s="15" t="s">
        <v>545</v>
      </c>
      <c r="D28" s="14" t="s">
        <v>139</v>
      </c>
      <c r="E28" s="14" t="s">
        <v>10</v>
      </c>
      <c r="F28" s="14" t="s">
        <v>137</v>
      </c>
      <c r="G28" s="14" t="s">
        <v>98</v>
      </c>
      <c r="H28" s="6" t="s">
        <v>138</v>
      </c>
      <c r="I28" s="6" t="s">
        <v>100</v>
      </c>
      <c r="J28" s="15" t="s">
        <v>143</v>
      </c>
      <c r="K28" s="1">
        <f t="shared" si="0"/>
        <v>320</v>
      </c>
      <c r="L28" s="1">
        <f t="shared" si="1"/>
        <v>18</v>
      </c>
      <c r="M28" s="1">
        <f t="shared" si="3"/>
        <v>338</v>
      </c>
      <c r="N28" s="1"/>
      <c r="O28" s="7">
        <v>400</v>
      </c>
      <c r="P28" s="7">
        <v>300</v>
      </c>
      <c r="Q28" s="7">
        <f t="shared" si="4"/>
        <v>100</v>
      </c>
      <c r="R28" s="10">
        <v>1.0429999999999999</v>
      </c>
      <c r="S28" s="10">
        <f t="shared" si="6"/>
        <v>417.2</v>
      </c>
    </row>
    <row r="29" spans="1:30" x14ac:dyDescent="0.25">
      <c r="A29" s="9">
        <v>24</v>
      </c>
      <c r="B29" s="9">
        <v>9</v>
      </c>
      <c r="C29" s="15" t="s">
        <v>581</v>
      </c>
      <c r="D29" s="14" t="s">
        <v>75</v>
      </c>
      <c r="E29" s="14" t="s">
        <v>10</v>
      </c>
      <c r="F29" s="14" t="s">
        <v>76</v>
      </c>
      <c r="H29" s="15" t="s">
        <v>77</v>
      </c>
      <c r="I29" s="15" t="s">
        <v>78</v>
      </c>
      <c r="J29" s="14" t="s">
        <v>79</v>
      </c>
      <c r="K29" s="1">
        <f t="shared" si="0"/>
        <v>90</v>
      </c>
      <c r="L29" s="1">
        <f t="shared" si="1"/>
        <v>6</v>
      </c>
      <c r="M29" s="1">
        <f t="shared" si="3"/>
        <v>96</v>
      </c>
      <c r="N29" s="1"/>
      <c r="O29" s="7">
        <v>100</v>
      </c>
      <c r="P29" s="7">
        <v>100</v>
      </c>
      <c r="Q29" s="7">
        <f t="shared" si="4"/>
        <v>0</v>
      </c>
      <c r="R29" s="10">
        <v>1.0720000000000001</v>
      </c>
      <c r="S29" s="10">
        <f t="shared" si="6"/>
        <v>107.2</v>
      </c>
    </row>
    <row r="30" spans="1:30" x14ac:dyDescent="0.25">
      <c r="A30" s="9">
        <v>25</v>
      </c>
      <c r="B30" s="9">
        <v>3</v>
      </c>
      <c r="C30" s="15" t="s">
        <v>516</v>
      </c>
      <c r="D30" s="14" t="s">
        <v>512</v>
      </c>
      <c r="E30" s="14" t="s">
        <v>10</v>
      </c>
      <c r="F30" s="14" t="s">
        <v>513</v>
      </c>
      <c r="G30" s="14" t="s">
        <v>514</v>
      </c>
      <c r="H30" s="14" t="s">
        <v>515</v>
      </c>
      <c r="I30" s="6" t="s">
        <v>710</v>
      </c>
      <c r="J30" s="26" t="s">
        <v>699</v>
      </c>
      <c r="K30" s="1">
        <f t="shared" si="0"/>
        <v>30</v>
      </c>
      <c r="L30" s="1">
        <f t="shared" si="1"/>
        <v>3</v>
      </c>
      <c r="M30" s="1">
        <f t="shared" si="3"/>
        <v>33</v>
      </c>
      <c r="N30" s="1"/>
      <c r="O30" s="7">
        <v>100</v>
      </c>
      <c r="P30" s="7">
        <v>0</v>
      </c>
      <c r="Q30" s="7">
        <f t="shared" si="4"/>
        <v>100</v>
      </c>
      <c r="R30" s="10">
        <v>0.374</v>
      </c>
      <c r="S30" s="10">
        <f t="shared" si="6"/>
        <v>37.4</v>
      </c>
    </row>
    <row r="31" spans="1:30" x14ac:dyDescent="0.25">
      <c r="A31" s="9">
        <v>26</v>
      </c>
      <c r="B31" s="9">
        <v>4</v>
      </c>
      <c r="C31" s="15" t="s">
        <v>561</v>
      </c>
      <c r="D31" s="14" t="s">
        <v>502</v>
      </c>
      <c r="E31" s="14" t="s">
        <v>10</v>
      </c>
      <c r="F31" s="14" t="s">
        <v>503</v>
      </c>
      <c r="G31" s="14" t="s">
        <v>504</v>
      </c>
      <c r="H31" s="14" t="s">
        <v>505</v>
      </c>
      <c r="I31" s="6" t="s">
        <v>709</v>
      </c>
      <c r="J31" s="26" t="s">
        <v>698</v>
      </c>
      <c r="K31" s="1">
        <f t="shared" si="0"/>
        <v>40</v>
      </c>
      <c r="L31" s="1">
        <f t="shared" si="1"/>
        <v>4</v>
      </c>
      <c r="M31" s="1">
        <f t="shared" si="3"/>
        <v>44</v>
      </c>
      <c r="N31" s="1"/>
      <c r="O31" s="7">
        <v>100</v>
      </c>
      <c r="P31" s="7">
        <v>0</v>
      </c>
      <c r="Q31" s="7">
        <f t="shared" si="4"/>
        <v>100</v>
      </c>
      <c r="R31" s="10">
        <v>0.28299999999999997</v>
      </c>
      <c r="S31" s="10">
        <f t="shared" si="6"/>
        <v>28.299999999999997</v>
      </c>
    </row>
    <row r="32" spans="1:30" s="8" customFormat="1" x14ac:dyDescent="0.25">
      <c r="A32" s="9">
        <v>27</v>
      </c>
      <c r="B32" s="9">
        <v>1</v>
      </c>
      <c r="C32" s="15" t="s">
        <v>594</v>
      </c>
      <c r="D32" s="14" t="s">
        <v>180</v>
      </c>
      <c r="E32" s="14" t="s">
        <v>10</v>
      </c>
      <c r="F32" s="14" t="s">
        <v>181</v>
      </c>
      <c r="G32" s="14" t="s">
        <v>182</v>
      </c>
      <c r="H32" s="15">
        <v>878335320</v>
      </c>
      <c r="I32" s="15" t="s">
        <v>183</v>
      </c>
      <c r="J32" s="14" t="s">
        <v>184</v>
      </c>
      <c r="K32" s="1">
        <f t="shared" si="0"/>
        <v>10</v>
      </c>
      <c r="L32" s="1">
        <f t="shared" si="1"/>
        <v>2</v>
      </c>
      <c r="M32" s="1">
        <f t="shared" si="3"/>
        <v>12</v>
      </c>
      <c r="N32" s="1"/>
      <c r="O32" s="7">
        <v>15</v>
      </c>
      <c r="P32" s="7">
        <v>15</v>
      </c>
      <c r="Q32" s="7">
        <f t="shared" si="4"/>
        <v>0</v>
      </c>
      <c r="R32" s="10">
        <v>1.0920000000000001</v>
      </c>
      <c r="S32" s="10">
        <f t="shared" ref="S32:S38" si="7">O32*R32</f>
        <v>16.380000000000003</v>
      </c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x14ac:dyDescent="0.25">
      <c r="A33" s="9">
        <v>28</v>
      </c>
      <c r="B33" s="9">
        <v>6</v>
      </c>
      <c r="C33" s="15" t="s">
        <v>593</v>
      </c>
      <c r="D33" s="14" t="s">
        <v>446</v>
      </c>
      <c r="E33" s="14" t="s">
        <v>10</v>
      </c>
      <c r="F33" s="14" t="s">
        <v>447</v>
      </c>
      <c r="G33" s="14" t="s">
        <v>182</v>
      </c>
      <c r="H33" s="15">
        <v>877600816</v>
      </c>
      <c r="I33" s="15" t="s">
        <v>191</v>
      </c>
      <c r="J33" s="26" t="s">
        <v>696</v>
      </c>
      <c r="K33" s="1">
        <f t="shared" si="0"/>
        <v>60</v>
      </c>
      <c r="L33" s="1">
        <f t="shared" si="1"/>
        <v>5</v>
      </c>
      <c r="M33" s="1">
        <f t="shared" si="3"/>
        <v>65</v>
      </c>
      <c r="N33" s="1"/>
      <c r="O33" s="7">
        <v>100</v>
      </c>
      <c r="P33" s="7">
        <v>0</v>
      </c>
      <c r="Q33" s="7">
        <f t="shared" si="4"/>
        <v>100</v>
      </c>
      <c r="R33" s="10">
        <v>0.42899999999999999</v>
      </c>
      <c r="S33" s="10">
        <f t="shared" si="7"/>
        <v>42.9</v>
      </c>
      <c r="AD33" s="11"/>
    </row>
    <row r="34" spans="1:30" x14ac:dyDescent="0.25">
      <c r="A34" s="9">
        <v>29</v>
      </c>
      <c r="B34" s="9">
        <v>1</v>
      </c>
      <c r="C34" s="15" t="s">
        <v>592</v>
      </c>
      <c r="D34" s="15" t="s">
        <v>466</v>
      </c>
      <c r="E34" s="14" t="s">
        <v>10</v>
      </c>
      <c r="F34" s="14" t="s">
        <v>467</v>
      </c>
      <c r="G34" s="14" t="s">
        <v>182</v>
      </c>
      <c r="H34" s="6" t="s">
        <v>468</v>
      </c>
      <c r="I34" s="15" t="s">
        <v>191</v>
      </c>
      <c r="J34" s="14" t="s">
        <v>469</v>
      </c>
      <c r="K34" s="1">
        <f t="shared" si="0"/>
        <v>10</v>
      </c>
      <c r="L34" s="1">
        <f t="shared" si="1"/>
        <v>2</v>
      </c>
      <c r="M34" s="1">
        <f t="shared" si="3"/>
        <v>12</v>
      </c>
      <c r="N34" s="1"/>
      <c r="O34" s="7">
        <v>25</v>
      </c>
      <c r="P34" s="7">
        <v>0</v>
      </c>
      <c r="Q34" s="7">
        <f t="shared" si="4"/>
        <v>25</v>
      </c>
      <c r="R34" s="10">
        <v>0.438</v>
      </c>
      <c r="S34" s="10">
        <f t="shared" si="7"/>
        <v>10.95</v>
      </c>
    </row>
    <row r="35" spans="1:30" x14ac:dyDescent="0.25">
      <c r="A35" s="9">
        <v>30</v>
      </c>
      <c r="B35" s="9">
        <v>3</v>
      </c>
      <c r="C35" s="15" t="s">
        <v>588</v>
      </c>
      <c r="D35" s="14" t="s">
        <v>167</v>
      </c>
      <c r="E35" s="14" t="s">
        <v>10</v>
      </c>
      <c r="F35" s="14" t="s">
        <v>168</v>
      </c>
      <c r="G35" s="14" t="s">
        <v>3</v>
      </c>
      <c r="H35" s="15" t="s">
        <v>169</v>
      </c>
      <c r="I35" s="15" t="s">
        <v>170</v>
      </c>
      <c r="J35" s="14" t="s">
        <v>171</v>
      </c>
      <c r="K35" s="1">
        <f t="shared" si="0"/>
        <v>30</v>
      </c>
      <c r="L35" s="1">
        <f t="shared" si="1"/>
        <v>3</v>
      </c>
      <c r="M35" s="1">
        <f t="shared" si="3"/>
        <v>33</v>
      </c>
      <c r="N35" s="1"/>
      <c r="O35" s="7">
        <v>50</v>
      </c>
      <c r="P35" s="7">
        <v>50</v>
      </c>
      <c r="Q35" s="7">
        <f t="shared" si="4"/>
        <v>0</v>
      </c>
      <c r="R35" s="10">
        <v>0.58599999999999997</v>
      </c>
      <c r="S35" s="10">
        <f t="shared" si="7"/>
        <v>29.299999999999997</v>
      </c>
    </row>
    <row r="36" spans="1:30" x14ac:dyDescent="0.25">
      <c r="A36" s="9">
        <v>31</v>
      </c>
      <c r="B36" s="9">
        <v>1</v>
      </c>
      <c r="C36" s="15" t="s">
        <v>586</v>
      </c>
      <c r="D36" s="14" t="s">
        <v>175</v>
      </c>
      <c r="E36" s="14" t="s">
        <v>10</v>
      </c>
      <c r="F36" s="14" t="s">
        <v>176</v>
      </c>
      <c r="G36" s="14" t="s">
        <v>3</v>
      </c>
      <c r="H36" s="15" t="s">
        <v>429</v>
      </c>
      <c r="I36" s="15" t="s">
        <v>178</v>
      </c>
      <c r="J36" s="14" t="s">
        <v>179</v>
      </c>
      <c r="K36" s="1">
        <f t="shared" si="0"/>
        <v>10</v>
      </c>
      <c r="L36" s="1">
        <f t="shared" si="1"/>
        <v>2</v>
      </c>
      <c r="M36" s="1">
        <f t="shared" si="3"/>
        <v>12</v>
      </c>
      <c r="N36" s="1"/>
      <c r="O36" s="7">
        <v>50</v>
      </c>
      <c r="P36" s="7">
        <v>50</v>
      </c>
      <c r="Q36" s="7">
        <f t="shared" si="4"/>
        <v>0</v>
      </c>
      <c r="R36" s="10">
        <v>0.217</v>
      </c>
      <c r="S36" s="10">
        <f t="shared" si="7"/>
        <v>10.85</v>
      </c>
    </row>
    <row r="37" spans="1:30" x14ac:dyDescent="0.25">
      <c r="A37" s="9">
        <v>32</v>
      </c>
      <c r="B37" s="9">
        <v>3</v>
      </c>
      <c r="C37" s="15" t="s">
        <v>587</v>
      </c>
      <c r="D37" s="14" t="s">
        <v>172</v>
      </c>
      <c r="E37" s="14" t="s">
        <v>10</v>
      </c>
      <c r="F37" s="14" t="s">
        <v>430</v>
      </c>
      <c r="G37" s="14" t="s">
        <v>3</v>
      </c>
      <c r="H37" s="15" t="s">
        <v>177</v>
      </c>
      <c r="I37" s="15" t="s">
        <v>173</v>
      </c>
      <c r="J37" s="14" t="s">
        <v>174</v>
      </c>
      <c r="K37" s="1">
        <f t="shared" si="0"/>
        <v>30</v>
      </c>
      <c r="L37" s="1">
        <f t="shared" si="1"/>
        <v>3</v>
      </c>
      <c r="M37" s="1">
        <f t="shared" si="3"/>
        <v>33</v>
      </c>
      <c r="N37" s="1"/>
      <c r="O37" s="7">
        <v>50</v>
      </c>
      <c r="P37" s="7">
        <v>50</v>
      </c>
      <c r="Q37" s="7">
        <f t="shared" si="4"/>
        <v>0</v>
      </c>
      <c r="R37" s="10">
        <v>0.40799999999999997</v>
      </c>
      <c r="S37" s="10">
        <f t="shared" si="7"/>
        <v>20.399999999999999</v>
      </c>
    </row>
    <row r="38" spans="1:30" x14ac:dyDescent="0.25">
      <c r="A38" s="9">
        <v>33</v>
      </c>
      <c r="B38" s="9">
        <v>1</v>
      </c>
      <c r="C38" s="15" t="s">
        <v>585</v>
      </c>
      <c r="D38" s="14" t="s">
        <v>193</v>
      </c>
      <c r="E38" s="14" t="s">
        <v>10</v>
      </c>
      <c r="F38" s="14" t="s">
        <v>194</v>
      </c>
      <c r="G38" s="14" t="s">
        <v>195</v>
      </c>
      <c r="H38" s="15" t="s">
        <v>196</v>
      </c>
      <c r="I38" s="15" t="s">
        <v>197</v>
      </c>
      <c r="J38" s="14" t="s">
        <v>198</v>
      </c>
      <c r="K38" s="1">
        <f t="shared" ref="K38:K69" si="8">NUM_BOARDS*B38</f>
        <v>10</v>
      </c>
      <c r="L38" s="1">
        <f t="shared" si="1"/>
        <v>2</v>
      </c>
      <c r="M38" s="1">
        <f t="shared" si="3"/>
        <v>12</v>
      </c>
      <c r="N38" s="1"/>
      <c r="O38" s="7">
        <v>15</v>
      </c>
      <c r="P38" s="7">
        <v>15</v>
      </c>
      <c r="Q38" s="7">
        <f t="shared" si="4"/>
        <v>0</v>
      </c>
      <c r="R38" s="10">
        <v>0.23</v>
      </c>
      <c r="S38" s="10">
        <f t="shared" si="7"/>
        <v>3.45</v>
      </c>
    </row>
    <row r="39" spans="1:30" x14ac:dyDescent="0.25">
      <c r="A39" s="9">
        <v>34</v>
      </c>
      <c r="B39" s="9">
        <v>1</v>
      </c>
      <c r="C39" s="15" t="s">
        <v>563</v>
      </c>
      <c r="D39" s="15" t="s">
        <v>63</v>
      </c>
      <c r="E39" s="14" t="s">
        <v>10</v>
      </c>
      <c r="F39" s="14" t="s">
        <v>64</v>
      </c>
      <c r="G39" s="14" t="s">
        <v>65</v>
      </c>
      <c r="H39" s="6" t="s">
        <v>66</v>
      </c>
      <c r="I39" s="6" t="s">
        <v>695</v>
      </c>
      <c r="J39" s="26" t="s">
        <v>695</v>
      </c>
      <c r="K39" s="1">
        <f t="shared" si="8"/>
        <v>10</v>
      </c>
      <c r="L39" s="1">
        <f t="shared" si="1"/>
        <v>2</v>
      </c>
      <c r="M39" s="1">
        <f t="shared" si="3"/>
        <v>12</v>
      </c>
      <c r="N39" s="1"/>
      <c r="O39" s="7">
        <v>12</v>
      </c>
      <c r="P39" s="7">
        <v>12</v>
      </c>
      <c r="Q39" s="7">
        <f t="shared" si="4"/>
        <v>0</v>
      </c>
      <c r="R39" s="10">
        <v>0.93700000000000006</v>
      </c>
      <c r="S39" s="10">
        <f t="shared" ref="S39" si="9">O39*R39</f>
        <v>11.244</v>
      </c>
    </row>
    <row r="40" spans="1:30" x14ac:dyDescent="0.25">
      <c r="A40" s="9">
        <v>35</v>
      </c>
      <c r="B40" s="9">
        <v>4</v>
      </c>
      <c r="C40" s="15" t="s">
        <v>517</v>
      </c>
      <c r="D40" s="14" t="s">
        <v>199</v>
      </c>
      <c r="E40" s="14" t="s">
        <v>10</v>
      </c>
      <c r="F40" s="14" t="s">
        <v>200</v>
      </c>
      <c r="G40" s="14" t="s">
        <v>201</v>
      </c>
      <c r="H40" s="15" t="s">
        <v>202</v>
      </c>
      <c r="I40" s="15" t="s">
        <v>203</v>
      </c>
      <c r="J40" s="14" t="s">
        <v>204</v>
      </c>
      <c r="K40" s="1">
        <f t="shared" si="8"/>
        <v>40</v>
      </c>
      <c r="L40" s="1">
        <f t="shared" si="1"/>
        <v>4</v>
      </c>
      <c r="M40" s="1">
        <f t="shared" si="3"/>
        <v>44</v>
      </c>
      <c r="N40" s="1"/>
      <c r="O40" s="7">
        <v>100</v>
      </c>
      <c r="P40" s="7">
        <v>100</v>
      </c>
      <c r="Q40" s="7">
        <f t="shared" si="4"/>
        <v>0</v>
      </c>
      <c r="R40" s="10">
        <v>0.13200000000000001</v>
      </c>
      <c r="S40" s="10">
        <f>O40*R40</f>
        <v>13.200000000000001</v>
      </c>
    </row>
    <row r="41" spans="1:30" x14ac:dyDescent="0.25">
      <c r="A41" s="9">
        <v>36</v>
      </c>
      <c r="B41" s="9">
        <v>75</v>
      </c>
      <c r="C41" s="15" t="s">
        <v>560</v>
      </c>
      <c r="D41" s="14" t="s">
        <v>205</v>
      </c>
      <c r="E41" s="14" t="s">
        <v>10</v>
      </c>
      <c r="F41" s="14" t="s">
        <v>206</v>
      </c>
      <c r="G41" s="14" t="s">
        <v>70</v>
      </c>
      <c r="H41" s="15" t="s">
        <v>207</v>
      </c>
      <c r="I41" s="15" t="s">
        <v>208</v>
      </c>
      <c r="J41" s="14" t="s">
        <v>209</v>
      </c>
      <c r="K41" s="1">
        <f t="shared" si="8"/>
        <v>750</v>
      </c>
      <c r="L41" s="1">
        <f t="shared" si="1"/>
        <v>39</v>
      </c>
      <c r="M41" s="1">
        <f t="shared" si="3"/>
        <v>789</v>
      </c>
      <c r="N41" s="1"/>
      <c r="O41" s="7">
        <v>1000</v>
      </c>
      <c r="P41" s="7">
        <v>1000</v>
      </c>
      <c r="Q41" s="7">
        <f t="shared" si="4"/>
        <v>0</v>
      </c>
      <c r="R41" s="10">
        <v>0.46900999999999998</v>
      </c>
      <c r="S41" s="10">
        <f>O41*R41</f>
        <v>469.01</v>
      </c>
    </row>
    <row r="42" spans="1:30" x14ac:dyDescent="0.25">
      <c r="A42" s="9">
        <v>37</v>
      </c>
      <c r="B42" s="9">
        <v>1</v>
      </c>
      <c r="C42" s="15" t="s">
        <v>568</v>
      </c>
      <c r="D42" s="14" t="s">
        <v>22</v>
      </c>
      <c r="E42" s="14" t="s">
        <v>3</v>
      </c>
      <c r="F42" s="14" t="s">
        <v>21</v>
      </c>
      <c r="G42" s="14" t="s">
        <v>3</v>
      </c>
      <c r="H42" s="6" t="s">
        <v>21</v>
      </c>
      <c r="I42" s="6" t="s">
        <v>707</v>
      </c>
      <c r="J42" s="15" t="s">
        <v>23</v>
      </c>
      <c r="K42" s="1">
        <f t="shared" si="8"/>
        <v>10</v>
      </c>
      <c r="L42" s="1">
        <f t="shared" si="1"/>
        <v>2</v>
      </c>
      <c r="M42" s="1">
        <f t="shared" si="3"/>
        <v>12</v>
      </c>
      <c r="N42" s="1"/>
      <c r="O42" s="7">
        <v>21</v>
      </c>
      <c r="P42" s="7">
        <v>11</v>
      </c>
      <c r="Q42" s="7">
        <f t="shared" si="4"/>
        <v>10</v>
      </c>
      <c r="R42" s="10">
        <v>6.11</v>
      </c>
      <c r="S42" s="3">
        <f>O42*R42</f>
        <v>128.31</v>
      </c>
    </row>
    <row r="43" spans="1:30" x14ac:dyDescent="0.25">
      <c r="A43" s="9">
        <v>38</v>
      </c>
      <c r="B43" s="9">
        <v>2</v>
      </c>
      <c r="C43" s="15" t="s">
        <v>567</v>
      </c>
      <c r="D43" s="14" t="s">
        <v>26</v>
      </c>
      <c r="E43" s="14" t="s">
        <v>3</v>
      </c>
      <c r="F43" s="14" t="s">
        <v>24</v>
      </c>
      <c r="G43" s="14" t="s">
        <v>3</v>
      </c>
      <c r="H43" s="6" t="s">
        <v>24</v>
      </c>
      <c r="I43" s="6" t="s">
        <v>708</v>
      </c>
      <c r="J43" s="15" t="s">
        <v>25</v>
      </c>
      <c r="K43" s="1">
        <f t="shared" si="8"/>
        <v>20</v>
      </c>
      <c r="L43" s="1">
        <f t="shared" si="1"/>
        <v>3</v>
      </c>
      <c r="M43" s="1">
        <f t="shared" si="3"/>
        <v>23</v>
      </c>
      <c r="N43" s="1"/>
      <c r="O43" s="7">
        <v>30</v>
      </c>
      <c r="P43" s="7">
        <v>22</v>
      </c>
      <c r="Q43" s="7">
        <f t="shared" si="4"/>
        <v>8</v>
      </c>
      <c r="R43" s="10">
        <v>5.94</v>
      </c>
      <c r="S43" s="3">
        <f>O43*R43</f>
        <v>178.20000000000002</v>
      </c>
    </row>
    <row r="44" spans="1:30" x14ac:dyDescent="0.25">
      <c r="A44" s="9">
        <v>39</v>
      </c>
      <c r="B44" s="9">
        <v>27</v>
      </c>
      <c r="C44" s="15" t="s">
        <v>584</v>
      </c>
      <c r="D44" s="14" t="s">
        <v>215</v>
      </c>
      <c r="E44" s="14" t="s">
        <v>10</v>
      </c>
      <c r="F44" s="14" t="s">
        <v>216</v>
      </c>
      <c r="G44" s="14" t="s">
        <v>217</v>
      </c>
      <c r="H44" s="15" t="s">
        <v>218</v>
      </c>
      <c r="I44" s="15" t="s">
        <v>219</v>
      </c>
      <c r="J44" s="14" t="s">
        <v>220</v>
      </c>
      <c r="K44" s="1">
        <f t="shared" si="8"/>
        <v>270</v>
      </c>
      <c r="L44" s="1">
        <f t="shared" si="1"/>
        <v>15</v>
      </c>
      <c r="M44" s="1">
        <f t="shared" si="3"/>
        <v>285</v>
      </c>
      <c r="N44" s="1"/>
      <c r="O44" s="27">
        <v>350</v>
      </c>
      <c r="P44" s="27">
        <v>100</v>
      </c>
      <c r="Q44" s="7">
        <f t="shared" si="4"/>
        <v>250</v>
      </c>
      <c r="R44" s="10">
        <v>0.35520000000000002</v>
      </c>
      <c r="S44" s="10">
        <f>O44*R44</f>
        <v>124.32000000000001</v>
      </c>
      <c r="T44" s="14" t="s">
        <v>452</v>
      </c>
    </row>
    <row r="45" spans="1:30" x14ac:dyDescent="0.25">
      <c r="A45" s="9">
        <v>40</v>
      </c>
      <c r="B45" s="9">
        <v>6</v>
      </c>
      <c r="C45" s="15" t="s">
        <v>531</v>
      </c>
      <c r="D45" s="15" t="s">
        <v>448</v>
      </c>
      <c r="E45" s="14" t="s">
        <v>10</v>
      </c>
      <c r="F45" s="14" t="s">
        <v>449</v>
      </c>
      <c r="G45" s="14" t="s">
        <v>152</v>
      </c>
      <c r="H45" s="6" t="s">
        <v>450</v>
      </c>
      <c r="I45" s="6" t="s">
        <v>451</v>
      </c>
      <c r="J45" s="14" t="s">
        <v>240</v>
      </c>
      <c r="K45" s="1">
        <f t="shared" si="8"/>
        <v>60</v>
      </c>
      <c r="L45" s="1">
        <f t="shared" si="1"/>
        <v>5</v>
      </c>
      <c r="M45" s="1">
        <f t="shared" si="3"/>
        <v>65</v>
      </c>
      <c r="N45" s="1"/>
      <c r="O45" s="7">
        <v>10000</v>
      </c>
      <c r="P45" s="7">
        <v>0</v>
      </c>
      <c r="Q45" s="7">
        <f t="shared" si="4"/>
        <v>10000</v>
      </c>
      <c r="R45" s="10">
        <v>1.2999999999999999E-3</v>
      </c>
      <c r="S45" s="10">
        <f t="shared" ref="S45" si="10">O45*R45</f>
        <v>13</v>
      </c>
    </row>
    <row r="46" spans="1:30" x14ac:dyDescent="0.25">
      <c r="A46" s="9">
        <v>41</v>
      </c>
      <c r="B46" s="9">
        <v>80</v>
      </c>
      <c r="C46" s="24" t="s">
        <v>679</v>
      </c>
      <c r="D46" s="14" t="s">
        <v>232</v>
      </c>
      <c r="E46" s="14" t="s">
        <v>10</v>
      </c>
      <c r="F46" s="14" t="s">
        <v>233</v>
      </c>
      <c r="G46" s="14" t="s">
        <v>152</v>
      </c>
      <c r="H46" s="15" t="s">
        <v>234</v>
      </c>
      <c r="I46" s="15">
        <v>0</v>
      </c>
      <c r="J46" s="14" t="s">
        <v>224</v>
      </c>
      <c r="K46" s="1">
        <f t="shared" si="8"/>
        <v>800</v>
      </c>
      <c r="L46" s="1">
        <f t="shared" si="1"/>
        <v>42</v>
      </c>
      <c r="M46" s="1">
        <f t="shared" si="3"/>
        <v>842</v>
      </c>
      <c r="N46" s="1"/>
      <c r="O46" s="28" t="s">
        <v>431</v>
      </c>
      <c r="P46" s="7">
        <v>5000</v>
      </c>
      <c r="Q46" s="7" t="e">
        <f t="shared" si="4"/>
        <v>#VALUE!</v>
      </c>
      <c r="S46" s="10" t="e">
        <f>O46*R46</f>
        <v>#VALUE!</v>
      </c>
    </row>
    <row r="47" spans="1:30" x14ac:dyDescent="0.25">
      <c r="A47" s="9">
        <v>42</v>
      </c>
      <c r="B47" s="9">
        <v>19</v>
      </c>
      <c r="C47" s="15" t="s">
        <v>634</v>
      </c>
      <c r="D47" s="14" t="s">
        <v>221</v>
      </c>
      <c r="E47" s="14" t="s">
        <v>10</v>
      </c>
      <c r="F47" s="14" t="s">
        <v>222</v>
      </c>
      <c r="G47" s="14" t="s">
        <v>152</v>
      </c>
      <c r="H47" s="15" t="s">
        <v>223</v>
      </c>
      <c r="I47" s="15">
        <v>33</v>
      </c>
      <c r="J47" s="14" t="s">
        <v>224</v>
      </c>
      <c r="K47" s="1">
        <f t="shared" si="8"/>
        <v>190</v>
      </c>
      <c r="L47" s="1">
        <f t="shared" si="1"/>
        <v>11</v>
      </c>
      <c r="M47" s="1">
        <f t="shared" si="3"/>
        <v>201</v>
      </c>
      <c r="N47" s="1"/>
      <c r="O47" s="7">
        <v>5000</v>
      </c>
      <c r="P47" s="7">
        <v>5000</v>
      </c>
      <c r="Q47" s="7">
        <f t="shared" si="4"/>
        <v>0</v>
      </c>
      <c r="R47" s="10">
        <v>2.8999999999999998E-3</v>
      </c>
      <c r="S47" s="10">
        <f>O47*R47</f>
        <v>14.499999999999998</v>
      </c>
    </row>
    <row r="48" spans="1:30" x14ac:dyDescent="0.25">
      <c r="A48" s="9">
        <v>43</v>
      </c>
      <c r="B48" s="9">
        <v>138</v>
      </c>
      <c r="C48" s="15" t="s">
        <v>596</v>
      </c>
      <c r="D48" s="14" t="s">
        <v>631</v>
      </c>
      <c r="E48" s="14" t="s">
        <v>10</v>
      </c>
      <c r="F48" s="14" t="s">
        <v>273</v>
      </c>
      <c r="G48" s="14" t="s">
        <v>152</v>
      </c>
      <c r="H48" s="15" t="s">
        <v>274</v>
      </c>
      <c r="I48" s="15" t="s">
        <v>275</v>
      </c>
      <c r="J48" s="14" t="s">
        <v>240</v>
      </c>
      <c r="K48" s="1">
        <f t="shared" si="8"/>
        <v>1380</v>
      </c>
      <c r="L48" s="1">
        <f t="shared" si="1"/>
        <v>71</v>
      </c>
      <c r="M48" s="1">
        <f t="shared" si="3"/>
        <v>1451</v>
      </c>
      <c r="N48" s="1"/>
      <c r="O48" s="7">
        <v>10000</v>
      </c>
      <c r="P48" s="7">
        <v>10000</v>
      </c>
      <c r="Q48" s="7">
        <f t="shared" si="4"/>
        <v>0</v>
      </c>
      <c r="R48" s="10">
        <v>1.8E-3</v>
      </c>
      <c r="S48" s="10">
        <f>O48*R48</f>
        <v>18</v>
      </c>
    </row>
    <row r="49" spans="1:20" x14ac:dyDescent="0.25">
      <c r="A49" s="9">
        <v>44</v>
      </c>
      <c r="B49" s="9">
        <v>6</v>
      </c>
      <c r="C49" s="15" t="s">
        <v>632</v>
      </c>
      <c r="D49" s="14" t="s">
        <v>628</v>
      </c>
      <c r="E49" s="14" t="s">
        <v>10</v>
      </c>
      <c r="F49" s="14" t="s">
        <v>629</v>
      </c>
      <c r="G49" s="14" t="s">
        <v>152</v>
      </c>
      <c r="H49" s="15" t="s">
        <v>630</v>
      </c>
      <c r="I49" s="15">
        <v>59</v>
      </c>
      <c r="J49" s="14" t="s">
        <v>224</v>
      </c>
      <c r="K49" s="1">
        <f t="shared" si="8"/>
        <v>60</v>
      </c>
      <c r="L49" s="1">
        <f t="shared" si="1"/>
        <v>5</v>
      </c>
      <c r="M49" s="1">
        <f t="shared" si="3"/>
        <v>65</v>
      </c>
      <c r="N49" s="1"/>
      <c r="O49" s="7">
        <v>5000</v>
      </c>
      <c r="P49" s="7">
        <v>0</v>
      </c>
      <c r="Q49" s="7">
        <f t="shared" si="4"/>
        <v>5000</v>
      </c>
      <c r="R49" s="10">
        <v>3.2100000000000002E-3</v>
      </c>
      <c r="S49" s="10">
        <f t="shared" ref="S49" si="11">O49*R49</f>
        <v>16.05</v>
      </c>
    </row>
    <row r="50" spans="1:20" x14ac:dyDescent="0.25">
      <c r="A50" s="9">
        <v>45</v>
      </c>
      <c r="B50" s="9">
        <v>49</v>
      </c>
      <c r="C50" s="15" t="s">
        <v>595</v>
      </c>
      <c r="D50" s="14" t="s">
        <v>414</v>
      </c>
      <c r="E50" s="14" t="s">
        <v>10</v>
      </c>
      <c r="F50" s="14" t="s">
        <v>415</v>
      </c>
      <c r="G50" s="14" t="s">
        <v>152</v>
      </c>
      <c r="H50" s="15" t="s">
        <v>416</v>
      </c>
      <c r="I50" s="15">
        <v>100</v>
      </c>
      <c r="J50" s="14" t="s">
        <v>240</v>
      </c>
      <c r="K50" s="1">
        <f t="shared" si="8"/>
        <v>490</v>
      </c>
      <c r="L50" s="1">
        <f t="shared" si="1"/>
        <v>26</v>
      </c>
      <c r="M50" s="1">
        <f t="shared" si="3"/>
        <v>516</v>
      </c>
      <c r="N50" s="1"/>
      <c r="O50" s="27">
        <v>1000</v>
      </c>
      <c r="P50" s="27">
        <v>1000</v>
      </c>
      <c r="Q50" s="7">
        <f t="shared" si="4"/>
        <v>0</v>
      </c>
      <c r="R50" s="10">
        <v>0.06</v>
      </c>
      <c r="S50" s="10">
        <f>O50*R50</f>
        <v>60</v>
      </c>
    </row>
    <row r="51" spans="1:20" x14ac:dyDescent="0.25">
      <c r="A51" s="9">
        <v>46</v>
      </c>
      <c r="B51" s="9">
        <v>6</v>
      </c>
      <c r="C51" s="15" t="s">
        <v>536</v>
      </c>
      <c r="D51" s="14" t="s">
        <v>499</v>
      </c>
      <c r="E51" s="14" t="s">
        <v>10</v>
      </c>
      <c r="F51" s="14" t="s">
        <v>500</v>
      </c>
      <c r="G51" s="14" t="s">
        <v>152</v>
      </c>
      <c r="H51" s="14" t="s">
        <v>501</v>
      </c>
      <c r="I51" s="15">
        <v>240</v>
      </c>
      <c r="J51" s="14" t="s">
        <v>240</v>
      </c>
      <c r="K51" s="1">
        <f t="shared" si="8"/>
        <v>60</v>
      </c>
      <c r="L51" s="1">
        <f t="shared" si="1"/>
        <v>5</v>
      </c>
      <c r="M51" s="1">
        <f t="shared" si="3"/>
        <v>65</v>
      </c>
      <c r="N51" s="1"/>
      <c r="O51" s="7">
        <v>10000</v>
      </c>
      <c r="P51" s="7">
        <v>0</v>
      </c>
      <c r="Q51" s="7">
        <f t="shared" si="4"/>
        <v>10000</v>
      </c>
      <c r="R51" s="10">
        <v>1.8E-3</v>
      </c>
      <c r="S51" s="10">
        <f t="shared" ref="S51:S53" si="12">O51*R51</f>
        <v>18</v>
      </c>
      <c r="T51" s="4"/>
    </row>
    <row r="52" spans="1:20" x14ac:dyDescent="0.25">
      <c r="A52" s="9">
        <v>47</v>
      </c>
      <c r="B52" s="9">
        <v>2</v>
      </c>
      <c r="C52" s="24" t="s">
        <v>603</v>
      </c>
      <c r="D52" s="16" t="s">
        <v>682</v>
      </c>
      <c r="E52" s="16" t="s">
        <v>10</v>
      </c>
      <c r="F52" s="16" t="s">
        <v>604</v>
      </c>
      <c r="H52" s="14"/>
      <c r="I52" s="15">
        <v>249</v>
      </c>
      <c r="J52" s="26" t="s">
        <v>693</v>
      </c>
      <c r="K52" s="1">
        <f t="shared" si="8"/>
        <v>20</v>
      </c>
      <c r="L52" s="1">
        <f t="shared" si="1"/>
        <v>3</v>
      </c>
      <c r="M52" s="1">
        <f t="shared" si="3"/>
        <v>23</v>
      </c>
      <c r="N52" s="1"/>
      <c r="O52" s="7">
        <v>100</v>
      </c>
      <c r="Q52" s="7">
        <f t="shared" si="4"/>
        <v>100</v>
      </c>
      <c r="R52" s="10">
        <v>0.378</v>
      </c>
      <c r="S52" s="10">
        <f t="shared" si="12"/>
        <v>37.799999999999997</v>
      </c>
      <c r="T52" s="4"/>
    </row>
    <row r="53" spans="1:20" x14ac:dyDescent="0.25">
      <c r="A53" s="9">
        <v>48</v>
      </c>
      <c r="B53" s="9">
        <v>7</v>
      </c>
      <c r="C53" s="15" t="s">
        <v>633</v>
      </c>
      <c r="D53" s="14" t="s">
        <v>625</v>
      </c>
      <c r="E53" s="14" t="s">
        <v>10</v>
      </c>
      <c r="F53" s="14" t="s">
        <v>626</v>
      </c>
      <c r="G53" s="14" t="s">
        <v>152</v>
      </c>
      <c r="H53" s="15" t="s">
        <v>627</v>
      </c>
      <c r="I53" s="15">
        <v>270</v>
      </c>
      <c r="J53" s="14" t="s">
        <v>224</v>
      </c>
      <c r="K53" s="1">
        <f t="shared" si="8"/>
        <v>70</v>
      </c>
      <c r="L53" s="1">
        <f t="shared" si="1"/>
        <v>5</v>
      </c>
      <c r="M53" s="1">
        <f t="shared" si="3"/>
        <v>75</v>
      </c>
      <c r="N53" s="1"/>
      <c r="O53" s="7">
        <v>5000</v>
      </c>
      <c r="P53" s="7">
        <v>0</v>
      </c>
      <c r="Q53" s="7">
        <f t="shared" si="4"/>
        <v>5000</v>
      </c>
      <c r="R53" s="10">
        <v>2.8999999999999998E-3</v>
      </c>
      <c r="S53" s="10">
        <f t="shared" si="12"/>
        <v>14.499999999999998</v>
      </c>
    </row>
    <row r="54" spans="1:20" x14ac:dyDescent="0.25">
      <c r="A54" s="9">
        <v>49</v>
      </c>
      <c r="B54" s="9">
        <v>8</v>
      </c>
      <c r="C54" s="15" t="s">
        <v>538</v>
      </c>
      <c r="D54" s="14" t="s">
        <v>417</v>
      </c>
      <c r="E54" s="14" t="s">
        <v>10</v>
      </c>
      <c r="F54" s="14" t="s">
        <v>259</v>
      </c>
      <c r="G54" s="14" t="s">
        <v>152</v>
      </c>
      <c r="H54" s="15" t="s">
        <v>260</v>
      </c>
      <c r="I54" s="15">
        <v>300</v>
      </c>
      <c r="J54" s="14" t="s">
        <v>224</v>
      </c>
      <c r="K54" s="1">
        <f t="shared" si="8"/>
        <v>80</v>
      </c>
      <c r="L54" s="1">
        <f t="shared" si="1"/>
        <v>6</v>
      </c>
      <c r="M54" s="1">
        <f t="shared" si="3"/>
        <v>86</v>
      </c>
      <c r="N54" s="1"/>
      <c r="O54" s="27">
        <v>5000</v>
      </c>
      <c r="P54" s="27">
        <v>5000</v>
      </c>
      <c r="Q54" s="7">
        <f t="shared" si="4"/>
        <v>0</v>
      </c>
      <c r="R54" s="10">
        <v>2.8999999999999998E-3</v>
      </c>
      <c r="S54" s="10">
        <f t="shared" ref="S54:S69" si="13">O54*R54</f>
        <v>14.499999999999998</v>
      </c>
      <c r="T54" s="4"/>
    </row>
    <row r="55" spans="1:20" x14ac:dyDescent="0.25">
      <c r="A55" s="9">
        <v>50</v>
      </c>
      <c r="B55" s="9">
        <v>17</v>
      </c>
      <c r="C55" s="15" t="s">
        <v>532</v>
      </c>
      <c r="D55" s="14" t="s">
        <v>236</v>
      </c>
      <c r="E55" s="14" t="s">
        <v>10</v>
      </c>
      <c r="F55" s="14" t="s">
        <v>237</v>
      </c>
      <c r="G55" s="14" t="s">
        <v>152</v>
      </c>
      <c r="H55" s="15" t="s">
        <v>238</v>
      </c>
      <c r="I55" s="15" t="s">
        <v>239</v>
      </c>
      <c r="J55" s="14" t="s">
        <v>240</v>
      </c>
      <c r="K55" s="1">
        <f t="shared" si="8"/>
        <v>170</v>
      </c>
      <c r="L55" s="1">
        <f t="shared" si="1"/>
        <v>10</v>
      </c>
      <c r="M55" s="1">
        <f t="shared" si="3"/>
        <v>180</v>
      </c>
      <c r="N55" s="1"/>
      <c r="O55" s="7">
        <v>10000</v>
      </c>
      <c r="P55" s="7">
        <v>10000</v>
      </c>
      <c r="Q55" s="7">
        <f t="shared" si="4"/>
        <v>0</v>
      </c>
      <c r="R55" s="10">
        <v>1.8E-3</v>
      </c>
      <c r="S55" s="10">
        <f t="shared" si="13"/>
        <v>18</v>
      </c>
    </row>
    <row r="56" spans="1:20" x14ac:dyDescent="0.25">
      <c r="A56" s="9">
        <v>51</v>
      </c>
      <c r="B56" s="9">
        <v>92</v>
      </c>
      <c r="C56" s="15" t="s">
        <v>535</v>
      </c>
      <c r="D56" s="14" t="s">
        <v>418</v>
      </c>
      <c r="E56" s="14" t="s">
        <v>10</v>
      </c>
      <c r="F56" s="14" t="s">
        <v>419</v>
      </c>
      <c r="G56" s="14" t="s">
        <v>152</v>
      </c>
      <c r="H56" s="15" t="s">
        <v>420</v>
      </c>
      <c r="I56" s="15" t="s">
        <v>421</v>
      </c>
      <c r="J56" s="14" t="s">
        <v>224</v>
      </c>
      <c r="K56" s="1">
        <f t="shared" si="8"/>
        <v>920</v>
      </c>
      <c r="L56" s="1">
        <f t="shared" si="1"/>
        <v>48</v>
      </c>
      <c r="M56" s="1">
        <f t="shared" si="3"/>
        <v>968</v>
      </c>
      <c r="N56" s="1"/>
      <c r="O56" s="27">
        <v>5000</v>
      </c>
      <c r="P56" s="27">
        <v>5000</v>
      </c>
      <c r="Q56" s="7">
        <f t="shared" si="4"/>
        <v>0</v>
      </c>
      <c r="R56" s="10">
        <v>2.8999999999999998E-3</v>
      </c>
      <c r="S56" s="10">
        <f t="shared" si="13"/>
        <v>14.499999999999998</v>
      </c>
      <c r="T56" s="4"/>
    </row>
    <row r="57" spans="1:20" x14ac:dyDescent="0.25">
      <c r="A57" s="9">
        <v>52</v>
      </c>
      <c r="B57" s="9">
        <v>50</v>
      </c>
      <c r="C57" s="15" t="s">
        <v>537</v>
      </c>
      <c r="D57" s="14" t="s">
        <v>422</v>
      </c>
      <c r="E57" s="14" t="s">
        <v>10</v>
      </c>
      <c r="F57" s="14" t="s">
        <v>270</v>
      </c>
      <c r="G57" s="14" t="s">
        <v>152</v>
      </c>
      <c r="H57" s="15" t="s">
        <v>271</v>
      </c>
      <c r="I57" s="15" t="s">
        <v>272</v>
      </c>
      <c r="J57" s="14" t="s">
        <v>224</v>
      </c>
      <c r="K57" s="1">
        <f t="shared" si="8"/>
        <v>500</v>
      </c>
      <c r="L57" s="1">
        <f t="shared" si="1"/>
        <v>27</v>
      </c>
      <c r="M57" s="1">
        <f t="shared" si="3"/>
        <v>527</v>
      </c>
      <c r="N57" s="1"/>
      <c r="O57" s="28" t="s">
        <v>431</v>
      </c>
      <c r="P57" s="7">
        <v>5000</v>
      </c>
      <c r="Q57" s="7" t="e">
        <f t="shared" si="4"/>
        <v>#VALUE!</v>
      </c>
      <c r="S57" s="10" t="e">
        <f t="shared" si="13"/>
        <v>#VALUE!</v>
      </c>
      <c r="T57" s="4"/>
    </row>
    <row r="58" spans="1:20" x14ac:dyDescent="0.25">
      <c r="A58" s="9">
        <v>53</v>
      </c>
      <c r="B58" s="9">
        <v>12</v>
      </c>
      <c r="C58" s="15" t="s">
        <v>577</v>
      </c>
      <c r="D58" s="14" t="s">
        <v>241</v>
      </c>
      <c r="E58" s="14" t="s">
        <v>10</v>
      </c>
      <c r="F58" s="14" t="s">
        <v>242</v>
      </c>
      <c r="G58" s="14" t="s">
        <v>107</v>
      </c>
      <c r="H58" s="15" t="s">
        <v>243</v>
      </c>
      <c r="I58" s="15" t="s">
        <v>244</v>
      </c>
      <c r="J58" s="14" t="s">
        <v>224</v>
      </c>
      <c r="K58" s="1">
        <f t="shared" si="8"/>
        <v>120</v>
      </c>
      <c r="L58" s="1">
        <f t="shared" si="1"/>
        <v>8</v>
      </c>
      <c r="M58" s="1">
        <f t="shared" si="3"/>
        <v>128</v>
      </c>
      <c r="N58" s="1"/>
      <c r="O58" s="7">
        <v>200</v>
      </c>
      <c r="P58" s="7">
        <v>200</v>
      </c>
      <c r="Q58" s="7">
        <f t="shared" si="4"/>
        <v>0</v>
      </c>
      <c r="R58" s="10">
        <v>5.8999999999999997E-2</v>
      </c>
      <c r="S58" s="10">
        <f t="shared" si="13"/>
        <v>11.799999999999999</v>
      </c>
    </row>
    <row r="59" spans="1:20" x14ac:dyDescent="0.25">
      <c r="A59" s="9">
        <v>54</v>
      </c>
      <c r="B59" s="9">
        <v>63</v>
      </c>
      <c r="C59" s="15" t="s">
        <v>539</v>
      </c>
      <c r="D59" s="14" t="s">
        <v>268</v>
      </c>
      <c r="E59" s="14" t="s">
        <v>10</v>
      </c>
      <c r="F59" s="14" t="s">
        <v>229</v>
      </c>
      <c r="G59" s="14" t="s">
        <v>152</v>
      </c>
      <c r="H59" s="15" t="s">
        <v>230</v>
      </c>
      <c r="I59" s="15" t="s">
        <v>231</v>
      </c>
      <c r="J59" s="14" t="s">
        <v>224</v>
      </c>
      <c r="K59" s="1">
        <f t="shared" si="8"/>
        <v>630</v>
      </c>
      <c r="L59" s="1">
        <f t="shared" si="1"/>
        <v>33</v>
      </c>
      <c r="M59" s="1">
        <f t="shared" si="3"/>
        <v>663</v>
      </c>
      <c r="N59" s="1"/>
      <c r="O59" s="28" t="s">
        <v>431</v>
      </c>
      <c r="P59" s="27">
        <v>5000</v>
      </c>
      <c r="Q59" s="7" t="e">
        <f t="shared" si="4"/>
        <v>#VALUE!</v>
      </c>
      <c r="S59" s="10" t="e">
        <f t="shared" si="13"/>
        <v>#VALUE!</v>
      </c>
      <c r="T59" s="4"/>
    </row>
    <row r="60" spans="1:20" x14ac:dyDescent="0.25">
      <c r="A60" s="9">
        <v>55</v>
      </c>
      <c r="B60" s="9">
        <v>111</v>
      </c>
      <c r="C60" s="15" t="s">
        <v>666</v>
      </c>
      <c r="D60" s="14" t="s">
        <v>225</v>
      </c>
      <c r="E60" s="14" t="s">
        <v>10</v>
      </c>
      <c r="F60" s="14" t="s">
        <v>226</v>
      </c>
      <c r="G60" s="14" t="s">
        <v>152</v>
      </c>
      <c r="H60" s="15" t="s">
        <v>227</v>
      </c>
      <c r="I60" s="15" t="s">
        <v>228</v>
      </c>
      <c r="J60" s="14" t="s">
        <v>224</v>
      </c>
      <c r="K60" s="1">
        <f t="shared" si="8"/>
        <v>1110</v>
      </c>
      <c r="L60" s="1">
        <f t="shared" si="1"/>
        <v>57</v>
      </c>
      <c r="M60" s="1">
        <f t="shared" si="3"/>
        <v>1167</v>
      </c>
      <c r="N60" s="1"/>
      <c r="O60" s="28" t="s">
        <v>431</v>
      </c>
      <c r="P60" s="7">
        <v>5000</v>
      </c>
      <c r="Q60" s="7" t="e">
        <f t="shared" si="4"/>
        <v>#VALUE!</v>
      </c>
      <c r="S60" s="10" t="e">
        <f t="shared" si="13"/>
        <v>#VALUE!</v>
      </c>
    </row>
    <row r="61" spans="1:20" x14ac:dyDescent="0.25">
      <c r="A61" s="9">
        <v>56</v>
      </c>
      <c r="B61" s="9">
        <v>1</v>
      </c>
      <c r="C61" s="15" t="s">
        <v>665</v>
      </c>
      <c r="D61" s="14" t="s">
        <v>653</v>
      </c>
      <c r="E61" s="14" t="s">
        <v>10</v>
      </c>
      <c r="F61" s="14" t="s">
        <v>654</v>
      </c>
      <c r="G61" s="14" t="s">
        <v>152</v>
      </c>
      <c r="H61" s="15" t="s">
        <v>655</v>
      </c>
      <c r="I61" s="15" t="s">
        <v>649</v>
      </c>
      <c r="J61" s="14" t="s">
        <v>224</v>
      </c>
      <c r="K61" s="1">
        <f t="shared" si="8"/>
        <v>10</v>
      </c>
      <c r="L61" s="1">
        <f t="shared" si="1"/>
        <v>2</v>
      </c>
      <c r="M61" s="1">
        <f t="shared" si="3"/>
        <v>12</v>
      </c>
      <c r="N61" s="1"/>
      <c r="O61" s="7">
        <v>5000</v>
      </c>
      <c r="P61" s="7">
        <v>0</v>
      </c>
      <c r="Q61" s="7">
        <f t="shared" si="4"/>
        <v>5000</v>
      </c>
      <c r="R61" s="10">
        <v>2.8999999999999998E-3</v>
      </c>
      <c r="S61" s="10">
        <f t="shared" si="13"/>
        <v>14.499999999999998</v>
      </c>
    </row>
    <row r="62" spans="1:20" x14ac:dyDescent="0.25">
      <c r="A62" s="9">
        <v>57</v>
      </c>
      <c r="B62" s="9">
        <v>1</v>
      </c>
      <c r="C62" s="15" t="s">
        <v>646</v>
      </c>
      <c r="D62" s="14" t="s">
        <v>656</v>
      </c>
      <c r="E62" s="14" t="s">
        <v>10</v>
      </c>
      <c r="F62" s="14" t="s">
        <v>657</v>
      </c>
      <c r="G62" s="14" t="s">
        <v>152</v>
      </c>
      <c r="H62" s="15" t="s">
        <v>658</v>
      </c>
      <c r="I62" s="15" t="s">
        <v>650</v>
      </c>
      <c r="J62" s="14" t="s">
        <v>224</v>
      </c>
      <c r="K62" s="1">
        <f t="shared" si="8"/>
        <v>10</v>
      </c>
      <c r="L62" s="1">
        <f t="shared" si="1"/>
        <v>2</v>
      </c>
      <c r="M62" s="1">
        <f t="shared" si="3"/>
        <v>12</v>
      </c>
      <c r="N62" s="1"/>
      <c r="O62" s="7">
        <v>5000</v>
      </c>
      <c r="P62" s="7">
        <v>0</v>
      </c>
      <c r="Q62" s="7">
        <f t="shared" si="4"/>
        <v>5000</v>
      </c>
      <c r="R62" s="10">
        <v>2.8999999999999998E-3</v>
      </c>
      <c r="S62" s="10">
        <f t="shared" si="13"/>
        <v>14.499999999999998</v>
      </c>
    </row>
    <row r="63" spans="1:20" x14ac:dyDescent="0.25">
      <c r="A63" s="9">
        <v>58</v>
      </c>
      <c r="B63" s="9">
        <v>1</v>
      </c>
      <c r="C63" s="15" t="s">
        <v>647</v>
      </c>
      <c r="D63" s="14" t="s">
        <v>659</v>
      </c>
      <c r="E63" s="14" t="s">
        <v>10</v>
      </c>
      <c r="F63" s="14" t="s">
        <v>660</v>
      </c>
      <c r="G63" s="14" t="s">
        <v>152</v>
      </c>
      <c r="H63" s="15" t="s">
        <v>661</v>
      </c>
      <c r="I63" s="15" t="s">
        <v>651</v>
      </c>
      <c r="J63" s="14" t="s">
        <v>224</v>
      </c>
      <c r="K63" s="1">
        <f t="shared" si="8"/>
        <v>10</v>
      </c>
      <c r="L63" s="1">
        <f t="shared" si="1"/>
        <v>2</v>
      </c>
      <c r="M63" s="1">
        <f t="shared" si="3"/>
        <v>12</v>
      </c>
      <c r="N63" s="1"/>
      <c r="O63" s="7">
        <v>5000</v>
      </c>
      <c r="P63" s="7">
        <v>0</v>
      </c>
      <c r="Q63" s="7">
        <f t="shared" si="4"/>
        <v>5000</v>
      </c>
      <c r="R63" s="10">
        <v>2.8999999999999998E-3</v>
      </c>
      <c r="S63" s="10">
        <f t="shared" si="13"/>
        <v>14.499999999999998</v>
      </c>
    </row>
    <row r="64" spans="1:20" x14ac:dyDescent="0.25">
      <c r="A64" s="9">
        <v>59</v>
      </c>
      <c r="B64" s="9">
        <v>1</v>
      </c>
      <c r="C64" s="15" t="s">
        <v>648</v>
      </c>
      <c r="D64" s="14" t="s">
        <v>662</v>
      </c>
      <c r="E64" s="14" t="s">
        <v>10</v>
      </c>
      <c r="F64" s="14" t="s">
        <v>663</v>
      </c>
      <c r="G64" s="14" t="s">
        <v>152</v>
      </c>
      <c r="H64" s="15" t="s">
        <v>664</v>
      </c>
      <c r="I64" s="15" t="s">
        <v>652</v>
      </c>
      <c r="J64" s="14" t="s">
        <v>224</v>
      </c>
      <c r="K64" s="1">
        <f t="shared" si="8"/>
        <v>10</v>
      </c>
      <c r="L64" s="1">
        <f t="shared" si="1"/>
        <v>2</v>
      </c>
      <c r="M64" s="1">
        <f t="shared" si="3"/>
        <v>12</v>
      </c>
      <c r="N64" s="1"/>
      <c r="O64" s="7">
        <v>5000</v>
      </c>
      <c r="P64" s="7">
        <v>0</v>
      </c>
      <c r="Q64" s="7">
        <f t="shared" si="4"/>
        <v>5000</v>
      </c>
      <c r="R64" s="10">
        <v>2.8999999999999998E-3</v>
      </c>
      <c r="S64" s="10">
        <f t="shared" si="13"/>
        <v>14.499999999999998</v>
      </c>
    </row>
    <row r="65" spans="1:30" x14ac:dyDescent="0.25">
      <c r="A65" s="9">
        <v>60</v>
      </c>
      <c r="B65" s="9">
        <v>4</v>
      </c>
      <c r="C65" s="15" t="s">
        <v>574</v>
      </c>
      <c r="D65" s="14" t="s">
        <v>255</v>
      </c>
      <c r="E65" s="14" t="s">
        <v>10</v>
      </c>
      <c r="F65" s="14" t="s">
        <v>256</v>
      </c>
      <c r="G65" s="14" t="s">
        <v>107</v>
      </c>
      <c r="H65" s="15" t="s">
        <v>257</v>
      </c>
      <c r="I65" s="15" t="s">
        <v>258</v>
      </c>
      <c r="J65" s="14" t="s">
        <v>224</v>
      </c>
      <c r="K65" s="1">
        <f t="shared" si="8"/>
        <v>40</v>
      </c>
      <c r="L65" s="1">
        <f t="shared" si="1"/>
        <v>4</v>
      </c>
      <c r="M65" s="1">
        <f t="shared" si="3"/>
        <v>44</v>
      </c>
      <c r="N65" s="1"/>
      <c r="O65" s="27">
        <v>100</v>
      </c>
      <c r="P65" s="27">
        <v>100</v>
      </c>
      <c r="Q65" s="7">
        <f t="shared" si="4"/>
        <v>0</v>
      </c>
      <c r="R65" s="10">
        <v>0.17299999999999999</v>
      </c>
      <c r="S65" s="10">
        <f t="shared" si="13"/>
        <v>17.299999999999997</v>
      </c>
      <c r="T65" s="4"/>
    </row>
    <row r="66" spans="1:30" x14ac:dyDescent="0.25">
      <c r="A66" s="9">
        <v>61</v>
      </c>
      <c r="B66" s="9">
        <v>4</v>
      </c>
      <c r="C66" s="15" t="s">
        <v>576</v>
      </c>
      <c r="D66" s="14" t="s">
        <v>423</v>
      </c>
      <c r="E66" s="14" t="s">
        <v>10</v>
      </c>
      <c r="F66" s="14" t="s">
        <v>265</v>
      </c>
      <c r="G66" s="14" t="s">
        <v>107</v>
      </c>
      <c r="H66" s="15" t="s">
        <v>266</v>
      </c>
      <c r="I66" s="15" t="s">
        <v>267</v>
      </c>
      <c r="J66" s="14" t="s">
        <v>224</v>
      </c>
      <c r="K66" s="1">
        <f t="shared" si="8"/>
        <v>40</v>
      </c>
      <c r="L66" s="1">
        <f t="shared" si="1"/>
        <v>4</v>
      </c>
      <c r="M66" s="1">
        <f t="shared" si="3"/>
        <v>44</v>
      </c>
      <c r="N66" s="1"/>
      <c r="O66" s="7">
        <v>100</v>
      </c>
      <c r="P66" s="7">
        <v>100</v>
      </c>
      <c r="Q66" s="7">
        <f t="shared" si="4"/>
        <v>0</v>
      </c>
      <c r="R66" s="10">
        <v>0.17299999999999999</v>
      </c>
      <c r="S66" s="10">
        <f t="shared" si="13"/>
        <v>17.299999999999997</v>
      </c>
    </row>
    <row r="67" spans="1:30" x14ac:dyDescent="0.25">
      <c r="A67" s="9">
        <v>62</v>
      </c>
      <c r="B67" s="9">
        <v>1</v>
      </c>
      <c r="C67" s="15" t="s">
        <v>636</v>
      </c>
      <c r="D67" s="14" t="s">
        <v>637</v>
      </c>
      <c r="E67" s="14" t="s">
        <v>10</v>
      </c>
      <c r="F67" s="14" t="s">
        <v>638</v>
      </c>
      <c r="G67" s="14" t="s">
        <v>152</v>
      </c>
      <c r="H67" s="15" t="s">
        <v>639</v>
      </c>
      <c r="I67" s="15" t="s">
        <v>645</v>
      </c>
      <c r="J67" s="14" t="s">
        <v>224</v>
      </c>
      <c r="K67" s="1">
        <f t="shared" si="8"/>
        <v>10</v>
      </c>
      <c r="L67" s="1">
        <f t="shared" si="1"/>
        <v>2</v>
      </c>
      <c r="M67" s="1">
        <f t="shared" si="3"/>
        <v>12</v>
      </c>
      <c r="N67" s="1"/>
      <c r="O67" s="7">
        <v>5000</v>
      </c>
      <c r="P67" s="7">
        <v>0</v>
      </c>
      <c r="Q67" s="7">
        <f t="shared" si="4"/>
        <v>5000</v>
      </c>
      <c r="R67" s="10">
        <v>2.8999999999999998E-3</v>
      </c>
      <c r="S67" s="10">
        <f t="shared" si="13"/>
        <v>14.499999999999998</v>
      </c>
    </row>
    <row r="68" spans="1:30" x14ac:dyDescent="0.25">
      <c r="A68" s="9">
        <v>63</v>
      </c>
      <c r="B68" s="9">
        <v>1</v>
      </c>
      <c r="C68" s="15" t="s">
        <v>640</v>
      </c>
      <c r="D68" s="14" t="s">
        <v>641</v>
      </c>
      <c r="E68" s="14" t="s">
        <v>10</v>
      </c>
      <c r="F68" s="14" t="s">
        <v>642</v>
      </c>
      <c r="G68" s="14" t="s">
        <v>152</v>
      </c>
      <c r="H68" s="15" t="s">
        <v>643</v>
      </c>
      <c r="I68" s="15" t="s">
        <v>644</v>
      </c>
      <c r="J68" s="14" t="s">
        <v>224</v>
      </c>
      <c r="K68" s="1">
        <f t="shared" si="8"/>
        <v>10</v>
      </c>
      <c r="L68" s="1">
        <f t="shared" si="1"/>
        <v>2</v>
      </c>
      <c r="M68" s="1">
        <f t="shared" si="3"/>
        <v>12</v>
      </c>
      <c r="N68" s="1"/>
      <c r="O68" s="7">
        <v>5000</v>
      </c>
      <c r="P68" s="7">
        <v>0</v>
      </c>
      <c r="Q68" s="7">
        <f t="shared" si="4"/>
        <v>5000</v>
      </c>
      <c r="R68" s="10">
        <v>2.8999999999999998E-3</v>
      </c>
      <c r="S68" s="10">
        <f t="shared" si="13"/>
        <v>14.499999999999998</v>
      </c>
    </row>
    <row r="69" spans="1:30" x14ac:dyDescent="0.25">
      <c r="A69" s="9">
        <v>64</v>
      </c>
      <c r="B69" s="9">
        <v>1</v>
      </c>
      <c r="C69" s="15" t="s">
        <v>578</v>
      </c>
      <c r="D69" s="14" t="s">
        <v>280</v>
      </c>
      <c r="E69" s="14" t="s">
        <v>10</v>
      </c>
      <c r="F69" s="14" t="s">
        <v>281</v>
      </c>
      <c r="G69" s="14" t="s">
        <v>107</v>
      </c>
      <c r="H69" s="15" t="s">
        <v>282</v>
      </c>
      <c r="I69" s="15" t="s">
        <v>283</v>
      </c>
      <c r="J69" s="14" t="s">
        <v>224</v>
      </c>
      <c r="K69" s="1">
        <f t="shared" si="8"/>
        <v>10</v>
      </c>
      <c r="L69" s="1">
        <f t="shared" si="1"/>
        <v>2</v>
      </c>
      <c r="M69" s="1">
        <f t="shared" si="3"/>
        <v>12</v>
      </c>
      <c r="N69" s="1"/>
      <c r="O69" s="7">
        <v>100</v>
      </c>
      <c r="P69" s="7">
        <v>100</v>
      </c>
      <c r="Q69" s="7">
        <f t="shared" si="4"/>
        <v>0</v>
      </c>
      <c r="R69" s="10">
        <v>0.17299999999999999</v>
      </c>
      <c r="S69" s="10">
        <f t="shared" si="13"/>
        <v>17.299999999999997</v>
      </c>
      <c r="T69" s="4"/>
    </row>
    <row r="70" spans="1:30" x14ac:dyDescent="0.25">
      <c r="A70" s="9">
        <v>65</v>
      </c>
      <c r="B70" s="9">
        <v>4</v>
      </c>
      <c r="C70" s="15" t="s">
        <v>580</v>
      </c>
      <c r="D70" s="14" t="s">
        <v>424</v>
      </c>
      <c r="E70" s="14" t="s">
        <v>10</v>
      </c>
      <c r="F70" s="14" t="s">
        <v>261</v>
      </c>
      <c r="G70" s="14" t="s">
        <v>262</v>
      </c>
      <c r="H70" s="15" t="s">
        <v>263</v>
      </c>
      <c r="I70" s="15" t="s">
        <v>264</v>
      </c>
      <c r="J70" s="14" t="s">
        <v>224</v>
      </c>
      <c r="K70" s="1">
        <f t="shared" ref="K70:K101" si="14">NUM_BOARDS*B70</f>
        <v>40</v>
      </c>
      <c r="L70" s="1">
        <f t="shared" ref="L70:L76" si="15">2+ROUNDDOWN(0.05*K70,0)</f>
        <v>4</v>
      </c>
      <c r="M70" s="1">
        <f t="shared" si="3"/>
        <v>44</v>
      </c>
      <c r="N70" s="1"/>
      <c r="O70" s="7">
        <v>50</v>
      </c>
      <c r="P70" s="7">
        <v>50</v>
      </c>
      <c r="Q70" s="7">
        <f t="shared" si="4"/>
        <v>0</v>
      </c>
      <c r="R70" s="10">
        <v>0.879</v>
      </c>
      <c r="S70" s="10">
        <f>O70*R70</f>
        <v>43.95</v>
      </c>
    </row>
    <row r="71" spans="1:30" x14ac:dyDescent="0.25">
      <c r="A71" s="9">
        <v>66</v>
      </c>
      <c r="B71" s="9">
        <v>2</v>
      </c>
      <c r="C71" s="15" t="s">
        <v>598</v>
      </c>
      <c r="D71" s="14" t="s">
        <v>599</v>
      </c>
      <c r="E71" s="14" t="s">
        <v>10</v>
      </c>
      <c r="F71" s="14" t="s">
        <v>600</v>
      </c>
      <c r="H71" s="15"/>
      <c r="I71" s="15" t="s">
        <v>700</v>
      </c>
      <c r="J71" s="14" t="s">
        <v>224</v>
      </c>
      <c r="K71" s="1">
        <f t="shared" si="14"/>
        <v>20</v>
      </c>
      <c r="L71" s="1">
        <f t="shared" si="15"/>
        <v>3</v>
      </c>
      <c r="M71" s="1">
        <f t="shared" ref="M71:M110" si="16">K71+L71</f>
        <v>23</v>
      </c>
      <c r="N71" s="1"/>
      <c r="O71" s="7">
        <v>5000</v>
      </c>
      <c r="P71" s="7">
        <v>0</v>
      </c>
      <c r="Q71" s="7">
        <f t="shared" ref="Q71:Q110" si="17">O71-P71</f>
        <v>5000</v>
      </c>
      <c r="R71" s="10">
        <v>2.8999999999999998E-3</v>
      </c>
      <c r="S71" s="10">
        <f t="shared" ref="S71" si="18">O71*R71</f>
        <v>14.499999999999998</v>
      </c>
    </row>
    <row r="72" spans="1:30" x14ac:dyDescent="0.25">
      <c r="A72" s="9">
        <v>67</v>
      </c>
      <c r="B72" s="9">
        <v>1</v>
      </c>
      <c r="C72" s="15" t="s">
        <v>579</v>
      </c>
      <c r="D72" s="14" t="s">
        <v>251</v>
      </c>
      <c r="E72" s="14" t="s">
        <v>10</v>
      </c>
      <c r="F72" s="14" t="s">
        <v>252</v>
      </c>
      <c r="G72" s="14" t="s">
        <v>107</v>
      </c>
      <c r="H72" s="15" t="s">
        <v>253</v>
      </c>
      <c r="I72" s="15" t="s">
        <v>254</v>
      </c>
      <c r="J72" s="14" t="s">
        <v>224</v>
      </c>
      <c r="K72" s="1">
        <f t="shared" si="14"/>
        <v>10</v>
      </c>
      <c r="L72" s="1">
        <f t="shared" si="15"/>
        <v>2</v>
      </c>
      <c r="M72" s="1">
        <f t="shared" si="16"/>
        <v>12</v>
      </c>
      <c r="N72" s="1"/>
      <c r="O72" s="27">
        <v>100</v>
      </c>
      <c r="P72" s="27">
        <v>100</v>
      </c>
      <c r="Q72" s="7">
        <f t="shared" si="17"/>
        <v>0</v>
      </c>
      <c r="R72" s="3">
        <v>0.17299999999999999</v>
      </c>
      <c r="S72" s="10">
        <f>O72*R72</f>
        <v>17.299999999999997</v>
      </c>
      <c r="T72" s="4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5">
      <c r="A73" s="9">
        <v>68</v>
      </c>
      <c r="B73" s="9">
        <v>2</v>
      </c>
      <c r="C73" s="15" t="s">
        <v>669</v>
      </c>
      <c r="D73" s="14" t="s">
        <v>671</v>
      </c>
      <c r="E73" s="14" t="s">
        <v>10</v>
      </c>
      <c r="F73" s="14" t="s">
        <v>672</v>
      </c>
      <c r="G73" s="14" t="s">
        <v>152</v>
      </c>
      <c r="H73" s="15" t="s">
        <v>673</v>
      </c>
      <c r="I73" s="15" t="s">
        <v>667</v>
      </c>
      <c r="J73" s="14" t="s">
        <v>224</v>
      </c>
      <c r="K73" s="1">
        <f t="shared" si="14"/>
        <v>20</v>
      </c>
      <c r="L73" s="1">
        <f t="shared" si="15"/>
        <v>3</v>
      </c>
      <c r="M73" s="1">
        <f t="shared" si="16"/>
        <v>23</v>
      </c>
      <c r="N73" s="1"/>
      <c r="O73" s="7">
        <v>5000</v>
      </c>
      <c r="P73" s="7">
        <v>0</v>
      </c>
      <c r="Q73" s="7">
        <f t="shared" si="17"/>
        <v>5000</v>
      </c>
      <c r="R73" s="10">
        <v>2.8999999999999998E-3</v>
      </c>
      <c r="S73" s="10">
        <f t="shared" ref="S73:S74" si="19">O73*R73</f>
        <v>14.499999999999998</v>
      </c>
      <c r="T73" s="4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5">
      <c r="A74" s="9">
        <v>69</v>
      </c>
      <c r="B74" s="9">
        <v>2</v>
      </c>
      <c r="C74" s="15" t="s">
        <v>670</v>
      </c>
      <c r="D74" s="14" t="s">
        <v>674</v>
      </c>
      <c r="E74" s="14" t="s">
        <v>10</v>
      </c>
      <c r="F74" s="14" t="s">
        <v>675</v>
      </c>
      <c r="G74" s="14" t="s">
        <v>152</v>
      </c>
      <c r="H74" s="15" t="s">
        <v>676</v>
      </c>
      <c r="I74" s="15" t="s">
        <v>668</v>
      </c>
      <c r="J74" s="14" t="s">
        <v>224</v>
      </c>
      <c r="K74" s="1">
        <f t="shared" si="14"/>
        <v>20</v>
      </c>
      <c r="L74" s="1">
        <f t="shared" si="15"/>
        <v>3</v>
      </c>
      <c r="M74" s="1">
        <f t="shared" si="16"/>
        <v>23</v>
      </c>
      <c r="N74" s="1"/>
      <c r="O74" s="7">
        <v>5000</v>
      </c>
      <c r="P74" s="7">
        <v>0</v>
      </c>
      <c r="Q74" s="7">
        <f t="shared" si="17"/>
        <v>5000</v>
      </c>
      <c r="R74" s="10">
        <v>2.8999999999999998E-3</v>
      </c>
      <c r="S74" s="10">
        <f t="shared" si="19"/>
        <v>14.499999999999998</v>
      </c>
      <c r="T74" s="4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5">
      <c r="A75" s="9">
        <v>70</v>
      </c>
      <c r="B75" s="9">
        <v>1</v>
      </c>
      <c r="C75" s="15" t="s">
        <v>573</v>
      </c>
      <c r="D75" s="14" t="s">
        <v>276</v>
      </c>
      <c r="E75" s="14" t="s">
        <v>10</v>
      </c>
      <c r="F75" s="14" t="s">
        <v>277</v>
      </c>
      <c r="G75" s="14" t="s">
        <v>107</v>
      </c>
      <c r="H75" s="15" t="s">
        <v>278</v>
      </c>
      <c r="I75" s="15" t="s">
        <v>279</v>
      </c>
      <c r="J75" s="14" t="s">
        <v>224</v>
      </c>
      <c r="K75" s="1">
        <f t="shared" si="14"/>
        <v>10</v>
      </c>
      <c r="L75" s="1">
        <f t="shared" si="15"/>
        <v>2</v>
      </c>
      <c r="M75" s="1">
        <f t="shared" si="16"/>
        <v>12</v>
      </c>
      <c r="N75" s="1"/>
      <c r="O75" s="7">
        <v>100</v>
      </c>
      <c r="P75" s="7">
        <v>100</v>
      </c>
      <c r="Q75" s="7">
        <f t="shared" si="17"/>
        <v>0</v>
      </c>
      <c r="R75" s="3">
        <v>0.17299999999999999</v>
      </c>
      <c r="S75" s="10">
        <f>O75*R75</f>
        <v>17.299999999999997</v>
      </c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5">
      <c r="A76" s="9">
        <v>71</v>
      </c>
      <c r="B76" s="9">
        <v>1</v>
      </c>
      <c r="C76" s="15" t="s">
        <v>562</v>
      </c>
      <c r="D76" s="14" t="s">
        <v>247</v>
      </c>
      <c r="E76" s="14" t="s">
        <v>10</v>
      </c>
      <c r="F76" s="14" t="s">
        <v>248</v>
      </c>
      <c r="G76" s="14" t="s">
        <v>65</v>
      </c>
      <c r="H76" s="15" t="s">
        <v>249</v>
      </c>
      <c r="I76" s="15" t="s">
        <v>250</v>
      </c>
      <c r="J76" s="14" t="s">
        <v>224</v>
      </c>
      <c r="K76" s="1">
        <f t="shared" si="14"/>
        <v>10</v>
      </c>
      <c r="L76" s="1">
        <f t="shared" si="15"/>
        <v>2</v>
      </c>
      <c r="M76" s="1">
        <f t="shared" si="16"/>
        <v>12</v>
      </c>
      <c r="N76" s="1"/>
      <c r="O76" s="27">
        <v>100</v>
      </c>
      <c r="P76" s="27">
        <v>100</v>
      </c>
      <c r="Q76" s="7">
        <f t="shared" si="17"/>
        <v>0</v>
      </c>
      <c r="R76" s="3">
        <v>0.46500000000000002</v>
      </c>
      <c r="S76" s="10">
        <f>O76*R76</f>
        <v>46.5</v>
      </c>
      <c r="T76" s="4"/>
    </row>
    <row r="77" spans="1:30" x14ac:dyDescent="0.25">
      <c r="A77" s="9">
        <v>72</v>
      </c>
      <c r="B77" s="9">
        <v>3</v>
      </c>
      <c r="C77" s="15" t="s">
        <v>589</v>
      </c>
      <c r="D77" s="15" t="s">
        <v>479</v>
      </c>
      <c r="E77" s="14" t="s">
        <v>10</v>
      </c>
      <c r="F77" s="14" t="s">
        <v>480</v>
      </c>
      <c r="G77" s="14" t="s">
        <v>481</v>
      </c>
      <c r="H77" s="6" t="s">
        <v>482</v>
      </c>
      <c r="I77" s="6" t="s">
        <v>704</v>
      </c>
      <c r="J77" s="15" t="s">
        <v>483</v>
      </c>
      <c r="K77" s="1">
        <f t="shared" si="14"/>
        <v>30</v>
      </c>
      <c r="L77" s="1">
        <f>2+ROUNDDOWN(0.05*K77,0)</f>
        <v>3</v>
      </c>
      <c r="M77" s="1">
        <f t="shared" si="16"/>
        <v>33</v>
      </c>
      <c r="N77" s="1"/>
      <c r="O77" s="7">
        <v>50</v>
      </c>
      <c r="P77" s="7">
        <v>0</v>
      </c>
      <c r="Q77" s="7">
        <f t="shared" si="17"/>
        <v>50</v>
      </c>
      <c r="R77" s="10">
        <v>0.70199999999999996</v>
      </c>
      <c r="S77" s="10">
        <f>O77*R77</f>
        <v>35.099999999999994</v>
      </c>
    </row>
    <row r="78" spans="1:30" x14ac:dyDescent="0.25">
      <c r="A78" s="9">
        <v>73</v>
      </c>
      <c r="B78" s="9">
        <v>2</v>
      </c>
      <c r="C78" s="15" t="s">
        <v>566</v>
      </c>
      <c r="D78" s="14" t="s">
        <v>506</v>
      </c>
      <c r="E78" s="14" t="s">
        <v>10</v>
      </c>
      <c r="F78" s="14" t="s">
        <v>507</v>
      </c>
      <c r="G78" s="14" t="s">
        <v>508</v>
      </c>
      <c r="H78" s="14" t="s">
        <v>509</v>
      </c>
      <c r="I78" s="6" t="s">
        <v>703</v>
      </c>
      <c r="J78" s="26" t="s">
        <v>692</v>
      </c>
      <c r="K78" s="1">
        <f t="shared" si="14"/>
        <v>20</v>
      </c>
      <c r="L78" s="1">
        <f t="shared" ref="L78:L110" si="20">2+ROUNDDOWN(0.05*K78,0)</f>
        <v>3</v>
      </c>
      <c r="M78" s="1">
        <f t="shared" si="16"/>
        <v>23</v>
      </c>
      <c r="N78" s="1"/>
      <c r="O78" s="7">
        <v>50</v>
      </c>
      <c r="P78" s="7">
        <v>0</v>
      </c>
      <c r="Q78" s="7">
        <f t="shared" si="17"/>
        <v>50</v>
      </c>
      <c r="R78" s="10">
        <v>0.97119999999999995</v>
      </c>
      <c r="S78" s="10">
        <f t="shared" ref="S78" si="21">O78*R78</f>
        <v>48.559999999999995</v>
      </c>
    </row>
    <row r="79" spans="1:30" x14ac:dyDescent="0.25">
      <c r="A79" s="9">
        <v>74</v>
      </c>
      <c r="B79" s="9">
        <v>7</v>
      </c>
      <c r="C79" s="15" t="s">
        <v>526</v>
      </c>
      <c r="D79" s="14" t="s">
        <v>390</v>
      </c>
      <c r="E79" s="14" t="s">
        <v>10</v>
      </c>
      <c r="F79" s="14" t="s">
        <v>391</v>
      </c>
      <c r="G79" s="14" t="s">
        <v>288</v>
      </c>
      <c r="H79" s="15" t="s">
        <v>392</v>
      </c>
      <c r="I79" s="15" t="s">
        <v>393</v>
      </c>
      <c r="J79" s="14" t="s">
        <v>389</v>
      </c>
      <c r="K79" s="1">
        <f t="shared" si="14"/>
        <v>70</v>
      </c>
      <c r="L79" s="1">
        <f t="shared" si="20"/>
        <v>5</v>
      </c>
      <c r="M79" s="1">
        <f t="shared" si="16"/>
        <v>75</v>
      </c>
      <c r="N79" s="1"/>
      <c r="O79" s="7">
        <v>100</v>
      </c>
      <c r="P79" s="7">
        <v>100</v>
      </c>
      <c r="Q79" s="7">
        <f t="shared" si="17"/>
        <v>0</v>
      </c>
      <c r="R79" s="10">
        <v>1.046</v>
      </c>
      <c r="S79" s="10">
        <f t="shared" ref="S79:S104" si="22">O79*R79</f>
        <v>104.60000000000001</v>
      </c>
    </row>
    <row r="80" spans="1:30" x14ac:dyDescent="0.25">
      <c r="A80" s="9">
        <v>75</v>
      </c>
      <c r="B80" s="9">
        <v>8</v>
      </c>
      <c r="C80" s="15" t="s">
        <v>528</v>
      </c>
      <c r="D80" s="14" t="s">
        <v>385</v>
      </c>
      <c r="E80" s="14" t="s">
        <v>10</v>
      </c>
      <c r="F80" s="14" t="s">
        <v>386</v>
      </c>
      <c r="G80" s="14" t="s">
        <v>288</v>
      </c>
      <c r="H80" s="15" t="s">
        <v>387</v>
      </c>
      <c r="I80" s="15" t="s">
        <v>388</v>
      </c>
      <c r="J80" s="14" t="s">
        <v>389</v>
      </c>
      <c r="K80" s="1">
        <f t="shared" si="14"/>
        <v>80</v>
      </c>
      <c r="L80" s="1">
        <f t="shared" si="20"/>
        <v>6</v>
      </c>
      <c r="M80" s="1">
        <f t="shared" si="16"/>
        <v>86</v>
      </c>
      <c r="N80" s="1"/>
      <c r="O80" s="7">
        <v>100</v>
      </c>
      <c r="P80" s="7">
        <v>100</v>
      </c>
      <c r="Q80" s="7">
        <f t="shared" si="17"/>
        <v>0</v>
      </c>
      <c r="R80" s="10">
        <v>1.0549999999999999</v>
      </c>
      <c r="S80" s="10">
        <f t="shared" si="22"/>
        <v>105.5</v>
      </c>
      <c r="T80" s="4"/>
    </row>
    <row r="81" spans="1:20" x14ac:dyDescent="0.25">
      <c r="A81" s="9">
        <v>76</v>
      </c>
      <c r="B81" s="9">
        <v>10</v>
      </c>
      <c r="C81" s="15" t="s">
        <v>523</v>
      </c>
      <c r="D81" s="14" t="s">
        <v>286</v>
      </c>
      <c r="E81" s="14" t="s">
        <v>10</v>
      </c>
      <c r="F81" s="14" t="s">
        <v>297</v>
      </c>
      <c r="G81" s="14" t="s">
        <v>288</v>
      </c>
      <c r="H81" s="15" t="s">
        <v>298</v>
      </c>
      <c r="I81" s="15" t="s">
        <v>299</v>
      </c>
      <c r="J81" s="14" t="s">
        <v>291</v>
      </c>
      <c r="K81" s="1">
        <f t="shared" si="14"/>
        <v>100</v>
      </c>
      <c r="L81" s="1">
        <f t="shared" si="20"/>
        <v>7</v>
      </c>
      <c r="M81" s="1">
        <f t="shared" si="16"/>
        <v>107</v>
      </c>
      <c r="N81" s="1"/>
      <c r="O81" s="7">
        <v>125</v>
      </c>
      <c r="P81" s="7">
        <v>125</v>
      </c>
      <c r="Q81" s="7">
        <f t="shared" si="17"/>
        <v>0</v>
      </c>
      <c r="R81" s="10">
        <v>0.28504000000000002</v>
      </c>
      <c r="S81" s="10">
        <f t="shared" si="22"/>
        <v>35.630000000000003</v>
      </c>
      <c r="T81" s="4"/>
    </row>
    <row r="82" spans="1:20" x14ac:dyDescent="0.25">
      <c r="A82" s="9">
        <v>77</v>
      </c>
      <c r="B82" s="9">
        <v>1</v>
      </c>
      <c r="C82" s="15" t="s">
        <v>519</v>
      </c>
      <c r="D82" s="14" t="s">
        <v>342</v>
      </c>
      <c r="E82" s="14" t="s">
        <v>437</v>
      </c>
      <c r="F82" s="14" t="s">
        <v>343</v>
      </c>
      <c r="G82" s="14" t="s">
        <v>288</v>
      </c>
      <c r="H82" s="15" t="s">
        <v>344</v>
      </c>
      <c r="I82" s="15" t="s">
        <v>345</v>
      </c>
      <c r="J82" s="14" t="s">
        <v>346</v>
      </c>
      <c r="K82" s="1">
        <f t="shared" si="14"/>
        <v>10</v>
      </c>
      <c r="L82" s="1">
        <f t="shared" si="20"/>
        <v>2</v>
      </c>
      <c r="M82" s="1">
        <f t="shared" si="16"/>
        <v>12</v>
      </c>
      <c r="N82" s="1"/>
      <c r="O82" s="27">
        <v>12</v>
      </c>
      <c r="P82" s="27">
        <v>12</v>
      </c>
      <c r="Q82" s="7">
        <f t="shared" si="17"/>
        <v>0</v>
      </c>
      <c r="R82" s="10">
        <v>5.57</v>
      </c>
      <c r="S82" s="10">
        <f t="shared" si="22"/>
        <v>66.84</v>
      </c>
      <c r="T82" s="4"/>
    </row>
    <row r="83" spans="1:20" x14ac:dyDescent="0.25">
      <c r="A83" s="9">
        <v>78</v>
      </c>
      <c r="B83" s="9">
        <v>1</v>
      </c>
      <c r="C83" s="15" t="s">
        <v>557</v>
      </c>
      <c r="D83" s="14" t="s">
        <v>358</v>
      </c>
      <c r="E83" s="14" t="s">
        <v>10</v>
      </c>
      <c r="F83" s="15" t="s">
        <v>455</v>
      </c>
      <c r="G83" s="14" t="s">
        <v>355</v>
      </c>
      <c r="H83" s="15" t="s">
        <v>359</v>
      </c>
      <c r="I83" s="15" t="s">
        <v>360</v>
      </c>
      <c r="J83" s="14" t="s">
        <v>328</v>
      </c>
      <c r="K83" s="1">
        <f t="shared" si="14"/>
        <v>10</v>
      </c>
      <c r="L83" s="1">
        <f t="shared" si="20"/>
        <v>2</v>
      </c>
      <c r="M83" s="1">
        <f t="shared" si="16"/>
        <v>12</v>
      </c>
      <c r="N83" s="1"/>
      <c r="O83" s="7">
        <v>12</v>
      </c>
      <c r="P83" s="7">
        <v>12</v>
      </c>
      <c r="Q83" s="7">
        <f t="shared" si="17"/>
        <v>0</v>
      </c>
      <c r="R83" s="10">
        <v>9.6833299999999998</v>
      </c>
      <c r="S83" s="10">
        <f t="shared" si="22"/>
        <v>116.19996</v>
      </c>
      <c r="T83" s="4" t="s">
        <v>456</v>
      </c>
    </row>
    <row r="84" spans="1:20" x14ac:dyDescent="0.25">
      <c r="A84" s="9">
        <v>79</v>
      </c>
      <c r="B84" s="9">
        <v>1</v>
      </c>
      <c r="C84" s="15" t="s">
        <v>590</v>
      </c>
      <c r="D84" s="14" t="s">
        <v>353</v>
      </c>
      <c r="E84" s="14" t="s">
        <v>10</v>
      </c>
      <c r="F84" s="14" t="s">
        <v>354</v>
      </c>
      <c r="G84" s="14" t="s">
        <v>355</v>
      </c>
      <c r="H84" s="15" t="s">
        <v>356</v>
      </c>
      <c r="I84" s="15" t="s">
        <v>357</v>
      </c>
      <c r="J84" s="14" t="s">
        <v>328</v>
      </c>
      <c r="K84" s="1">
        <f t="shared" si="14"/>
        <v>10</v>
      </c>
      <c r="L84" s="1">
        <f t="shared" si="20"/>
        <v>2</v>
      </c>
      <c r="M84" s="1">
        <f t="shared" si="16"/>
        <v>12</v>
      </c>
      <c r="N84" s="1"/>
      <c r="O84" s="7">
        <v>12</v>
      </c>
      <c r="P84" s="7">
        <v>12</v>
      </c>
      <c r="Q84" s="7">
        <f t="shared" si="17"/>
        <v>0</v>
      </c>
      <c r="R84" s="10">
        <v>6.5533299999999999</v>
      </c>
      <c r="S84" s="10">
        <f t="shared" si="22"/>
        <v>78.639960000000002</v>
      </c>
      <c r="T84" s="4"/>
    </row>
    <row r="85" spans="1:20" x14ac:dyDescent="0.25">
      <c r="A85" s="9">
        <v>80</v>
      </c>
      <c r="B85" s="9">
        <v>1</v>
      </c>
      <c r="C85" s="15" t="s">
        <v>572</v>
      </c>
      <c r="D85" s="14" t="s">
        <v>337</v>
      </c>
      <c r="E85" s="14" t="s">
        <v>10</v>
      </c>
      <c r="F85" s="14" t="s">
        <v>338</v>
      </c>
      <c r="G85" s="14" t="s">
        <v>339</v>
      </c>
      <c r="H85" s="15" t="s">
        <v>340</v>
      </c>
      <c r="I85" s="15" t="s">
        <v>341</v>
      </c>
      <c r="J85" s="14" t="s">
        <v>328</v>
      </c>
      <c r="K85" s="1">
        <f t="shared" si="14"/>
        <v>10</v>
      </c>
      <c r="L85" s="1">
        <f t="shared" si="20"/>
        <v>2</v>
      </c>
      <c r="M85" s="1">
        <f t="shared" si="16"/>
        <v>12</v>
      </c>
      <c r="N85" s="1"/>
      <c r="O85" s="7">
        <v>12</v>
      </c>
      <c r="P85" s="7">
        <v>12</v>
      </c>
      <c r="Q85" s="7">
        <f t="shared" si="17"/>
        <v>0</v>
      </c>
      <c r="R85" s="10">
        <v>12.82917</v>
      </c>
      <c r="S85" s="10">
        <f t="shared" si="22"/>
        <v>153.95004</v>
      </c>
    </row>
    <row r="86" spans="1:20" x14ac:dyDescent="0.25">
      <c r="A86" s="9">
        <v>81</v>
      </c>
      <c r="B86" s="9">
        <v>1</v>
      </c>
      <c r="C86" s="15" t="s">
        <v>591</v>
      </c>
      <c r="D86" s="14" t="s">
        <v>334</v>
      </c>
      <c r="E86" s="14" t="s">
        <v>10</v>
      </c>
      <c r="F86" s="14" t="s">
        <v>335</v>
      </c>
      <c r="G86" s="14" t="s">
        <v>11</v>
      </c>
      <c r="H86" s="15" t="s">
        <v>336</v>
      </c>
      <c r="I86" s="15" t="s">
        <v>332</v>
      </c>
      <c r="J86" s="14" t="s">
        <v>333</v>
      </c>
      <c r="K86" s="1">
        <f t="shared" si="14"/>
        <v>10</v>
      </c>
      <c r="L86" s="1">
        <f t="shared" si="20"/>
        <v>2</v>
      </c>
      <c r="M86" s="1">
        <f t="shared" si="16"/>
        <v>12</v>
      </c>
      <c r="N86" s="1"/>
      <c r="O86" s="7">
        <v>15</v>
      </c>
      <c r="P86" s="28" t="s">
        <v>431</v>
      </c>
      <c r="Q86" s="7" t="e">
        <f t="shared" si="17"/>
        <v>#VALUE!</v>
      </c>
      <c r="R86" s="10">
        <v>1.024</v>
      </c>
      <c r="S86" s="10">
        <f t="shared" si="22"/>
        <v>15.36</v>
      </c>
      <c r="T86" s="4" t="s">
        <v>431</v>
      </c>
    </row>
    <row r="87" spans="1:20" x14ac:dyDescent="0.25">
      <c r="A87" s="9">
        <v>82</v>
      </c>
      <c r="B87" s="9">
        <v>1</v>
      </c>
      <c r="C87" s="15" t="s">
        <v>685</v>
      </c>
      <c r="D87" s="14" t="s">
        <v>329</v>
      </c>
      <c r="E87" s="14" t="s">
        <v>10</v>
      </c>
      <c r="F87" s="14" t="s">
        <v>330</v>
      </c>
      <c r="G87" s="14" t="s">
        <v>11</v>
      </c>
      <c r="H87" s="15" t="s">
        <v>331</v>
      </c>
      <c r="I87" s="15" t="s">
        <v>332</v>
      </c>
      <c r="J87" s="14" t="s">
        <v>333</v>
      </c>
      <c r="K87" s="1">
        <f t="shared" si="14"/>
        <v>10</v>
      </c>
      <c r="L87" s="1">
        <f t="shared" si="20"/>
        <v>2</v>
      </c>
      <c r="M87" s="1">
        <f t="shared" si="16"/>
        <v>12</v>
      </c>
      <c r="N87" s="1"/>
      <c r="O87" s="7">
        <v>15</v>
      </c>
      <c r="P87" s="28" t="s">
        <v>431</v>
      </c>
      <c r="Q87" s="7" t="e">
        <f t="shared" si="17"/>
        <v>#VALUE!</v>
      </c>
      <c r="R87" s="10">
        <v>1.6140000000000001</v>
      </c>
      <c r="S87" s="10">
        <f t="shared" si="22"/>
        <v>24.21</v>
      </c>
      <c r="T87" s="4" t="s">
        <v>431</v>
      </c>
    </row>
    <row r="88" spans="1:20" x14ac:dyDescent="0.25">
      <c r="A88" s="9">
        <v>83</v>
      </c>
      <c r="B88" s="9">
        <v>1</v>
      </c>
      <c r="C88" s="15" t="s">
        <v>564</v>
      </c>
      <c r="D88" s="14" t="s">
        <v>347</v>
      </c>
      <c r="E88" s="14" t="s">
        <v>10</v>
      </c>
      <c r="F88" s="14" t="s">
        <v>348</v>
      </c>
      <c r="G88" s="14" t="s">
        <v>349</v>
      </c>
      <c r="H88" s="15" t="s">
        <v>350</v>
      </c>
      <c r="I88" s="15" t="s">
        <v>351</v>
      </c>
      <c r="J88" s="14" t="s">
        <v>352</v>
      </c>
      <c r="K88" s="1">
        <f t="shared" si="14"/>
        <v>10</v>
      </c>
      <c r="L88" s="1">
        <f t="shared" si="20"/>
        <v>2</v>
      </c>
      <c r="M88" s="1">
        <f t="shared" si="16"/>
        <v>12</v>
      </c>
      <c r="N88" s="1"/>
      <c r="O88" s="7">
        <v>12</v>
      </c>
      <c r="P88" s="7">
        <v>12</v>
      </c>
      <c r="Q88" s="7">
        <f t="shared" si="17"/>
        <v>0</v>
      </c>
      <c r="R88" s="10">
        <v>21.36</v>
      </c>
      <c r="S88" s="10">
        <f t="shared" si="22"/>
        <v>256.32</v>
      </c>
      <c r="T88" s="4"/>
    </row>
    <row r="89" spans="1:20" x14ac:dyDescent="0.25">
      <c r="A89" s="9">
        <v>84</v>
      </c>
      <c r="B89" s="9">
        <v>8</v>
      </c>
      <c r="C89" s="15" t="s">
        <v>556</v>
      </c>
      <c r="D89" s="14" t="s">
        <v>41</v>
      </c>
      <c r="E89" s="14" t="s">
        <v>10</v>
      </c>
      <c r="F89" s="14" t="s">
        <v>38</v>
      </c>
      <c r="G89" s="14" t="s">
        <v>40</v>
      </c>
      <c r="H89" s="6" t="s">
        <v>39</v>
      </c>
      <c r="I89" s="6" t="s">
        <v>39</v>
      </c>
      <c r="J89" s="15" t="s">
        <v>39</v>
      </c>
      <c r="K89" s="1">
        <f t="shared" si="14"/>
        <v>80</v>
      </c>
      <c r="L89" s="1">
        <f t="shared" si="20"/>
        <v>6</v>
      </c>
      <c r="M89" s="1">
        <f t="shared" si="16"/>
        <v>86</v>
      </c>
      <c r="N89" s="1"/>
      <c r="O89" s="7">
        <v>93</v>
      </c>
      <c r="P89" s="7">
        <v>68</v>
      </c>
      <c r="Q89" s="7">
        <f t="shared" si="17"/>
        <v>25</v>
      </c>
      <c r="R89" s="10">
        <v>16.301909999999999</v>
      </c>
      <c r="S89" s="3">
        <f t="shared" si="22"/>
        <v>1516.07763</v>
      </c>
    </row>
    <row r="90" spans="1:20" x14ac:dyDescent="0.25">
      <c r="A90" s="9">
        <v>85</v>
      </c>
      <c r="B90" s="9">
        <v>1</v>
      </c>
      <c r="C90" s="15" t="s">
        <v>570</v>
      </c>
      <c r="D90" s="14" t="s">
        <v>361</v>
      </c>
      <c r="E90" s="14" t="s">
        <v>10</v>
      </c>
      <c r="F90" s="14" t="s">
        <v>362</v>
      </c>
      <c r="G90" s="14" t="s">
        <v>314</v>
      </c>
      <c r="H90" s="15" t="s">
        <v>363</v>
      </c>
      <c r="I90" s="15" t="s">
        <v>364</v>
      </c>
      <c r="J90" s="14" t="s">
        <v>365</v>
      </c>
      <c r="K90" s="1">
        <f t="shared" si="14"/>
        <v>10</v>
      </c>
      <c r="L90" s="1">
        <f t="shared" si="20"/>
        <v>2</v>
      </c>
      <c r="M90" s="1">
        <f t="shared" si="16"/>
        <v>12</v>
      </c>
      <c r="N90" s="1"/>
      <c r="O90" s="7">
        <v>12</v>
      </c>
      <c r="P90" s="7">
        <v>12</v>
      </c>
      <c r="Q90" s="7">
        <f t="shared" si="17"/>
        <v>0</v>
      </c>
      <c r="R90" s="10">
        <v>6.1833299999999998</v>
      </c>
      <c r="S90" s="10">
        <f t="shared" si="22"/>
        <v>74.199960000000004</v>
      </c>
      <c r="T90" s="4"/>
    </row>
    <row r="91" spans="1:20" x14ac:dyDescent="0.25">
      <c r="A91" s="9">
        <v>86</v>
      </c>
      <c r="B91" s="9">
        <v>25</v>
      </c>
      <c r="C91" s="24" t="s">
        <v>683</v>
      </c>
      <c r="D91" s="14" t="s">
        <v>43</v>
      </c>
      <c r="E91" s="14" t="s">
        <v>3</v>
      </c>
      <c r="F91" s="14" t="s">
        <v>27</v>
      </c>
      <c r="G91" s="14" t="s">
        <v>3</v>
      </c>
      <c r="H91" s="15" t="s">
        <v>27</v>
      </c>
      <c r="I91" s="6" t="s">
        <v>705</v>
      </c>
      <c r="J91" s="26" t="s">
        <v>687</v>
      </c>
      <c r="K91" s="1">
        <f t="shared" si="14"/>
        <v>250</v>
      </c>
      <c r="L91" s="1">
        <f t="shared" si="20"/>
        <v>14</v>
      </c>
      <c r="M91" s="1">
        <f t="shared" si="16"/>
        <v>264</v>
      </c>
      <c r="N91" s="1"/>
      <c r="O91" s="7">
        <v>275</v>
      </c>
      <c r="P91" s="7">
        <v>250</v>
      </c>
      <c r="Q91" s="7">
        <f t="shared" si="17"/>
        <v>25</v>
      </c>
      <c r="R91" s="10">
        <v>2.67</v>
      </c>
      <c r="S91" s="3">
        <f t="shared" si="22"/>
        <v>734.25</v>
      </c>
    </row>
    <row r="92" spans="1:20" x14ac:dyDescent="0.25">
      <c r="A92" s="9">
        <v>87</v>
      </c>
      <c r="B92" s="9">
        <v>25</v>
      </c>
      <c r="C92" s="24" t="s">
        <v>684</v>
      </c>
      <c r="D92" s="14" t="s">
        <v>44</v>
      </c>
      <c r="E92" s="14" t="s">
        <v>3</v>
      </c>
      <c r="F92" s="14" t="s">
        <v>28</v>
      </c>
      <c r="G92" s="14" t="s">
        <v>3</v>
      </c>
      <c r="H92" s="6" t="s">
        <v>28</v>
      </c>
      <c r="I92" s="6" t="s">
        <v>706</v>
      </c>
      <c r="J92" s="26" t="s">
        <v>688</v>
      </c>
      <c r="K92" s="1">
        <f t="shared" si="14"/>
        <v>250</v>
      </c>
      <c r="L92" s="1">
        <f t="shared" si="20"/>
        <v>14</v>
      </c>
      <c r="M92" s="1">
        <f t="shared" si="16"/>
        <v>264</v>
      </c>
      <c r="N92" s="1"/>
      <c r="O92" s="7">
        <v>275</v>
      </c>
      <c r="P92" s="7">
        <v>250</v>
      </c>
      <c r="Q92" s="7">
        <f t="shared" si="17"/>
        <v>25</v>
      </c>
      <c r="R92" s="10">
        <v>9.49</v>
      </c>
      <c r="S92" s="3">
        <f t="shared" si="22"/>
        <v>2609.75</v>
      </c>
    </row>
    <row r="93" spans="1:20" x14ac:dyDescent="0.25">
      <c r="A93" s="9">
        <v>88</v>
      </c>
      <c r="B93" s="9">
        <v>1</v>
      </c>
      <c r="C93" s="15" t="s">
        <v>530</v>
      </c>
      <c r="D93" s="14" t="s">
        <v>458</v>
      </c>
      <c r="E93" s="14" t="s">
        <v>10</v>
      </c>
      <c r="F93" s="14" t="s">
        <v>404</v>
      </c>
      <c r="G93" s="14" t="s">
        <v>288</v>
      </c>
      <c r="H93" s="15" t="s">
        <v>405</v>
      </c>
      <c r="I93" s="15" t="s">
        <v>406</v>
      </c>
      <c r="J93" s="14" t="s">
        <v>406</v>
      </c>
      <c r="K93" s="1">
        <f t="shared" si="14"/>
        <v>10</v>
      </c>
      <c r="L93" s="1">
        <f t="shared" si="20"/>
        <v>2</v>
      </c>
      <c r="M93" s="1">
        <f t="shared" si="16"/>
        <v>12</v>
      </c>
      <c r="N93" s="1"/>
      <c r="O93" s="7">
        <v>15</v>
      </c>
      <c r="Q93" s="7">
        <f t="shared" si="17"/>
        <v>15</v>
      </c>
      <c r="R93" s="10">
        <v>3.581</v>
      </c>
      <c r="S93" s="10">
        <f t="shared" si="22"/>
        <v>53.714999999999996</v>
      </c>
    </row>
    <row r="94" spans="1:20" x14ac:dyDescent="0.25">
      <c r="A94" s="9">
        <v>89</v>
      </c>
      <c r="B94" s="9">
        <v>1</v>
      </c>
      <c r="C94" s="15" t="s">
        <v>521</v>
      </c>
      <c r="D94" s="15" t="s">
        <v>459</v>
      </c>
      <c r="E94" s="14" t="s">
        <v>10</v>
      </c>
      <c r="F94" s="14" t="s">
        <v>460</v>
      </c>
      <c r="G94" s="14" t="s">
        <v>288</v>
      </c>
      <c r="H94" s="6" t="s">
        <v>461</v>
      </c>
      <c r="I94" s="6" t="s">
        <v>484</v>
      </c>
      <c r="J94" s="15" t="s">
        <v>462</v>
      </c>
      <c r="K94" s="1">
        <f t="shared" si="14"/>
        <v>10</v>
      </c>
      <c r="L94" s="1">
        <f t="shared" si="20"/>
        <v>2</v>
      </c>
      <c r="M94" s="1">
        <f t="shared" si="16"/>
        <v>12</v>
      </c>
      <c r="N94" s="1"/>
      <c r="O94" s="7">
        <v>25</v>
      </c>
      <c r="P94" s="7">
        <v>0</v>
      </c>
      <c r="Q94" s="7">
        <f t="shared" si="17"/>
        <v>25</v>
      </c>
      <c r="R94" s="10">
        <v>1.748</v>
      </c>
      <c r="S94" s="10">
        <f t="shared" si="22"/>
        <v>43.7</v>
      </c>
    </row>
    <row r="95" spans="1:20" x14ac:dyDescent="0.25">
      <c r="A95" s="9">
        <v>90</v>
      </c>
      <c r="B95" s="9">
        <v>1</v>
      </c>
      <c r="C95" s="15" t="s">
        <v>520</v>
      </c>
      <c r="D95" s="15" t="s">
        <v>463</v>
      </c>
      <c r="E95" s="14" t="s">
        <v>10</v>
      </c>
      <c r="F95" s="14" t="s">
        <v>464</v>
      </c>
      <c r="G95" s="14" t="s">
        <v>288</v>
      </c>
      <c r="H95" s="6" t="s">
        <v>465</v>
      </c>
      <c r="I95" s="6" t="s">
        <v>485</v>
      </c>
      <c r="J95" s="15" t="s">
        <v>462</v>
      </c>
      <c r="K95" s="1">
        <f t="shared" si="14"/>
        <v>10</v>
      </c>
      <c r="L95" s="1">
        <f t="shared" si="20"/>
        <v>2</v>
      </c>
      <c r="M95" s="1">
        <f t="shared" si="16"/>
        <v>12</v>
      </c>
      <c r="N95" s="1"/>
      <c r="O95" s="7">
        <v>25</v>
      </c>
      <c r="P95" s="7">
        <v>0</v>
      </c>
      <c r="Q95" s="7">
        <f t="shared" si="17"/>
        <v>25</v>
      </c>
      <c r="R95" s="10">
        <v>1.712</v>
      </c>
      <c r="S95" s="10">
        <f t="shared" si="22"/>
        <v>42.8</v>
      </c>
    </row>
    <row r="96" spans="1:20" x14ac:dyDescent="0.25">
      <c r="A96" s="9">
        <v>91</v>
      </c>
      <c r="B96" s="9">
        <v>9</v>
      </c>
      <c r="C96" s="15" t="s">
        <v>522</v>
      </c>
      <c r="D96" s="14" t="s">
        <v>376</v>
      </c>
      <c r="E96" s="14" t="s">
        <v>10</v>
      </c>
      <c r="F96" s="14" t="s">
        <v>377</v>
      </c>
      <c r="G96" s="14" t="s">
        <v>288</v>
      </c>
      <c r="H96" s="15" t="s">
        <v>378</v>
      </c>
      <c r="I96" s="15" t="s">
        <v>379</v>
      </c>
      <c r="J96" s="14" t="s">
        <v>291</v>
      </c>
      <c r="K96" s="1">
        <f t="shared" si="14"/>
        <v>90</v>
      </c>
      <c r="L96" s="1">
        <f t="shared" si="20"/>
        <v>6</v>
      </c>
      <c r="M96" s="1">
        <f t="shared" si="16"/>
        <v>96</v>
      </c>
      <c r="N96" s="1"/>
      <c r="O96" s="7">
        <v>120</v>
      </c>
      <c r="P96" s="7">
        <v>120</v>
      </c>
      <c r="Q96" s="7">
        <f t="shared" si="17"/>
        <v>0</v>
      </c>
      <c r="R96" s="10">
        <v>0.26100000000000001</v>
      </c>
      <c r="S96" s="10">
        <f t="shared" si="22"/>
        <v>31.32</v>
      </c>
      <c r="T96" s="4"/>
    </row>
    <row r="97" spans="1:20" x14ac:dyDescent="0.25">
      <c r="A97" s="9">
        <v>92</v>
      </c>
      <c r="B97" s="9">
        <v>1</v>
      </c>
      <c r="C97" s="15" t="s">
        <v>518</v>
      </c>
      <c r="D97" s="14" t="s">
        <v>380</v>
      </c>
      <c r="E97" s="14" t="s">
        <v>10</v>
      </c>
      <c r="F97" s="14" t="s">
        <v>381</v>
      </c>
      <c r="G97" s="14" t="s">
        <v>355</v>
      </c>
      <c r="H97" s="15" t="s">
        <v>382</v>
      </c>
      <c r="I97" s="15" t="s">
        <v>383</v>
      </c>
      <c r="J97" s="14" t="s">
        <v>384</v>
      </c>
      <c r="K97" s="1">
        <f t="shared" si="14"/>
        <v>10</v>
      </c>
      <c r="L97" s="1">
        <f t="shared" si="20"/>
        <v>2</v>
      </c>
      <c r="M97" s="1">
        <f t="shared" si="16"/>
        <v>12</v>
      </c>
      <c r="N97" s="1"/>
      <c r="O97" s="7">
        <v>12</v>
      </c>
      <c r="P97" s="7">
        <v>12</v>
      </c>
      <c r="Q97" s="7">
        <f t="shared" si="17"/>
        <v>0</v>
      </c>
      <c r="R97" s="10">
        <v>0.91332999999999998</v>
      </c>
      <c r="S97" s="10">
        <f t="shared" si="22"/>
        <v>10.959959999999999</v>
      </c>
      <c r="T97" s="4" t="s">
        <v>457</v>
      </c>
    </row>
    <row r="98" spans="1:20" x14ac:dyDescent="0.25">
      <c r="A98" s="9">
        <v>93</v>
      </c>
      <c r="B98" s="9">
        <v>6</v>
      </c>
      <c r="C98" s="15" t="s">
        <v>527</v>
      </c>
      <c r="D98" s="14" t="s">
        <v>292</v>
      </c>
      <c r="E98" s="14" t="s">
        <v>10</v>
      </c>
      <c r="F98" s="14" t="s">
        <v>293</v>
      </c>
      <c r="G98" s="14" t="s">
        <v>288</v>
      </c>
      <c r="H98" s="15" t="s">
        <v>294</v>
      </c>
      <c r="I98" s="15" t="s">
        <v>295</v>
      </c>
      <c r="J98" s="14" t="s">
        <v>296</v>
      </c>
      <c r="K98" s="1">
        <f t="shared" si="14"/>
        <v>60</v>
      </c>
      <c r="L98" s="1">
        <f t="shared" si="20"/>
        <v>5</v>
      </c>
      <c r="M98" s="1">
        <f t="shared" si="16"/>
        <v>65</v>
      </c>
      <c r="N98" s="1"/>
      <c r="O98" s="7">
        <v>70</v>
      </c>
      <c r="P98" s="7">
        <v>30</v>
      </c>
      <c r="Q98" s="7">
        <f t="shared" si="17"/>
        <v>40</v>
      </c>
      <c r="R98" s="10">
        <v>0.745</v>
      </c>
      <c r="S98" s="10">
        <f t="shared" si="22"/>
        <v>52.15</v>
      </c>
      <c r="T98" s="4"/>
    </row>
    <row r="99" spans="1:20" s="2" customFormat="1" ht="15" customHeight="1" x14ac:dyDescent="0.25">
      <c r="A99" s="9">
        <v>94</v>
      </c>
      <c r="B99" s="9">
        <v>1</v>
      </c>
      <c r="C99" s="15" t="s">
        <v>569</v>
      </c>
      <c r="D99" s="14" t="s">
        <v>312</v>
      </c>
      <c r="E99" s="14" t="s">
        <v>10</v>
      </c>
      <c r="F99" s="14" t="s">
        <v>313</v>
      </c>
      <c r="G99" s="14" t="s">
        <v>314</v>
      </c>
      <c r="H99" s="15" t="s">
        <v>315</v>
      </c>
      <c r="I99" s="15" t="s">
        <v>316</v>
      </c>
      <c r="J99" s="14" t="s">
        <v>317</v>
      </c>
      <c r="K99" s="1">
        <f t="shared" si="14"/>
        <v>10</v>
      </c>
      <c r="L99" s="1">
        <f t="shared" si="20"/>
        <v>2</v>
      </c>
      <c r="M99" s="1">
        <f t="shared" si="16"/>
        <v>12</v>
      </c>
      <c r="N99" s="1"/>
      <c r="O99" s="7">
        <v>12</v>
      </c>
      <c r="P99" s="7">
        <v>12</v>
      </c>
      <c r="Q99" s="7">
        <f t="shared" si="17"/>
        <v>0</v>
      </c>
      <c r="R99" s="10">
        <v>4.4033300000000004</v>
      </c>
      <c r="S99" s="10">
        <f t="shared" si="22"/>
        <v>52.839960000000005</v>
      </c>
      <c r="T99" s="4"/>
    </row>
    <row r="100" spans="1:20" x14ac:dyDescent="0.25">
      <c r="A100" s="9">
        <v>95</v>
      </c>
      <c r="B100" s="9">
        <v>7</v>
      </c>
      <c r="C100" s="15" t="s">
        <v>524</v>
      </c>
      <c r="D100" s="14" t="s">
        <v>286</v>
      </c>
      <c r="E100" s="14" t="s">
        <v>10</v>
      </c>
      <c r="F100" s="14" t="s">
        <v>287</v>
      </c>
      <c r="G100" s="14" t="s">
        <v>288</v>
      </c>
      <c r="H100" s="15" t="s">
        <v>289</v>
      </c>
      <c r="I100" s="15" t="s">
        <v>290</v>
      </c>
      <c r="J100" s="14" t="s">
        <v>291</v>
      </c>
      <c r="K100" s="1">
        <f t="shared" si="14"/>
        <v>70</v>
      </c>
      <c r="L100" s="1">
        <f t="shared" si="20"/>
        <v>5</v>
      </c>
      <c r="M100" s="1">
        <f t="shared" si="16"/>
        <v>75</v>
      </c>
      <c r="N100" s="1"/>
      <c r="O100" s="7">
        <v>100</v>
      </c>
      <c r="P100" s="7">
        <v>100</v>
      </c>
      <c r="Q100" s="7">
        <f t="shared" si="17"/>
        <v>0</v>
      </c>
      <c r="R100" s="10">
        <v>0.29899999999999999</v>
      </c>
      <c r="S100" s="10">
        <f t="shared" si="22"/>
        <v>29.9</v>
      </c>
      <c r="T100" s="4"/>
    </row>
    <row r="101" spans="1:20" x14ac:dyDescent="0.25">
      <c r="A101" s="9">
        <v>96</v>
      </c>
      <c r="B101" s="9">
        <v>4</v>
      </c>
      <c r="C101" s="15" t="s">
        <v>542</v>
      </c>
      <c r="D101" s="14" t="s">
        <v>366</v>
      </c>
      <c r="E101" s="14" t="s">
        <v>10</v>
      </c>
      <c r="F101" s="14" t="s">
        <v>367</v>
      </c>
      <c r="G101" s="14" t="s">
        <v>320</v>
      </c>
      <c r="H101" s="15" t="s">
        <v>368</v>
      </c>
      <c r="I101" s="15" t="s">
        <v>369</v>
      </c>
      <c r="J101" s="14" t="s">
        <v>370</v>
      </c>
      <c r="K101" s="1">
        <f t="shared" si="14"/>
        <v>40</v>
      </c>
      <c r="L101" s="1">
        <f t="shared" si="20"/>
        <v>4</v>
      </c>
      <c r="M101" s="1">
        <f t="shared" si="16"/>
        <v>44</v>
      </c>
      <c r="N101" s="1"/>
      <c r="O101" s="7">
        <v>48</v>
      </c>
      <c r="P101" s="7">
        <v>38</v>
      </c>
      <c r="Q101" s="7">
        <f t="shared" si="17"/>
        <v>10</v>
      </c>
      <c r="R101" s="10">
        <v>24.573599999999999</v>
      </c>
      <c r="S101" s="10">
        <f t="shared" si="22"/>
        <v>1179.5328</v>
      </c>
      <c r="T101" s="4"/>
    </row>
    <row r="102" spans="1:20" x14ac:dyDescent="0.25">
      <c r="A102" s="9">
        <v>97</v>
      </c>
      <c r="B102" s="9">
        <v>12</v>
      </c>
      <c r="C102" s="15" t="s">
        <v>540</v>
      </c>
      <c r="D102" s="14" t="s">
        <v>324</v>
      </c>
      <c r="E102" s="14" t="s">
        <v>10</v>
      </c>
      <c r="F102" s="14" t="s">
        <v>325</v>
      </c>
      <c r="G102" s="14" t="s">
        <v>320</v>
      </c>
      <c r="H102" s="15" t="s">
        <v>326</v>
      </c>
      <c r="I102" s="15" t="s">
        <v>327</v>
      </c>
      <c r="J102" s="14" t="s">
        <v>328</v>
      </c>
      <c r="K102" s="1">
        <f t="shared" ref="K102:K110" si="23">NUM_BOARDS*B102</f>
        <v>120</v>
      </c>
      <c r="L102" s="1">
        <f t="shared" si="20"/>
        <v>8</v>
      </c>
      <c r="M102" s="1">
        <f t="shared" si="16"/>
        <v>128</v>
      </c>
      <c r="N102" s="1"/>
      <c r="O102" s="7">
        <v>140</v>
      </c>
      <c r="P102" s="7">
        <v>0</v>
      </c>
      <c r="Q102" s="7">
        <f t="shared" si="17"/>
        <v>140</v>
      </c>
      <c r="R102" s="10">
        <v>1.8213600000000001</v>
      </c>
      <c r="S102" s="10">
        <f t="shared" si="22"/>
        <v>254.99040000000002</v>
      </c>
      <c r="T102" s="4"/>
    </row>
    <row r="103" spans="1:20" x14ac:dyDescent="0.25">
      <c r="A103" s="9">
        <v>98</v>
      </c>
      <c r="B103" s="9">
        <v>4</v>
      </c>
      <c r="C103" s="15" t="s">
        <v>525</v>
      </c>
      <c r="D103" s="14" t="s">
        <v>438</v>
      </c>
      <c r="E103" s="14" t="s">
        <v>10</v>
      </c>
      <c r="F103" s="14" t="s">
        <v>439</v>
      </c>
      <c r="G103" s="14" t="s">
        <v>288</v>
      </c>
      <c r="H103" s="15" t="s">
        <v>440</v>
      </c>
      <c r="I103" s="15" t="s">
        <v>441</v>
      </c>
      <c r="J103" s="14" t="s">
        <v>441</v>
      </c>
      <c r="K103" s="1">
        <f t="shared" si="23"/>
        <v>40</v>
      </c>
      <c r="L103" s="1">
        <f t="shared" si="20"/>
        <v>4</v>
      </c>
      <c r="M103" s="1">
        <f t="shared" si="16"/>
        <v>44</v>
      </c>
      <c r="N103" s="1"/>
      <c r="O103" s="7">
        <v>50</v>
      </c>
      <c r="P103" s="7">
        <v>0</v>
      </c>
      <c r="Q103" s="7">
        <f t="shared" si="17"/>
        <v>50</v>
      </c>
      <c r="R103" s="10">
        <v>4.915</v>
      </c>
      <c r="S103" s="10">
        <f t="shared" si="22"/>
        <v>245.75</v>
      </c>
    </row>
    <row r="104" spans="1:20" x14ac:dyDescent="0.25">
      <c r="A104" s="9">
        <v>99</v>
      </c>
      <c r="B104" s="9">
        <v>1</v>
      </c>
      <c r="C104" s="15" t="s">
        <v>529</v>
      </c>
      <c r="D104" s="14" t="s">
        <v>307</v>
      </c>
      <c r="E104" s="14" t="s">
        <v>10</v>
      </c>
      <c r="F104" s="14" t="s">
        <v>308</v>
      </c>
      <c r="G104" s="14" t="s">
        <v>288</v>
      </c>
      <c r="H104" s="15" t="s">
        <v>309</v>
      </c>
      <c r="I104" s="15" t="s">
        <v>310</v>
      </c>
      <c r="J104" s="14" t="s">
        <v>311</v>
      </c>
      <c r="K104" s="1">
        <f t="shared" si="23"/>
        <v>10</v>
      </c>
      <c r="L104" s="1">
        <f t="shared" si="20"/>
        <v>2</v>
      </c>
      <c r="M104" s="1">
        <f t="shared" si="16"/>
        <v>12</v>
      </c>
      <c r="N104" s="1"/>
      <c r="O104" s="7">
        <v>12</v>
      </c>
      <c r="P104" s="7">
        <v>12</v>
      </c>
      <c r="Q104" s="7">
        <f t="shared" si="17"/>
        <v>0</v>
      </c>
      <c r="R104" s="10">
        <v>10.99</v>
      </c>
      <c r="S104" s="10">
        <f t="shared" si="22"/>
        <v>131.88</v>
      </c>
      <c r="T104" s="4"/>
    </row>
    <row r="105" spans="1:20" x14ac:dyDescent="0.25">
      <c r="A105" s="9">
        <v>100</v>
      </c>
      <c r="B105" s="9">
        <v>2</v>
      </c>
      <c r="C105" s="15" t="s">
        <v>541</v>
      </c>
      <c r="D105" s="14" t="s">
        <v>371</v>
      </c>
      <c r="E105" s="14" t="s">
        <v>10</v>
      </c>
      <c r="F105" s="14" t="s">
        <v>372</v>
      </c>
      <c r="G105" s="14" t="s">
        <v>320</v>
      </c>
      <c r="H105" s="15" t="s">
        <v>373</v>
      </c>
      <c r="I105" s="15" t="s">
        <v>374</v>
      </c>
      <c r="J105" s="14" t="s">
        <v>375</v>
      </c>
      <c r="K105" s="1">
        <f t="shared" si="23"/>
        <v>20</v>
      </c>
      <c r="L105" s="1">
        <f t="shared" si="20"/>
        <v>3</v>
      </c>
      <c r="M105" s="1">
        <f t="shared" si="16"/>
        <v>23</v>
      </c>
      <c r="N105" s="1"/>
      <c r="O105" s="7">
        <v>26</v>
      </c>
      <c r="P105" s="7">
        <v>6</v>
      </c>
      <c r="Q105" s="7">
        <f t="shared" si="17"/>
        <v>20</v>
      </c>
      <c r="R105" s="10">
        <v>4.1900000000000004</v>
      </c>
      <c r="S105" s="10">
        <f t="shared" ref="S105" si="24">O105*R105</f>
        <v>108.94000000000001</v>
      </c>
      <c r="T105" s="4" t="s">
        <v>454</v>
      </c>
    </row>
    <row r="106" spans="1:20" s="2" customFormat="1" ht="15" customHeight="1" x14ac:dyDescent="0.25">
      <c r="A106" s="9">
        <v>101</v>
      </c>
      <c r="B106" s="9">
        <v>1</v>
      </c>
      <c r="C106" s="15" t="s">
        <v>543</v>
      </c>
      <c r="D106" s="14" t="s">
        <v>318</v>
      </c>
      <c r="E106" s="14" t="s">
        <v>10</v>
      </c>
      <c r="F106" s="14" t="s">
        <v>319</v>
      </c>
      <c r="G106" s="14" t="s">
        <v>320</v>
      </c>
      <c r="H106" s="15" t="s">
        <v>321</v>
      </c>
      <c r="I106" s="15" t="s">
        <v>322</v>
      </c>
      <c r="J106" s="14" t="s">
        <v>323</v>
      </c>
      <c r="K106" s="1">
        <f t="shared" si="23"/>
        <v>10</v>
      </c>
      <c r="L106" s="1">
        <f t="shared" si="20"/>
        <v>2</v>
      </c>
      <c r="M106" s="1">
        <f t="shared" si="16"/>
        <v>12</v>
      </c>
      <c r="N106" s="1"/>
      <c r="O106" s="7">
        <v>12</v>
      </c>
      <c r="P106" s="7">
        <v>12</v>
      </c>
      <c r="Q106" s="7">
        <f t="shared" si="17"/>
        <v>0</v>
      </c>
      <c r="R106" s="10">
        <v>13.78</v>
      </c>
      <c r="S106" s="10">
        <f>O106*R106</f>
        <v>165.35999999999999</v>
      </c>
      <c r="T106" s="4" t="s">
        <v>453</v>
      </c>
    </row>
    <row r="107" spans="1:20" x14ac:dyDescent="0.25">
      <c r="A107" s="9">
        <v>102</v>
      </c>
      <c r="B107" s="9">
        <v>1</v>
      </c>
      <c r="C107" s="15" t="s">
        <v>565</v>
      </c>
      <c r="D107" s="14" t="s">
        <v>394</v>
      </c>
      <c r="E107" s="14" t="s">
        <v>10</v>
      </c>
      <c r="F107" s="14" t="s">
        <v>395</v>
      </c>
      <c r="G107" s="14" t="s">
        <v>349</v>
      </c>
      <c r="H107" s="15" t="s">
        <v>396</v>
      </c>
      <c r="I107" s="15" t="s">
        <v>397</v>
      </c>
      <c r="J107" s="14" t="s">
        <v>398</v>
      </c>
      <c r="K107" s="1">
        <f t="shared" si="23"/>
        <v>10</v>
      </c>
      <c r="L107" s="1">
        <f t="shared" si="20"/>
        <v>2</v>
      </c>
      <c r="M107" s="1">
        <f t="shared" si="16"/>
        <v>12</v>
      </c>
      <c r="N107" s="1"/>
      <c r="O107" s="7">
        <v>40</v>
      </c>
      <c r="P107" s="7">
        <v>40</v>
      </c>
      <c r="Q107" s="7">
        <f t="shared" si="17"/>
        <v>0</v>
      </c>
      <c r="R107" s="10">
        <v>1.54</v>
      </c>
      <c r="S107" s="10">
        <f>O107*R107</f>
        <v>61.6</v>
      </c>
    </row>
    <row r="108" spans="1:20" x14ac:dyDescent="0.25">
      <c r="A108" s="9">
        <v>103</v>
      </c>
      <c r="B108" s="9">
        <v>2</v>
      </c>
      <c r="C108" s="15" t="s">
        <v>571</v>
      </c>
      <c r="D108" s="14" t="s">
        <v>399</v>
      </c>
      <c r="E108" s="14" t="s">
        <v>437</v>
      </c>
      <c r="F108" s="14" t="s">
        <v>400</v>
      </c>
      <c r="G108" s="14" t="s">
        <v>401</v>
      </c>
      <c r="H108" s="15" t="s">
        <v>400</v>
      </c>
      <c r="I108" s="15" t="s">
        <v>402</v>
      </c>
      <c r="J108" s="14" t="s">
        <v>403</v>
      </c>
      <c r="K108" s="1">
        <f t="shared" si="23"/>
        <v>20</v>
      </c>
      <c r="L108" s="1">
        <f t="shared" si="20"/>
        <v>3</v>
      </c>
      <c r="M108" s="1">
        <f t="shared" si="16"/>
        <v>23</v>
      </c>
      <c r="N108" s="1"/>
      <c r="O108" s="7">
        <v>25</v>
      </c>
      <c r="P108" s="7">
        <v>20</v>
      </c>
      <c r="Q108" s="7">
        <f t="shared" si="17"/>
        <v>5</v>
      </c>
      <c r="R108" s="10">
        <v>16.09</v>
      </c>
      <c r="S108" s="10">
        <f t="shared" ref="S108" si="25">O108*R108</f>
        <v>402.25</v>
      </c>
    </row>
    <row r="109" spans="1:20" x14ac:dyDescent="0.25">
      <c r="A109" s="9">
        <v>104</v>
      </c>
      <c r="B109" s="9">
        <v>5</v>
      </c>
      <c r="C109" s="15" t="s">
        <v>549</v>
      </c>
      <c r="D109" s="14" t="s">
        <v>42</v>
      </c>
      <c r="E109" s="14" t="s">
        <v>10</v>
      </c>
      <c r="F109" s="14" t="s">
        <v>37</v>
      </c>
      <c r="G109" s="14" t="s">
        <v>35</v>
      </c>
      <c r="H109" s="6" t="s">
        <v>36</v>
      </c>
      <c r="I109" s="6" t="s">
        <v>689</v>
      </c>
      <c r="J109" s="26" t="s">
        <v>689</v>
      </c>
      <c r="K109" s="1">
        <f t="shared" si="23"/>
        <v>50</v>
      </c>
      <c r="L109" s="1">
        <f t="shared" si="20"/>
        <v>4</v>
      </c>
      <c r="M109" s="1">
        <f t="shared" si="16"/>
        <v>54</v>
      </c>
      <c r="N109" s="1"/>
      <c r="O109" s="7">
        <v>58</v>
      </c>
      <c r="P109" s="7">
        <v>44</v>
      </c>
      <c r="Q109" s="7">
        <f t="shared" si="17"/>
        <v>14</v>
      </c>
      <c r="R109" s="10">
        <v>34.685000000000002</v>
      </c>
      <c r="S109" s="3">
        <f>O109*R109</f>
        <v>2011.73</v>
      </c>
    </row>
    <row r="110" spans="1:20" x14ac:dyDescent="0.25">
      <c r="A110" s="9">
        <v>105</v>
      </c>
      <c r="B110" s="9">
        <v>1</v>
      </c>
      <c r="C110" s="15" t="s">
        <v>511</v>
      </c>
      <c r="D110" s="14" t="s">
        <v>407</v>
      </c>
      <c r="E110" s="14" t="s">
        <v>10</v>
      </c>
      <c r="F110" s="14" t="s">
        <v>408</v>
      </c>
      <c r="G110" s="14" t="s">
        <v>409</v>
      </c>
      <c r="H110" s="15" t="s">
        <v>410</v>
      </c>
      <c r="I110" s="15" t="s">
        <v>411</v>
      </c>
      <c r="J110" s="14" t="s">
        <v>412</v>
      </c>
      <c r="K110" s="1">
        <f t="shared" si="23"/>
        <v>10</v>
      </c>
      <c r="L110" s="1">
        <f t="shared" si="20"/>
        <v>2</v>
      </c>
      <c r="M110" s="1">
        <f t="shared" si="16"/>
        <v>12</v>
      </c>
      <c r="N110" s="1"/>
      <c r="O110" s="7">
        <v>12</v>
      </c>
      <c r="P110" s="7">
        <v>12</v>
      </c>
      <c r="Q110" s="7">
        <f t="shared" si="17"/>
        <v>0</v>
      </c>
      <c r="R110" s="10">
        <v>1.5191699999999999</v>
      </c>
      <c r="S110" s="10">
        <f>O110*R110</f>
        <v>18.230039999999999</v>
      </c>
    </row>
    <row r="111" spans="1:20" x14ac:dyDescent="0.25">
      <c r="A111" s="9">
        <v>106</v>
      </c>
      <c r="B111" s="9">
        <v>1</v>
      </c>
      <c r="C111" s="24" t="s">
        <v>614</v>
      </c>
      <c r="D111" s="20" t="s">
        <v>615</v>
      </c>
      <c r="E111" s="15"/>
      <c r="I111" s="6" t="s">
        <v>235</v>
      </c>
      <c r="J111" s="14" t="s">
        <v>160</v>
      </c>
      <c r="K111" s="1">
        <v>0</v>
      </c>
      <c r="L111" s="1"/>
      <c r="M111" s="1"/>
      <c r="N111" s="1"/>
      <c r="S111" s="10">
        <f>O111*R111</f>
        <v>0</v>
      </c>
    </row>
    <row r="112" spans="1:20" x14ac:dyDescent="0.25">
      <c r="A112" s="9">
        <v>107</v>
      </c>
      <c r="B112" s="9">
        <v>18</v>
      </c>
      <c r="C112" s="24" t="s">
        <v>619</v>
      </c>
      <c r="D112" s="23" t="s">
        <v>620</v>
      </c>
      <c r="I112" s="6" t="s">
        <v>235</v>
      </c>
      <c r="J112" s="26" t="s">
        <v>697</v>
      </c>
      <c r="K112" s="1">
        <v>0</v>
      </c>
      <c r="L112" s="1"/>
      <c r="M112" s="1"/>
      <c r="N112" s="1"/>
      <c r="S112" s="10">
        <f>O112*R112</f>
        <v>0</v>
      </c>
    </row>
    <row r="113" spans="1:30" x14ac:dyDescent="0.25">
      <c r="A113" s="9">
        <v>108</v>
      </c>
      <c r="B113" s="9">
        <v>2</v>
      </c>
      <c r="C113" s="24" t="s">
        <v>616</v>
      </c>
      <c r="D113" s="21" t="s">
        <v>618</v>
      </c>
      <c r="H113" s="15"/>
      <c r="I113" s="15" t="s">
        <v>235</v>
      </c>
      <c r="J113" s="22" t="s">
        <v>617</v>
      </c>
      <c r="K113" s="1">
        <v>0</v>
      </c>
      <c r="L113" s="1"/>
      <c r="M113" s="1"/>
      <c r="N113" s="1"/>
      <c r="S113" s="10">
        <f>O113*R113</f>
        <v>0</v>
      </c>
    </row>
    <row r="114" spans="1:30" x14ac:dyDescent="0.25">
      <c r="A114" s="9">
        <v>109</v>
      </c>
      <c r="B114" s="9">
        <v>26</v>
      </c>
      <c r="C114" s="25" t="s">
        <v>680</v>
      </c>
      <c r="D114" s="26" t="s">
        <v>681</v>
      </c>
      <c r="I114" s="6" t="s">
        <v>235</v>
      </c>
      <c r="J114" s="26" t="s">
        <v>694</v>
      </c>
      <c r="K114" s="1">
        <v>0</v>
      </c>
      <c r="L114" s="1"/>
      <c r="M114" s="1"/>
      <c r="N114" s="1"/>
      <c r="S114" s="10">
        <f t="shared" ref="S114" si="26">O114*R114</f>
        <v>0</v>
      </c>
    </row>
    <row r="115" spans="1:30" x14ac:dyDescent="0.25">
      <c r="A115" s="9">
        <v>110</v>
      </c>
      <c r="B115" s="9">
        <v>17</v>
      </c>
      <c r="C115" s="24" t="s">
        <v>678</v>
      </c>
      <c r="D115" s="14" t="s">
        <v>232</v>
      </c>
      <c r="E115" s="14" t="s">
        <v>10</v>
      </c>
      <c r="F115" s="14" t="s">
        <v>233</v>
      </c>
      <c r="G115" s="14" t="s">
        <v>152</v>
      </c>
      <c r="H115" s="15" t="s">
        <v>234</v>
      </c>
      <c r="I115" s="15" t="s">
        <v>235</v>
      </c>
      <c r="J115" s="14" t="s">
        <v>224</v>
      </c>
      <c r="K115" s="1">
        <v>0</v>
      </c>
      <c r="L115" s="1"/>
      <c r="M115" s="1"/>
      <c r="N115" s="1"/>
      <c r="O115" s="7" t="s">
        <v>434</v>
      </c>
      <c r="P115" s="7">
        <v>5000</v>
      </c>
      <c r="R115" s="10" t="s">
        <v>434</v>
      </c>
      <c r="S115" s="10" t="s">
        <v>434</v>
      </c>
      <c r="AD115" s="11"/>
    </row>
    <row r="116" spans="1:30" x14ac:dyDescent="0.25">
      <c r="A116" s="9">
        <v>111</v>
      </c>
      <c r="B116" s="9">
        <v>10</v>
      </c>
      <c r="C116" s="15" t="s">
        <v>635</v>
      </c>
      <c r="D116" s="14" t="s">
        <v>225</v>
      </c>
      <c r="E116" s="14" t="s">
        <v>10</v>
      </c>
      <c r="F116" s="14" t="s">
        <v>226</v>
      </c>
      <c r="G116" s="14" t="s">
        <v>152</v>
      </c>
      <c r="H116" s="15" t="s">
        <v>227</v>
      </c>
      <c r="I116" s="15" t="s">
        <v>235</v>
      </c>
      <c r="J116" s="14" t="s">
        <v>224</v>
      </c>
      <c r="K116" s="1">
        <v>0</v>
      </c>
      <c r="L116" s="1"/>
      <c r="M116" s="1"/>
      <c r="N116" s="1"/>
      <c r="S116" s="10">
        <f>O116*R116</f>
        <v>0</v>
      </c>
    </row>
    <row r="117" spans="1:30" x14ac:dyDescent="0.25">
      <c r="A117" s="9">
        <v>112</v>
      </c>
      <c r="B117" s="9">
        <v>6</v>
      </c>
      <c r="C117" s="15" t="s">
        <v>677</v>
      </c>
      <c r="D117" s="14" t="s">
        <v>245</v>
      </c>
      <c r="E117" s="14" t="s">
        <v>10</v>
      </c>
      <c r="F117" s="14" t="s">
        <v>246</v>
      </c>
      <c r="G117" s="14" t="s">
        <v>246</v>
      </c>
      <c r="H117" s="15" t="s">
        <v>246</v>
      </c>
      <c r="I117" s="15" t="s">
        <v>235</v>
      </c>
      <c r="J117" s="14" t="s">
        <v>224</v>
      </c>
      <c r="K117" s="1">
        <v>0</v>
      </c>
      <c r="L117" s="1"/>
      <c r="M117" s="1"/>
      <c r="N117" s="1"/>
      <c r="S117" s="10">
        <f t="shared" ref="S117" si="27">O117*R117</f>
        <v>0</v>
      </c>
      <c r="T117" s="4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5">
      <c r="A118" s="9">
        <v>113</v>
      </c>
      <c r="B118" s="9">
        <v>2</v>
      </c>
      <c r="C118" s="24" t="s">
        <v>602</v>
      </c>
      <c r="D118" s="14" t="s">
        <v>269</v>
      </c>
      <c r="E118" s="14" t="s">
        <v>10</v>
      </c>
      <c r="H118" s="15"/>
      <c r="I118" s="15" t="s">
        <v>235</v>
      </c>
      <c r="J118" s="14" t="s">
        <v>240</v>
      </c>
      <c r="K118" s="1">
        <v>0</v>
      </c>
      <c r="L118" s="1"/>
      <c r="M118" s="1"/>
      <c r="N118" s="1"/>
      <c r="O118" s="27"/>
      <c r="P118" s="27"/>
      <c r="Q118" s="27"/>
      <c r="S118" s="10">
        <f>O118*R118</f>
        <v>0</v>
      </c>
      <c r="T118" s="4"/>
    </row>
    <row r="119" spans="1:30" x14ac:dyDescent="0.25">
      <c r="A119" s="9">
        <v>114</v>
      </c>
      <c r="B119" s="9">
        <v>2</v>
      </c>
      <c r="C119" s="24" t="s">
        <v>613</v>
      </c>
      <c r="D119" s="14" t="s">
        <v>284</v>
      </c>
      <c r="E119" s="14" t="s">
        <v>166</v>
      </c>
      <c r="F119" s="14" t="s">
        <v>166</v>
      </c>
      <c r="G119" s="14" t="s">
        <v>166</v>
      </c>
      <c r="H119" s="15" t="s">
        <v>166</v>
      </c>
      <c r="I119" s="15" t="s">
        <v>235</v>
      </c>
      <c r="J119" s="14" t="s">
        <v>285</v>
      </c>
      <c r="K119" s="1">
        <v>0</v>
      </c>
      <c r="L119" s="1"/>
      <c r="M119" s="1"/>
      <c r="N119" s="1"/>
      <c r="O119" s="7">
        <v>20</v>
      </c>
      <c r="P119" s="7">
        <v>20</v>
      </c>
      <c r="R119" s="10">
        <v>18.043500000000002</v>
      </c>
      <c r="S119" s="3">
        <f>O119*R119</f>
        <v>360.87</v>
      </c>
      <c r="T119" s="4"/>
    </row>
    <row r="120" spans="1:30" x14ac:dyDescent="0.25">
      <c r="A120" s="9">
        <v>115</v>
      </c>
      <c r="B120" s="9">
        <v>3</v>
      </c>
      <c r="C120" s="24" t="s">
        <v>611</v>
      </c>
      <c r="D120" s="14" t="s">
        <v>612</v>
      </c>
      <c r="H120" s="15"/>
      <c r="I120" s="15" t="s">
        <v>235</v>
      </c>
      <c r="J120" s="26" t="s">
        <v>691</v>
      </c>
      <c r="K120" s="1">
        <v>0</v>
      </c>
      <c r="L120" s="1"/>
      <c r="M120" s="1"/>
      <c r="N120" s="1"/>
      <c r="S120" s="10">
        <f>O120*R120</f>
        <v>0</v>
      </c>
    </row>
    <row r="121" spans="1:30" x14ac:dyDescent="0.25">
      <c r="A121" s="9">
        <v>116</v>
      </c>
      <c r="B121" s="9">
        <v>1</v>
      </c>
      <c r="C121" s="24" t="s">
        <v>605</v>
      </c>
      <c r="D121" s="17" t="s">
        <v>607</v>
      </c>
      <c r="I121" s="6" t="s">
        <v>235</v>
      </c>
      <c r="J121" s="26" t="s">
        <v>306</v>
      </c>
      <c r="K121" s="1">
        <v>0</v>
      </c>
      <c r="L121" s="1"/>
      <c r="M121" s="1"/>
      <c r="N121" s="1"/>
      <c r="S121" s="10">
        <f>O121*R121</f>
        <v>0</v>
      </c>
    </row>
    <row r="122" spans="1:30" x14ac:dyDescent="0.25">
      <c r="A122" s="9">
        <v>117</v>
      </c>
      <c r="B122" s="9">
        <v>1</v>
      </c>
      <c r="C122" s="24" t="s">
        <v>606</v>
      </c>
      <c r="D122" s="18" t="s">
        <v>608</v>
      </c>
      <c r="I122" s="6" t="s">
        <v>235</v>
      </c>
      <c r="J122" s="26" t="s">
        <v>302</v>
      </c>
      <c r="K122" s="1">
        <v>0</v>
      </c>
      <c r="L122" s="1"/>
      <c r="M122" s="1"/>
      <c r="N122" s="1"/>
      <c r="S122" s="10">
        <f>O122*R122</f>
        <v>0</v>
      </c>
    </row>
    <row r="123" spans="1:30" x14ac:dyDescent="0.25">
      <c r="A123" s="9">
        <v>118</v>
      </c>
      <c r="B123" s="9">
        <v>148</v>
      </c>
      <c r="C123" s="24" t="s">
        <v>609</v>
      </c>
      <c r="D123" s="19" t="s">
        <v>610</v>
      </c>
      <c r="H123" s="15"/>
      <c r="I123" s="15" t="s">
        <v>235</v>
      </c>
      <c r="J123" s="26" t="s">
        <v>690</v>
      </c>
      <c r="K123" s="1">
        <v>0</v>
      </c>
      <c r="L123" s="1"/>
      <c r="M123" s="1"/>
      <c r="N123" s="1"/>
      <c r="S123" s="10">
        <f t="shared" ref="S123" si="28">O123*R123</f>
        <v>0</v>
      </c>
    </row>
    <row r="125" spans="1:30" x14ac:dyDescent="0.25">
      <c r="B125" s="9">
        <f>SUM(B6:B124)</f>
        <v>2199</v>
      </c>
    </row>
  </sheetData>
  <sortState ref="A7:S142">
    <sortCondition ref="A7:A142"/>
  </sortState>
  <conditionalFormatting sqref="N6">
    <cfRule type="expression" dxfId="50" priority="8">
      <formula>O6&lt;=M6</formula>
    </cfRule>
  </conditionalFormatting>
  <conditionalFormatting sqref="N7:N110">
    <cfRule type="expression" dxfId="49" priority="6">
      <formula>O7&lt;M7</formula>
    </cfRule>
  </conditionalFormatting>
  <conditionalFormatting sqref="P6:Q6">
    <cfRule type="expression" dxfId="48" priority="5">
      <formula>"r6&lt;q6"</formula>
    </cfRule>
  </conditionalFormatting>
  <conditionalFormatting sqref="P105">
    <cfRule type="expression" dxfId="47" priority="4">
      <formula>"r6&lt;q6"</formula>
    </cfRule>
  </conditionalFormatting>
  <conditionalFormatting sqref="Q6">
    <cfRule type="cellIs" dxfId="46" priority="3" operator="greaterThan">
      <formula>0</formula>
    </cfRule>
  </conditionalFormatting>
  <conditionalFormatting sqref="Q7:Q110">
    <cfRule type="expression" dxfId="45" priority="2">
      <formula>"r6&lt;q6"</formula>
    </cfRule>
  </conditionalFormatting>
  <conditionalFormatting sqref="Q7:Q110">
    <cfRule type="cellIs" dxfId="44" priority="1" operator="greaterThan">
      <formula>0</formula>
    </cfRule>
  </conditionalFormatting>
  <pageMargins left="0.75" right="0.75" top="1" bottom="1" header="0.5" footer="0.5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tabSelected="1" workbookViewId="0">
      <selection activeCell="X25" sqref="X25"/>
    </sheetView>
  </sheetViews>
  <sheetFormatPr defaultRowHeight="15" x14ac:dyDescent="0.25"/>
  <cols>
    <col min="1" max="1" width="11.140625" style="9" customWidth="1"/>
    <col min="2" max="2" width="11.42578125" style="9" customWidth="1"/>
    <col min="3" max="3" width="64.42578125" style="12" customWidth="1"/>
    <col min="4" max="4" width="14.42578125" style="14" customWidth="1"/>
    <col min="5" max="5" width="25.28515625" style="14" customWidth="1"/>
    <col min="6" max="6" width="16.28515625" style="14" customWidth="1"/>
    <col min="7" max="7" width="17.7109375" style="6" customWidth="1"/>
    <col min="8" max="8" width="4.85546875" style="6" customWidth="1"/>
    <col min="9" max="9" width="6.7109375" style="15" customWidth="1"/>
    <col min="10" max="16" width="10.140625" style="9" customWidth="1"/>
    <col min="17" max="17" width="13" style="10" customWidth="1"/>
    <col min="18" max="18" width="11.7109375" style="10" customWidth="1"/>
    <col min="19" max="19" width="11.140625" style="14" customWidth="1"/>
    <col min="20" max="16384" width="9.140625" style="14"/>
  </cols>
  <sheetData>
    <row r="1" spans="1:29" x14ac:dyDescent="0.25">
      <c r="A1" s="9" t="s">
        <v>19</v>
      </c>
      <c r="P1" s="7"/>
    </row>
    <row r="2" spans="1:29" x14ac:dyDescent="0.25">
      <c r="A2" s="9" t="s">
        <v>20</v>
      </c>
      <c r="P2" s="7"/>
    </row>
    <row r="3" spans="1:29" x14ac:dyDescent="0.25">
      <c r="A3" s="9" t="s">
        <v>4</v>
      </c>
      <c r="B3" s="9">
        <v>10</v>
      </c>
      <c r="P3" s="7"/>
    </row>
    <row r="4" spans="1:29" x14ac:dyDescent="0.25">
      <c r="P4" s="7"/>
    </row>
    <row r="5" spans="1:29" x14ac:dyDescent="0.25">
      <c r="A5" s="9" t="s">
        <v>0</v>
      </c>
      <c r="B5" s="9" t="s">
        <v>12</v>
      </c>
      <c r="C5" s="13" t="s">
        <v>1</v>
      </c>
      <c r="D5" s="15" t="s">
        <v>7</v>
      </c>
      <c r="E5" s="14" t="s">
        <v>8</v>
      </c>
      <c r="F5" s="14" t="s">
        <v>2</v>
      </c>
      <c r="G5" s="6" t="s">
        <v>9</v>
      </c>
      <c r="H5" s="6" t="s">
        <v>16</v>
      </c>
      <c r="I5" s="15" t="s">
        <v>17</v>
      </c>
      <c r="J5" s="9" t="s">
        <v>15</v>
      </c>
      <c r="K5" s="9" t="s">
        <v>711</v>
      </c>
      <c r="L5" s="9" t="s">
        <v>712</v>
      </c>
      <c r="M5" s="9" t="s">
        <v>714</v>
      </c>
      <c r="N5" s="9" t="s">
        <v>14</v>
      </c>
      <c r="O5" s="9" t="s">
        <v>18</v>
      </c>
      <c r="P5" s="7" t="s">
        <v>713</v>
      </c>
      <c r="Q5" s="10" t="s">
        <v>5</v>
      </c>
      <c r="R5" s="10" t="s">
        <v>6</v>
      </c>
      <c r="S5" s="14" t="s">
        <v>13</v>
      </c>
    </row>
    <row r="6" spans="1:29" x14ac:dyDescent="0.25">
      <c r="B6" s="9">
        <v>1</v>
      </c>
      <c r="C6" s="13" t="s">
        <v>720</v>
      </c>
      <c r="D6" s="14" t="s">
        <v>436</v>
      </c>
      <c r="H6" s="15" t="s">
        <v>210</v>
      </c>
      <c r="I6" s="14"/>
      <c r="J6" s="1">
        <f>NUM_BOARDS*B6</f>
        <v>10</v>
      </c>
      <c r="K6" s="1">
        <f>2+ROUNDDOWN(0.05*J6,0)</f>
        <v>2</v>
      </c>
      <c r="L6" s="1">
        <f>J6+K6</f>
        <v>12</v>
      </c>
      <c r="M6" s="1"/>
      <c r="N6" s="1">
        <v>1</v>
      </c>
      <c r="O6" s="1"/>
      <c r="P6" s="7">
        <f>N6-O6</f>
        <v>1</v>
      </c>
      <c r="Q6" s="10">
        <v>172</v>
      </c>
      <c r="R6" s="3">
        <f>N6*Q6</f>
        <v>172</v>
      </c>
      <c r="S6" s="4" t="s">
        <v>435</v>
      </c>
    </row>
    <row r="7" spans="1:29" x14ac:dyDescent="0.25">
      <c r="B7" s="9">
        <v>1</v>
      </c>
      <c r="C7" s="13" t="s">
        <v>719</v>
      </c>
      <c r="D7" s="14" t="s">
        <v>436</v>
      </c>
      <c r="G7" s="15"/>
      <c r="H7" s="15" t="s">
        <v>211</v>
      </c>
      <c r="I7" s="14"/>
      <c r="J7" s="1">
        <f>NUM_BOARDS*B7</f>
        <v>10</v>
      </c>
      <c r="K7" s="1">
        <f>2+ROUNDDOWN(0.05*J7,0)</f>
        <v>2</v>
      </c>
      <c r="L7" s="1">
        <f>J7+K7</f>
        <v>12</v>
      </c>
      <c r="M7" s="1"/>
      <c r="N7" s="9">
        <v>1</v>
      </c>
      <c r="P7" s="7">
        <f>N7-O7</f>
        <v>1</v>
      </c>
      <c r="Q7" s="10">
        <v>172</v>
      </c>
      <c r="R7" s="10">
        <f>N7*Q7</f>
        <v>172</v>
      </c>
      <c r="S7" s="4" t="s">
        <v>435</v>
      </c>
    </row>
    <row r="8" spans="1:29" x14ac:dyDescent="0.25">
      <c r="B8" s="9">
        <v>2</v>
      </c>
      <c r="C8" s="13" t="s">
        <v>718</v>
      </c>
      <c r="G8" s="15"/>
      <c r="H8" s="15" t="s">
        <v>214</v>
      </c>
      <c r="I8" s="14"/>
      <c r="J8" s="1">
        <f>NUM_BOARDS*B8</f>
        <v>20</v>
      </c>
      <c r="K8" s="1">
        <f>2+ROUNDDOWN(0.05*J8,0)</f>
        <v>3</v>
      </c>
      <c r="L8" s="1">
        <f>J8+K8</f>
        <v>23</v>
      </c>
      <c r="M8" s="1"/>
      <c r="N8" s="9">
        <v>16</v>
      </c>
      <c r="O8" s="9">
        <v>16</v>
      </c>
      <c r="P8" s="7">
        <f>N8-O8</f>
        <v>0</v>
      </c>
      <c r="Q8" s="10">
        <v>21.95</v>
      </c>
      <c r="R8" s="10">
        <f>N8*Q8</f>
        <v>351.2</v>
      </c>
    </row>
    <row r="9" spans="1:29" x14ac:dyDescent="0.25">
      <c r="B9" s="9">
        <v>1</v>
      </c>
      <c r="C9" s="13" t="s">
        <v>717</v>
      </c>
      <c r="G9" s="15"/>
      <c r="H9" s="15" t="s">
        <v>212</v>
      </c>
      <c r="I9" s="14"/>
      <c r="J9" s="1">
        <f>NUM_BOARDS*B9</f>
        <v>10</v>
      </c>
      <c r="K9" s="1">
        <f>2+ROUNDDOWN(0.05*J9,0)</f>
        <v>2</v>
      </c>
      <c r="L9" s="1">
        <f>J9+K9</f>
        <v>12</v>
      </c>
      <c r="M9" s="1"/>
      <c r="P9" s="7">
        <f>N9-O9</f>
        <v>0</v>
      </c>
      <c r="R9" s="10">
        <f>N9*Q9</f>
        <v>0</v>
      </c>
    </row>
    <row r="10" spans="1:29" x14ac:dyDescent="0.25">
      <c r="B10" s="9">
        <v>1</v>
      </c>
      <c r="C10" s="13" t="s">
        <v>716</v>
      </c>
      <c r="G10" s="15"/>
      <c r="H10" s="15" t="s">
        <v>213</v>
      </c>
      <c r="I10" s="14"/>
      <c r="J10" s="1">
        <f>NUM_BOARDS*B10</f>
        <v>10</v>
      </c>
      <c r="K10" s="1">
        <f>2+ROUNDDOWN(0.05*J10,0)</f>
        <v>2</v>
      </c>
      <c r="L10" s="1">
        <f>J10+K10</f>
        <v>12</v>
      </c>
      <c r="M10" s="1"/>
      <c r="P10" s="7">
        <f>N10-O10</f>
        <v>0</v>
      </c>
      <c r="R10" s="10">
        <f>N10*Q10</f>
        <v>0</v>
      </c>
    </row>
    <row r="11" spans="1:29" x14ac:dyDescent="0.25">
      <c r="B11" s="9">
        <v>2</v>
      </c>
      <c r="C11" s="13" t="s">
        <v>284</v>
      </c>
      <c r="D11" s="14" t="s">
        <v>166</v>
      </c>
      <c r="E11" s="14" t="s">
        <v>166</v>
      </c>
      <c r="F11" s="14" t="s">
        <v>166</v>
      </c>
      <c r="G11" s="15" t="s">
        <v>166</v>
      </c>
      <c r="H11" s="15" t="s">
        <v>235</v>
      </c>
      <c r="I11" s="14" t="s">
        <v>285</v>
      </c>
      <c r="J11" s="1">
        <f>NUM_BOARDS*B11</f>
        <v>20</v>
      </c>
      <c r="K11" s="1">
        <f t="shared" ref="K11:K12" si="0">2+ROUNDDOWN(0.05*J11,0)</f>
        <v>3</v>
      </c>
      <c r="L11" s="1">
        <f t="shared" ref="L11:L12" si="1">J11+K11</f>
        <v>23</v>
      </c>
      <c r="M11" s="1"/>
      <c r="P11" s="7">
        <f t="shared" ref="P11:P12" si="2">N11-O11</f>
        <v>0</v>
      </c>
      <c r="Q11" s="10">
        <v>18.043500000000002</v>
      </c>
      <c r="R11" s="3">
        <f>N11*Q11</f>
        <v>0</v>
      </c>
      <c r="S11" s="4"/>
    </row>
    <row r="12" spans="1:29" x14ac:dyDescent="0.25">
      <c r="B12" s="9">
        <v>1</v>
      </c>
      <c r="C12" s="13" t="s">
        <v>715</v>
      </c>
      <c r="D12" s="14" t="s">
        <v>166</v>
      </c>
      <c r="E12" s="14" t="s">
        <v>166</v>
      </c>
      <c r="F12" s="14" t="s">
        <v>166</v>
      </c>
      <c r="G12" s="15" t="s">
        <v>166</v>
      </c>
      <c r="H12" s="15" t="s">
        <v>235</v>
      </c>
      <c r="I12" s="14" t="s">
        <v>285</v>
      </c>
      <c r="J12" s="1">
        <f>NUM_BOARDS*B12</f>
        <v>10</v>
      </c>
      <c r="K12" s="1">
        <f t="shared" si="0"/>
        <v>2</v>
      </c>
      <c r="L12" s="1">
        <f t="shared" si="1"/>
        <v>12</v>
      </c>
      <c r="M12" s="1"/>
      <c r="P12" s="7">
        <f t="shared" si="2"/>
        <v>0</v>
      </c>
      <c r="Q12" s="10">
        <v>18.043500000000002</v>
      </c>
      <c r="R12" s="3">
        <f>N12*Q12</f>
        <v>0</v>
      </c>
      <c r="S12" s="4"/>
    </row>
    <row r="14" spans="1:29" ht="30" x14ac:dyDescent="0.25">
      <c r="B14" s="9">
        <v>12</v>
      </c>
      <c r="C14" s="29" t="s">
        <v>728</v>
      </c>
      <c r="D14" s="14" t="s">
        <v>60</v>
      </c>
      <c r="E14" s="14" t="s">
        <v>61</v>
      </c>
      <c r="F14" s="14" t="s">
        <v>62</v>
      </c>
      <c r="G14" s="15" t="s">
        <v>61</v>
      </c>
      <c r="J14" s="1">
        <f>NUM_BOARDS*B14</f>
        <v>120</v>
      </c>
      <c r="K14" s="1">
        <f>2+ROUNDDOWN(0.05*J14,0)</f>
        <v>8</v>
      </c>
      <c r="L14" s="1">
        <f>J14+K14</f>
        <v>128</v>
      </c>
      <c r="M14" s="1"/>
      <c r="N14" s="1">
        <v>119</v>
      </c>
      <c r="O14" s="1">
        <v>119</v>
      </c>
      <c r="P14" s="7">
        <f>N14-O14</f>
        <v>0</v>
      </c>
      <c r="Q14" s="10">
        <v>0.185</v>
      </c>
      <c r="R14" s="3">
        <f>N14*Q14</f>
        <v>22.015000000000001</v>
      </c>
      <c r="S14" s="4"/>
      <c r="V14" s="9"/>
      <c r="W14" s="9"/>
      <c r="X14" s="10"/>
      <c r="Y14" s="10"/>
      <c r="AC14" s="8"/>
    </row>
    <row r="16" spans="1:29" ht="30" x14ac:dyDescent="0.25">
      <c r="B16" s="9">
        <v>12</v>
      </c>
      <c r="C16" s="30" t="s">
        <v>726</v>
      </c>
      <c r="D16" s="14" t="s">
        <v>433</v>
      </c>
      <c r="E16" s="14" t="s">
        <v>432</v>
      </c>
      <c r="F16" s="14" t="s">
        <v>433</v>
      </c>
      <c r="G16" s="14" t="s">
        <v>432</v>
      </c>
      <c r="J16" s="1">
        <f>NUM_BOARDS*B16</f>
        <v>120</v>
      </c>
      <c r="K16" s="1">
        <f>2+ROUNDDOWN(0.05*J16,0)</f>
        <v>8</v>
      </c>
      <c r="L16" s="1">
        <f>J16+K16</f>
        <v>128</v>
      </c>
      <c r="M16" s="1"/>
      <c r="N16" s="9">
        <v>125</v>
      </c>
      <c r="O16" s="9">
        <v>125</v>
      </c>
      <c r="P16" s="7">
        <f>N16-O16</f>
        <v>0</v>
      </c>
      <c r="Q16" s="10">
        <v>0.95</v>
      </c>
      <c r="R16" s="10">
        <f>N16*Q16</f>
        <v>118.75</v>
      </c>
    </row>
    <row r="17" spans="2:29" x14ac:dyDescent="0.25">
      <c r="C17" s="30"/>
      <c r="G17" s="14"/>
      <c r="J17" s="1"/>
      <c r="K17" s="1"/>
      <c r="L17" s="1"/>
      <c r="P17" s="7"/>
    </row>
    <row r="18" spans="2:29" ht="30" x14ac:dyDescent="0.25">
      <c r="B18" s="9">
        <v>12</v>
      </c>
      <c r="C18" s="29" t="s">
        <v>725</v>
      </c>
      <c r="D18" s="14" t="s">
        <v>10</v>
      </c>
      <c r="E18" s="14" t="s">
        <v>46</v>
      </c>
      <c r="F18" s="14" t="s">
        <v>45</v>
      </c>
      <c r="G18" s="6" t="s">
        <v>47</v>
      </c>
      <c r="H18" s="6" t="s">
        <v>734</v>
      </c>
      <c r="J18" s="1">
        <f>NUM_BOARDS*B18</f>
        <v>120</v>
      </c>
      <c r="K18" s="1">
        <f>2+ROUNDDOWN(0.05*J18,0)</f>
        <v>8</v>
      </c>
      <c r="L18" s="1">
        <f>J18+K18</f>
        <v>128</v>
      </c>
      <c r="M18" s="1"/>
      <c r="N18" s="9">
        <v>150</v>
      </c>
      <c r="O18" s="9">
        <v>140</v>
      </c>
      <c r="P18" s="7">
        <f>N18-O18</f>
        <v>10</v>
      </c>
      <c r="Q18" s="10">
        <v>1.423</v>
      </c>
      <c r="R18" s="3">
        <f>N18*Q18</f>
        <v>213.45000000000002</v>
      </c>
      <c r="V18" s="9"/>
      <c r="W18" s="9"/>
      <c r="X18" s="10"/>
      <c r="Y18" s="10"/>
      <c r="AC18" s="8"/>
    </row>
    <row r="19" spans="2:29" ht="30" x14ac:dyDescent="0.25">
      <c r="B19" s="9">
        <v>6</v>
      </c>
      <c r="C19" s="29" t="s">
        <v>727</v>
      </c>
      <c r="D19" s="14" t="s">
        <v>10</v>
      </c>
      <c r="E19" s="14" t="s">
        <v>57</v>
      </c>
      <c r="F19" s="14" t="s">
        <v>58</v>
      </c>
      <c r="G19" s="6" t="s">
        <v>59</v>
      </c>
      <c r="H19" s="6" t="s">
        <v>735</v>
      </c>
      <c r="J19" s="1">
        <f>NUM_BOARDS*B19</f>
        <v>60</v>
      </c>
      <c r="K19" s="1">
        <f>2+ROUNDDOWN(0.05*J19,0)</f>
        <v>5</v>
      </c>
      <c r="L19" s="1">
        <f>J19+K19</f>
        <v>65</v>
      </c>
      <c r="M19" s="1"/>
      <c r="N19" s="9">
        <v>100</v>
      </c>
      <c r="O19" s="9">
        <v>100</v>
      </c>
      <c r="P19" s="7">
        <f>N19-O19</f>
        <v>0</v>
      </c>
      <c r="Q19" s="10">
        <v>0.127</v>
      </c>
      <c r="R19" s="3">
        <f>N19*Q19</f>
        <v>12.7</v>
      </c>
    </row>
    <row r="20" spans="2:29" ht="30" x14ac:dyDescent="0.25">
      <c r="B20" s="9">
        <v>8</v>
      </c>
      <c r="C20" s="29" t="s">
        <v>729</v>
      </c>
      <c r="D20" s="14" t="s">
        <v>10</v>
      </c>
      <c r="E20" s="14" t="s">
        <v>730</v>
      </c>
      <c r="F20" s="14" t="s">
        <v>70</v>
      </c>
      <c r="G20" s="6" t="s">
        <v>731</v>
      </c>
      <c r="H20" s="6" t="s">
        <v>736</v>
      </c>
      <c r="J20" s="1">
        <f>NUM_BOARDS*B20</f>
        <v>80</v>
      </c>
      <c r="K20" s="1">
        <f>2+ROUNDDOWN(0.05*J20,0)</f>
        <v>6</v>
      </c>
      <c r="L20" s="1">
        <f>J20+K20</f>
        <v>86</v>
      </c>
      <c r="M20" s="1"/>
      <c r="N20" s="1">
        <v>100</v>
      </c>
      <c r="O20" s="1">
        <v>0</v>
      </c>
      <c r="P20" s="7">
        <f>N20-O20</f>
        <v>100</v>
      </c>
      <c r="Q20" s="10">
        <v>0.86860000000000004</v>
      </c>
      <c r="R20" s="3">
        <f t="shared" ref="R20:R22" si="3">N20*Q20</f>
        <v>86.86</v>
      </c>
    </row>
    <row r="21" spans="2:29" ht="30" x14ac:dyDescent="0.25">
      <c r="B21" s="9">
        <v>4</v>
      </c>
      <c r="C21" s="29" t="s">
        <v>733</v>
      </c>
      <c r="D21" s="14" t="s">
        <v>10</v>
      </c>
      <c r="E21" s="14" t="s">
        <v>744</v>
      </c>
      <c r="F21" s="14" t="s">
        <v>70</v>
      </c>
      <c r="G21" s="6" t="s">
        <v>745</v>
      </c>
      <c r="H21" s="6" t="s">
        <v>737</v>
      </c>
      <c r="J21" s="1">
        <f>NUM_BOARDS*B21</f>
        <v>40</v>
      </c>
      <c r="K21" s="1">
        <f t="shared" ref="K21:K22" si="4">2+ROUNDDOWN(0.05*J21,0)</f>
        <v>4</v>
      </c>
      <c r="L21" s="1">
        <f t="shared" ref="L21:L22" si="5">J21+K21</f>
        <v>44</v>
      </c>
      <c r="M21" s="1"/>
      <c r="N21" s="9">
        <v>50</v>
      </c>
      <c r="P21" s="7">
        <f t="shared" ref="P21:P22" si="6">N21-O21</f>
        <v>50</v>
      </c>
      <c r="Q21" s="10">
        <v>0.54879999999999995</v>
      </c>
      <c r="R21" s="3">
        <f t="shared" si="3"/>
        <v>27.439999999999998</v>
      </c>
      <c r="V21" s="9"/>
      <c r="W21" s="9"/>
      <c r="X21" s="10"/>
      <c r="Y21" s="10"/>
      <c r="AC21" s="8"/>
    </row>
    <row r="22" spans="2:29" ht="30" x14ac:dyDescent="0.25">
      <c r="B22" s="9">
        <v>6</v>
      </c>
      <c r="C22" s="29" t="s">
        <v>738</v>
      </c>
      <c r="D22" s="14" t="s">
        <v>10</v>
      </c>
      <c r="E22" s="14" t="s">
        <v>746</v>
      </c>
      <c r="F22" s="14" t="s">
        <v>58</v>
      </c>
      <c r="G22" s="6" t="s">
        <v>747</v>
      </c>
      <c r="H22" s="6" t="s">
        <v>739</v>
      </c>
      <c r="J22" s="1">
        <f>NUM_BOARDS*B22</f>
        <v>60</v>
      </c>
      <c r="K22" s="1">
        <f t="shared" si="4"/>
        <v>5</v>
      </c>
      <c r="L22" s="1">
        <f t="shared" si="5"/>
        <v>65</v>
      </c>
      <c r="M22" s="1"/>
      <c r="N22" s="9">
        <v>100</v>
      </c>
      <c r="P22" s="7">
        <f t="shared" si="6"/>
        <v>100</v>
      </c>
      <c r="Q22" s="10">
        <v>0.16400000000000001</v>
      </c>
      <c r="R22" s="3">
        <f t="shared" si="3"/>
        <v>16.400000000000002</v>
      </c>
      <c r="V22" s="9"/>
      <c r="W22" s="9"/>
      <c r="X22" s="10"/>
      <c r="Y22" s="10"/>
      <c r="AC22" s="8"/>
    </row>
    <row r="23" spans="2:29" x14ac:dyDescent="0.25">
      <c r="C23" s="29"/>
      <c r="J23" s="1"/>
      <c r="K23" s="1"/>
      <c r="L23" s="1"/>
      <c r="P23" s="7"/>
      <c r="R23" s="3"/>
      <c r="V23" s="9"/>
      <c r="W23" s="9"/>
      <c r="X23" s="10"/>
      <c r="Y23" s="10"/>
      <c r="AC23" s="8"/>
    </row>
    <row r="24" spans="2:29" ht="30" x14ac:dyDescent="0.25">
      <c r="B24" s="9">
        <v>12</v>
      </c>
      <c r="C24" s="29" t="s">
        <v>724</v>
      </c>
      <c r="D24" s="14" t="s">
        <v>48</v>
      </c>
      <c r="E24" s="14" t="s">
        <v>51</v>
      </c>
      <c r="J24" s="1">
        <f>NUM_BOARDS*B24</f>
        <v>120</v>
      </c>
      <c r="K24" s="1">
        <f>2+ROUNDDOWN(0.05*J24,0)</f>
        <v>8</v>
      </c>
      <c r="L24" s="1">
        <f>J24+K24</f>
        <v>128</v>
      </c>
      <c r="M24" s="1"/>
      <c r="N24" s="9">
        <v>200</v>
      </c>
      <c r="O24" s="9">
        <v>100</v>
      </c>
      <c r="P24" s="7">
        <f>N24-O24</f>
        <v>100</v>
      </c>
      <c r="Q24" s="10">
        <v>5.45E-2</v>
      </c>
      <c r="R24" s="3">
        <f>N24*Q24</f>
        <v>10.9</v>
      </c>
    </row>
    <row r="25" spans="2:29" ht="60" x14ac:dyDescent="0.25">
      <c r="B25" s="9">
        <v>27</v>
      </c>
      <c r="C25" s="29" t="s">
        <v>723</v>
      </c>
      <c r="D25" s="14" t="s">
        <v>48</v>
      </c>
      <c r="E25" s="14" t="s">
        <v>50</v>
      </c>
      <c r="J25" s="1">
        <f>NUM_BOARDS*B25</f>
        <v>270</v>
      </c>
      <c r="K25" s="1">
        <f>2+ROUNDDOWN(0.05*J25,0)</f>
        <v>15</v>
      </c>
      <c r="L25" s="1">
        <f>J25+K25</f>
        <v>285</v>
      </c>
      <c r="M25" s="1"/>
      <c r="N25" s="9">
        <v>400</v>
      </c>
      <c r="O25" s="9">
        <v>100</v>
      </c>
      <c r="P25" s="7">
        <f>N25-O25</f>
        <v>300</v>
      </c>
      <c r="Q25" s="10">
        <v>5.6000000000000001E-2</v>
      </c>
      <c r="R25" s="3">
        <f>N25*Q25</f>
        <v>22.400000000000002</v>
      </c>
    </row>
    <row r="26" spans="2:29" x14ac:dyDescent="0.25">
      <c r="C26" s="29"/>
      <c r="J26" s="1"/>
      <c r="K26" s="1"/>
      <c r="L26" s="1"/>
      <c r="M26" s="15"/>
      <c r="P26" s="7"/>
      <c r="R26" s="3"/>
    </row>
    <row r="27" spans="2:29" ht="30" x14ac:dyDescent="0.25">
      <c r="B27" s="9">
        <v>12</v>
      </c>
      <c r="C27" s="29" t="s">
        <v>721</v>
      </c>
      <c r="D27" s="14" t="s">
        <v>48</v>
      </c>
      <c r="E27" s="14" t="s">
        <v>49</v>
      </c>
      <c r="J27" s="1">
        <f>NUM_BOARDS*B27</f>
        <v>120</v>
      </c>
      <c r="K27" s="1">
        <f>2+ROUNDDOWN(0.05*J27,0)</f>
        <v>8</v>
      </c>
      <c r="L27" s="1">
        <f>J27+K27</f>
        <v>128</v>
      </c>
      <c r="M27" s="1"/>
      <c r="N27" s="9">
        <v>600</v>
      </c>
      <c r="O27" s="9">
        <v>100</v>
      </c>
      <c r="P27" s="7">
        <f>N27-O27</f>
        <v>500</v>
      </c>
      <c r="Q27" s="10">
        <v>1.4E-2</v>
      </c>
      <c r="R27" s="3">
        <f>N27*Q27</f>
        <v>8.4</v>
      </c>
    </row>
    <row r="28" spans="2:29" ht="30" x14ac:dyDescent="0.25">
      <c r="B28" s="9">
        <v>0</v>
      </c>
      <c r="C28" s="29" t="s">
        <v>742</v>
      </c>
      <c r="D28" s="14" t="s">
        <v>48</v>
      </c>
      <c r="E28" s="14" t="s">
        <v>743</v>
      </c>
      <c r="J28" s="1">
        <f>NUM_BOARDS*B28</f>
        <v>0</v>
      </c>
      <c r="K28" s="1">
        <f>2+ROUNDDOWN(0.05*J28,0)</f>
        <v>2</v>
      </c>
      <c r="L28" s="1">
        <f>J28+K28</f>
        <v>2</v>
      </c>
      <c r="M28" s="1"/>
      <c r="N28" s="9">
        <v>500</v>
      </c>
      <c r="O28" s="9">
        <v>0</v>
      </c>
      <c r="P28" s="7">
        <f>N28-O28</f>
        <v>500</v>
      </c>
      <c r="Q28" s="10">
        <v>1.4E-2</v>
      </c>
      <c r="R28" s="3">
        <f>N28*Q28</f>
        <v>7</v>
      </c>
    </row>
    <row r="29" spans="2:29" x14ac:dyDescent="0.25">
      <c r="C29" s="29"/>
      <c r="J29" s="1"/>
      <c r="K29" s="1"/>
      <c r="L29" s="1"/>
      <c r="M29" s="15"/>
      <c r="P29" s="7"/>
      <c r="R29" s="3"/>
    </row>
    <row r="30" spans="2:29" ht="60" x14ac:dyDescent="0.25">
      <c r="B30" s="9">
        <v>27</v>
      </c>
      <c r="C30" s="30" t="s">
        <v>722</v>
      </c>
      <c r="D30" s="14" t="s">
        <v>48</v>
      </c>
      <c r="E30" s="14" t="s">
        <v>740</v>
      </c>
      <c r="J30" s="1">
        <f>NUM_BOARDS*B30</f>
        <v>270</v>
      </c>
      <c r="K30" s="1">
        <f t="shared" ref="K30:K31" si="7">2+ROUNDDOWN(0.05*J30,0)</f>
        <v>15</v>
      </c>
      <c r="L30" s="1">
        <f t="shared" ref="L30:L31" si="8">J30+K30</f>
        <v>285</v>
      </c>
      <c r="M30" s="1"/>
      <c r="N30" s="9">
        <v>350</v>
      </c>
      <c r="P30" s="7">
        <f t="shared" ref="P30:P31" si="9">N30-O30</f>
        <v>350</v>
      </c>
    </row>
    <row r="31" spans="2:29" ht="45" x14ac:dyDescent="0.25">
      <c r="B31" s="9">
        <v>28</v>
      </c>
      <c r="C31" s="30" t="s">
        <v>732</v>
      </c>
      <c r="D31" s="14" t="s">
        <v>48</v>
      </c>
      <c r="E31" s="14" t="s">
        <v>741</v>
      </c>
      <c r="J31" s="1">
        <f>NUM_BOARDS*B31</f>
        <v>280</v>
      </c>
      <c r="K31" s="1">
        <f t="shared" si="7"/>
        <v>16</v>
      </c>
      <c r="L31" s="1">
        <f t="shared" si="8"/>
        <v>296</v>
      </c>
      <c r="M31" s="1"/>
      <c r="N31" s="9">
        <v>500</v>
      </c>
      <c r="P31" s="7">
        <f t="shared" si="9"/>
        <v>500</v>
      </c>
    </row>
    <row r="37" spans="2:19" x14ac:dyDescent="0.25">
      <c r="B37" s="9" t="s">
        <v>426</v>
      </c>
      <c r="C37" s="13" t="s">
        <v>56</v>
      </c>
      <c r="D37" s="14" t="s">
        <v>10</v>
      </c>
      <c r="E37" s="14" t="s">
        <v>54</v>
      </c>
      <c r="F37" s="14" t="s">
        <v>53</v>
      </c>
      <c r="G37" s="6" t="s">
        <v>55</v>
      </c>
      <c r="J37" s="1"/>
      <c r="K37" s="1">
        <f t="shared" ref="K37:K54" si="10">2+ROUNDDOWN(0.05*J37,0)</f>
        <v>2</v>
      </c>
      <c r="L37" s="1">
        <f t="shared" ref="L37:L54" si="11">J37+K37</f>
        <v>2</v>
      </c>
      <c r="M37" s="1"/>
      <c r="N37" s="9">
        <v>1</v>
      </c>
      <c r="O37" s="9">
        <v>1</v>
      </c>
      <c r="P37" s="7">
        <f t="shared" ref="P37:P54" si="12">N37-O37</f>
        <v>0</v>
      </c>
      <c r="Q37" s="10">
        <v>39.85</v>
      </c>
      <c r="R37" s="3">
        <f t="shared" ref="R37:R46" si="13">N37*Q37</f>
        <v>39.85</v>
      </c>
    </row>
    <row r="38" spans="2:19" x14ac:dyDescent="0.25">
      <c r="B38" s="9" t="s">
        <v>426</v>
      </c>
      <c r="C38" s="13" t="s">
        <v>71</v>
      </c>
      <c r="D38" s="14" t="s">
        <v>10</v>
      </c>
      <c r="E38" s="14" t="s">
        <v>72</v>
      </c>
      <c r="F38" s="14" t="s">
        <v>73</v>
      </c>
      <c r="G38" s="6" t="s">
        <v>74</v>
      </c>
      <c r="J38" s="1">
        <v>2</v>
      </c>
      <c r="K38" s="1">
        <v>0</v>
      </c>
      <c r="L38" s="1">
        <f t="shared" si="11"/>
        <v>2</v>
      </c>
      <c r="M38" s="1"/>
      <c r="N38" s="1">
        <v>2</v>
      </c>
      <c r="O38" s="1">
        <v>1</v>
      </c>
      <c r="P38" s="7">
        <f t="shared" si="12"/>
        <v>1</v>
      </c>
      <c r="Q38" s="10">
        <v>20</v>
      </c>
      <c r="R38" s="3">
        <f t="shared" si="13"/>
        <v>40</v>
      </c>
      <c r="S38" s="4"/>
    </row>
    <row r="40" spans="2:19" x14ac:dyDescent="0.25">
      <c r="B40" s="9" t="s">
        <v>426</v>
      </c>
      <c r="C40" s="12" t="s">
        <v>470</v>
      </c>
      <c r="D40" s="14" t="s">
        <v>10</v>
      </c>
      <c r="E40" s="14" t="s">
        <v>474</v>
      </c>
      <c r="F40" s="14" t="s">
        <v>182</v>
      </c>
      <c r="G40" s="6" t="s">
        <v>475</v>
      </c>
      <c r="J40" s="1">
        <v>10</v>
      </c>
      <c r="K40" s="1">
        <f t="shared" si="10"/>
        <v>2</v>
      </c>
      <c r="L40" s="1">
        <f t="shared" si="11"/>
        <v>12</v>
      </c>
      <c r="M40" s="1"/>
      <c r="N40" s="9">
        <v>12</v>
      </c>
      <c r="P40" s="7">
        <f t="shared" si="12"/>
        <v>12</v>
      </c>
      <c r="Q40" s="10">
        <v>0.252</v>
      </c>
      <c r="R40" s="10">
        <f t="shared" si="13"/>
        <v>3.024</v>
      </c>
    </row>
    <row r="41" spans="2:19" x14ac:dyDescent="0.25">
      <c r="B41" s="9" t="s">
        <v>426</v>
      </c>
      <c r="C41" s="12" t="s">
        <v>471</v>
      </c>
      <c r="D41" s="14" t="s">
        <v>10</v>
      </c>
      <c r="E41" s="14" t="s">
        <v>472</v>
      </c>
      <c r="F41" s="14" t="s">
        <v>182</v>
      </c>
      <c r="G41" s="6" t="s">
        <v>473</v>
      </c>
      <c r="J41" s="1">
        <v>10</v>
      </c>
      <c r="K41" s="1">
        <f t="shared" si="10"/>
        <v>2</v>
      </c>
      <c r="L41" s="1">
        <f t="shared" si="11"/>
        <v>12</v>
      </c>
      <c r="M41" s="1"/>
      <c r="N41" s="9">
        <v>12</v>
      </c>
      <c r="P41" s="7">
        <f t="shared" si="12"/>
        <v>12</v>
      </c>
      <c r="Q41" s="10">
        <v>0.28899999999999998</v>
      </c>
      <c r="R41" s="10">
        <f t="shared" si="13"/>
        <v>3.468</v>
      </c>
    </row>
    <row r="42" spans="2:19" x14ac:dyDescent="0.25">
      <c r="B42" s="9" t="s">
        <v>426</v>
      </c>
      <c r="C42" s="12" t="s">
        <v>476</v>
      </c>
      <c r="D42" s="14" t="s">
        <v>10</v>
      </c>
      <c r="E42" s="14" t="s">
        <v>477</v>
      </c>
      <c r="F42" s="14" t="s">
        <v>182</v>
      </c>
      <c r="G42" s="6" t="s">
        <v>478</v>
      </c>
      <c r="J42" s="1">
        <v>100</v>
      </c>
      <c r="K42" s="1">
        <v>0</v>
      </c>
      <c r="L42" s="1">
        <f t="shared" si="11"/>
        <v>100</v>
      </c>
      <c r="M42" s="1"/>
      <c r="N42" s="9">
        <v>100</v>
      </c>
      <c r="P42" s="7">
        <f t="shared" si="12"/>
        <v>100</v>
      </c>
      <c r="Q42" s="10">
        <v>0.1</v>
      </c>
      <c r="R42" s="10">
        <f t="shared" si="13"/>
        <v>10</v>
      </c>
    </row>
    <row r="43" spans="2:19" x14ac:dyDescent="0.25">
      <c r="B43" s="9" t="s">
        <v>426</v>
      </c>
      <c r="C43" s="12" t="s">
        <v>486</v>
      </c>
      <c r="D43" s="14" t="s">
        <v>10</v>
      </c>
      <c r="E43" s="14" t="s">
        <v>487</v>
      </c>
      <c r="F43" s="14" t="s">
        <v>488</v>
      </c>
      <c r="G43" s="6" t="s">
        <v>489</v>
      </c>
      <c r="J43" s="1">
        <v>100</v>
      </c>
      <c r="K43" s="1">
        <v>0</v>
      </c>
      <c r="L43" s="1">
        <f t="shared" si="11"/>
        <v>100</v>
      </c>
      <c r="M43" s="1"/>
      <c r="N43" s="9">
        <v>250</v>
      </c>
      <c r="P43" s="7">
        <f t="shared" si="12"/>
        <v>250</v>
      </c>
      <c r="Q43" s="10">
        <v>0.17599999999999999</v>
      </c>
      <c r="R43" s="10">
        <f t="shared" si="13"/>
        <v>44</v>
      </c>
    </row>
    <row r="44" spans="2:19" x14ac:dyDescent="0.25">
      <c r="B44" s="9" t="s">
        <v>426</v>
      </c>
      <c r="C44" s="12" t="s">
        <v>490</v>
      </c>
      <c r="D44" s="14" t="s">
        <v>10</v>
      </c>
      <c r="E44" s="14" t="s">
        <v>491</v>
      </c>
      <c r="F44" s="14" t="s">
        <v>488</v>
      </c>
      <c r="G44" s="6" t="s">
        <v>492</v>
      </c>
      <c r="J44" s="1">
        <v>100</v>
      </c>
      <c r="K44" s="1">
        <v>0</v>
      </c>
      <c r="L44" s="1">
        <f t="shared" si="11"/>
        <v>100</v>
      </c>
      <c r="M44" s="1"/>
      <c r="N44" s="9">
        <v>100</v>
      </c>
      <c r="P44" s="7">
        <f t="shared" si="12"/>
        <v>100</v>
      </c>
      <c r="Q44" s="10">
        <v>0.19</v>
      </c>
      <c r="R44" s="10">
        <f t="shared" si="13"/>
        <v>19</v>
      </c>
    </row>
    <row r="45" spans="2:19" x14ac:dyDescent="0.25">
      <c r="B45" s="9" t="s">
        <v>426</v>
      </c>
      <c r="C45" s="12" t="s">
        <v>497</v>
      </c>
      <c r="D45" s="14" t="s">
        <v>10</v>
      </c>
      <c r="E45" s="14" t="s">
        <v>493</v>
      </c>
      <c r="F45" s="14" t="s">
        <v>195</v>
      </c>
      <c r="G45" s="6" t="s">
        <v>494</v>
      </c>
      <c r="J45" s="1">
        <v>100</v>
      </c>
      <c r="K45" s="1">
        <v>0</v>
      </c>
      <c r="L45" s="1">
        <f t="shared" si="11"/>
        <v>100</v>
      </c>
      <c r="M45" s="1"/>
      <c r="N45" s="9">
        <v>250</v>
      </c>
      <c r="P45" s="7">
        <f t="shared" si="12"/>
        <v>250</v>
      </c>
      <c r="Q45" s="10">
        <v>5.7000000000000002E-2</v>
      </c>
      <c r="R45" s="10">
        <f t="shared" si="13"/>
        <v>14.25</v>
      </c>
    </row>
    <row r="46" spans="2:19" x14ac:dyDescent="0.25">
      <c r="B46" s="9" t="s">
        <v>426</v>
      </c>
      <c r="C46" s="12" t="s">
        <v>498</v>
      </c>
      <c r="D46" s="14" t="s">
        <v>10</v>
      </c>
      <c r="E46" s="14" t="s">
        <v>495</v>
      </c>
      <c r="F46" s="14" t="s">
        <v>3</v>
      </c>
      <c r="G46" s="6" t="s">
        <v>496</v>
      </c>
      <c r="J46" s="1">
        <v>100</v>
      </c>
      <c r="K46" s="1">
        <v>0</v>
      </c>
      <c r="L46" s="1">
        <f t="shared" si="11"/>
        <v>100</v>
      </c>
      <c r="M46" s="1"/>
      <c r="N46" s="9">
        <v>100</v>
      </c>
      <c r="P46" s="7">
        <f t="shared" si="12"/>
        <v>100</v>
      </c>
      <c r="Q46" s="10">
        <v>0.19400000000000001</v>
      </c>
      <c r="R46" s="10">
        <f t="shared" si="13"/>
        <v>19.400000000000002</v>
      </c>
    </row>
    <row r="47" spans="2:19" x14ac:dyDescent="0.25">
      <c r="K47" s="1">
        <f t="shared" si="10"/>
        <v>2</v>
      </c>
      <c r="L47" s="1">
        <f t="shared" si="11"/>
        <v>2</v>
      </c>
      <c r="M47" s="1"/>
      <c r="P47" s="7">
        <f t="shared" si="12"/>
        <v>0</v>
      </c>
    </row>
    <row r="48" spans="2:19" x14ac:dyDescent="0.25">
      <c r="B48" s="9" t="s">
        <v>413</v>
      </c>
      <c r="K48" s="1">
        <f t="shared" si="10"/>
        <v>2</v>
      </c>
      <c r="L48" s="1">
        <f t="shared" si="11"/>
        <v>2</v>
      </c>
      <c r="M48" s="1"/>
      <c r="P48" s="7">
        <f t="shared" si="12"/>
        <v>0</v>
      </c>
      <c r="R48" s="10">
        <f>N48*Q48</f>
        <v>0</v>
      </c>
    </row>
    <row r="49" spans="2:29" x14ac:dyDescent="0.25">
      <c r="B49" s="9">
        <v>0</v>
      </c>
      <c r="C49" s="13" t="s">
        <v>101</v>
      </c>
      <c r="E49" s="14" t="s">
        <v>97</v>
      </c>
      <c r="F49" s="14" t="s">
        <v>98</v>
      </c>
      <c r="G49" s="6" t="s">
        <v>99</v>
      </c>
      <c r="H49" s="6" t="s">
        <v>100</v>
      </c>
      <c r="I49" s="14" t="s">
        <v>79</v>
      </c>
      <c r="J49" s="1">
        <f>NUM_BOARDS*B49</f>
        <v>0</v>
      </c>
      <c r="K49" s="1">
        <f t="shared" si="10"/>
        <v>2</v>
      </c>
      <c r="L49" s="1">
        <f t="shared" si="11"/>
        <v>2</v>
      </c>
      <c r="M49" s="1"/>
      <c r="N49" s="9">
        <v>500</v>
      </c>
      <c r="O49" s="9">
        <v>500</v>
      </c>
      <c r="P49" s="7">
        <f t="shared" si="12"/>
        <v>0</v>
      </c>
      <c r="Q49" s="10">
        <v>0.78500000000000003</v>
      </c>
      <c r="R49" s="10">
        <f>N49*Q49</f>
        <v>392.5</v>
      </c>
    </row>
    <row r="50" spans="2:29" x14ac:dyDescent="0.25">
      <c r="B50" s="9">
        <v>0</v>
      </c>
      <c r="C50" s="13" t="s">
        <v>187</v>
      </c>
      <c r="D50" s="14" t="s">
        <v>10</v>
      </c>
      <c r="E50" s="14" t="s">
        <v>188</v>
      </c>
      <c r="F50" s="14" t="s">
        <v>189</v>
      </c>
      <c r="G50" s="15" t="s">
        <v>190</v>
      </c>
      <c r="H50" s="15" t="s">
        <v>191</v>
      </c>
      <c r="I50" s="14" t="s">
        <v>192</v>
      </c>
      <c r="J50" s="1">
        <f>NUM_BOARDS*B50</f>
        <v>0</v>
      </c>
      <c r="K50" s="1">
        <f t="shared" si="10"/>
        <v>2</v>
      </c>
      <c r="L50" s="1">
        <f t="shared" si="11"/>
        <v>2</v>
      </c>
      <c r="M50" s="1"/>
      <c r="N50" s="9">
        <v>60</v>
      </c>
      <c r="O50" s="9">
        <v>60</v>
      </c>
      <c r="P50" s="7">
        <f t="shared" si="12"/>
        <v>0</v>
      </c>
      <c r="Q50" s="10">
        <v>0.86</v>
      </c>
      <c r="R50" s="10">
        <f>N50*Q50</f>
        <v>51.6</v>
      </c>
    </row>
    <row r="51" spans="2:29" x14ac:dyDescent="0.25">
      <c r="B51" s="9">
        <v>0</v>
      </c>
      <c r="C51" s="12" t="s">
        <v>67</v>
      </c>
      <c r="D51" s="14" t="s">
        <v>10</v>
      </c>
      <c r="E51" s="14" t="s">
        <v>68</v>
      </c>
      <c r="F51" s="14" t="s">
        <v>70</v>
      </c>
      <c r="G51" s="6" t="s">
        <v>69</v>
      </c>
      <c r="H51" s="15" t="s">
        <v>185</v>
      </c>
      <c r="I51" s="14" t="s">
        <v>186</v>
      </c>
      <c r="J51" s="1">
        <f>NUM_BOARDS*B51</f>
        <v>0</v>
      </c>
      <c r="K51" s="1">
        <f t="shared" si="10"/>
        <v>2</v>
      </c>
      <c r="L51" s="1">
        <f t="shared" si="11"/>
        <v>2</v>
      </c>
      <c r="M51" s="1"/>
      <c r="N51" s="9">
        <v>12</v>
      </c>
      <c r="O51" s="9">
        <v>12</v>
      </c>
      <c r="P51" s="7">
        <f t="shared" si="12"/>
        <v>0</v>
      </c>
      <c r="Q51" s="10">
        <v>0.27900000000000003</v>
      </c>
      <c r="R51" s="10">
        <f>N51*Q51</f>
        <v>3.3480000000000003</v>
      </c>
      <c r="AC51" s="11"/>
    </row>
    <row r="52" spans="2:29" x14ac:dyDescent="0.25">
      <c r="K52" s="1">
        <f t="shared" si="10"/>
        <v>2</v>
      </c>
      <c r="L52" s="1">
        <f t="shared" si="11"/>
        <v>2</v>
      </c>
      <c r="M52" s="1"/>
      <c r="P52" s="7">
        <f t="shared" si="12"/>
        <v>0</v>
      </c>
    </row>
    <row r="53" spans="2:29" x14ac:dyDescent="0.25">
      <c r="B53" s="9">
        <v>1</v>
      </c>
      <c r="C53" s="13" t="s">
        <v>300</v>
      </c>
      <c r="D53" s="14" t="s">
        <v>303</v>
      </c>
      <c r="G53" s="15"/>
      <c r="H53" s="15" t="s">
        <v>301</v>
      </c>
      <c r="I53" s="14" t="s">
        <v>302</v>
      </c>
      <c r="J53" s="1">
        <f>NUM_BOARDS*B53</f>
        <v>10</v>
      </c>
      <c r="K53" s="1">
        <f t="shared" si="10"/>
        <v>2</v>
      </c>
      <c r="L53" s="1">
        <f t="shared" si="11"/>
        <v>12</v>
      </c>
      <c r="M53" s="1"/>
      <c r="N53" s="14"/>
      <c r="O53" s="14"/>
      <c r="P53" s="7">
        <f t="shared" si="12"/>
        <v>0</v>
      </c>
      <c r="Q53" s="14"/>
    </row>
    <row r="54" spans="2:29" x14ac:dyDescent="0.25">
      <c r="B54" s="9">
        <v>1</v>
      </c>
      <c r="C54" s="13" t="s">
        <v>304</v>
      </c>
      <c r="D54" s="14" t="s">
        <v>303</v>
      </c>
      <c r="G54" s="15"/>
      <c r="H54" s="15" t="s">
        <v>305</v>
      </c>
      <c r="I54" s="14" t="s">
        <v>306</v>
      </c>
      <c r="J54" s="1">
        <f>NUM_BOARDS*B54</f>
        <v>10</v>
      </c>
      <c r="K54" s="1">
        <f t="shared" si="10"/>
        <v>2</v>
      </c>
      <c r="L54" s="1">
        <f t="shared" si="11"/>
        <v>12</v>
      </c>
      <c r="M54" s="1"/>
      <c r="N54" s="1"/>
      <c r="O54" s="1"/>
      <c r="P54" s="7">
        <f t="shared" si="12"/>
        <v>0</v>
      </c>
      <c r="Q54" s="3"/>
      <c r="R54" s="10">
        <f>N54*Q54</f>
        <v>0</v>
      </c>
      <c r="S54" s="4"/>
    </row>
  </sheetData>
  <conditionalFormatting sqref="M47:M54 M14 M6:M10 M16 M24:M25 M27 M18:M19">
    <cfRule type="expression" dxfId="40" priority="28">
      <formula>N6&lt;=L6</formula>
    </cfRule>
  </conditionalFormatting>
  <conditionalFormatting sqref="P37:P38 P40:P54 P14 P6:P10 P16:P19 P23:P27 P29">
    <cfRule type="expression" dxfId="39" priority="26">
      <formula>"r6&lt;q6"</formula>
    </cfRule>
  </conditionalFormatting>
  <conditionalFormatting sqref="P37:P38 P40:P54 P14 P6:P10 P16:P19 P23:P27 P29">
    <cfRule type="cellIs" dxfId="38" priority="25" operator="greaterThan">
      <formula>0</formula>
    </cfRule>
  </conditionalFormatting>
  <conditionalFormatting sqref="P11:P12">
    <cfRule type="expression" dxfId="37" priority="15">
      <formula>"r6&lt;q6"</formula>
    </cfRule>
  </conditionalFormatting>
  <conditionalFormatting sqref="P11:P12">
    <cfRule type="cellIs" dxfId="36" priority="14" operator="greaterThan">
      <formula>0</formula>
    </cfRule>
  </conditionalFormatting>
  <conditionalFormatting sqref="M21:M22">
    <cfRule type="expression" dxfId="35" priority="13">
      <formula>N21&lt;=L21</formula>
    </cfRule>
  </conditionalFormatting>
  <conditionalFormatting sqref="P21:P22">
    <cfRule type="expression" dxfId="34" priority="12">
      <formula>"r6&lt;q6"</formula>
    </cfRule>
  </conditionalFormatting>
  <conditionalFormatting sqref="P21:P22">
    <cfRule type="cellIs" dxfId="33" priority="11" operator="greaterThan">
      <formula>0</formula>
    </cfRule>
  </conditionalFormatting>
  <conditionalFormatting sqref="M20">
    <cfRule type="expression" dxfId="32" priority="19">
      <formula>N20&lt;=L20</formula>
    </cfRule>
  </conditionalFormatting>
  <conditionalFormatting sqref="P20">
    <cfRule type="expression" dxfId="31" priority="18">
      <formula>"r6&lt;q6"</formula>
    </cfRule>
  </conditionalFormatting>
  <conditionalFormatting sqref="P20">
    <cfRule type="cellIs" dxfId="30" priority="17" operator="greaterThan">
      <formula>0</formula>
    </cfRule>
  </conditionalFormatting>
  <conditionalFormatting sqref="M11:M12">
    <cfRule type="expression" dxfId="29" priority="16">
      <formula>N11&lt;=L11</formula>
    </cfRule>
  </conditionalFormatting>
  <conditionalFormatting sqref="M30:M31">
    <cfRule type="expression" dxfId="28" priority="10">
      <formula>N30&lt;=L30</formula>
    </cfRule>
  </conditionalFormatting>
  <conditionalFormatting sqref="P30:P31">
    <cfRule type="expression" dxfId="27" priority="9">
      <formula>"r6&lt;q6"</formula>
    </cfRule>
  </conditionalFormatting>
  <conditionalFormatting sqref="P30:P31">
    <cfRule type="cellIs" dxfId="26" priority="8" operator="greaterThan">
      <formula>0</formula>
    </cfRule>
  </conditionalFormatting>
  <conditionalFormatting sqref="M28">
    <cfRule type="expression" dxfId="25" priority="7">
      <formula>N28&lt;=L28</formula>
    </cfRule>
  </conditionalFormatting>
  <conditionalFormatting sqref="P28">
    <cfRule type="expression" dxfId="24" priority="6">
      <formula>"r6&lt;q6"</formula>
    </cfRule>
  </conditionalFormatting>
  <conditionalFormatting sqref="P28">
    <cfRule type="cellIs" dxfId="23" priority="5" operator="greaterThan">
      <formula>0</formula>
    </cfRule>
  </conditionalFormatting>
  <conditionalFormatting sqref="M38">
    <cfRule type="expression" dxfId="22" priority="3">
      <formula>N38&lt;L38</formula>
    </cfRule>
  </conditionalFormatting>
  <conditionalFormatting sqref="M40:M46">
    <cfRule type="expression" dxfId="1" priority="2">
      <formula>N40&lt;L40</formula>
    </cfRule>
  </conditionalFormatting>
  <conditionalFormatting sqref="M37">
    <cfRule type="expression" dxfId="0" priority="1">
      <formula>N37&lt;L37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workbookViewId="0"/>
  </sheetViews>
  <sheetFormatPr defaultRowHeight="15" x14ac:dyDescent="0.25"/>
  <cols>
    <col min="1" max="1" width="11.140625" style="9" customWidth="1"/>
    <col min="2" max="2" width="11.42578125" style="9" customWidth="1"/>
    <col min="3" max="3" width="64.42578125" style="12" customWidth="1"/>
    <col min="4" max="4" width="14.42578125" style="14" customWidth="1"/>
    <col min="5" max="5" width="25.28515625" style="14" customWidth="1"/>
    <col min="6" max="6" width="16.28515625" style="14" customWidth="1"/>
    <col min="7" max="7" width="17.7109375" style="6" customWidth="1"/>
    <col min="8" max="8" width="16" style="6" customWidth="1"/>
    <col min="9" max="9" width="20" style="15" customWidth="1"/>
    <col min="10" max="16" width="10.140625" style="9" customWidth="1"/>
    <col min="17" max="17" width="13" style="10" customWidth="1"/>
    <col min="18" max="18" width="11.7109375" style="10" customWidth="1"/>
    <col min="19" max="19" width="11.140625" style="14" customWidth="1"/>
    <col min="20" max="16384" width="9.140625" style="14"/>
  </cols>
  <sheetData>
    <row r="1" spans="1:19" x14ac:dyDescent="0.25">
      <c r="A1" s="9" t="s">
        <v>19</v>
      </c>
      <c r="P1" s="7"/>
    </row>
    <row r="2" spans="1:19" x14ac:dyDescent="0.25">
      <c r="A2" s="9" t="s">
        <v>20</v>
      </c>
      <c r="P2" s="7"/>
    </row>
    <row r="3" spans="1:19" x14ac:dyDescent="0.25">
      <c r="A3" s="9" t="s">
        <v>4</v>
      </c>
      <c r="B3" s="9">
        <v>10</v>
      </c>
      <c r="P3" s="7"/>
    </row>
    <row r="4" spans="1:19" x14ac:dyDescent="0.25">
      <c r="P4" s="7"/>
    </row>
    <row r="5" spans="1:19" x14ac:dyDescent="0.25">
      <c r="A5" s="9" t="s">
        <v>0</v>
      </c>
      <c r="B5" s="9" t="s">
        <v>12</v>
      </c>
      <c r="C5" s="13" t="s">
        <v>1</v>
      </c>
      <c r="D5" s="15" t="s">
        <v>7</v>
      </c>
      <c r="E5" s="14" t="s">
        <v>8</v>
      </c>
      <c r="F5" s="14" t="s">
        <v>2</v>
      </c>
      <c r="G5" s="6" t="s">
        <v>9</v>
      </c>
      <c r="H5" s="6" t="s">
        <v>16</v>
      </c>
      <c r="I5" s="15" t="s">
        <v>17</v>
      </c>
      <c r="J5" s="9" t="s">
        <v>15</v>
      </c>
      <c r="K5" s="9" t="s">
        <v>711</v>
      </c>
      <c r="L5" s="9" t="s">
        <v>712</v>
      </c>
      <c r="M5" s="9" t="s">
        <v>714</v>
      </c>
      <c r="N5" s="9" t="s">
        <v>14</v>
      </c>
      <c r="O5" s="9" t="s">
        <v>18</v>
      </c>
      <c r="P5" s="7" t="s">
        <v>713</v>
      </c>
      <c r="Q5" s="10" t="s">
        <v>5</v>
      </c>
      <c r="R5" s="10" t="s">
        <v>6</v>
      </c>
      <c r="S5" s="14" t="s">
        <v>13</v>
      </c>
    </row>
    <row r="6" spans="1:19" x14ac:dyDescent="0.25">
      <c r="B6" s="9" t="s">
        <v>52</v>
      </c>
      <c r="C6" s="13"/>
      <c r="J6" s="1"/>
      <c r="K6" s="1">
        <f t="shared" ref="K6" si="0">2+ROUNDDOWN(0.05*J6,0)</f>
        <v>2</v>
      </c>
      <c r="L6" s="1">
        <f>J6+K6</f>
        <v>2</v>
      </c>
      <c r="M6" s="1"/>
      <c r="P6" s="7">
        <f>N6-O6</f>
        <v>0</v>
      </c>
      <c r="R6" s="3"/>
    </row>
    <row r="9" spans="1:19" x14ac:dyDescent="0.25">
      <c r="K9" s="1">
        <f t="shared" ref="K9:K34" si="1">2+ROUNDDOWN(0.05*J9,0)</f>
        <v>2</v>
      </c>
      <c r="L9" s="1">
        <f t="shared" ref="L9:L34" si="2">J9+K9</f>
        <v>2</v>
      </c>
      <c r="M9" s="1"/>
      <c r="P9" s="7">
        <f t="shared" ref="P9:P34" si="3">N9-O9</f>
        <v>0</v>
      </c>
    </row>
    <row r="10" spans="1:19" x14ac:dyDescent="0.25">
      <c r="C10" s="13"/>
      <c r="G10" s="15"/>
      <c r="H10" s="15"/>
      <c r="I10" s="14"/>
      <c r="K10" s="1"/>
      <c r="L10" s="1"/>
      <c r="M10" s="1"/>
      <c r="P10" s="7"/>
      <c r="S10" s="4"/>
    </row>
    <row r="14" spans="1:19" x14ac:dyDescent="0.25">
      <c r="C14" s="13"/>
      <c r="J14" s="1"/>
      <c r="K14" s="1"/>
      <c r="L14" s="1"/>
      <c r="M14" s="1"/>
      <c r="N14" s="1"/>
      <c r="P14" s="7"/>
      <c r="R14" s="3"/>
      <c r="S14" s="4"/>
    </row>
    <row r="17" spans="2:29" x14ac:dyDescent="0.25">
      <c r="B17" s="9" t="s">
        <v>426</v>
      </c>
      <c r="C17" s="13" t="s">
        <v>56</v>
      </c>
      <c r="D17" s="14" t="s">
        <v>10</v>
      </c>
      <c r="E17" s="14" t="s">
        <v>54</v>
      </c>
      <c r="F17" s="14" t="s">
        <v>53</v>
      </c>
      <c r="G17" s="6" t="s">
        <v>55</v>
      </c>
      <c r="J17" s="1"/>
      <c r="K17" s="1">
        <f t="shared" si="1"/>
        <v>2</v>
      </c>
      <c r="L17" s="1">
        <f t="shared" si="2"/>
        <v>2</v>
      </c>
      <c r="M17" s="1"/>
      <c r="N17" s="9">
        <v>1</v>
      </c>
      <c r="O17" s="9">
        <v>1</v>
      </c>
      <c r="P17" s="7">
        <f t="shared" si="3"/>
        <v>0</v>
      </c>
      <c r="Q17" s="10">
        <v>39.85</v>
      </c>
      <c r="R17" s="3">
        <f t="shared" ref="R17:R33" si="4">N17*Q17</f>
        <v>39.85</v>
      </c>
    </row>
    <row r="18" spans="2:29" x14ac:dyDescent="0.25">
      <c r="B18" s="9" t="s">
        <v>426</v>
      </c>
      <c r="C18" s="13" t="s">
        <v>71</v>
      </c>
      <c r="D18" s="14" t="s">
        <v>10</v>
      </c>
      <c r="E18" s="14" t="s">
        <v>72</v>
      </c>
      <c r="F18" s="14" t="s">
        <v>73</v>
      </c>
      <c r="G18" s="6" t="s">
        <v>74</v>
      </c>
      <c r="J18" s="1"/>
      <c r="K18" s="1">
        <f t="shared" si="1"/>
        <v>2</v>
      </c>
      <c r="L18" s="1">
        <f t="shared" si="2"/>
        <v>2</v>
      </c>
      <c r="M18" s="1"/>
      <c r="N18" s="1">
        <v>1</v>
      </c>
      <c r="O18" s="1">
        <v>1</v>
      </c>
      <c r="P18" s="7">
        <f t="shared" si="3"/>
        <v>0</v>
      </c>
      <c r="Q18" s="10">
        <v>20</v>
      </c>
      <c r="R18" s="3">
        <f t="shared" si="4"/>
        <v>20</v>
      </c>
      <c r="S18" s="4"/>
    </row>
    <row r="20" spans="2:29" x14ac:dyDescent="0.25">
      <c r="B20" s="9" t="s">
        <v>426</v>
      </c>
      <c r="C20" s="12" t="s">
        <v>470</v>
      </c>
      <c r="D20" s="14" t="s">
        <v>10</v>
      </c>
      <c r="E20" s="14" t="s">
        <v>474</v>
      </c>
      <c r="F20" s="14" t="s">
        <v>182</v>
      </c>
      <c r="G20" s="6" t="s">
        <v>475</v>
      </c>
      <c r="J20" s="1">
        <v>10</v>
      </c>
      <c r="K20" s="1">
        <f t="shared" si="1"/>
        <v>2</v>
      </c>
      <c r="L20" s="1">
        <f t="shared" si="2"/>
        <v>12</v>
      </c>
      <c r="M20" s="1"/>
      <c r="P20" s="7">
        <f t="shared" si="3"/>
        <v>0</v>
      </c>
      <c r="R20" s="10">
        <f t="shared" si="4"/>
        <v>0</v>
      </c>
    </row>
    <row r="21" spans="2:29" x14ac:dyDescent="0.25">
      <c r="B21" s="9" t="s">
        <v>426</v>
      </c>
      <c r="C21" s="12" t="s">
        <v>471</v>
      </c>
      <c r="D21" s="14" t="s">
        <v>10</v>
      </c>
      <c r="E21" s="14" t="s">
        <v>472</v>
      </c>
      <c r="F21" s="14" t="s">
        <v>182</v>
      </c>
      <c r="G21" s="6" t="s">
        <v>473</v>
      </c>
      <c r="J21" s="1">
        <v>10</v>
      </c>
      <c r="K21" s="1">
        <f t="shared" si="1"/>
        <v>2</v>
      </c>
      <c r="L21" s="1">
        <f t="shared" si="2"/>
        <v>12</v>
      </c>
      <c r="M21" s="1"/>
      <c r="P21" s="7">
        <f t="shared" si="3"/>
        <v>0</v>
      </c>
      <c r="R21" s="10">
        <f t="shared" si="4"/>
        <v>0</v>
      </c>
    </row>
    <row r="22" spans="2:29" x14ac:dyDescent="0.25">
      <c r="B22" s="9" t="s">
        <v>426</v>
      </c>
      <c r="C22" s="12" t="s">
        <v>476</v>
      </c>
      <c r="D22" s="14" t="s">
        <v>10</v>
      </c>
      <c r="E22" s="14" t="s">
        <v>477</v>
      </c>
      <c r="F22" s="14" t="s">
        <v>182</v>
      </c>
      <c r="G22" s="6" t="s">
        <v>478</v>
      </c>
      <c r="J22" s="1">
        <v>100</v>
      </c>
      <c r="K22" s="1">
        <f t="shared" si="1"/>
        <v>7</v>
      </c>
      <c r="L22" s="1">
        <f t="shared" si="2"/>
        <v>107</v>
      </c>
      <c r="M22" s="1"/>
      <c r="P22" s="7">
        <f t="shared" si="3"/>
        <v>0</v>
      </c>
      <c r="R22" s="10">
        <f t="shared" si="4"/>
        <v>0</v>
      </c>
    </row>
    <row r="23" spans="2:29" x14ac:dyDescent="0.25">
      <c r="B23" s="9" t="s">
        <v>426</v>
      </c>
      <c r="C23" s="12" t="s">
        <v>486</v>
      </c>
      <c r="D23" s="14" t="s">
        <v>10</v>
      </c>
      <c r="E23" s="14" t="s">
        <v>487</v>
      </c>
      <c r="F23" s="14" t="s">
        <v>488</v>
      </c>
      <c r="G23" s="6" t="s">
        <v>489</v>
      </c>
      <c r="J23" s="1">
        <v>100</v>
      </c>
      <c r="K23" s="1">
        <f t="shared" si="1"/>
        <v>7</v>
      </c>
      <c r="L23" s="1">
        <f t="shared" si="2"/>
        <v>107</v>
      </c>
      <c r="M23" s="1"/>
      <c r="P23" s="7">
        <f t="shared" si="3"/>
        <v>0</v>
      </c>
      <c r="R23" s="10">
        <f t="shared" si="4"/>
        <v>0</v>
      </c>
    </row>
    <row r="24" spans="2:29" x14ac:dyDescent="0.25">
      <c r="B24" s="9" t="s">
        <v>426</v>
      </c>
      <c r="C24" s="12" t="s">
        <v>490</v>
      </c>
      <c r="D24" s="14" t="s">
        <v>10</v>
      </c>
      <c r="E24" s="14" t="s">
        <v>491</v>
      </c>
      <c r="F24" s="14" t="s">
        <v>488</v>
      </c>
      <c r="G24" s="6" t="s">
        <v>492</v>
      </c>
      <c r="J24" s="1">
        <v>100</v>
      </c>
      <c r="K24" s="1">
        <f t="shared" si="1"/>
        <v>7</v>
      </c>
      <c r="L24" s="1">
        <f t="shared" si="2"/>
        <v>107</v>
      </c>
      <c r="M24" s="1"/>
      <c r="P24" s="7">
        <f t="shared" si="3"/>
        <v>0</v>
      </c>
      <c r="R24" s="10">
        <f t="shared" si="4"/>
        <v>0</v>
      </c>
    </row>
    <row r="25" spans="2:29" x14ac:dyDescent="0.25">
      <c r="B25" s="9" t="s">
        <v>426</v>
      </c>
      <c r="C25" s="12" t="s">
        <v>497</v>
      </c>
      <c r="D25" s="14" t="s">
        <v>10</v>
      </c>
      <c r="E25" s="14" t="s">
        <v>493</v>
      </c>
      <c r="F25" s="14" t="s">
        <v>195</v>
      </c>
      <c r="G25" s="6" t="s">
        <v>494</v>
      </c>
      <c r="J25" s="1">
        <v>100</v>
      </c>
      <c r="K25" s="1">
        <f t="shared" si="1"/>
        <v>7</v>
      </c>
      <c r="L25" s="1">
        <f t="shared" si="2"/>
        <v>107</v>
      </c>
      <c r="M25" s="1"/>
      <c r="P25" s="7">
        <f t="shared" si="3"/>
        <v>0</v>
      </c>
      <c r="R25" s="10">
        <f t="shared" si="4"/>
        <v>0</v>
      </c>
    </row>
    <row r="26" spans="2:29" x14ac:dyDescent="0.25">
      <c r="B26" s="9" t="s">
        <v>426</v>
      </c>
      <c r="C26" s="12" t="s">
        <v>498</v>
      </c>
      <c r="D26" s="14" t="s">
        <v>10</v>
      </c>
      <c r="E26" s="14" t="s">
        <v>495</v>
      </c>
      <c r="F26" s="14" t="s">
        <v>3</v>
      </c>
      <c r="G26" s="6" t="s">
        <v>496</v>
      </c>
      <c r="J26" s="1">
        <v>100</v>
      </c>
      <c r="K26" s="1">
        <f t="shared" si="1"/>
        <v>7</v>
      </c>
      <c r="L26" s="1">
        <f t="shared" si="2"/>
        <v>107</v>
      </c>
      <c r="M26" s="1"/>
      <c r="P26" s="7">
        <f t="shared" si="3"/>
        <v>0</v>
      </c>
      <c r="R26" s="10">
        <f t="shared" si="4"/>
        <v>0</v>
      </c>
    </row>
    <row r="27" spans="2:29" x14ac:dyDescent="0.25">
      <c r="K27" s="1">
        <f t="shared" si="1"/>
        <v>2</v>
      </c>
      <c r="L27" s="1">
        <f t="shared" si="2"/>
        <v>2</v>
      </c>
      <c r="M27" s="1"/>
      <c r="P27" s="7">
        <f t="shared" si="3"/>
        <v>0</v>
      </c>
    </row>
    <row r="28" spans="2:29" x14ac:dyDescent="0.25">
      <c r="B28" s="9" t="s">
        <v>413</v>
      </c>
      <c r="K28" s="1">
        <f t="shared" si="1"/>
        <v>2</v>
      </c>
      <c r="L28" s="1">
        <f t="shared" si="2"/>
        <v>2</v>
      </c>
      <c r="M28" s="1"/>
      <c r="P28" s="7">
        <f t="shared" si="3"/>
        <v>0</v>
      </c>
      <c r="R28" s="10">
        <f>N28*Q28</f>
        <v>0</v>
      </c>
    </row>
    <row r="29" spans="2:29" x14ac:dyDescent="0.25">
      <c r="B29" s="9">
        <v>0</v>
      </c>
      <c r="C29" s="13" t="s">
        <v>101</v>
      </c>
      <c r="E29" s="14" t="s">
        <v>97</v>
      </c>
      <c r="F29" s="14" t="s">
        <v>98</v>
      </c>
      <c r="G29" s="6" t="s">
        <v>99</v>
      </c>
      <c r="H29" s="6" t="s">
        <v>100</v>
      </c>
      <c r="I29" s="14" t="s">
        <v>79</v>
      </c>
      <c r="J29" s="1">
        <f>NUM_BOARDS*B29</f>
        <v>0</v>
      </c>
      <c r="K29" s="1">
        <f t="shared" si="1"/>
        <v>2</v>
      </c>
      <c r="L29" s="1">
        <f t="shared" si="2"/>
        <v>2</v>
      </c>
      <c r="M29" s="1"/>
      <c r="N29" s="9">
        <v>500</v>
      </c>
      <c r="O29" s="9">
        <v>500</v>
      </c>
      <c r="P29" s="7">
        <f t="shared" si="3"/>
        <v>0</v>
      </c>
      <c r="Q29" s="10">
        <v>0.78500000000000003</v>
      </c>
      <c r="R29" s="10">
        <f>N29*Q29</f>
        <v>392.5</v>
      </c>
    </row>
    <row r="30" spans="2:29" x14ac:dyDescent="0.25">
      <c r="B30" s="9">
        <v>0</v>
      </c>
      <c r="C30" s="13" t="s">
        <v>187</v>
      </c>
      <c r="D30" s="14" t="s">
        <v>10</v>
      </c>
      <c r="E30" s="14" t="s">
        <v>188</v>
      </c>
      <c r="F30" s="14" t="s">
        <v>189</v>
      </c>
      <c r="G30" s="15" t="s">
        <v>190</v>
      </c>
      <c r="H30" s="15" t="s">
        <v>191</v>
      </c>
      <c r="I30" s="14" t="s">
        <v>192</v>
      </c>
      <c r="J30" s="1">
        <f>NUM_BOARDS*B30</f>
        <v>0</v>
      </c>
      <c r="K30" s="1">
        <f t="shared" si="1"/>
        <v>2</v>
      </c>
      <c r="L30" s="1">
        <f t="shared" si="2"/>
        <v>2</v>
      </c>
      <c r="M30" s="1"/>
      <c r="N30" s="9">
        <v>60</v>
      </c>
      <c r="O30" s="9">
        <v>60</v>
      </c>
      <c r="P30" s="7">
        <f t="shared" si="3"/>
        <v>0</v>
      </c>
      <c r="Q30" s="10">
        <v>0.86</v>
      </c>
      <c r="R30" s="10">
        <f>N30*Q30</f>
        <v>51.6</v>
      </c>
    </row>
    <row r="31" spans="2:29" x14ac:dyDescent="0.25">
      <c r="B31" s="9">
        <v>0</v>
      </c>
      <c r="C31" s="12" t="s">
        <v>67</v>
      </c>
      <c r="D31" s="14" t="s">
        <v>10</v>
      </c>
      <c r="E31" s="14" t="s">
        <v>68</v>
      </c>
      <c r="F31" s="14" t="s">
        <v>70</v>
      </c>
      <c r="G31" s="6" t="s">
        <v>69</v>
      </c>
      <c r="H31" s="15" t="s">
        <v>185</v>
      </c>
      <c r="I31" s="14" t="s">
        <v>186</v>
      </c>
      <c r="J31" s="1">
        <f>NUM_BOARDS*B31</f>
        <v>0</v>
      </c>
      <c r="K31" s="1">
        <f t="shared" si="1"/>
        <v>2</v>
      </c>
      <c r="L31" s="1">
        <f t="shared" si="2"/>
        <v>2</v>
      </c>
      <c r="M31" s="1"/>
      <c r="N31" s="9">
        <v>12</v>
      </c>
      <c r="O31" s="9">
        <v>12</v>
      </c>
      <c r="P31" s="7">
        <f t="shared" si="3"/>
        <v>0</v>
      </c>
      <c r="Q31" s="10">
        <v>0.27900000000000003</v>
      </c>
      <c r="R31" s="10">
        <f>N31*Q31</f>
        <v>3.3480000000000003</v>
      </c>
      <c r="AC31" s="11"/>
    </row>
    <row r="32" spans="2:29" x14ac:dyDescent="0.25">
      <c r="K32" s="1">
        <f t="shared" si="1"/>
        <v>2</v>
      </c>
      <c r="L32" s="1">
        <f t="shared" si="2"/>
        <v>2</v>
      </c>
      <c r="M32" s="1"/>
      <c r="P32" s="7">
        <f t="shared" si="3"/>
        <v>0</v>
      </c>
    </row>
    <row r="33" spans="2:19" x14ac:dyDescent="0.25">
      <c r="B33" s="9">
        <v>1</v>
      </c>
      <c r="C33" s="13" t="s">
        <v>300</v>
      </c>
      <c r="D33" s="14" t="s">
        <v>303</v>
      </c>
      <c r="G33" s="15"/>
      <c r="H33" s="15" t="s">
        <v>301</v>
      </c>
      <c r="I33" s="14" t="s">
        <v>302</v>
      </c>
      <c r="J33" s="1">
        <f>NUM_BOARDS*B33</f>
        <v>10</v>
      </c>
      <c r="K33" s="1">
        <f t="shared" si="1"/>
        <v>2</v>
      </c>
      <c r="L33" s="1">
        <f t="shared" si="2"/>
        <v>12</v>
      </c>
      <c r="M33" s="1"/>
      <c r="N33" s="14"/>
      <c r="O33" s="14"/>
      <c r="P33" s="7">
        <f t="shared" si="3"/>
        <v>0</v>
      </c>
      <c r="Q33" s="14"/>
    </row>
    <row r="34" spans="2:19" x14ac:dyDescent="0.25">
      <c r="B34" s="9">
        <v>1</v>
      </c>
      <c r="C34" s="13" t="s">
        <v>304</v>
      </c>
      <c r="D34" s="14" t="s">
        <v>303</v>
      </c>
      <c r="G34" s="15"/>
      <c r="H34" s="15" t="s">
        <v>305</v>
      </c>
      <c r="I34" s="14" t="s">
        <v>306</v>
      </c>
      <c r="J34" s="1">
        <f>NUM_BOARDS*B34</f>
        <v>10</v>
      </c>
      <c r="K34" s="1">
        <f t="shared" si="1"/>
        <v>2</v>
      </c>
      <c r="L34" s="1">
        <f t="shared" si="2"/>
        <v>12</v>
      </c>
      <c r="M34" s="1"/>
      <c r="N34" s="1"/>
      <c r="O34" s="1"/>
      <c r="P34" s="7">
        <f t="shared" si="3"/>
        <v>0</v>
      </c>
      <c r="Q34" s="3"/>
      <c r="R34" s="10">
        <f>N34*Q34</f>
        <v>0</v>
      </c>
      <c r="S34" s="4"/>
    </row>
  </sheetData>
  <conditionalFormatting sqref="M14 M17:M18 M20:M34 M9:M10 M6">
    <cfRule type="expression" dxfId="43" priority="9">
      <formula>N6&lt;=L6</formula>
    </cfRule>
  </conditionalFormatting>
  <conditionalFormatting sqref="P14 P6 P17:P18 P20:P34 P9:P10">
    <cfRule type="expression" dxfId="42" priority="7">
      <formula>"r6&lt;q6"</formula>
    </cfRule>
  </conditionalFormatting>
  <conditionalFormatting sqref="P14 P6 P17:P18 P20:P34 P9:P10">
    <cfRule type="cellIs" dxfId="41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SCHEMATIC PARTS</vt:lpstr>
      <vt:lpstr>OTHER PARTS PER BOARD</vt:lpstr>
      <vt:lpstr>SHARED PARTS</vt:lpstr>
      <vt:lpstr>NUM_BOARDS</vt:lpstr>
      <vt:lpstr>NUM_CARRIERS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Strohman</dc:creator>
  <cp:lastModifiedBy>Charles R. Strohman</cp:lastModifiedBy>
  <cp:lastPrinted>2017-06-28T14:12:45Z</cp:lastPrinted>
  <dcterms:created xsi:type="dcterms:W3CDTF">2015-07-28T15:22:36Z</dcterms:created>
  <dcterms:modified xsi:type="dcterms:W3CDTF">2019-03-13T16:14:52Z</dcterms:modified>
</cp:coreProperties>
</file>