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C Snubber Design" sheetId="1" r:id="rId4"/>
    <sheet state="visible" name="Transformer Parameter Referral" sheetId="2" r:id="rId5"/>
  </sheets>
  <definedNames/>
  <calcPr/>
</workbook>
</file>

<file path=xl/sharedStrings.xml><?xml version="1.0" encoding="utf-8"?>
<sst xmlns="http://schemas.openxmlformats.org/spreadsheetml/2006/main" count="85" uniqueCount="77">
  <si>
    <t>Biricha RC Snubber Design Tool</t>
  </si>
  <si>
    <t>Input values in dark yellow cells</t>
  </si>
  <si>
    <t>Results are shown in light red</t>
  </si>
  <si>
    <t>Type in the Necessary Parameters</t>
  </si>
  <si>
    <t xml:space="preserve">Step 1: Input ringing frequency Fr, (from scope measurement) </t>
  </si>
  <si>
    <t>Hz</t>
  </si>
  <si>
    <t xml:space="preserve">Step 2: Input total leakage inductance (from measurement)* </t>
  </si>
  <si>
    <t>H</t>
  </si>
  <si>
    <t>Step 3: Input voltage across the snubber, V_snub (from WDS)</t>
  </si>
  <si>
    <t>V</t>
  </si>
  <si>
    <t>Step 4: Input maximum allowable snubber power loss,  Ploss_snub</t>
  </si>
  <si>
    <t>W</t>
  </si>
  <si>
    <t xml:space="preserve">Step 5: Input PSU switching frequency, Fs </t>
  </si>
  <si>
    <t>Calculated Component Values</t>
  </si>
  <si>
    <t>R_snub (ohms)</t>
  </si>
  <si>
    <t>C_snub (F)</t>
  </si>
  <si>
    <t>Actual Component Values</t>
  </si>
  <si>
    <t xml:space="preserve">Step 6: Type in actual component values used on the board </t>
  </si>
  <si>
    <t>Actual R_snub (ohms)</t>
  </si>
  <si>
    <t>Actual C_snub (F)</t>
  </si>
  <si>
    <t>Ploss_snub (W)</t>
  </si>
  <si>
    <t>* total leakage as seen on primary must include secondary leakage referred to primary - the east way is just to measure the total leakage with a Bode 100 or similar</t>
  </si>
  <si>
    <t>* total leakage as seen on secondary  must include primary leakage referred to secondary - the east way is just to measure the total leakage with a Bode 100 or similar</t>
  </si>
  <si>
    <t>Biricha Transformer Parameter Referral Tool</t>
  </si>
  <si>
    <t>V_pri</t>
  </si>
  <si>
    <t>Real primary voltage</t>
  </si>
  <si>
    <t>V_sec</t>
  </si>
  <si>
    <t xml:space="preserve">Real secondary voltage </t>
  </si>
  <si>
    <t>V_pri_referred</t>
  </si>
  <si>
    <t xml:space="preserve">Primary voltage referred to secondary </t>
  </si>
  <si>
    <t>V_sec_referred</t>
  </si>
  <si>
    <t>Secondary voltage referred to primary</t>
  </si>
  <si>
    <t>I_pri</t>
  </si>
  <si>
    <t>Real primary current</t>
  </si>
  <si>
    <t>I_sec</t>
  </si>
  <si>
    <t xml:space="preserve">Real secondary current </t>
  </si>
  <si>
    <t>I_pri_referred</t>
  </si>
  <si>
    <t xml:space="preserve">Primary current referred to secondary </t>
  </si>
  <si>
    <t>I_sec_referred</t>
  </si>
  <si>
    <t>Secondary current referred to primary</t>
  </si>
  <si>
    <t>L_L1</t>
  </si>
  <si>
    <t>Real primary leakage inductance</t>
  </si>
  <si>
    <t>L_L2</t>
  </si>
  <si>
    <t>Real secondary leakage inductance</t>
  </si>
  <si>
    <t>L_L1_referred</t>
  </si>
  <si>
    <t xml:space="preserve">Primary primary leakage inductance referred to secondary </t>
  </si>
  <si>
    <t>L_L2_referred</t>
  </si>
  <si>
    <t>Secondary primary leakage inductance referred to primary</t>
  </si>
  <si>
    <t>R_pri</t>
  </si>
  <si>
    <t>Real primary resistance</t>
  </si>
  <si>
    <t>R_sec</t>
  </si>
  <si>
    <t>Real secondary resistance</t>
  </si>
  <si>
    <t>R_pri_referred</t>
  </si>
  <si>
    <t xml:space="preserve">Primary resistance referred to secondary </t>
  </si>
  <si>
    <t>R_sec_referred</t>
  </si>
  <si>
    <t>Secondary resistance referred to primary</t>
  </si>
  <si>
    <t>N</t>
  </si>
  <si>
    <t>primary to secondary turn ratio (n:1)</t>
  </si>
  <si>
    <t>Lm</t>
  </si>
  <si>
    <t>Magnetizing Inductance</t>
  </si>
  <si>
    <t xml:space="preserve">Referring Parameters from Primary to Secondary </t>
  </si>
  <si>
    <t>Input N</t>
  </si>
  <si>
    <t>Input V_sec (V)</t>
  </si>
  <si>
    <t>V_sec_referred (V)</t>
  </si>
  <si>
    <t>Input L_L2 (H)</t>
  </si>
  <si>
    <t>L_L2_referred (H)</t>
  </si>
  <si>
    <t>Input L_L1 (H)</t>
  </si>
  <si>
    <t>Total Leakage Inductance as seen on primary (H)</t>
  </si>
  <si>
    <t>Input Isec (A)</t>
  </si>
  <si>
    <t>I_sec_referred (A)</t>
  </si>
  <si>
    <t>Input R_sec (A)</t>
  </si>
  <si>
    <t>R_sec_referred (A)</t>
  </si>
  <si>
    <t xml:space="preserve">Referring Parameters from Secondary to Primary </t>
  </si>
  <si>
    <t>Input V_pri (V)</t>
  </si>
  <si>
    <t>V_pri_referred (V)</t>
  </si>
  <si>
    <t>Input R_sec (ohms)</t>
  </si>
  <si>
    <t>R_sec_referred (ohms)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</si>
</sst>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#0.0E+00"/>
    <numFmt numFmtId="165" formatCode="0.0"/>
    <numFmt numFmtId="166" formatCode="0.0000"/>
    <numFmt numFmtId="167" formatCode="##0.0000E+00"/>
  </numFmts>
  <fonts count="7">
    <font>
      <sz val="10.0"/>
      <color rgb="FF000000"/>
      <name val="Arial"/>
    </font>
    <font>
      <b/>
      <sz val="16.0"/>
      <color theme="1"/>
      <name val="Arial"/>
    </font>
    <font>
      <b/>
      <sz val="14.0"/>
      <color theme="1"/>
      <name val="Arial"/>
    </font>
    <font>
      <color theme="1"/>
      <name val="Arial"/>
    </font>
    <font>
      <b/>
      <sz val="12.0"/>
      <color theme="1"/>
      <name val="Arial"/>
    </font>
    <font>
      <b/>
      <color theme="1"/>
      <name val="Arial"/>
    </font>
    <font>
      <b/>
      <sz val="11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E06666"/>
        <bgColor rgb="FFE06666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shrinkToFit="0" vertical="bottom" wrapText="0"/>
    </xf>
    <xf borderId="0" fillId="2" fontId="3" numFmtId="0" xfId="0" applyAlignment="1" applyFont="1">
      <alignment vertical="bottom"/>
    </xf>
    <xf borderId="0" fillId="3" fontId="2" numFmtId="0" xfId="0" applyAlignment="1" applyFill="1" applyFont="1">
      <alignment shrinkToFit="0" vertical="bottom" wrapText="0"/>
    </xf>
    <xf borderId="0" fillId="3" fontId="3" numFmtId="0" xfId="0" applyAlignment="1" applyFont="1">
      <alignment vertical="bottom"/>
    </xf>
    <xf borderId="0" fillId="4" fontId="4" numFmtId="0" xfId="0" applyAlignment="1" applyFill="1" applyFont="1">
      <alignment readingOrder="0" shrinkToFit="0" vertical="bottom" wrapText="0"/>
    </xf>
    <xf borderId="0" fillId="4" fontId="3" numFmtId="0" xfId="0" applyAlignment="1" applyFont="1">
      <alignment vertical="bottom"/>
    </xf>
    <xf borderId="0" fillId="4" fontId="5" numFmtId="0" xfId="0" applyAlignment="1" applyFont="1">
      <alignment readingOrder="0" shrinkToFit="0" vertical="bottom" wrapText="0"/>
    </xf>
    <xf borderId="0" fillId="2" fontId="3" numFmtId="164" xfId="0" applyAlignment="1" applyFont="1" applyNumberFormat="1">
      <alignment horizontal="center" readingOrder="0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4" fontId="5" numFmtId="0" xfId="0" applyAlignment="1" applyFont="1">
      <alignment horizontal="center" readingOrder="0" vertical="bottom"/>
    </xf>
    <xf borderId="0" fillId="5" fontId="5" numFmtId="0" xfId="0" applyAlignment="1" applyFill="1" applyFont="1">
      <alignment horizontal="center" vertical="bottom"/>
    </xf>
    <xf borderId="0" fillId="3" fontId="6" numFmtId="165" xfId="0" applyAlignment="1" applyFont="1" applyNumberFormat="1">
      <alignment horizontal="center" vertical="bottom"/>
    </xf>
    <xf borderId="0" fillId="3" fontId="5" numFmtId="164" xfId="0" applyAlignment="1" applyFont="1" applyNumberFormat="1">
      <alignment horizontal="center" readingOrder="0" vertical="bottom"/>
    </xf>
    <xf borderId="0" fillId="5" fontId="6" numFmtId="2" xfId="0" applyAlignment="1" applyFont="1" applyNumberFormat="1">
      <alignment horizontal="center" vertical="bottom"/>
    </xf>
    <xf borderId="0" fillId="5" fontId="3" numFmtId="0" xfId="0" applyAlignment="1" applyFont="1">
      <alignment vertical="bottom"/>
    </xf>
    <xf borderId="0" fillId="5" fontId="3" numFmtId="164" xfId="0" applyAlignment="1" applyFont="1" applyNumberFormat="1">
      <alignment horizontal="center" readingOrder="0" vertical="bottom"/>
    </xf>
    <xf borderId="0" fillId="5" fontId="3" numFmtId="0" xfId="0" applyAlignment="1" applyFont="1">
      <alignment readingOrder="0" vertical="bottom"/>
    </xf>
    <xf borderId="0" fillId="5" fontId="3" numFmtId="0" xfId="0" applyFont="1"/>
    <xf borderId="0" fillId="5" fontId="5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5" fontId="3" numFmtId="164" xfId="0" applyAlignment="1" applyFont="1" applyNumberFormat="1">
      <alignment horizontal="center" vertical="bottom"/>
    </xf>
    <xf borderId="0" fillId="5" fontId="3" numFmtId="166" xfId="0" applyAlignment="1" applyFont="1" applyNumberFormat="1">
      <alignment horizontal="center" vertical="bottom"/>
    </xf>
    <xf borderId="0" fillId="4" fontId="5" numFmtId="164" xfId="0" applyAlignment="1" applyFont="1" applyNumberFormat="1">
      <alignment horizontal="center" readingOrder="0" vertical="bottom"/>
    </xf>
    <xf borderId="0" fillId="2" fontId="3" numFmtId="4" xfId="0" applyAlignment="1" applyFont="1" applyNumberFormat="1">
      <alignment horizontal="center" readingOrder="0" vertical="bottom"/>
    </xf>
    <xf borderId="0" fillId="3" fontId="3" numFmtId="2" xfId="0" applyAlignment="1" applyFont="1" applyNumberFormat="1">
      <alignment horizontal="center" vertical="bottom"/>
    </xf>
    <xf borderId="0" fillId="6" fontId="3" numFmtId="164" xfId="0" applyAlignment="1" applyFill="1" applyFont="1" applyNumberFormat="1">
      <alignment horizontal="center" readingOrder="0" vertical="bottom"/>
    </xf>
    <xf borderId="0" fillId="3" fontId="3" numFmtId="164" xfId="0" applyAlignment="1" applyFont="1" applyNumberFormat="1">
      <alignment horizontal="center" readingOrder="0" vertical="bottom"/>
    </xf>
    <xf borderId="0" fillId="3" fontId="3" numFmtId="167" xfId="0" applyAlignment="1" applyFont="1" applyNumberFormat="1">
      <alignment horizontal="center" readingOrder="0" vertical="bottom"/>
    </xf>
    <xf borderId="0" fillId="5" fontId="5" numFmtId="0" xfId="0" applyAlignment="1" applyFont="1">
      <alignment horizontal="center" readingOrder="0" vertical="bottom"/>
    </xf>
    <xf borderId="0" fillId="5" fontId="3" numFmtId="4" xfId="0" applyAlignment="1" applyFont="1" applyNumberFormat="1">
      <alignment horizontal="center" readingOrder="0" vertical="bottom"/>
    </xf>
    <xf borderId="0" fillId="5" fontId="5" numFmtId="164" xfId="0" applyAlignment="1" applyFont="1" applyNumberForma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76200</xdr:colOff>
      <xdr:row>0</xdr:row>
      <xdr:rowOff>114300</xdr:rowOff>
    </xdr:from>
    <xdr:ext cx="2133600" cy="195262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2</xdr:row>
      <xdr:rowOff>180975</xdr:rowOff>
    </xdr:from>
    <xdr:ext cx="5886450" cy="15144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33</xdr:row>
      <xdr:rowOff>171450</xdr:rowOff>
    </xdr:from>
    <xdr:ext cx="7105650" cy="17335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190500</xdr:colOff>
      <xdr:row>16</xdr:row>
      <xdr:rowOff>133350</xdr:rowOff>
    </xdr:from>
    <xdr:ext cx="6181725" cy="1704975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29"/>
    <col customWidth="1" min="2" max="2" width="17.57"/>
    <col customWidth="1" min="3" max="3" width="28.86"/>
  </cols>
  <sheetData>
    <row r="1">
      <c r="A1" s="1" t="s">
        <v>0</v>
      </c>
    </row>
    <row r="4">
      <c r="A4" s="2" t="s">
        <v>1</v>
      </c>
      <c r="B4" s="3"/>
      <c r="C4" s="3"/>
    </row>
    <row r="5">
      <c r="A5" s="4" t="s">
        <v>2</v>
      </c>
      <c r="B5" s="5"/>
      <c r="C5" s="5"/>
    </row>
    <row r="11">
      <c r="A11" s="6" t="s">
        <v>3</v>
      </c>
      <c r="B11" s="7"/>
      <c r="C11" s="7"/>
    </row>
    <row r="12">
      <c r="A12" s="8" t="s">
        <v>4</v>
      </c>
      <c r="B12" s="7"/>
      <c r="C12" s="7"/>
      <c r="D12" s="9">
        <v>2.5E7</v>
      </c>
      <c r="E12" s="10" t="s">
        <v>5</v>
      </c>
    </row>
    <row r="13">
      <c r="A13" s="8" t="s">
        <v>6</v>
      </c>
      <c r="B13" s="7"/>
      <c r="C13" s="7"/>
      <c r="D13" s="9">
        <v>2.5E-7</v>
      </c>
      <c r="E13" s="11" t="s">
        <v>7</v>
      </c>
    </row>
    <row r="14">
      <c r="A14" s="8" t="s">
        <v>8</v>
      </c>
      <c r="B14" s="7"/>
      <c r="C14" s="7"/>
      <c r="D14" s="9">
        <v>19.5</v>
      </c>
      <c r="E14" s="10" t="s">
        <v>9</v>
      </c>
    </row>
    <row r="15">
      <c r="A15" s="8" t="s">
        <v>10</v>
      </c>
      <c r="B15" s="7"/>
      <c r="C15" s="7"/>
      <c r="D15" s="9">
        <v>0.025</v>
      </c>
      <c r="E15" s="10" t="s">
        <v>11</v>
      </c>
    </row>
    <row r="16">
      <c r="A16" s="8" t="s">
        <v>12</v>
      </c>
      <c r="B16" s="7"/>
      <c r="C16" s="7"/>
      <c r="D16" s="9">
        <v>200000.0</v>
      </c>
      <c r="E16" s="10" t="s">
        <v>5</v>
      </c>
    </row>
    <row r="19">
      <c r="A19" s="6" t="s">
        <v>13</v>
      </c>
      <c r="B19" s="7"/>
      <c r="C19" s="7"/>
    </row>
    <row r="20">
      <c r="A20" s="12" t="s">
        <v>14</v>
      </c>
      <c r="B20" s="12" t="s">
        <v>15</v>
      </c>
      <c r="C20" s="13"/>
    </row>
    <row r="21">
      <c r="A21" s="14">
        <f>2*3.14159*D12*D13</f>
        <v>39.269875</v>
      </c>
      <c r="B21" s="15">
        <f>D15/(D16*D14^2)</f>
        <v>0.000000000328731098</v>
      </c>
      <c r="C21" s="16"/>
    </row>
    <row r="22">
      <c r="G22" s="17"/>
      <c r="H22" s="17"/>
      <c r="I22" s="18"/>
      <c r="J22" s="19"/>
      <c r="K22" s="20"/>
    </row>
    <row r="23">
      <c r="D23" s="20"/>
      <c r="E23" s="20"/>
      <c r="G23" s="20"/>
      <c r="H23" s="20"/>
      <c r="I23" s="20"/>
      <c r="J23" s="20"/>
      <c r="K23" s="20"/>
    </row>
    <row r="24">
      <c r="A24" s="6" t="s">
        <v>16</v>
      </c>
      <c r="B24" s="7"/>
      <c r="C24" s="7"/>
      <c r="D24" s="20"/>
      <c r="E24" s="20"/>
      <c r="G24" s="20"/>
      <c r="H24" s="20"/>
      <c r="I24" s="20"/>
      <c r="J24" s="20"/>
      <c r="K24" s="20"/>
    </row>
    <row r="25">
      <c r="A25" s="8" t="s">
        <v>17</v>
      </c>
      <c r="B25" s="7"/>
      <c r="C25" s="7"/>
      <c r="D25" s="18"/>
      <c r="E25" s="20"/>
      <c r="F25" s="21"/>
      <c r="G25" s="20"/>
      <c r="H25" s="20"/>
      <c r="I25" s="20"/>
      <c r="J25" s="20"/>
      <c r="K25" s="20"/>
    </row>
    <row r="26">
      <c r="A26" s="12" t="s">
        <v>18</v>
      </c>
      <c r="B26" s="12" t="s">
        <v>19</v>
      </c>
      <c r="C26" s="12" t="s">
        <v>20</v>
      </c>
      <c r="D26" s="20"/>
      <c r="E26" s="20"/>
      <c r="F26" s="20"/>
    </row>
    <row r="27">
      <c r="A27" s="9">
        <v>39.0</v>
      </c>
      <c r="B27" s="9">
        <v>4.4E-10</v>
      </c>
      <c r="C27" s="15">
        <f>B27*D14*D14*D16</f>
        <v>0.033462</v>
      </c>
      <c r="D27" s="20"/>
      <c r="E27" s="20"/>
      <c r="F27" s="20"/>
    </row>
    <row r="28">
      <c r="F28" s="20"/>
    </row>
    <row r="30">
      <c r="A30" s="22" t="s">
        <v>21</v>
      </c>
    </row>
    <row r="31">
      <c r="A31" s="22" t="s">
        <v>22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71"/>
    <col customWidth="1" min="3" max="3" width="35.71"/>
    <col customWidth="1" min="4" max="4" width="20.71"/>
    <col customWidth="1" min="5" max="5" width="25.71"/>
    <col customWidth="1" min="6" max="6" width="17.71"/>
    <col customWidth="1" min="7" max="7" width="54.57"/>
  </cols>
  <sheetData>
    <row r="1">
      <c r="A1" s="1" t="s">
        <v>23</v>
      </c>
    </row>
    <row r="2">
      <c r="F2" s="22" t="s">
        <v>24</v>
      </c>
      <c r="G2" s="22" t="s">
        <v>25</v>
      </c>
    </row>
    <row r="3">
      <c r="F3" s="22" t="s">
        <v>26</v>
      </c>
      <c r="G3" s="22" t="s">
        <v>27</v>
      </c>
    </row>
    <row r="4">
      <c r="F4" s="22" t="s">
        <v>28</v>
      </c>
      <c r="G4" s="22" t="s">
        <v>29</v>
      </c>
    </row>
    <row r="5">
      <c r="F5" s="22" t="s">
        <v>30</v>
      </c>
      <c r="G5" s="22" t="s">
        <v>31</v>
      </c>
    </row>
    <row r="7">
      <c r="F7" s="22" t="s">
        <v>32</v>
      </c>
      <c r="G7" s="22" t="s">
        <v>33</v>
      </c>
    </row>
    <row r="8">
      <c r="F8" s="22" t="s">
        <v>34</v>
      </c>
      <c r="G8" s="22" t="s">
        <v>35</v>
      </c>
    </row>
    <row r="9">
      <c r="F9" s="22" t="s">
        <v>36</v>
      </c>
      <c r="G9" s="22" t="s">
        <v>37</v>
      </c>
    </row>
    <row r="10">
      <c r="F10" s="22" t="s">
        <v>38</v>
      </c>
      <c r="G10" s="22" t="s">
        <v>39</v>
      </c>
    </row>
    <row r="12">
      <c r="F12" s="22" t="s">
        <v>40</v>
      </c>
      <c r="G12" s="22" t="s">
        <v>41</v>
      </c>
    </row>
    <row r="13">
      <c r="F13" s="22" t="s">
        <v>42</v>
      </c>
      <c r="G13" s="22" t="s">
        <v>43</v>
      </c>
    </row>
    <row r="14">
      <c r="F14" s="22" t="s">
        <v>44</v>
      </c>
      <c r="G14" s="22" t="s">
        <v>45</v>
      </c>
    </row>
    <row r="15">
      <c r="F15" s="22" t="s">
        <v>46</v>
      </c>
      <c r="G15" s="22" t="s">
        <v>47</v>
      </c>
    </row>
    <row r="17">
      <c r="F17" s="22" t="s">
        <v>48</v>
      </c>
      <c r="G17" s="22" t="s">
        <v>49</v>
      </c>
    </row>
    <row r="18">
      <c r="F18" s="22" t="s">
        <v>50</v>
      </c>
      <c r="G18" s="22" t="s">
        <v>51</v>
      </c>
    </row>
    <row r="19">
      <c r="F19" s="22" t="s">
        <v>52</v>
      </c>
      <c r="G19" s="22" t="s">
        <v>53</v>
      </c>
    </row>
    <row r="20">
      <c r="F20" s="22" t="s">
        <v>54</v>
      </c>
      <c r="G20" s="22" t="s">
        <v>55</v>
      </c>
    </row>
    <row r="22">
      <c r="F22" s="22" t="s">
        <v>56</v>
      </c>
      <c r="G22" s="22" t="s">
        <v>57</v>
      </c>
    </row>
    <row r="23">
      <c r="F23" s="22" t="s">
        <v>58</v>
      </c>
      <c r="G23" s="22" t="s">
        <v>59</v>
      </c>
    </row>
    <row r="26">
      <c r="F26" s="13"/>
      <c r="G26" s="13"/>
    </row>
    <row r="27">
      <c r="A27" s="6" t="s">
        <v>60</v>
      </c>
      <c r="B27" s="7"/>
      <c r="C27" s="7"/>
      <c r="D27" s="6"/>
      <c r="F27" s="23"/>
      <c r="G27" s="24"/>
    </row>
    <row r="28">
      <c r="A28" s="12" t="s">
        <v>61</v>
      </c>
      <c r="B28" s="12" t="s">
        <v>62</v>
      </c>
      <c r="C28" s="12" t="s">
        <v>63</v>
      </c>
      <c r="D28" s="25" t="s">
        <v>64</v>
      </c>
      <c r="E28" s="12" t="s">
        <v>65</v>
      </c>
      <c r="F28" s="25" t="s">
        <v>66</v>
      </c>
      <c r="G28" s="12" t="s">
        <v>67</v>
      </c>
    </row>
    <row r="29">
      <c r="A29" s="26">
        <v>10.0</v>
      </c>
      <c r="B29" s="26">
        <v>3.0</v>
      </c>
      <c r="C29" s="27">
        <f>B29*A29</f>
        <v>30</v>
      </c>
      <c r="D29" s="28">
        <v>1.0E-7</v>
      </c>
      <c r="E29" s="29">
        <f>D29*A29*A29</f>
        <v>0.00001</v>
      </c>
      <c r="F29" s="28">
        <v>1.0E-5</v>
      </c>
      <c r="G29" s="30">
        <f> F29+E29</f>
        <v>0.00002</v>
      </c>
    </row>
    <row r="30">
      <c r="A30" s="31"/>
      <c r="B30" s="12" t="s">
        <v>68</v>
      </c>
      <c r="C30" s="12" t="s">
        <v>69</v>
      </c>
      <c r="D30" s="25" t="s">
        <v>70</v>
      </c>
      <c r="E30" s="12" t="s">
        <v>71</v>
      </c>
    </row>
    <row r="31">
      <c r="A31" s="32"/>
      <c r="B31" s="26">
        <v>3.0</v>
      </c>
      <c r="C31" s="27">
        <f>B31/A29</f>
        <v>0.3</v>
      </c>
      <c r="D31" s="28">
        <v>10.0</v>
      </c>
      <c r="E31" s="29">
        <f>D31*A29*A29</f>
        <v>1000</v>
      </c>
    </row>
    <row r="44">
      <c r="A44" s="6" t="s">
        <v>72</v>
      </c>
      <c r="B44" s="7"/>
      <c r="C44" s="7"/>
      <c r="D44" s="6"/>
    </row>
    <row r="45">
      <c r="A45" s="12" t="s">
        <v>61</v>
      </c>
      <c r="B45" s="12" t="s">
        <v>73</v>
      </c>
      <c r="C45" s="12" t="s">
        <v>74</v>
      </c>
      <c r="D45" s="25" t="s">
        <v>66</v>
      </c>
      <c r="E45" s="12" t="s">
        <v>65</v>
      </c>
      <c r="F45" s="25" t="s">
        <v>66</v>
      </c>
      <c r="G45" s="12" t="s">
        <v>67</v>
      </c>
    </row>
    <row r="46">
      <c r="A46" s="26">
        <v>3.0</v>
      </c>
      <c r="B46" s="26">
        <v>9.0</v>
      </c>
      <c r="C46" s="27">
        <f>B46/A46</f>
        <v>3</v>
      </c>
      <c r="D46" s="28">
        <v>1.0E-7</v>
      </c>
      <c r="E46" s="29">
        <f>D46/(A46*A46)</f>
        <v>0.00000001111111111</v>
      </c>
      <c r="F46" s="28">
        <v>1.0E-5</v>
      </c>
      <c r="G46" s="30">
        <f> F46+E46</f>
        <v>0.00001001111111</v>
      </c>
    </row>
    <row r="47">
      <c r="A47" s="31"/>
      <c r="B47" s="12" t="s">
        <v>68</v>
      </c>
      <c r="C47" s="12" t="s">
        <v>69</v>
      </c>
      <c r="D47" s="25" t="s">
        <v>75</v>
      </c>
      <c r="E47" s="12" t="s">
        <v>76</v>
      </c>
    </row>
    <row r="48">
      <c r="A48" s="32"/>
      <c r="B48" s="26">
        <v>1.0</v>
      </c>
      <c r="C48" s="27">
        <f>B48*A46</f>
        <v>3</v>
      </c>
      <c r="D48" s="28">
        <v>3.0</v>
      </c>
      <c r="E48" s="29">
        <f>D48/(A46*A46)</f>
        <v>0.3333333333</v>
      </c>
    </row>
    <row r="49">
      <c r="A49" s="18"/>
      <c r="B49" s="18"/>
      <c r="C49" s="33"/>
      <c r="D49" s="20"/>
      <c r="E49" s="20"/>
    </row>
  </sheetData>
  <drawing r:id="rId1"/>
</worksheet>
</file>