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Characteristics!$A$1:$O$82</definedName>
    <definedName name="_xlnm._FilterDatabase" localSheetId="1" hidden="1">Performance!$A$1:$I$82</definedName>
  </definedNames>
  <calcPr calcId="124519" fullCalcOnLoad="1"/>
</workbook>
</file>

<file path=xl/sharedStrings.xml><?xml version="1.0" encoding="utf-8"?>
<sst xmlns="http://schemas.openxmlformats.org/spreadsheetml/2006/main" count="352" uniqueCount="113">
  <si>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</si>
  <si>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</si>
  <si>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</si>
  <si>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</si>
  <si>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</si>
  <si>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</si>
  <si>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</si>
  <si>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</si>
  <si>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</si>
  <si>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</si>
  <si>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</si>
  <si>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</si>
  <si>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</si>
  <si>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</si>
  <si>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</si>
  <si>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ADC</t>
  </si>
  <si>
    <t>AGNC</t>
  </si>
  <si>
    <t>AMIVF</t>
  </si>
  <si>
    <t>APLE</t>
  </si>
  <si>
    <t>ARR</t>
  </si>
  <si>
    <t>AWRRF</t>
  </si>
  <si>
    <t>BBD</t>
  </si>
  <si>
    <t>BEVFF</t>
  </si>
  <si>
    <t>BPZZF</t>
  </si>
  <si>
    <t>BREUF</t>
  </si>
  <si>
    <t>BSRTF</t>
  </si>
  <si>
    <t>CDPYF</t>
  </si>
  <si>
    <t>CGIFF</t>
  </si>
  <si>
    <t>CHWWF</t>
  </si>
  <si>
    <t>CRT</t>
  </si>
  <si>
    <t>CTRRF</t>
  </si>
  <si>
    <t>CWYUF</t>
  </si>
  <si>
    <t>DRETF</t>
  </si>
  <si>
    <t>DREUF</t>
  </si>
  <si>
    <t>DX</t>
  </si>
  <si>
    <t>EARN</t>
  </si>
  <si>
    <t>EFC</t>
  </si>
  <si>
    <t>EIFZF</t>
  </si>
  <si>
    <t>EPR</t>
  </si>
  <si>
    <t>EXETF</t>
  </si>
  <si>
    <t>FNLIF</t>
  </si>
  <si>
    <t>FRHLF</t>
  </si>
  <si>
    <t>FRMUF</t>
  </si>
  <si>
    <t>FTCO</t>
  </si>
  <si>
    <t>GAIN</t>
  </si>
  <si>
    <t>GIPR</t>
  </si>
  <si>
    <t>GLAD</t>
  </si>
  <si>
    <t>GOOD</t>
  </si>
  <si>
    <t>GROW</t>
  </si>
  <si>
    <t>GRP=</t>
  </si>
  <si>
    <t>GWRS</t>
  </si>
  <si>
    <t>HGTXU</t>
  </si>
  <si>
    <t>HRUFF</t>
  </si>
  <si>
    <t>HRZN</t>
  </si>
  <si>
    <t>ITUB</t>
  </si>
  <si>
    <t>KEYUF</t>
  </si>
  <si>
    <t>KRIUF</t>
  </si>
  <si>
    <t>LAND</t>
  </si>
  <si>
    <t>LTC</t>
  </si>
  <si>
    <t>LWSCF</t>
  </si>
  <si>
    <t>MAIN</t>
  </si>
  <si>
    <t>MDV</t>
  </si>
  <si>
    <t>MHCUF</t>
  </si>
  <si>
    <t>MLLGF</t>
  </si>
  <si>
    <t>NPIFF</t>
  </si>
  <si>
    <t>NWHUF</t>
  </si>
  <si>
    <t>O</t>
  </si>
  <si>
    <t>ORC</t>
  </si>
  <si>
    <t>OXSQ</t>
  </si>
  <si>
    <t>PBT</t>
  </si>
  <si>
    <t>PECO</t>
  </si>
  <si>
    <t>PEYUF</t>
  </si>
  <si>
    <t>PFLT</t>
  </si>
  <si>
    <t>PIFYF</t>
  </si>
  <si>
    <t>PMREF</t>
  </si>
  <si>
    <t>PPRQF</t>
  </si>
  <si>
    <t>PRMRF</t>
  </si>
  <si>
    <t>PRT</t>
  </si>
  <si>
    <t>PSEC</t>
  </si>
  <si>
    <t>PVL</t>
  </si>
  <si>
    <t>PZRIF</t>
  </si>
  <si>
    <t>RIOCF</t>
  </si>
  <si>
    <t>RPKIF</t>
  </si>
  <si>
    <t>SBR</t>
  </si>
  <si>
    <t>SCM</t>
  </si>
  <si>
    <t>SISXF</t>
  </si>
  <si>
    <t>SJT</t>
  </si>
  <si>
    <t>SLG</t>
  </si>
  <si>
    <t>SLRC</t>
  </si>
  <si>
    <t>SPGYF</t>
  </si>
  <si>
    <t>SRRTF</t>
  </si>
  <si>
    <t>STAG</t>
  </si>
  <si>
    <t>TBCRF</t>
  </si>
  <si>
    <t>TNEYF</t>
  </si>
  <si>
    <t>TRSWF</t>
  </si>
  <si>
    <t>WSR</t>
  </si>
  <si>
    <t>Real Estate</t>
  </si>
  <si>
    <t>N/A</t>
  </si>
  <si>
    <t>Financial Services</t>
  </si>
  <si>
    <t>Energy</t>
  </si>
  <si>
    <t>Industrials</t>
  </si>
  <si>
    <t>Healthcare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</si>
  <si>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</si>
  <si>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</si>
  <si>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</si>
  <si>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</si>
  <si>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</si>
  <si>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</si>
  <si>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</si>
  <si>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</si>
  <si>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</si>
  <si>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</si>
  <si>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2023-09-12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</si>
</sst>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f>HYPERLINK("https://www.suredividend.com/sure-analysis-ADC/","Agree Realty Corp.")</f>
        <v>0</v>
      </c>
      <c r="C2" t="s">
        <v>96</v>
      </c>
      <c r="D2">
        <v>60.27</v>
      </c>
      <c r="E2">
        <v>0.04844864775178364</v>
      </c>
      <c r="F2">
        <v>11</v>
      </c>
      <c r="G2">
        <v>0</v>
      </c>
      <c r="H2">
        <v>0.01371549124416771</v>
      </c>
      <c r="I2">
        <v>2.832053481211068</v>
      </c>
      <c r="J2">
        <v>5802.126061</v>
      </c>
      <c r="K2">
        <v>37.42655189463771</v>
      </c>
      <c r="L2">
        <v>1.618316274977753</v>
      </c>
      <c r="N2">
        <v>73.79000000000001</v>
      </c>
      <c r="O2">
        <v>59.91</v>
      </c>
    </row>
    <row r="3" spans="1:15">
      <c r="A3" s="1" t="s">
        <v>16</v>
      </c>
      <c r="B3">
        <f>HYPERLINK("https://www.suredividend.com/sure-analysis-AGNC/","AGNC Investment Corp")</f>
        <v>0</v>
      </c>
      <c r="C3" t="s">
        <v>96</v>
      </c>
      <c r="D3">
        <v>9.83</v>
      </c>
      <c r="E3">
        <v>0.1464903357070193</v>
      </c>
      <c r="F3">
        <v>0</v>
      </c>
      <c r="G3">
        <v>0</v>
      </c>
      <c r="H3">
        <v>0</v>
      </c>
      <c r="I3">
        <v>1.290479097187992</v>
      </c>
      <c r="J3">
        <v>5957.740547</v>
      </c>
      <c r="K3" t="s">
        <v>97</v>
      </c>
      <c r="L3" t="s">
        <v>97</v>
      </c>
      <c r="N3">
        <v>10.6</v>
      </c>
      <c r="O3">
        <v>6.01</v>
      </c>
    </row>
    <row r="4" spans="1:15">
      <c r="A4" s="1" t="s">
        <v>17</v>
      </c>
      <c r="B4">
        <f>HYPERLINK("https://www.suredividend.com/sure-analysis-research-database/","Atrium Mortgage Investment Corp")</f>
        <v>0</v>
      </c>
      <c r="C4" t="s">
        <v>97</v>
      </c>
      <c r="D4">
        <v>7.88</v>
      </c>
      <c r="E4">
        <v>0</v>
      </c>
      <c r="G4">
        <v>0</v>
      </c>
      <c r="H4">
        <v>0</v>
      </c>
      <c r="I4">
        <v>0</v>
      </c>
      <c r="J4">
        <v>345.057596</v>
      </c>
      <c r="K4">
        <v>0</v>
      </c>
      <c r="L4" t="s">
        <v>97</v>
      </c>
      <c r="N4">
        <v>9.029999999999999</v>
      </c>
      <c r="O4">
        <v>7.46</v>
      </c>
    </row>
    <row r="5" spans="1:15">
      <c r="A5" s="1" t="s">
        <v>18</v>
      </c>
      <c r="B5">
        <f>HYPERLINK("https://www.suredividend.com/sure-analysis-APLE/","Apple Hospitality REIT Inc")</f>
        <v>0</v>
      </c>
      <c r="C5" t="s">
        <v>96</v>
      </c>
      <c r="D5">
        <v>16.05</v>
      </c>
      <c r="E5">
        <v>0.05981308411214953</v>
      </c>
      <c r="F5">
        <v>2</v>
      </c>
      <c r="G5">
        <v>0</v>
      </c>
      <c r="H5">
        <v>0.09856054330611763</v>
      </c>
      <c r="I5">
        <v>0.9233561704884</v>
      </c>
      <c r="J5">
        <v>3672.225427</v>
      </c>
      <c r="K5">
        <v>22.99884403206614</v>
      </c>
      <c r="L5">
        <v>1.324567738471381</v>
      </c>
      <c r="N5">
        <v>17.55</v>
      </c>
      <c r="O5">
        <v>12.97</v>
      </c>
    </row>
    <row r="6" spans="1:15">
      <c r="A6" s="1" t="s">
        <v>19</v>
      </c>
      <c r="B6">
        <f>HYPERLINK("https://www.suredividend.com/sure-analysis-ARR/","ARMOUR Residential REIT Inc")</f>
        <v>0</v>
      </c>
      <c r="C6" t="s">
        <v>96</v>
      </c>
      <c r="D6">
        <v>4.9</v>
      </c>
      <c r="E6">
        <v>0.1959183673469388</v>
      </c>
      <c r="F6">
        <v>0</v>
      </c>
      <c r="G6">
        <v>0</v>
      </c>
      <c r="H6">
        <v>-0.043647500209963</v>
      </c>
      <c r="I6">
        <v>0.9858394099650821</v>
      </c>
      <c r="J6">
        <v>1118.715247</v>
      </c>
      <c r="K6" t="s">
        <v>97</v>
      </c>
      <c r="L6" t="s">
        <v>97</v>
      </c>
      <c r="N6">
        <v>5.98</v>
      </c>
      <c r="O6">
        <v>3.66</v>
      </c>
    </row>
    <row r="7" spans="1:15">
      <c r="A7" s="1" t="s">
        <v>20</v>
      </c>
      <c r="B7">
        <f>HYPERLINK("https://www.suredividend.com/sure-analysis-research-database/","A&amp;W Revenue Royalties Income Fund")</f>
        <v>0</v>
      </c>
      <c r="C7" t="s">
        <v>97</v>
      </c>
      <c r="D7">
        <v>24.26</v>
      </c>
      <c r="E7">
        <v>0</v>
      </c>
      <c r="G7">
        <v>0</v>
      </c>
      <c r="H7">
        <v>0.006369941997027784</v>
      </c>
      <c r="I7">
        <v>0</v>
      </c>
      <c r="J7">
        <v>384.350064</v>
      </c>
      <c r="K7">
        <v>0</v>
      </c>
      <c r="L7" t="s">
        <v>97</v>
      </c>
      <c r="N7">
        <v>27.96</v>
      </c>
      <c r="O7">
        <v>23.57</v>
      </c>
    </row>
    <row r="8" spans="1:15">
      <c r="A8" s="1" t="s">
        <v>21</v>
      </c>
      <c r="B8">
        <f>HYPERLINK("https://www.suredividend.com/sure-analysis-BBD/","Banco Bradesco S.A.")</f>
        <v>0</v>
      </c>
      <c r="C8" t="s">
        <v>98</v>
      </c>
      <c r="D8">
        <v>2.97</v>
      </c>
      <c r="E8">
        <v>0.01346801346801347</v>
      </c>
      <c r="F8">
        <v>0</v>
      </c>
      <c r="G8">
        <v>-0.004865556978232988</v>
      </c>
      <c r="H8">
        <v>-0.006658516270353743</v>
      </c>
      <c r="I8">
        <v>0.19451314857228</v>
      </c>
      <c r="J8">
        <v>29901.548079</v>
      </c>
      <c r="K8">
        <v>0</v>
      </c>
      <c r="L8" t="s">
        <v>97</v>
      </c>
      <c r="N8">
        <v>3.9</v>
      </c>
      <c r="O8">
        <v>2.3</v>
      </c>
    </row>
    <row r="9" spans="1:15">
      <c r="A9" s="1" t="s">
        <v>22</v>
      </c>
      <c r="B9">
        <f>HYPERLINK("https://www.suredividend.com/sure-analysis-research-database/","Diversified Royalty Corp")</f>
        <v>0</v>
      </c>
      <c r="C9" t="s">
        <v>97</v>
      </c>
      <c r="D9">
        <v>2.056</v>
      </c>
      <c r="E9">
        <v>0</v>
      </c>
      <c r="G9">
        <v>0</v>
      </c>
      <c r="H9">
        <v>0.01759158319733056</v>
      </c>
      <c r="I9">
        <v>0</v>
      </c>
      <c r="J9">
        <v>294.548792</v>
      </c>
      <c r="K9">
        <v>0</v>
      </c>
      <c r="L9" t="s">
        <v>97</v>
      </c>
      <c r="N9">
        <v>2.41</v>
      </c>
      <c r="O9">
        <v>1.86</v>
      </c>
    </row>
    <row r="10" spans="1:15">
      <c r="A10" s="1" t="s">
        <v>23</v>
      </c>
      <c r="B10">
        <f>HYPERLINK("https://www.suredividend.com/sure-analysis-research-database/","Boston Pizza Royalties Income Fund")</f>
        <v>0</v>
      </c>
      <c r="C10" t="s">
        <v>97</v>
      </c>
      <c r="D10">
        <v>11.47</v>
      </c>
      <c r="E10">
        <v>0</v>
      </c>
      <c r="G10">
        <v>0</v>
      </c>
      <c r="H10">
        <v>0.04711159908731277</v>
      </c>
      <c r="I10">
        <v>0</v>
      </c>
      <c r="J10">
        <v>244.065118</v>
      </c>
      <c r="K10">
        <v>0</v>
      </c>
      <c r="L10" t="s">
        <v>97</v>
      </c>
      <c r="N10">
        <v>12.64</v>
      </c>
      <c r="O10">
        <v>10.12</v>
      </c>
    </row>
    <row r="11" spans="1:15">
      <c r="A11" s="1" t="s">
        <v>24</v>
      </c>
      <c r="B11">
        <f>HYPERLINK("https://www.suredividend.com/sure-analysis-research-database/","Bridgemarq Real Estate Services Inc")</f>
        <v>0</v>
      </c>
      <c r="C11" t="s">
        <v>96</v>
      </c>
      <c r="D11">
        <v>10.49</v>
      </c>
      <c r="E11">
        <v>0</v>
      </c>
      <c r="G11">
        <v>0</v>
      </c>
      <c r="H11">
        <v>0</v>
      </c>
      <c r="I11">
        <v>1.349999964237213</v>
      </c>
      <c r="J11">
        <v>99.485587</v>
      </c>
      <c r="K11">
        <v>0</v>
      </c>
      <c r="L11" t="s">
        <v>97</v>
      </c>
      <c r="N11">
        <v>11.98</v>
      </c>
      <c r="O11">
        <v>9.140000000000001</v>
      </c>
    </row>
    <row r="12" spans="1:15">
      <c r="A12" s="1" t="s">
        <v>25</v>
      </c>
      <c r="B12">
        <f>HYPERLINK("https://www.suredividend.com/sure-analysis-research-database/","BSR Real Estate Investment Trust")</f>
        <v>0</v>
      </c>
      <c r="C12" t="s">
        <v>96</v>
      </c>
      <c r="D12">
        <v>12.026</v>
      </c>
      <c r="E12">
        <v>0</v>
      </c>
      <c r="G12">
        <v>0.03836930455635512</v>
      </c>
      <c r="H12">
        <v>0.007558725261477495</v>
      </c>
      <c r="I12">
        <v>0</v>
      </c>
      <c r="J12">
        <v>433.714539</v>
      </c>
      <c r="K12">
        <v>0</v>
      </c>
      <c r="L12" t="s">
        <v>97</v>
      </c>
      <c r="N12">
        <v>16.63</v>
      </c>
      <c r="O12">
        <v>11.76</v>
      </c>
    </row>
    <row r="13" spans="1:15">
      <c r="A13" s="1" t="s">
        <v>26</v>
      </c>
      <c r="B13">
        <f>HYPERLINK("https://www.suredividend.com/sure-analysis-research-database/","Canadian Apartment Properties Real Estate Investment Trust")</f>
        <v>0</v>
      </c>
      <c r="C13" t="s">
        <v>96</v>
      </c>
      <c r="D13">
        <v>36.44</v>
      </c>
      <c r="E13">
        <v>0</v>
      </c>
      <c r="G13">
        <v>-8.275405494861943E-05</v>
      </c>
      <c r="H13">
        <v>0</v>
      </c>
      <c r="I13">
        <v>1.57082998752594</v>
      </c>
      <c r="J13">
        <v>6100.497726</v>
      </c>
      <c r="K13">
        <v>0</v>
      </c>
      <c r="L13" t="s">
        <v>97</v>
      </c>
      <c r="N13">
        <v>40.04</v>
      </c>
      <c r="O13">
        <v>26.32</v>
      </c>
    </row>
    <row r="14" spans="1:15">
      <c r="A14" s="1" t="s">
        <v>27</v>
      </c>
      <c r="B14">
        <f>HYPERLINK("https://www.suredividend.com/sure-analysis-research-database/","Chemtrade Logistics Income Fund")</f>
        <v>0</v>
      </c>
      <c r="C14" t="s">
        <v>97</v>
      </c>
      <c r="D14">
        <v>6.37</v>
      </c>
      <c r="E14">
        <v>0</v>
      </c>
      <c r="G14">
        <v>0</v>
      </c>
      <c r="H14">
        <v>0</v>
      </c>
      <c r="I14">
        <v>0.6000000089406961</v>
      </c>
      <c r="J14">
        <v>741.030413</v>
      </c>
      <c r="K14">
        <v>0</v>
      </c>
      <c r="L14" t="s">
        <v>97</v>
      </c>
      <c r="N14">
        <v>7.28</v>
      </c>
      <c r="O14">
        <v>4.57</v>
      </c>
    </row>
    <row r="15" spans="1:15">
      <c r="A15" s="1" t="s">
        <v>28</v>
      </c>
      <c r="B15">
        <f>HYPERLINK("https://www.suredividend.com/sure-analysis-research-database/","Chesswood Group Limited")</f>
        <v>0</v>
      </c>
      <c r="C15" t="s">
        <v>98</v>
      </c>
      <c r="D15">
        <v>5.2</v>
      </c>
      <c r="E15">
        <v>0</v>
      </c>
      <c r="G15">
        <v>0</v>
      </c>
      <c r="H15">
        <v>0.1075663432482901</v>
      </c>
      <c r="I15">
        <v>0.560000002384185</v>
      </c>
      <c r="J15">
        <v>94.224369</v>
      </c>
      <c r="K15">
        <v>0</v>
      </c>
      <c r="L15" t="s">
        <v>97</v>
      </c>
      <c r="N15">
        <v>9.91</v>
      </c>
      <c r="O15">
        <v>4.93</v>
      </c>
    </row>
    <row r="16" spans="1:15">
      <c r="A16" s="1" t="s">
        <v>29</v>
      </c>
      <c r="B16">
        <f>HYPERLINK("https://www.suredividend.com/sure-analysis-CRT/","Cross Timbers Royalty Trust")</f>
        <v>0</v>
      </c>
      <c r="C16" t="s">
        <v>99</v>
      </c>
      <c r="D16">
        <v>21.34</v>
      </c>
      <c r="E16">
        <v>0.1007497656982193</v>
      </c>
      <c r="F16">
        <v>2</v>
      </c>
      <c r="G16">
        <v>-0.4922058282584707</v>
      </c>
      <c r="H16">
        <v>-0.002370327421278073</v>
      </c>
      <c r="I16">
        <v>2.003142956253483</v>
      </c>
      <c r="J16">
        <v>128.04</v>
      </c>
      <c r="K16">
        <v>0</v>
      </c>
      <c r="L16" t="s">
        <v>97</v>
      </c>
      <c r="N16">
        <v>28.82</v>
      </c>
      <c r="O16">
        <v>12.88</v>
      </c>
    </row>
    <row r="17" spans="1:15">
      <c r="A17" s="1" t="s">
        <v>30</v>
      </c>
      <c r="B17">
        <f>HYPERLINK("https://www.suredividend.com/sure-analysis-research-database/","CT Real Estate Investment Trust")</f>
        <v>0</v>
      </c>
      <c r="C17" t="s">
        <v>97</v>
      </c>
      <c r="D17">
        <v>11.175</v>
      </c>
      <c r="E17">
        <v>0</v>
      </c>
      <c r="G17">
        <v>0.03498340707964598</v>
      </c>
      <c r="H17">
        <v>0.01366216175849977</v>
      </c>
      <c r="I17">
        <v>0.87542999535799</v>
      </c>
      <c r="J17">
        <v>1207.68073</v>
      </c>
      <c r="K17">
        <v>0</v>
      </c>
      <c r="L17" t="s">
        <v>97</v>
      </c>
      <c r="N17">
        <v>12.45</v>
      </c>
      <c r="O17">
        <v>10.2</v>
      </c>
    </row>
    <row r="18" spans="1:15">
      <c r="A18" s="1" t="s">
        <v>31</v>
      </c>
      <c r="B18">
        <f>HYPERLINK("https://www.suredividend.com/sure-analysis-research-database/","SmartCentres Real Estate Investment Trust")</f>
        <v>0</v>
      </c>
      <c r="C18" t="s">
        <v>96</v>
      </c>
      <c r="D18">
        <v>17.741</v>
      </c>
      <c r="E18">
        <v>0</v>
      </c>
      <c r="G18">
        <v>0</v>
      </c>
      <c r="H18">
        <v>0</v>
      </c>
      <c r="I18">
        <v>1.850040078163147</v>
      </c>
      <c r="J18">
        <v>2565.797838</v>
      </c>
      <c r="K18">
        <v>0</v>
      </c>
      <c r="L18" t="s">
        <v>97</v>
      </c>
      <c r="N18">
        <v>20.29</v>
      </c>
      <c r="O18">
        <v>16.88</v>
      </c>
    </row>
    <row r="19" spans="1:15">
      <c r="A19" s="1" t="s">
        <v>32</v>
      </c>
      <c r="B19">
        <f>HYPERLINK("https://www.suredividend.com/sure-analysis-DRETF/","Dream Office Real Estate Investment Trust")</f>
        <v>0</v>
      </c>
      <c r="C19" t="s">
        <v>98</v>
      </c>
      <c r="D19">
        <v>9.8987</v>
      </c>
      <c r="E19">
        <v>0.07475729136149191</v>
      </c>
      <c r="F19">
        <v>0</v>
      </c>
      <c r="G19">
        <v>0</v>
      </c>
      <c r="H19">
        <v>0</v>
      </c>
      <c r="I19">
        <v>0.9999599754810331</v>
      </c>
      <c r="J19">
        <v>322.941494</v>
      </c>
      <c r="K19">
        <v>0</v>
      </c>
      <c r="L19" t="s">
        <v>97</v>
      </c>
      <c r="N19">
        <v>12.77</v>
      </c>
      <c r="O19">
        <v>8.890000000000001</v>
      </c>
    </row>
    <row r="20" spans="1:15">
      <c r="A20" s="1" t="s">
        <v>33</v>
      </c>
      <c r="B20">
        <f>HYPERLINK("https://www.suredividend.com/sure-analysis-DREUF/","Dream Industrial Real Estate Investment Trust")</f>
        <v>0</v>
      </c>
      <c r="C20" t="s">
        <v>98</v>
      </c>
      <c r="D20">
        <v>10.1399</v>
      </c>
      <c r="E20">
        <v>0.05128255702718962</v>
      </c>
      <c r="F20">
        <v>0</v>
      </c>
      <c r="G20">
        <v>0</v>
      </c>
      <c r="H20">
        <v>0</v>
      </c>
      <c r="I20">
        <v>0.6999599933624261</v>
      </c>
      <c r="J20">
        <v>2755.763089</v>
      </c>
      <c r="K20">
        <v>0</v>
      </c>
      <c r="L20" t="s">
        <v>97</v>
      </c>
      <c r="N20">
        <v>11.07</v>
      </c>
      <c r="O20">
        <v>7.24</v>
      </c>
    </row>
    <row r="21" spans="1:15">
      <c r="A21" s="1" t="s">
        <v>34</v>
      </c>
      <c r="B21">
        <f>HYPERLINK("https://www.suredividend.com/sure-analysis-DX/","Dynex Capital, Inc.")</f>
        <v>0</v>
      </c>
      <c r="C21" t="s">
        <v>96</v>
      </c>
      <c r="D21">
        <v>12.93</v>
      </c>
      <c r="E21">
        <v>0.1206496519721578</v>
      </c>
      <c r="F21">
        <v>0</v>
      </c>
      <c r="G21">
        <v>0</v>
      </c>
      <c r="H21">
        <v>0</v>
      </c>
      <c r="I21">
        <v>1.473071785387249</v>
      </c>
      <c r="J21">
        <v>700.861845</v>
      </c>
      <c r="K21">
        <v>455.9933927586206</v>
      </c>
      <c r="L21">
        <v>48.6162305408333</v>
      </c>
      <c r="N21">
        <v>13.92</v>
      </c>
      <c r="O21">
        <v>9.550000000000001</v>
      </c>
    </row>
    <row r="22" spans="1:15">
      <c r="A22" s="1" t="s">
        <v>35</v>
      </c>
      <c r="B22">
        <f>HYPERLINK("https://www.suredividend.com/sure-analysis-EARN/","Ellington Residential Mortgage REIT")</f>
        <v>0</v>
      </c>
      <c r="C22" t="s">
        <v>96</v>
      </c>
      <c r="D22">
        <v>6.44</v>
      </c>
      <c r="E22">
        <v>0.1490683229813664</v>
      </c>
      <c r="F22">
        <v>0</v>
      </c>
      <c r="G22">
        <v>0</v>
      </c>
      <c r="H22">
        <v>-0.043647500209963</v>
      </c>
      <c r="I22">
        <v>0.9037079750701531</v>
      </c>
      <c r="J22">
        <v>97.30735</v>
      </c>
      <c r="K22">
        <v>0</v>
      </c>
      <c r="L22" t="s">
        <v>97</v>
      </c>
      <c r="M22">
        <v>0.8227609221074991</v>
      </c>
      <c r="N22">
        <v>7.49</v>
      </c>
      <c r="O22">
        <v>5.05</v>
      </c>
    </row>
    <row r="23" spans="1:15">
      <c r="A23" s="1" t="s">
        <v>36</v>
      </c>
      <c r="B23">
        <f>HYPERLINK("https://www.suredividend.com/sure-analysis-EFC/","Ellington Financial Inc")</f>
        <v>0</v>
      </c>
      <c r="C23" t="s">
        <v>98</v>
      </c>
      <c r="D23">
        <v>13.33</v>
      </c>
      <c r="E23">
        <v>0.1350337584396099</v>
      </c>
      <c r="F23">
        <v>1</v>
      </c>
      <c r="G23">
        <v>0</v>
      </c>
      <c r="H23">
        <v>0</v>
      </c>
      <c r="I23">
        <v>1.691476109318882</v>
      </c>
      <c r="J23">
        <v>906.667996</v>
      </c>
      <c r="K23">
        <v>29.00595035894811</v>
      </c>
      <c r="L23">
        <v>3.489738207796332</v>
      </c>
      <c r="N23">
        <v>13.9</v>
      </c>
      <c r="O23">
        <v>9.529999999999999</v>
      </c>
    </row>
    <row r="24" spans="1:15">
      <c r="A24" s="1" t="s">
        <v>37</v>
      </c>
      <c r="B24">
        <f>HYPERLINK("https://www.suredividend.com/sure-analysis-EIFZF/","Exchange Income Corp")</f>
        <v>0</v>
      </c>
      <c r="C24" t="s">
        <v>100</v>
      </c>
      <c r="D24">
        <v>34.13</v>
      </c>
      <c r="E24">
        <v>0.05420451215939057</v>
      </c>
      <c r="F24">
        <v>2</v>
      </c>
      <c r="G24">
        <v>0</v>
      </c>
      <c r="H24">
        <v>0.02021836907521135</v>
      </c>
      <c r="I24">
        <v>2.519999921321869</v>
      </c>
      <c r="J24">
        <v>1589.719768</v>
      </c>
      <c r="K24">
        <v>0</v>
      </c>
      <c r="L24" t="s">
        <v>97</v>
      </c>
      <c r="N24">
        <v>41.15</v>
      </c>
      <c r="O24">
        <v>29.4</v>
      </c>
    </row>
    <row r="25" spans="1:15">
      <c r="A25" s="1" t="s">
        <v>38</v>
      </c>
      <c r="B25">
        <f>HYPERLINK("https://www.suredividend.com/sure-analysis-EPR/","EPR Properties")</f>
        <v>0</v>
      </c>
      <c r="C25" t="s">
        <v>96</v>
      </c>
      <c r="D25">
        <v>43.65</v>
      </c>
      <c r="E25">
        <v>0.07560137457044673</v>
      </c>
      <c r="F25">
        <v>2</v>
      </c>
      <c r="G25">
        <v>0</v>
      </c>
      <c r="H25">
        <v>0.01924487649145656</v>
      </c>
      <c r="I25">
        <v>3.445036032963329</v>
      </c>
      <c r="J25">
        <v>3287.90862</v>
      </c>
      <c r="K25">
        <v>23.44537190292148</v>
      </c>
      <c r="L25">
        <v>1.852169910195338</v>
      </c>
      <c r="N25">
        <v>47.12</v>
      </c>
      <c r="O25">
        <v>32.12</v>
      </c>
    </row>
    <row r="26" spans="1:15">
      <c r="A26" s="1" t="s">
        <v>39</v>
      </c>
      <c r="B26">
        <f>HYPERLINK("https://www.suredividend.com/sure-analysis-research-database/","Extendicare Inc")</f>
        <v>0</v>
      </c>
      <c r="C26" t="s">
        <v>101</v>
      </c>
      <c r="D26">
        <v>4.58</v>
      </c>
      <c r="E26">
        <v>0</v>
      </c>
      <c r="G26">
        <v>0</v>
      </c>
      <c r="H26">
        <v>0</v>
      </c>
      <c r="I26">
        <v>0.519999988377094</v>
      </c>
      <c r="J26">
        <v>386.002153</v>
      </c>
      <c r="K26">
        <v>0</v>
      </c>
      <c r="L26" t="s">
        <v>97</v>
      </c>
      <c r="N26">
        <v>5.73</v>
      </c>
      <c r="O26">
        <v>4.27</v>
      </c>
    </row>
    <row r="27" spans="1:15">
      <c r="A27" s="1" t="s">
        <v>40</v>
      </c>
      <c r="B27">
        <f>HYPERLINK("https://www.suredividend.com/sure-analysis-research-database/","First National Financial Corporation")</f>
        <v>0</v>
      </c>
      <c r="C27" t="s">
        <v>98</v>
      </c>
      <c r="D27">
        <v>30</v>
      </c>
      <c r="E27">
        <v>0</v>
      </c>
      <c r="G27">
        <v>0</v>
      </c>
      <c r="H27">
        <v>0.004219901078232668</v>
      </c>
      <c r="I27">
        <v>2.591666027903557</v>
      </c>
      <c r="J27">
        <v>1799.02287</v>
      </c>
      <c r="K27">
        <v>0</v>
      </c>
      <c r="L27" t="s">
        <v>97</v>
      </c>
      <c r="N27">
        <v>30</v>
      </c>
      <c r="O27">
        <v>23.61</v>
      </c>
    </row>
    <row r="28" spans="1:15">
      <c r="A28" s="1" t="s">
        <v>41</v>
      </c>
      <c r="B28">
        <f>HYPERLINK("https://www.suredividend.com/sure-analysis-research-database/","Freehold Royalties Ltd")</f>
        <v>0</v>
      </c>
      <c r="C28" t="s">
        <v>99</v>
      </c>
      <c r="D28">
        <v>10.78</v>
      </c>
      <c r="E28">
        <v>0</v>
      </c>
      <c r="G28">
        <v>0</v>
      </c>
      <c r="H28">
        <v>0.08447177119769855</v>
      </c>
      <c r="I28">
        <v>0.986061856150627</v>
      </c>
      <c r="J28">
        <v>1624.312441</v>
      </c>
      <c r="K28">
        <v>0</v>
      </c>
      <c r="L28" t="s">
        <v>97</v>
      </c>
      <c r="N28">
        <v>12.66</v>
      </c>
      <c r="O28">
        <v>8.6</v>
      </c>
    </row>
    <row r="29" spans="1:15">
      <c r="A29" s="1" t="s">
        <v>42</v>
      </c>
      <c r="B29">
        <f>HYPERLINK("https://www.suredividend.com/sure-analysis-research-database/","Firm Capital Property Trust")</f>
        <v>0</v>
      </c>
      <c r="C29" t="s">
        <v>96</v>
      </c>
      <c r="D29">
        <v>3.8488</v>
      </c>
      <c r="E29">
        <v>0</v>
      </c>
      <c r="G29">
        <v>0</v>
      </c>
      <c r="H29">
        <v>0.000138529743033633</v>
      </c>
      <c r="I29">
        <v>0</v>
      </c>
      <c r="J29">
        <v>142.117698</v>
      </c>
      <c r="K29">
        <v>0</v>
      </c>
      <c r="L29" t="s">
        <v>97</v>
      </c>
      <c r="N29">
        <v>4.53</v>
      </c>
      <c r="O29">
        <v>3.85</v>
      </c>
    </row>
    <row r="30" spans="1:15">
      <c r="A30" s="1" t="s">
        <v>43</v>
      </c>
      <c r="B30">
        <f>HYPERLINK("https://www.suredividend.com/sure-analysis-FTCO/","Fortitude Gold Corp")</f>
        <v>0</v>
      </c>
      <c r="C30" t="s">
        <v>97</v>
      </c>
      <c r="D30">
        <v>6.02</v>
      </c>
      <c r="E30">
        <v>0.079734219269103</v>
      </c>
      <c r="F30">
        <v>1</v>
      </c>
      <c r="G30">
        <v>0</v>
      </c>
      <c r="H30">
        <v>0</v>
      </c>
      <c r="I30">
        <v>0</v>
      </c>
      <c r="J30">
        <v>144.988937</v>
      </c>
      <c r="K30">
        <v>0</v>
      </c>
      <c r="L30" t="s">
        <v>97</v>
      </c>
      <c r="N30">
        <v>7.15</v>
      </c>
      <c r="O30">
        <v>4.9</v>
      </c>
    </row>
    <row r="31" spans="1:15">
      <c r="A31" s="1" t="s">
        <v>44</v>
      </c>
      <c r="B31">
        <f>HYPERLINK("https://www.suredividend.com/sure-analysis-GAIN/","Gladstone Investment Corporation")</f>
        <v>0</v>
      </c>
      <c r="C31" t="s">
        <v>98</v>
      </c>
      <c r="D31">
        <v>12.68</v>
      </c>
      <c r="E31">
        <v>0.07570977917981073</v>
      </c>
      <c r="F31">
        <v>2</v>
      </c>
      <c r="G31">
        <v>0</v>
      </c>
      <c r="H31">
        <v>0</v>
      </c>
      <c r="I31">
        <v>0.8782832761729561</v>
      </c>
      <c r="J31">
        <v>429.797159</v>
      </c>
      <c r="K31">
        <v>0</v>
      </c>
      <c r="L31" t="s">
        <v>97</v>
      </c>
      <c r="N31">
        <v>13.55</v>
      </c>
      <c r="O31">
        <v>9.869999999999999</v>
      </c>
    </row>
    <row r="32" spans="1:15">
      <c r="A32" s="1" t="s">
        <v>45</v>
      </c>
      <c r="B32">
        <f>HYPERLINK("https://www.suredividend.com/sure-analysis-GIPR/","Generation Income Properties Inc")</f>
        <v>0</v>
      </c>
      <c r="C32" t="s">
        <v>96</v>
      </c>
      <c r="D32">
        <v>3.965</v>
      </c>
      <c r="E32">
        <v>0.1185372005044136</v>
      </c>
      <c r="F32">
        <v>0</v>
      </c>
      <c r="G32">
        <v>0</v>
      </c>
      <c r="H32">
        <v>-0.06301169681958063</v>
      </c>
      <c r="I32">
        <v>0.446852451657004</v>
      </c>
      <c r="J32">
        <v>10.378736</v>
      </c>
      <c r="K32">
        <v>0</v>
      </c>
      <c r="L32" t="s">
        <v>97</v>
      </c>
      <c r="N32">
        <v>6.45</v>
      </c>
      <c r="O32">
        <v>3.51</v>
      </c>
    </row>
    <row r="33" spans="1:15">
      <c r="A33" s="1" t="s">
        <v>46</v>
      </c>
      <c r="B33">
        <f>HYPERLINK("https://www.suredividend.com/sure-analysis-GLAD/","Gladstone Capital Corp.")</f>
        <v>0</v>
      </c>
      <c r="C33" t="s">
        <v>98</v>
      </c>
      <c r="D33">
        <v>10.04</v>
      </c>
      <c r="E33">
        <v>0.09860557768924304</v>
      </c>
      <c r="F33">
        <v>2</v>
      </c>
      <c r="G33">
        <v>-0.75</v>
      </c>
      <c r="H33">
        <v>-0.2100068459106724</v>
      </c>
      <c r="I33">
        <v>0.853941855287876</v>
      </c>
      <c r="J33">
        <v>387.550887</v>
      </c>
      <c r="K33">
        <v>0</v>
      </c>
      <c r="L33" t="s">
        <v>97</v>
      </c>
      <c r="N33">
        <v>11.17</v>
      </c>
      <c r="O33">
        <v>7.34</v>
      </c>
    </row>
    <row r="34" spans="1:15">
      <c r="A34" s="1" t="s">
        <v>47</v>
      </c>
      <c r="B34">
        <f>HYPERLINK("https://www.suredividend.com/sure-analysis-GOOD/","Gladstone Commercial Corp")</f>
        <v>0</v>
      </c>
      <c r="C34" t="s">
        <v>96</v>
      </c>
      <c r="D34">
        <v>13.37</v>
      </c>
      <c r="E34">
        <v>0.08975317875841436</v>
      </c>
      <c r="F34">
        <v>0</v>
      </c>
      <c r="G34">
        <v>0</v>
      </c>
      <c r="H34">
        <v>-0.04425839339455884</v>
      </c>
      <c r="I34">
        <v>1.216506361268842</v>
      </c>
      <c r="J34">
        <v>533.703593</v>
      </c>
      <c r="K34" t="s">
        <v>97</v>
      </c>
      <c r="L34" t="s">
        <v>97</v>
      </c>
      <c r="N34">
        <v>18.23</v>
      </c>
      <c r="O34">
        <v>10.25</v>
      </c>
    </row>
    <row r="35" spans="1:15">
      <c r="A35" s="1" t="s">
        <v>48</v>
      </c>
      <c r="B35">
        <f>HYPERLINK("https://www.suredividend.com/sure-analysis-GROW/","U.S. Global Investors, Inc.")</f>
        <v>0</v>
      </c>
      <c r="C35" t="s">
        <v>98</v>
      </c>
      <c r="D35">
        <v>2.99</v>
      </c>
      <c r="E35">
        <v>0.03010033444816053</v>
      </c>
      <c r="F35">
        <v>0</v>
      </c>
      <c r="G35">
        <v>0</v>
      </c>
      <c r="H35">
        <v>0</v>
      </c>
      <c r="I35">
        <v>0.08815759473536401</v>
      </c>
      <c r="J35">
        <v>41.462327</v>
      </c>
      <c r="K35">
        <v>31.86958263643352</v>
      </c>
      <c r="L35">
        <v>1.00866813198357</v>
      </c>
      <c r="N35">
        <v>3.43</v>
      </c>
      <c r="O35">
        <v>2.36</v>
      </c>
    </row>
    <row r="36" spans="1:15">
      <c r="A36" s="1" t="s">
        <v>49</v>
      </c>
      <c r="B36">
        <f>HYPERLINK("https://www.suredividend.com/sure-analysis-research-database/","Granite Real Estate Investment Trust")</f>
        <v>0</v>
      </c>
      <c r="C36" t="s">
        <v>97</v>
      </c>
      <c r="D36">
        <v>55.39</v>
      </c>
      <c r="E36">
        <v>0.05145862690338</v>
      </c>
      <c r="G36">
        <v>-0.06470191226096733</v>
      </c>
      <c r="H36">
        <v>0.05165701526374211</v>
      </c>
      <c r="I36">
        <v>2.850293344178263</v>
      </c>
      <c r="J36">
        <v>3530.770633</v>
      </c>
      <c r="K36">
        <v>0</v>
      </c>
      <c r="L36" t="s">
        <v>97</v>
      </c>
      <c r="N36">
        <v>64.92</v>
      </c>
      <c r="O36">
        <v>44.08</v>
      </c>
    </row>
    <row r="37" spans="1:15">
      <c r="A37" s="1" t="s">
        <v>50</v>
      </c>
      <c r="B37">
        <f>HYPERLINK("https://www.suredividend.com/sure-analysis-GWRS/","Global Water Resources Inc")</f>
        <v>0</v>
      </c>
      <c r="C37" t="s">
        <v>102</v>
      </c>
      <c r="D37">
        <v>10.77</v>
      </c>
      <c r="E37">
        <v>0.02785515320334262</v>
      </c>
      <c r="F37">
        <v>8</v>
      </c>
      <c r="G37">
        <v>0</v>
      </c>
      <c r="H37">
        <v>0.002025948542577316</v>
      </c>
      <c r="I37">
        <v>0.292279897048879</v>
      </c>
      <c r="J37">
        <v>260.316468</v>
      </c>
      <c r="K37">
        <v>0</v>
      </c>
      <c r="L37" t="s">
        <v>97</v>
      </c>
      <c r="N37">
        <v>14.62</v>
      </c>
      <c r="O37">
        <v>10.29</v>
      </c>
    </row>
    <row r="38" spans="1:15">
      <c r="A38" s="1" t="s">
        <v>51</v>
      </c>
      <c r="B38">
        <f>HYPERLINK("https://www.suredividend.com/sure-analysis-HGTXU/","Hugoton Royalty Trust")</f>
        <v>0</v>
      </c>
      <c r="C38" t="s">
        <v>99</v>
      </c>
      <c r="D38">
        <v>0.77</v>
      </c>
      <c r="E38">
        <v>0</v>
      </c>
      <c r="F38">
        <v>0</v>
      </c>
      <c r="G38" t="s">
        <v>97</v>
      </c>
      <c r="H38" t="s">
        <v>97</v>
      </c>
      <c r="I38">
        <v>0.526532004063483</v>
      </c>
      <c r="J38">
        <v>30.8</v>
      </c>
      <c r="K38">
        <v>0</v>
      </c>
      <c r="L38" t="s">
        <v>97</v>
      </c>
      <c r="N38">
        <v>3.2</v>
      </c>
      <c r="O38">
        <v>0.68</v>
      </c>
    </row>
    <row r="39" spans="1:15">
      <c r="A39" s="1" t="s">
        <v>52</v>
      </c>
      <c r="B39">
        <f>HYPERLINK("https://www.suredividend.com/sure-analysis-research-database/","H&amp;R Real Estate Investment Trust")</f>
        <v>0</v>
      </c>
      <c r="C39" t="s">
        <v>96</v>
      </c>
      <c r="D39">
        <v>7.61</v>
      </c>
      <c r="E39">
        <v>0</v>
      </c>
      <c r="G39">
        <v>0</v>
      </c>
      <c r="H39">
        <v>0.02919204705084377</v>
      </c>
      <c r="I39">
        <v>0</v>
      </c>
      <c r="J39">
        <v>1992.812337</v>
      </c>
      <c r="K39">
        <v>0</v>
      </c>
      <c r="L39" t="s">
        <v>97</v>
      </c>
      <c r="N39">
        <v>9.69</v>
      </c>
      <c r="O39">
        <v>7.26</v>
      </c>
    </row>
    <row r="40" spans="1:15">
      <c r="A40" s="1" t="s">
        <v>53</v>
      </c>
      <c r="B40">
        <f>HYPERLINK("https://www.suredividend.com/sure-analysis-HRZN/","Horizon Technology Finance Corp")</f>
        <v>0</v>
      </c>
      <c r="C40" t="s">
        <v>98</v>
      </c>
      <c r="D40">
        <v>11.93</v>
      </c>
      <c r="E40">
        <v>0.1106454316848282</v>
      </c>
      <c r="F40">
        <v>2</v>
      </c>
      <c r="G40">
        <v>0</v>
      </c>
      <c r="H40">
        <v>0.01924487649145656</v>
      </c>
      <c r="I40">
        <v>1.213711040253875</v>
      </c>
      <c r="J40">
        <v>382.996938</v>
      </c>
      <c r="K40">
        <v>0</v>
      </c>
      <c r="L40" t="s">
        <v>97</v>
      </c>
      <c r="N40">
        <v>13.28</v>
      </c>
      <c r="O40">
        <v>8.65</v>
      </c>
    </row>
    <row r="41" spans="1:15">
      <c r="A41" s="1" t="s">
        <v>54</v>
      </c>
      <c r="B41">
        <f>HYPERLINK("https://www.suredividend.com/sure-analysis-ITUB/","Itau Unibanco Holding S.A.")</f>
        <v>0</v>
      </c>
      <c r="C41" t="s">
        <v>98</v>
      </c>
      <c r="D41">
        <v>5.52</v>
      </c>
      <c r="E41">
        <v>0.04347826086956522</v>
      </c>
      <c r="F41">
        <v>1</v>
      </c>
      <c r="G41">
        <v>-0.02360282148670656</v>
      </c>
      <c r="H41">
        <v>0.01688249332906655</v>
      </c>
      <c r="I41">
        <v>0.131872066658998</v>
      </c>
      <c r="J41">
        <v>26749.064339</v>
      </c>
      <c r="K41">
        <v>4.45491496449132</v>
      </c>
      <c r="L41">
        <v>0.2166098335397471</v>
      </c>
      <c r="N41">
        <v>6.14</v>
      </c>
      <c r="O41">
        <v>4.1</v>
      </c>
    </row>
    <row r="42" spans="1:15">
      <c r="A42" s="1" t="s">
        <v>55</v>
      </c>
      <c r="B42">
        <f>HYPERLINK("https://www.suredividend.com/sure-analysis-research-database/","Keyera Corp")</f>
        <v>0</v>
      </c>
      <c r="C42" t="s">
        <v>99</v>
      </c>
      <c r="D42">
        <v>24.12</v>
      </c>
      <c r="E42">
        <v>0</v>
      </c>
      <c r="G42">
        <v>2</v>
      </c>
      <c r="H42">
        <v>0.2457309396155174</v>
      </c>
      <c r="I42">
        <v>0</v>
      </c>
      <c r="J42">
        <v>5527.179357</v>
      </c>
      <c r="K42">
        <v>0</v>
      </c>
      <c r="L42" t="s">
        <v>97</v>
      </c>
      <c r="N42">
        <v>25.14</v>
      </c>
      <c r="O42">
        <v>19.72</v>
      </c>
    </row>
    <row r="43" spans="1:15">
      <c r="A43" s="1" t="s">
        <v>56</v>
      </c>
      <c r="B43">
        <f>HYPERLINK("https://www.suredividend.com/sure-analysis-research-database/","Keg Royalties Income Fund (The)")</f>
        <v>0</v>
      </c>
      <c r="C43" t="s">
        <v>97</v>
      </c>
      <c r="D43">
        <v>11.06</v>
      </c>
      <c r="E43">
        <v>0</v>
      </c>
      <c r="G43">
        <v>0</v>
      </c>
      <c r="H43">
        <v>0</v>
      </c>
      <c r="I43">
        <v>1.0405999943614</v>
      </c>
      <c r="J43">
        <v>125.56971</v>
      </c>
      <c r="K43">
        <v>0</v>
      </c>
      <c r="L43" t="s">
        <v>97</v>
      </c>
      <c r="N43">
        <v>12.16</v>
      </c>
      <c r="O43">
        <v>10.13</v>
      </c>
    </row>
    <row r="44" spans="1:15">
      <c r="A44" s="1" t="s">
        <v>57</v>
      </c>
      <c r="B44">
        <f>HYPERLINK("https://www.suredividend.com/sure-analysis-LAND/","Gladstone Land Corp")</f>
        <v>0</v>
      </c>
      <c r="C44" t="s">
        <v>96</v>
      </c>
      <c r="D44">
        <v>15.05</v>
      </c>
      <c r="E44">
        <v>0.03654485049833887</v>
      </c>
      <c r="F44">
        <v>9</v>
      </c>
      <c r="G44">
        <v>0.004347826086956719</v>
      </c>
      <c r="H44">
        <v>0.003942303635471989</v>
      </c>
      <c r="I44">
        <v>0.53927092199848</v>
      </c>
      <c r="J44">
        <v>541.160474</v>
      </c>
      <c r="K44">
        <v>0</v>
      </c>
      <c r="L44" t="s">
        <v>97</v>
      </c>
      <c r="M44">
        <v>1.013754338408159</v>
      </c>
      <c r="N44">
        <v>22.78</v>
      </c>
      <c r="O44">
        <v>14.65</v>
      </c>
    </row>
    <row r="45" spans="1:15">
      <c r="A45" s="1" t="s">
        <v>58</v>
      </c>
      <c r="B45">
        <f>HYPERLINK("https://www.suredividend.com/sure-analysis-LTC/","LTC Properties, Inc.")</f>
        <v>0</v>
      </c>
      <c r="C45" t="s">
        <v>96</v>
      </c>
      <c r="D45">
        <v>32.04</v>
      </c>
      <c r="E45">
        <v>0.07116104868913857</v>
      </c>
      <c r="F45">
        <v>0</v>
      </c>
      <c r="G45">
        <v>0</v>
      </c>
      <c r="H45">
        <v>0</v>
      </c>
      <c r="I45">
        <v>2.211658842171386</v>
      </c>
      <c r="J45">
        <v>1326.734524</v>
      </c>
      <c r="K45">
        <v>18.93684822825823</v>
      </c>
      <c r="L45">
        <v>1.293367743959875</v>
      </c>
      <c r="N45">
        <v>42.01</v>
      </c>
      <c r="O45">
        <v>30.35</v>
      </c>
    </row>
    <row r="46" spans="1:15">
      <c r="A46" s="1" t="s">
        <v>59</v>
      </c>
      <c r="B46">
        <f>HYPERLINK("https://www.suredividend.com/sure-analysis-LWSCF/","Sienna Senior Living Inc")</f>
        <v>0</v>
      </c>
      <c r="C46" t="s">
        <v>101</v>
      </c>
      <c r="D46">
        <v>8.369999999999999</v>
      </c>
      <c r="E46">
        <v>0.08363201911589009</v>
      </c>
      <c r="F46">
        <v>0</v>
      </c>
      <c r="G46">
        <v>0</v>
      </c>
      <c r="H46">
        <v>0</v>
      </c>
      <c r="I46">
        <v>0.936000019311904</v>
      </c>
      <c r="J46">
        <v>610.735179</v>
      </c>
      <c r="K46">
        <v>0</v>
      </c>
      <c r="L46" t="s">
        <v>97</v>
      </c>
      <c r="N46">
        <v>9.42</v>
      </c>
      <c r="O46">
        <v>7.43</v>
      </c>
    </row>
    <row r="47" spans="1:15">
      <c r="A47" s="1" t="s">
        <v>60</v>
      </c>
      <c r="B47">
        <f>HYPERLINK("https://www.suredividend.com/sure-analysis-MAIN/","Main Street Capital Corporation")</f>
        <v>0</v>
      </c>
      <c r="C47" t="s">
        <v>98</v>
      </c>
      <c r="D47">
        <v>40.66</v>
      </c>
      <c r="E47">
        <v>0.06935563207083129</v>
      </c>
      <c r="F47">
        <v>7</v>
      </c>
      <c r="G47">
        <v>0.02222222222222214</v>
      </c>
      <c r="H47">
        <v>0.2512189536570637</v>
      </c>
      <c r="I47">
        <v>3.17574051317296</v>
      </c>
      <c r="J47">
        <v>3351.523293</v>
      </c>
      <c r="K47">
        <v>9.637405159850701</v>
      </c>
      <c r="L47">
        <v>0.7152568723362521</v>
      </c>
      <c r="N47">
        <v>42.67</v>
      </c>
      <c r="O47">
        <v>29.36</v>
      </c>
    </row>
    <row r="48" spans="1:15">
      <c r="A48" s="1" t="s">
        <v>61</v>
      </c>
      <c r="B48">
        <f>HYPERLINK("https://www.suredividend.com/sure-analysis-MDV/","Modiv Industrial Inc")</f>
        <v>0</v>
      </c>
      <c r="C48" t="s">
        <v>97</v>
      </c>
      <c r="D48">
        <v>15</v>
      </c>
      <c r="E48">
        <v>0.07666666666666666</v>
      </c>
      <c r="F48">
        <v>0</v>
      </c>
      <c r="G48">
        <v>0</v>
      </c>
      <c r="H48">
        <v>0</v>
      </c>
      <c r="I48">
        <v>1.10401405302792</v>
      </c>
      <c r="J48">
        <v>113.169135</v>
      </c>
      <c r="K48">
        <v>0</v>
      </c>
      <c r="L48" t="s">
        <v>97</v>
      </c>
      <c r="N48">
        <v>16.82</v>
      </c>
      <c r="O48">
        <v>8.84</v>
      </c>
    </row>
    <row r="49" spans="1:15">
      <c r="A49" s="1" t="s">
        <v>62</v>
      </c>
      <c r="B49">
        <f>HYPERLINK("https://www.suredividend.com/sure-analysis-research-database/","Flagship Communities Real Estate Investment Trust")</f>
        <v>0</v>
      </c>
      <c r="C49" t="s">
        <v>97</v>
      </c>
      <c r="D49">
        <v>16.25</v>
      </c>
      <c r="E49">
        <v>0</v>
      </c>
      <c r="G49" t="s">
        <v>97</v>
      </c>
      <c r="H49" t="s">
        <v>97</v>
      </c>
      <c r="I49">
        <v>0.09783999668434201</v>
      </c>
      <c r="J49">
        <v>251.74591</v>
      </c>
      <c r="K49">
        <v>0</v>
      </c>
      <c r="L49" t="s">
        <v>97</v>
      </c>
      <c r="N49">
        <v>18.69</v>
      </c>
      <c r="O49">
        <v>12.74</v>
      </c>
    </row>
    <row r="50" spans="1:15">
      <c r="A50" s="1" t="s">
        <v>63</v>
      </c>
      <c r="B50">
        <f>HYPERLINK("https://www.suredividend.com/sure-analysis-research-database/","Mullen Group Ltd")</f>
        <v>0</v>
      </c>
      <c r="C50" t="s">
        <v>97</v>
      </c>
      <c r="D50">
        <v>10.3745</v>
      </c>
      <c r="E50">
        <v>0</v>
      </c>
      <c r="G50">
        <v>0</v>
      </c>
      <c r="H50">
        <v>0.03713728933664817</v>
      </c>
      <c r="I50">
        <v>0.719999983906745</v>
      </c>
      <c r="J50">
        <v>920.636989</v>
      </c>
      <c r="K50">
        <v>0</v>
      </c>
      <c r="L50" t="s">
        <v>97</v>
      </c>
      <c r="N50">
        <v>12.14</v>
      </c>
      <c r="O50">
        <v>9.18</v>
      </c>
    </row>
    <row r="51" spans="1:15">
      <c r="A51" s="1" t="s">
        <v>64</v>
      </c>
      <c r="B51">
        <f>HYPERLINK("https://www.suredividend.com/sure-analysis-research-database/","Northland Power Inc.")</f>
        <v>0</v>
      </c>
      <c r="C51" t="s">
        <v>102</v>
      </c>
      <c r="D51">
        <v>17.906</v>
      </c>
      <c r="E51">
        <v>0</v>
      </c>
      <c r="G51">
        <v>0</v>
      </c>
      <c r="H51">
        <v>0</v>
      </c>
      <c r="I51">
        <v>0</v>
      </c>
      <c r="J51">
        <v>4532.097808</v>
      </c>
      <c r="K51">
        <v>0</v>
      </c>
      <c r="L51" t="s">
        <v>97</v>
      </c>
      <c r="N51">
        <v>32.97</v>
      </c>
      <c r="O51">
        <v>16.23</v>
      </c>
    </row>
    <row r="52" spans="1:15">
      <c r="A52" s="1" t="s">
        <v>65</v>
      </c>
      <c r="B52">
        <f>HYPERLINK("https://www.suredividend.com/sure-analysis-research-database/","NorthWest Healthcare Properties REIT Investment Trust")</f>
        <v>0</v>
      </c>
      <c r="C52" t="s">
        <v>97</v>
      </c>
      <c r="D52">
        <v>4.95</v>
      </c>
      <c r="E52">
        <v>0</v>
      </c>
      <c r="G52">
        <v>0</v>
      </c>
      <c r="H52">
        <v>0</v>
      </c>
      <c r="I52">
        <v>0.866710007190704</v>
      </c>
      <c r="J52">
        <v>1207.621226</v>
      </c>
      <c r="K52">
        <v>0</v>
      </c>
      <c r="L52" t="s">
        <v>97</v>
      </c>
      <c r="N52">
        <v>8.890000000000001</v>
      </c>
      <c r="O52">
        <v>4.16</v>
      </c>
    </row>
    <row r="53" spans="1:15">
      <c r="A53" s="1" t="s">
        <v>66</v>
      </c>
      <c r="B53">
        <f>HYPERLINK("https://www.suredividend.com/sure-analysis-O/","Realty Income Corp.")</f>
        <v>0</v>
      </c>
      <c r="C53" t="s">
        <v>96</v>
      </c>
      <c r="D53">
        <v>55.17</v>
      </c>
      <c r="E53">
        <v>0.05564618452057277</v>
      </c>
      <c r="F53">
        <v>26</v>
      </c>
      <c r="G53">
        <v>0.001960784313725483</v>
      </c>
      <c r="H53">
        <v>0.007197864218753125</v>
      </c>
      <c r="I53">
        <v>2.959055945948597</v>
      </c>
      <c r="J53">
        <v>39103.810127</v>
      </c>
      <c r="K53">
        <v>45.0887563825045</v>
      </c>
      <c r="L53">
        <v>2.208250705931789</v>
      </c>
      <c r="N53">
        <v>66.86</v>
      </c>
      <c r="O53">
        <v>53.06</v>
      </c>
    </row>
    <row r="54" spans="1:15">
      <c r="A54" s="1" t="s">
        <v>67</v>
      </c>
      <c r="B54">
        <f>HYPERLINK("https://www.suredividend.com/sure-analysis-ORC/","Orchid Island Capital Inc")</f>
        <v>0</v>
      </c>
      <c r="C54" t="s">
        <v>96</v>
      </c>
      <c r="D54">
        <v>9.34</v>
      </c>
      <c r="E54">
        <v>0.2055674518201285</v>
      </c>
      <c r="F54">
        <v>0</v>
      </c>
      <c r="G54">
        <v>0</v>
      </c>
      <c r="H54">
        <v>0.2380878413676912</v>
      </c>
      <c r="I54">
        <v>1.768517243767361</v>
      </c>
      <c r="J54">
        <v>409.995262</v>
      </c>
      <c r="K54" t="s">
        <v>97</v>
      </c>
      <c r="L54" t="s">
        <v>97</v>
      </c>
      <c r="N54">
        <v>11.38</v>
      </c>
      <c r="O54">
        <v>6.74</v>
      </c>
    </row>
    <row r="55" spans="1:15">
      <c r="A55" s="1" t="s">
        <v>68</v>
      </c>
      <c r="B55">
        <f>HYPERLINK("https://www.suredividend.com/sure-analysis-OXSQ/","Oxford Square Capital Corp")</f>
        <v>0</v>
      </c>
      <c r="C55" t="s">
        <v>98</v>
      </c>
      <c r="D55">
        <v>3.15</v>
      </c>
      <c r="E55">
        <v>0.1333333333333333</v>
      </c>
      <c r="F55">
        <v>0</v>
      </c>
      <c r="G55">
        <v>0</v>
      </c>
      <c r="H55">
        <v>0</v>
      </c>
      <c r="I55">
        <v>0.385963223513508</v>
      </c>
      <c r="J55">
        <v>177.694889</v>
      </c>
      <c r="K55" t="s">
        <v>97</v>
      </c>
      <c r="L55" t="s">
        <v>97</v>
      </c>
      <c r="N55">
        <v>3.31</v>
      </c>
      <c r="O55">
        <v>2.41</v>
      </c>
    </row>
    <row r="56" spans="1:15">
      <c r="A56" s="1" t="s">
        <v>69</v>
      </c>
      <c r="B56">
        <f>HYPERLINK("https://www.suredividend.com/sure-analysis-PBT/","Permian Basin Royalty Trust")</f>
        <v>0</v>
      </c>
      <c r="C56" t="s">
        <v>99</v>
      </c>
      <c r="D56">
        <v>20.79</v>
      </c>
      <c r="E56">
        <v>0.01924001924001924</v>
      </c>
      <c r="F56">
        <v>1</v>
      </c>
      <c r="G56">
        <v>-0.08608358787156378</v>
      </c>
      <c r="H56">
        <v>-0.04943608730444338</v>
      </c>
      <c r="I56">
        <v>0.810086254306803</v>
      </c>
      <c r="J56">
        <v>968.9968689999999</v>
      </c>
      <c r="K56">
        <v>0</v>
      </c>
      <c r="L56" t="s">
        <v>97</v>
      </c>
      <c r="N56">
        <v>27.57</v>
      </c>
      <c r="O56">
        <v>14.22</v>
      </c>
    </row>
    <row r="57" spans="1:15">
      <c r="A57" s="1" t="s">
        <v>70</v>
      </c>
      <c r="B57">
        <f>HYPERLINK("https://www.suredividend.com/sure-analysis-PECO/","Phillips Edison &amp; Company Inc")</f>
        <v>0</v>
      </c>
      <c r="C57" t="s">
        <v>97</v>
      </c>
      <c r="D57">
        <v>35.05</v>
      </c>
      <c r="E57">
        <v>0.0333808844507846</v>
      </c>
      <c r="F57">
        <v>3</v>
      </c>
      <c r="G57">
        <v>0</v>
      </c>
      <c r="H57">
        <v>0.007228084911208521</v>
      </c>
      <c r="I57">
        <v>1.09739047209631</v>
      </c>
      <c r="J57">
        <v>4114.87</v>
      </c>
      <c r="K57">
        <v>73.76169648298855</v>
      </c>
      <c r="L57">
        <v>2.334376668998745</v>
      </c>
      <c r="N57">
        <v>36.36</v>
      </c>
      <c r="O57">
        <v>26.08</v>
      </c>
    </row>
    <row r="58" spans="1:15">
      <c r="A58" s="1" t="s">
        <v>71</v>
      </c>
      <c r="B58">
        <f>HYPERLINK("https://www.suredividend.com/sure-analysis-research-database/","Peyto Exploration &amp; Development Corp.")</f>
        <v>0</v>
      </c>
      <c r="C58" t="s">
        <v>99</v>
      </c>
      <c r="D58">
        <v>9.380000000000001</v>
      </c>
      <c r="E58">
        <v>0</v>
      </c>
      <c r="G58">
        <v>0</v>
      </c>
      <c r="H58">
        <v>0.1708049129648923</v>
      </c>
      <c r="I58">
        <v>1.129999998956918</v>
      </c>
      <c r="J58">
        <v>1644.835294</v>
      </c>
      <c r="K58">
        <v>0</v>
      </c>
      <c r="L58" t="s">
        <v>97</v>
      </c>
      <c r="N58">
        <v>10.48</v>
      </c>
      <c r="O58">
        <v>6.37</v>
      </c>
    </row>
    <row r="59" spans="1:15">
      <c r="A59" s="1" t="s">
        <v>72</v>
      </c>
      <c r="B59">
        <f>HYPERLINK("https://www.suredividend.com/sure-analysis-PFLT/","PennantPark Floating Rate Capital Ltd")</f>
        <v>0</v>
      </c>
      <c r="C59" t="s">
        <v>98</v>
      </c>
      <c r="D59">
        <v>10.81</v>
      </c>
      <c r="E59">
        <v>0.1137835337650324</v>
      </c>
      <c r="F59">
        <v>1</v>
      </c>
      <c r="G59" t="s">
        <v>97</v>
      </c>
      <c r="H59" t="s">
        <v>97</v>
      </c>
      <c r="I59">
        <v>1.120990591313884</v>
      </c>
      <c r="J59">
        <v>634.922129</v>
      </c>
      <c r="K59">
        <v>0</v>
      </c>
      <c r="L59" t="s">
        <v>97</v>
      </c>
      <c r="N59">
        <v>11.46</v>
      </c>
      <c r="O59">
        <v>8.539999999999999</v>
      </c>
    </row>
    <row r="60" spans="1:15">
      <c r="A60" s="1" t="s">
        <v>73</v>
      </c>
      <c r="B60">
        <f>HYPERLINK("https://www.suredividend.com/sure-analysis-research-database/","Pine Cliff Energy Ltd")</f>
        <v>0</v>
      </c>
      <c r="C60" t="s">
        <v>99</v>
      </c>
      <c r="D60">
        <v>1.01</v>
      </c>
      <c r="E60">
        <v>0</v>
      </c>
      <c r="G60" t="s">
        <v>97</v>
      </c>
      <c r="H60" t="s">
        <v>97</v>
      </c>
      <c r="I60">
        <v>0</v>
      </c>
      <c r="J60">
        <v>359.282311</v>
      </c>
      <c r="K60">
        <v>0</v>
      </c>
      <c r="L60" t="s">
        <v>97</v>
      </c>
      <c r="N60">
        <v>1.31</v>
      </c>
      <c r="O60">
        <v>0.8283</v>
      </c>
    </row>
    <row r="61" spans="1:15">
      <c r="A61" s="1" t="s">
        <v>74</v>
      </c>
      <c r="B61">
        <f>HYPERLINK("https://www.suredividend.com/sure-analysis-research-database/","Primaris REIT")</f>
        <v>0</v>
      </c>
      <c r="C61" t="s">
        <v>97</v>
      </c>
      <c r="D61">
        <v>9.949999999999999</v>
      </c>
      <c r="E61">
        <v>0</v>
      </c>
      <c r="G61">
        <v>0</v>
      </c>
      <c r="H61">
        <v>0.004752218876133307</v>
      </c>
      <c r="I61">
        <v>0</v>
      </c>
      <c r="J61">
        <v>968.197864</v>
      </c>
      <c r="K61">
        <v>0</v>
      </c>
      <c r="L61" t="s">
        <v>97</v>
      </c>
      <c r="N61">
        <v>11.56</v>
      </c>
      <c r="O61">
        <v>8.75</v>
      </c>
    </row>
    <row r="62" spans="1:15">
      <c r="A62" s="1" t="s">
        <v>75</v>
      </c>
      <c r="B62">
        <f>HYPERLINK("https://www.suredividend.com/sure-analysis-PPRQF/","Choice Properties Real Estate Investment Trust")</f>
        <v>0</v>
      </c>
      <c r="C62" t="s">
        <v>98</v>
      </c>
      <c r="D62">
        <v>9.75</v>
      </c>
      <c r="E62">
        <v>0.05846153846153845</v>
      </c>
      <c r="F62">
        <v>2</v>
      </c>
      <c r="G62">
        <v>0</v>
      </c>
      <c r="H62">
        <v>0.002687126859052258</v>
      </c>
      <c r="I62">
        <v>0.7450019940733911</v>
      </c>
      <c r="J62">
        <v>3196.634727</v>
      </c>
      <c r="K62">
        <v>0</v>
      </c>
      <c r="L62" t="s">
        <v>97</v>
      </c>
      <c r="N62">
        <v>11.52</v>
      </c>
      <c r="O62">
        <v>8.5</v>
      </c>
    </row>
    <row r="63" spans="1:15">
      <c r="A63" s="1" t="s">
        <v>76</v>
      </c>
      <c r="B63">
        <f>HYPERLINK("https://www.suredividend.com/sure-analysis-research-database/","Paramount Resources Ltd.")</f>
        <v>0</v>
      </c>
      <c r="C63" t="s">
        <v>99</v>
      </c>
      <c r="D63">
        <v>24.28</v>
      </c>
      <c r="E63">
        <v>0</v>
      </c>
      <c r="G63">
        <v>0</v>
      </c>
      <c r="H63">
        <v>0.09336207394327811</v>
      </c>
      <c r="I63">
        <v>0</v>
      </c>
      <c r="J63">
        <v>3483.938171</v>
      </c>
      <c r="K63">
        <v>0</v>
      </c>
      <c r="L63" t="s">
        <v>97</v>
      </c>
      <c r="N63">
        <v>24.8</v>
      </c>
      <c r="O63">
        <v>15.38</v>
      </c>
    </row>
    <row r="64" spans="1:15">
      <c r="A64" s="1" t="s">
        <v>77</v>
      </c>
      <c r="B64">
        <f>HYPERLINK("https://www.suredividend.com/sure-analysis-PRT/","PermRock Royalty Trust")</f>
        <v>0</v>
      </c>
      <c r="C64" t="s">
        <v>99</v>
      </c>
      <c r="D64">
        <v>6.3</v>
      </c>
      <c r="E64">
        <v>0.08253968253968255</v>
      </c>
      <c r="F64">
        <v>2</v>
      </c>
      <c r="G64">
        <v>0.3015086765086765</v>
      </c>
      <c r="H64">
        <v>-0.1064534262225209</v>
      </c>
      <c r="I64">
        <v>0.6856953812906911</v>
      </c>
      <c r="J64">
        <v>76.64411200000001</v>
      </c>
      <c r="K64">
        <v>0</v>
      </c>
      <c r="L64" t="s">
        <v>97</v>
      </c>
      <c r="N64">
        <v>8.08</v>
      </c>
      <c r="O64">
        <v>4.02</v>
      </c>
    </row>
    <row r="65" spans="1:15">
      <c r="A65" s="1" t="s">
        <v>78</v>
      </c>
      <c r="B65">
        <f>HYPERLINK("https://www.suredividend.com/sure-analysis-PSEC/","Prospect Capital Corp")</f>
        <v>0</v>
      </c>
      <c r="C65" t="s">
        <v>98</v>
      </c>
      <c r="D65">
        <v>5.99</v>
      </c>
      <c r="E65">
        <v>0.1202003338898164</v>
      </c>
      <c r="F65">
        <v>0</v>
      </c>
      <c r="G65">
        <v>0</v>
      </c>
      <c r="H65">
        <v>0</v>
      </c>
      <c r="I65">
        <v>0.6762112331190531</v>
      </c>
      <c r="J65">
        <v>2441.352351</v>
      </c>
      <c r="K65">
        <v>0</v>
      </c>
      <c r="L65" t="s">
        <v>97</v>
      </c>
      <c r="N65">
        <v>7.09</v>
      </c>
      <c r="O65">
        <v>5.43</v>
      </c>
    </row>
    <row r="66" spans="1:15">
      <c r="A66" s="1" t="s">
        <v>79</v>
      </c>
      <c r="B66">
        <f>HYPERLINK("https://www.suredividend.com/sure-analysis-PVL/","Permianville Royalty Trust")</f>
        <v>0</v>
      </c>
      <c r="C66" t="s">
        <v>99</v>
      </c>
      <c r="D66">
        <v>2.49</v>
      </c>
      <c r="E66">
        <v>0.1244979919678715</v>
      </c>
      <c r="F66">
        <v>0</v>
      </c>
      <c r="G66">
        <v>-0.7</v>
      </c>
      <c r="H66">
        <v>-0.1710984825595052</v>
      </c>
      <c r="I66">
        <v>0.393938359624707</v>
      </c>
      <c r="J66">
        <v>82.17</v>
      </c>
      <c r="K66">
        <v>0</v>
      </c>
      <c r="L66" t="s">
        <v>97</v>
      </c>
      <c r="N66">
        <v>3.59</v>
      </c>
      <c r="O66">
        <v>1.92</v>
      </c>
    </row>
    <row r="67" spans="1:15">
      <c r="A67" s="1" t="s">
        <v>80</v>
      </c>
      <c r="B67">
        <f>HYPERLINK("https://www.suredividend.com/sure-analysis-research-database/","Pizza Pizza RoyaltyCorp")</f>
        <v>0</v>
      </c>
      <c r="C67" t="s">
        <v>97</v>
      </c>
      <c r="D67">
        <v>10.254</v>
      </c>
      <c r="E67">
        <v>0</v>
      </c>
      <c r="G67">
        <v>0.0344827586206895</v>
      </c>
      <c r="H67">
        <v>0.04563955259127317</v>
      </c>
      <c r="I67">
        <v>0.8575000092387191</v>
      </c>
      <c r="J67">
        <v>252.436992</v>
      </c>
      <c r="K67">
        <v>0</v>
      </c>
      <c r="L67" t="s">
        <v>97</v>
      </c>
      <c r="N67">
        <v>11.63</v>
      </c>
      <c r="O67">
        <v>8.6</v>
      </c>
    </row>
    <row r="68" spans="1:15">
      <c r="A68" s="1" t="s">
        <v>81</v>
      </c>
      <c r="B68">
        <f>HYPERLINK("https://www.suredividend.com/sure-analysis-research-database/","RioCan Real Estate Investment Trust")</f>
        <v>0</v>
      </c>
      <c r="C68" t="s">
        <v>96</v>
      </c>
      <c r="D68">
        <v>14.1625</v>
      </c>
      <c r="E68">
        <v>0</v>
      </c>
      <c r="G68">
        <v>0</v>
      </c>
      <c r="H68">
        <v>0.01149727415513624</v>
      </c>
      <c r="I68">
        <v>1.140000030398368</v>
      </c>
      <c r="J68">
        <v>4247.384862</v>
      </c>
      <c r="K68">
        <v>0</v>
      </c>
      <c r="L68" t="s">
        <v>97</v>
      </c>
      <c r="N68">
        <v>17.03</v>
      </c>
      <c r="O68">
        <v>12.32</v>
      </c>
    </row>
    <row r="69" spans="1:15">
      <c r="A69" s="1" t="s">
        <v>82</v>
      </c>
      <c r="B69">
        <f>HYPERLINK("https://www.suredividend.com/sure-analysis-research-database/","Richards Packaging Income Fund")</f>
        <v>0</v>
      </c>
      <c r="C69" t="s">
        <v>97</v>
      </c>
      <c r="D69">
        <v>23.4</v>
      </c>
      <c r="E69">
        <v>0</v>
      </c>
      <c r="G69">
        <v>0</v>
      </c>
      <c r="H69">
        <v>-0.3073581652436029</v>
      </c>
      <c r="I69">
        <v>1.319999992847442</v>
      </c>
      <c r="J69">
        <v>256.347164</v>
      </c>
      <c r="K69">
        <v>0</v>
      </c>
      <c r="L69" t="s">
        <v>97</v>
      </c>
      <c r="N69">
        <v>35.14</v>
      </c>
      <c r="O69">
        <v>22.73</v>
      </c>
    </row>
    <row r="70" spans="1:15">
      <c r="A70" s="1" t="s">
        <v>83</v>
      </c>
      <c r="B70">
        <f>HYPERLINK("https://www.suredividend.com/sure-analysis-SBR/","Sabine Royalty Trust")</f>
        <v>0</v>
      </c>
      <c r="C70" t="s">
        <v>99</v>
      </c>
      <c r="D70">
        <v>63.51</v>
      </c>
      <c r="E70">
        <v>0.09163911195087389</v>
      </c>
      <c r="F70">
        <v>2</v>
      </c>
      <c r="G70">
        <v>-0.4016432865731463</v>
      </c>
      <c r="H70">
        <v>-0.04422300025901871</v>
      </c>
      <c r="I70">
        <v>7.035556181040324</v>
      </c>
      <c r="J70">
        <v>925.934201</v>
      </c>
      <c r="K70">
        <v>0</v>
      </c>
      <c r="L70" t="s">
        <v>97</v>
      </c>
      <c r="N70">
        <v>86.77</v>
      </c>
      <c r="O70">
        <v>58.11</v>
      </c>
    </row>
    <row r="71" spans="1:15">
      <c r="A71" s="1" t="s">
        <v>84</v>
      </c>
      <c r="B71">
        <f>HYPERLINK("https://www.suredividend.com/sure-analysis-SCM/","Stellus Capital Investment Corp")</f>
        <v>0</v>
      </c>
      <c r="C71" t="s">
        <v>98</v>
      </c>
      <c r="D71">
        <v>13.98</v>
      </c>
      <c r="E71">
        <v>0.1144492131616595</v>
      </c>
      <c r="F71">
        <v>2</v>
      </c>
      <c r="G71">
        <v>0</v>
      </c>
      <c r="H71">
        <v>0.4613694721860353</v>
      </c>
      <c r="I71">
        <v>1.452606421245036</v>
      </c>
      <c r="J71">
        <v>315.359498</v>
      </c>
      <c r="K71">
        <v>0</v>
      </c>
      <c r="L71" t="s">
        <v>97</v>
      </c>
      <c r="N71">
        <v>15.25</v>
      </c>
      <c r="O71">
        <v>10.86</v>
      </c>
    </row>
    <row r="72" spans="1:15">
      <c r="A72" s="1" t="s">
        <v>85</v>
      </c>
      <c r="B72">
        <f>HYPERLINK("https://www.suredividend.com/sure-analysis-research-database/","Savaria Corp.")</f>
        <v>0</v>
      </c>
      <c r="C72" t="s">
        <v>100</v>
      </c>
      <c r="D72">
        <v>10.42</v>
      </c>
      <c r="E72">
        <v>0</v>
      </c>
      <c r="G72">
        <v>0</v>
      </c>
      <c r="H72">
        <v>0.007558725261477495</v>
      </c>
      <c r="I72">
        <v>0.519599989056587</v>
      </c>
      <c r="J72">
        <v>673.054298</v>
      </c>
      <c r="K72">
        <v>0</v>
      </c>
      <c r="L72" t="s">
        <v>97</v>
      </c>
      <c r="N72">
        <v>13.29</v>
      </c>
      <c r="O72">
        <v>9.619999999999999</v>
      </c>
    </row>
    <row r="73" spans="1:15">
      <c r="A73" s="1" t="s">
        <v>86</v>
      </c>
      <c r="B73">
        <f>HYPERLINK("https://www.suredividend.com/sure-analysis-SJT/","San Juan Basin Royalty Trust")</f>
        <v>0</v>
      </c>
      <c r="C73" t="s">
        <v>99</v>
      </c>
      <c r="D73">
        <v>6.63</v>
      </c>
      <c r="E73">
        <v>0.2187028657616893</v>
      </c>
      <c r="F73">
        <v>2</v>
      </c>
      <c r="G73">
        <v>-0.8006781816255166</v>
      </c>
      <c r="H73">
        <v>-0.2752077253175698</v>
      </c>
      <c r="I73">
        <v>1.597516120795133</v>
      </c>
      <c r="J73">
        <v>309.016317</v>
      </c>
      <c r="K73">
        <v>0</v>
      </c>
      <c r="L73" t="s">
        <v>97</v>
      </c>
      <c r="N73">
        <v>11.02</v>
      </c>
      <c r="O73">
        <v>6.45</v>
      </c>
    </row>
    <row r="74" spans="1:15">
      <c r="A74" s="1" t="s">
        <v>87</v>
      </c>
      <c r="B74">
        <f>HYPERLINK("https://www.suredividend.com/sure-analysis-SLG/","SL Green Realty Corp.")</f>
        <v>0</v>
      </c>
      <c r="C74" t="s">
        <v>96</v>
      </c>
      <c r="D74">
        <v>40.56</v>
      </c>
      <c r="E74">
        <v>0.08012820512820512</v>
      </c>
      <c r="F74">
        <v>0</v>
      </c>
      <c r="G74">
        <v>0</v>
      </c>
      <c r="H74">
        <v>-0.02717767176659214</v>
      </c>
      <c r="I74">
        <v>3.200560806501152</v>
      </c>
      <c r="J74">
        <v>2611.576144</v>
      </c>
      <c r="K74" t="s">
        <v>97</v>
      </c>
      <c r="L74" t="s">
        <v>97</v>
      </c>
      <c r="N74">
        <v>43.06</v>
      </c>
      <c r="O74">
        <v>17.94</v>
      </c>
    </row>
    <row r="75" spans="1:15">
      <c r="A75" s="1" t="s">
        <v>88</v>
      </c>
      <c r="B75">
        <f>HYPERLINK("https://www.suredividend.com/sure-analysis-SLRC/","SLR Investment Corp")</f>
        <v>0</v>
      </c>
      <c r="C75" t="s">
        <v>98</v>
      </c>
      <c r="D75">
        <v>15.23</v>
      </c>
      <c r="E75">
        <v>0.1076822061720289</v>
      </c>
      <c r="F75">
        <v>0</v>
      </c>
      <c r="G75">
        <v>0</v>
      </c>
      <c r="H75">
        <v>-0.1972580466589018</v>
      </c>
      <c r="I75">
        <v>1.519240928173121</v>
      </c>
      <c r="J75">
        <v>828.68489</v>
      </c>
      <c r="K75">
        <v>0</v>
      </c>
      <c r="L75" t="s">
        <v>97</v>
      </c>
      <c r="M75">
        <v>0.7029754789644871</v>
      </c>
      <c r="N75">
        <v>15.44</v>
      </c>
      <c r="O75">
        <v>10.49</v>
      </c>
    </row>
    <row r="76" spans="1:15">
      <c r="A76" s="1" t="s">
        <v>89</v>
      </c>
      <c r="B76">
        <f>HYPERLINK("https://www.suredividend.com/sure-analysis-research-database/","Whitecap Resources Inc")</f>
        <v>0</v>
      </c>
      <c r="C76" t="s">
        <v>99</v>
      </c>
      <c r="D76">
        <v>8.514200000000001</v>
      </c>
      <c r="E76">
        <v>0</v>
      </c>
      <c r="G76">
        <v>0</v>
      </c>
      <c r="H76">
        <v>0.1650724224628264</v>
      </c>
      <c r="I76">
        <v>0.5699000097811221</v>
      </c>
      <c r="J76">
        <v>5158.80203</v>
      </c>
      <c r="K76">
        <v>0</v>
      </c>
      <c r="L76" t="s">
        <v>97</v>
      </c>
      <c r="N76">
        <v>8.98</v>
      </c>
      <c r="O76">
        <v>5.5</v>
      </c>
    </row>
    <row r="77" spans="1:15">
      <c r="A77" s="1" t="s">
        <v>90</v>
      </c>
      <c r="B77">
        <f>HYPERLINK("https://www.suredividend.com/sure-analysis-research-database/","Slate Grocery REIT")</f>
        <v>0</v>
      </c>
      <c r="C77" t="s">
        <v>97</v>
      </c>
      <c r="D77">
        <v>9.376099999999999</v>
      </c>
      <c r="E77">
        <v>0</v>
      </c>
      <c r="G77">
        <v>0</v>
      </c>
      <c r="H77">
        <v>0</v>
      </c>
      <c r="I77">
        <v>0.9381815865635871</v>
      </c>
      <c r="J77">
        <v>562.2066610000001</v>
      </c>
      <c r="K77">
        <v>0</v>
      </c>
      <c r="L77" t="s">
        <v>97</v>
      </c>
      <c r="N77">
        <v>11.52</v>
      </c>
      <c r="O77">
        <v>8.26</v>
      </c>
    </row>
    <row r="78" spans="1:15">
      <c r="A78" s="1" t="s">
        <v>91</v>
      </c>
      <c r="B78">
        <f>HYPERLINK("https://www.suredividend.com/sure-analysis-STAG/","STAG Industrial Inc")</f>
        <v>0</v>
      </c>
      <c r="C78" t="s">
        <v>96</v>
      </c>
      <c r="D78">
        <v>36.67</v>
      </c>
      <c r="E78">
        <v>0.04008726479410962</v>
      </c>
      <c r="F78">
        <v>12</v>
      </c>
      <c r="G78">
        <v>0</v>
      </c>
      <c r="H78">
        <v>0.001365576621405795</v>
      </c>
      <c r="I78">
        <v>1.438693899965655</v>
      </c>
      <c r="J78">
        <v>6588.290578</v>
      </c>
      <c r="K78">
        <v>33.96481269515502</v>
      </c>
      <c r="L78">
        <v>1.332123981449681</v>
      </c>
      <c r="N78">
        <v>38.57</v>
      </c>
      <c r="O78">
        <v>25.53</v>
      </c>
    </row>
    <row r="79" spans="1:15">
      <c r="A79" s="1" t="s">
        <v>92</v>
      </c>
      <c r="B79">
        <f>HYPERLINK("https://www.suredividend.com/sure-analysis-research-database/","Timbercreek Financial Corp")</f>
        <v>0</v>
      </c>
      <c r="C79" t="s">
        <v>98</v>
      </c>
      <c r="D79">
        <v>5.2926</v>
      </c>
      <c r="E79">
        <v>0</v>
      </c>
      <c r="G79">
        <v>0</v>
      </c>
      <c r="H79">
        <v>0</v>
      </c>
      <c r="I79">
        <v>0.6900000125169751</v>
      </c>
      <c r="J79">
        <v>441.096483</v>
      </c>
      <c r="K79">
        <v>0</v>
      </c>
      <c r="L79" t="s">
        <v>97</v>
      </c>
      <c r="N79">
        <v>6.18</v>
      </c>
      <c r="O79">
        <v>5</v>
      </c>
    </row>
    <row r="80" spans="1:15">
      <c r="A80" s="1" t="s">
        <v>93</v>
      </c>
      <c r="B80">
        <f>HYPERLINK("https://www.suredividend.com/sure-analysis-research-database/","Tamarack Valley Energy Ltd")</f>
        <v>0</v>
      </c>
      <c r="C80" t="s">
        <v>97</v>
      </c>
      <c r="D80">
        <v>2.78</v>
      </c>
      <c r="E80">
        <v>0</v>
      </c>
      <c r="G80">
        <v>0</v>
      </c>
      <c r="H80">
        <v>0.08534143692781315</v>
      </c>
      <c r="I80">
        <v>0.14500000141561</v>
      </c>
      <c r="J80">
        <v>1560.423352</v>
      </c>
      <c r="K80">
        <v>0</v>
      </c>
      <c r="L80" t="s">
        <v>97</v>
      </c>
      <c r="N80">
        <v>3.96</v>
      </c>
      <c r="O80">
        <v>2.25</v>
      </c>
    </row>
    <row r="81" spans="1:15">
      <c r="A81" s="1" t="s">
        <v>94</v>
      </c>
      <c r="B81">
        <f>HYPERLINK("https://www.suredividend.com/sure-analysis-TRSWF/","TransAlta Renewables Inc")</f>
        <v>0</v>
      </c>
      <c r="C81" t="s">
        <v>102</v>
      </c>
      <c r="D81">
        <v>9.751099999999999</v>
      </c>
      <c r="E81">
        <v>0.07178677277435366</v>
      </c>
      <c r="F81">
        <v>0</v>
      </c>
      <c r="G81">
        <v>0</v>
      </c>
      <c r="H81">
        <v>0</v>
      </c>
      <c r="I81">
        <v>0</v>
      </c>
      <c r="J81">
        <v>2602.215025</v>
      </c>
      <c r="K81">
        <v>0</v>
      </c>
      <c r="L81" t="s">
        <v>97</v>
      </c>
      <c r="N81">
        <v>12.28</v>
      </c>
      <c r="O81">
        <v>7.35</v>
      </c>
    </row>
    <row r="82" spans="1:15">
      <c r="A82" s="1" t="s">
        <v>95</v>
      </c>
      <c r="B82">
        <f>HYPERLINK("https://www.suredividend.com/sure-analysis-WSR/","Whitestone REIT")</f>
        <v>0</v>
      </c>
      <c r="C82" t="s">
        <v>96</v>
      </c>
      <c r="D82">
        <v>9.91</v>
      </c>
      <c r="E82">
        <v>0.04843592330978809</v>
      </c>
      <c r="F82">
        <v>1</v>
      </c>
      <c r="G82">
        <v>0</v>
      </c>
      <c r="H82">
        <v>0.02224586935576811</v>
      </c>
      <c r="I82">
        <v>0.585655447167953</v>
      </c>
      <c r="J82">
        <v>490.750345</v>
      </c>
      <c r="K82">
        <v>12.58108403901864</v>
      </c>
      <c r="L82">
        <v>0.7501670900063443</v>
      </c>
      <c r="N82">
        <v>10.7</v>
      </c>
      <c r="O82">
        <v>7.78</v>
      </c>
    </row>
  </sheetData>
  <autoFilter ref="A1:O82"/>
  <conditionalFormatting sqref="A1:O1">
    <cfRule type="cellIs" dxfId="8" priority="16" operator="notEqual">
      <formula>-13.345</formula>
    </cfRule>
  </conditionalFormatting>
  <conditionalFormatting sqref="A2:A82">
    <cfRule type="cellIs" dxfId="0" priority="1" operator="notEqual">
      <formula>"None"</formula>
    </cfRule>
  </conditionalFormatting>
  <conditionalFormatting sqref="B2:B82">
    <cfRule type="cellIs" dxfId="1" priority="2" operator="notEqual">
      <formula>"None"</formula>
    </cfRule>
  </conditionalFormatting>
  <conditionalFormatting sqref="C2:C82">
    <cfRule type="cellIs" dxfId="0" priority="3" operator="notEqual">
      <formula>"None"</formula>
    </cfRule>
  </conditionalFormatting>
  <conditionalFormatting sqref="D2:D82">
    <cfRule type="cellIs" dxfId="2" priority="4" operator="notEqual">
      <formula>"None"</formula>
    </cfRule>
  </conditionalFormatting>
  <conditionalFormatting sqref="E2:E82">
    <cfRule type="cellIs" dxfId="3" priority="5" operator="notEqual">
      <formula>"None"</formula>
    </cfRule>
  </conditionalFormatting>
  <conditionalFormatting sqref="F2:F82">
    <cfRule type="cellIs" dxfId="4" priority="6" operator="notEqual">
      <formula>"None"</formula>
    </cfRule>
  </conditionalFormatting>
  <conditionalFormatting sqref="G2:G82">
    <cfRule type="cellIs" dxfId="3" priority="7" operator="notEqual">
      <formula>"None"</formula>
    </cfRule>
  </conditionalFormatting>
  <conditionalFormatting sqref="H2:H82">
    <cfRule type="cellIs" dxfId="3" priority="8" operator="notEqual">
      <formula>"None"</formula>
    </cfRule>
  </conditionalFormatting>
  <conditionalFormatting sqref="I2:I82">
    <cfRule type="cellIs" dxfId="2" priority="9" operator="notEqual">
      <formula>"None"</formula>
    </cfRule>
  </conditionalFormatting>
  <conditionalFormatting sqref="J2:J82">
    <cfRule type="cellIs" dxfId="5" priority="10" operator="notEqual">
      <formula>"None"</formula>
    </cfRule>
  </conditionalFormatting>
  <conditionalFormatting sqref="K2:K82">
    <cfRule type="cellIs" dxfId="6" priority="11" operator="notEqual">
      <formula>"None"</formula>
    </cfRule>
  </conditionalFormatting>
  <conditionalFormatting sqref="L2:L82">
    <cfRule type="cellIs" dxfId="3" priority="12" operator="notEqual">
      <formula>"None"</formula>
    </cfRule>
  </conditionalFormatting>
  <conditionalFormatting sqref="M2:M82">
    <cfRule type="cellIs" dxfId="7" priority="13" operator="notEqual">
      <formula>"None"</formula>
    </cfRule>
  </conditionalFormatting>
  <conditionalFormatting sqref="N2:N82">
    <cfRule type="cellIs" dxfId="2" priority="14" operator="notEqual">
      <formula>"None"</formula>
    </cfRule>
  </conditionalFormatting>
  <conditionalFormatting sqref="O2:O82">
    <cfRule type="cellIs" dxfId="2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14</v>
      </c>
      <c r="B1" s="1" t="s">
        <v>0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</row>
    <row r="2" spans="1:9">
      <c r="A2" s="1" t="s">
        <v>15</v>
      </c>
      <c r="B2">
        <f>HYPERLINK("https://www.suredividend.com/sure-analysis-ADC/","Agree Realty Corp.")</f>
        <v>0</v>
      </c>
      <c r="C2">
        <v>-0.04907510839313101</v>
      </c>
      <c r="D2">
        <v>-0.06781142166878301</v>
      </c>
      <c r="E2">
        <v>-0.07711813408507201</v>
      </c>
      <c r="F2">
        <v>-0.125375854743025</v>
      </c>
      <c r="G2">
        <v>-0.158575148160299</v>
      </c>
      <c r="H2">
        <v>-0.067658565335833</v>
      </c>
      <c r="I2">
        <v>0.332178056969565</v>
      </c>
    </row>
    <row r="3" spans="1:9">
      <c r="A3" s="1" t="s">
        <v>16</v>
      </c>
      <c r="B3">
        <f>HYPERLINK("https://www.suredividend.com/sure-analysis-AGNC/","AGNC Investment Corp")</f>
        <v>0</v>
      </c>
      <c r="C3">
        <v>0.022073884608586</v>
      </c>
      <c r="D3">
        <v>0.077862695862893</v>
      </c>
      <c r="E3">
        <v>0.127642733415163</v>
      </c>
      <c r="F3">
        <v>0.109518380983554</v>
      </c>
      <c r="G3">
        <v>0.016052177328496</v>
      </c>
      <c r="H3">
        <v>-0.158354381608801</v>
      </c>
      <c r="I3">
        <v>-0.027810744520927</v>
      </c>
    </row>
    <row r="4" spans="1:9">
      <c r="A4" s="1" t="s">
        <v>17</v>
      </c>
      <c r="B4">
        <f>HYPERLINK("https://www.suredividend.com/sure-analysis-research-database/","Atrium Mortgage Investment Corp")</f>
        <v>0</v>
      </c>
      <c r="C4">
        <v>-0.09216589861751101</v>
      </c>
      <c r="D4">
        <v>-0.053032579044139</v>
      </c>
      <c r="E4">
        <v>-0.118479488986587</v>
      </c>
      <c r="F4">
        <v>0.016616781917638</v>
      </c>
      <c r="G4">
        <v>-0.104586155174764</v>
      </c>
      <c r="H4">
        <v>-0.283538664363322</v>
      </c>
      <c r="I4">
        <v>-0.209525815803464</v>
      </c>
    </row>
    <row r="5" spans="1:9">
      <c r="A5" s="1" t="s">
        <v>18</v>
      </c>
      <c r="B5">
        <f>HYPERLINK("https://www.suredividend.com/sure-analysis-APLE/","Apple Hospitality REIT Inc")</f>
        <v>0</v>
      </c>
      <c r="C5">
        <v>0.08141250665355</v>
      </c>
      <c r="D5">
        <v>0.052245117385974</v>
      </c>
      <c r="E5">
        <v>0.06889547467616801</v>
      </c>
      <c r="F5">
        <v>0.060483924253036</v>
      </c>
      <c r="G5">
        <v>0.05596968281434</v>
      </c>
      <c r="H5">
        <v>0.205642859289084</v>
      </c>
      <c r="I5">
        <v>0.125139328000897</v>
      </c>
    </row>
    <row r="6" spans="1:9">
      <c r="A6" s="1" t="s">
        <v>19</v>
      </c>
      <c r="B6">
        <f>HYPERLINK("https://www.suredividend.com/sure-analysis-ARR/","ARMOUR Residential REIT Inc")</f>
        <v>0</v>
      </c>
      <c r="C6">
        <v>-0.016064257028112</v>
      </c>
      <c r="D6">
        <v>0.000776112086924</v>
      </c>
      <c r="E6">
        <v>0.06551851610237601</v>
      </c>
      <c r="F6">
        <v>-0.012375539162333</v>
      </c>
      <c r="G6">
        <v>-0.17273049585521</v>
      </c>
      <c r="H6">
        <v>-0.371843191549368</v>
      </c>
      <c r="I6">
        <v>-0.602159704461494</v>
      </c>
    </row>
    <row r="7" spans="1:9">
      <c r="A7" s="1" t="s">
        <v>20</v>
      </c>
      <c r="B7">
        <f>HYPERLINK("https://www.suredividend.com/sure-analysis-research-database/","A&amp;W Revenue Royalties Income Fund")</f>
        <v>0</v>
      </c>
      <c r="C7">
        <v>-0.014622258326563</v>
      </c>
      <c r="D7">
        <v>-0.09733255444468801</v>
      </c>
      <c r="E7">
        <v>-0.10536815980942</v>
      </c>
      <c r="F7">
        <v>-0.08008145033160201</v>
      </c>
      <c r="G7">
        <v>-0.107517308866701</v>
      </c>
      <c r="H7">
        <v>-0.162087390209616</v>
      </c>
      <c r="I7">
        <v>-0.071401777580438</v>
      </c>
    </row>
    <row r="8" spans="1:9">
      <c r="A8" s="1" t="s">
        <v>21</v>
      </c>
      <c r="B8">
        <f>HYPERLINK("https://www.suredividend.com/sure-analysis-BBD/","Banco Bradesco S.A.")</f>
        <v>0</v>
      </c>
      <c r="C8">
        <v>-0.040697674418604</v>
      </c>
      <c r="D8">
        <v>-0.1308419419976</v>
      </c>
      <c r="E8">
        <v>0.155776938942288</v>
      </c>
      <c r="F8">
        <v>0.098169717138103</v>
      </c>
      <c r="G8">
        <v>-0.151743638077285</v>
      </c>
      <c r="H8">
        <v>-0.106363773130735</v>
      </c>
      <c r="I8">
        <v>-0.182966080713047</v>
      </c>
    </row>
    <row r="9" spans="1:9">
      <c r="A9" s="1" t="s">
        <v>22</v>
      </c>
      <c r="B9">
        <f>HYPERLINK("https://www.suredividend.com/sure-analysis-research-database/","Diversified Royalty Corp")</f>
        <v>0</v>
      </c>
      <c r="C9">
        <v>-0.016267942583731</v>
      </c>
      <c r="D9">
        <v>-0.014098014769348</v>
      </c>
      <c r="E9">
        <v>-0.055494303564865</v>
      </c>
      <c r="F9">
        <v>-0.023370701121033</v>
      </c>
      <c r="G9">
        <v>-0.015325670498084</v>
      </c>
      <c r="H9">
        <v>0.021970374788746</v>
      </c>
      <c r="I9">
        <v>-0.042607683352735</v>
      </c>
    </row>
    <row r="10" spans="1:9">
      <c r="A10" s="1" t="s">
        <v>23</v>
      </c>
      <c r="B10">
        <f>HYPERLINK("https://www.suredividend.com/sure-analysis-research-database/","Boston Pizza Royalties Income Fund")</f>
        <v>0</v>
      </c>
      <c r="C10">
        <v>-0.06894060539154001</v>
      </c>
      <c r="D10">
        <v>-0.052042612626759</v>
      </c>
      <c r="E10">
        <v>-0.011999000801081</v>
      </c>
      <c r="F10">
        <v>0.085639647143451</v>
      </c>
      <c r="G10">
        <v>0.010928961748633</v>
      </c>
      <c r="H10">
        <v>0.136363636363636</v>
      </c>
      <c r="I10">
        <v>-0.033999511525472</v>
      </c>
    </row>
    <row r="11" spans="1:9">
      <c r="A11" s="1" t="s">
        <v>24</v>
      </c>
      <c r="B11">
        <f>HYPERLINK("https://www.suredividend.com/sure-analysis-research-database/","Bridgemarq Real Estate Services Inc")</f>
        <v>0</v>
      </c>
      <c r="C11">
        <v>-0.113271344040574</v>
      </c>
      <c r="D11">
        <v>-0.012241054613935</v>
      </c>
      <c r="E11">
        <v>0.09993813503339601</v>
      </c>
      <c r="F11">
        <v>0.060860419489897</v>
      </c>
      <c r="G11">
        <v>0.005357433798794001</v>
      </c>
      <c r="H11">
        <v>-0.117790523606882</v>
      </c>
      <c r="I11">
        <v>0.224794797249173</v>
      </c>
    </row>
    <row r="12" spans="1:9">
      <c r="A12" s="1" t="s">
        <v>25</v>
      </c>
      <c r="B12">
        <f>HYPERLINK("https://www.suredividend.com/sure-analysis-research-database/","BSR Real Estate Investment Trust")</f>
        <v>0</v>
      </c>
      <c r="C12">
        <v>-0.07240429782409101</v>
      </c>
      <c r="D12">
        <v>-0.031052097265417</v>
      </c>
      <c r="E12">
        <v>-0.08269197031296401</v>
      </c>
      <c r="F12">
        <v>-0.055947624168871</v>
      </c>
      <c r="G12">
        <v>-0.267582645131428</v>
      </c>
      <c r="H12">
        <v>-0.18070089383039</v>
      </c>
      <c r="I12">
        <v>0.6071953599016381</v>
      </c>
    </row>
    <row r="13" spans="1:9">
      <c r="A13" s="1" t="s">
        <v>26</v>
      </c>
      <c r="B13">
        <f>HYPERLINK("https://www.suredividend.com/sure-analysis-research-database/","Canadian Apartment Properties Real Estate Investment Trust")</f>
        <v>0</v>
      </c>
      <c r="C13">
        <v>-0.010868503056427</v>
      </c>
      <c r="D13">
        <v>-0.023053681109064</v>
      </c>
      <c r="E13">
        <v>0.05168676819888501</v>
      </c>
      <c r="F13">
        <v>0.178041360760618</v>
      </c>
      <c r="G13">
        <v>0.070835598524809</v>
      </c>
      <c r="H13">
        <v>-0.203608675507688</v>
      </c>
      <c r="I13">
        <v>0.173402028658831</v>
      </c>
    </row>
    <row r="14" spans="1:9">
      <c r="A14" s="1" t="s">
        <v>27</v>
      </c>
      <c r="B14">
        <f>HYPERLINK("https://www.suredividend.com/sure-analysis-research-database/","Chemtrade Logistics Income Fund")</f>
        <v>0</v>
      </c>
      <c r="C14">
        <v>-0.027273004917081</v>
      </c>
      <c r="D14">
        <v>0.03908390969594101</v>
      </c>
      <c r="E14">
        <v>0.036918869644484</v>
      </c>
      <c r="F14">
        <v>0.010133045781069</v>
      </c>
      <c r="G14">
        <v>0.09600825877494801</v>
      </c>
      <c r="H14">
        <v>0.333500805962025</v>
      </c>
      <c r="I14">
        <v>-0.352029865625031</v>
      </c>
    </row>
    <row r="15" spans="1:9">
      <c r="A15" s="1" t="s">
        <v>28</v>
      </c>
      <c r="B15">
        <f>HYPERLINK("https://www.suredividend.com/sure-analysis-research-database/","Chesswood Group Limited")</f>
        <v>0</v>
      </c>
      <c r="C15">
        <v>-0.04147465437788</v>
      </c>
      <c r="D15">
        <v>-0.128145800848381</v>
      </c>
      <c r="E15">
        <v>-0.393847552659493</v>
      </c>
      <c r="F15">
        <v>-0.369994790341535</v>
      </c>
      <c r="G15">
        <v>-0.484495201839955</v>
      </c>
      <c r="H15">
        <v>-0.401845077875169</v>
      </c>
      <c r="I15">
        <v>-0.3917061472773</v>
      </c>
    </row>
    <row r="16" spans="1:9">
      <c r="A16" s="1" t="s">
        <v>29</v>
      </c>
      <c r="B16">
        <f>HYPERLINK("https://www.suredividend.com/sure-analysis-CRT/","Cross Timbers Royalty Trust")</f>
        <v>0</v>
      </c>
      <c r="C16">
        <v>0.036682228235259</v>
      </c>
      <c r="D16">
        <v>-0.084336315462015</v>
      </c>
      <c r="E16">
        <v>0.388735235740084</v>
      </c>
      <c r="F16">
        <v>-0.104617889180729</v>
      </c>
      <c r="G16">
        <v>0.08451491589165</v>
      </c>
      <c r="H16">
        <v>1.173780177243557</v>
      </c>
      <c r="I16">
        <v>1.40545567265964</v>
      </c>
    </row>
    <row r="17" spans="1:9">
      <c r="A17" s="1" t="s">
        <v>30</v>
      </c>
      <c r="B17">
        <f>HYPERLINK("https://www.suredividend.com/sure-analysis-research-database/","CT Real Estate Investment Trust")</f>
        <v>0</v>
      </c>
      <c r="C17">
        <v>-0.041923868312757</v>
      </c>
      <c r="D17">
        <v>-0.06071125381389</v>
      </c>
      <c r="E17">
        <v>-0.08961303462321701</v>
      </c>
      <c r="F17">
        <v>-0.050818377175473</v>
      </c>
      <c r="G17">
        <v>-0.144766044724717</v>
      </c>
      <c r="H17">
        <v>-0.17894272804085</v>
      </c>
      <c r="I17">
        <v>0.111862855323509</v>
      </c>
    </row>
    <row r="18" spans="1:9">
      <c r="A18" s="1" t="s">
        <v>31</v>
      </c>
      <c r="B18">
        <f>HYPERLINK("https://www.suredividend.com/sure-analysis-research-database/","SmartCentres Real Estate Investment Trust")</f>
        <v>0</v>
      </c>
      <c r="C18">
        <v>-0.037619680490384</v>
      </c>
      <c r="D18">
        <v>-0.043028907097045</v>
      </c>
      <c r="E18">
        <v>-0.034272152243258</v>
      </c>
      <c r="F18">
        <v>-0.051785418414849</v>
      </c>
      <c r="G18">
        <v>-0.109146053649081</v>
      </c>
      <c r="H18">
        <v>-0.154675230616756</v>
      </c>
      <c r="I18">
        <v>0.011828717433955</v>
      </c>
    </row>
    <row r="19" spans="1:9">
      <c r="A19" s="1" t="s">
        <v>32</v>
      </c>
      <c r="B19">
        <f>HYPERLINK("https://www.suredividend.com/sure-analysis-DRETF/","Dream Office Real Estate Investment Trust")</f>
        <v>0</v>
      </c>
      <c r="C19">
        <v>0.03134018899967701</v>
      </c>
      <c r="D19">
        <v>-0.106131479140328</v>
      </c>
      <c r="E19">
        <v>-0.136691086691086</v>
      </c>
      <c r="F19">
        <v>-0.07069294103288601</v>
      </c>
      <c r="G19">
        <v>-0.232724341335235</v>
      </c>
      <c r="H19">
        <v>-0.409124553800604</v>
      </c>
      <c r="I19">
        <v>-0.421879197766642</v>
      </c>
    </row>
    <row r="20" spans="1:9">
      <c r="A20" s="1" t="s">
        <v>33</v>
      </c>
      <c r="B20">
        <f>HYPERLINK("https://www.suredividend.com/sure-analysis-DREUF/","Dream Industrial Real Estate Investment Trust")</f>
        <v>0</v>
      </c>
      <c r="C20">
        <v>-0.055875232774674</v>
      </c>
      <c r="D20">
        <v>-0.008177238714725001</v>
      </c>
      <c r="E20">
        <v>-0.031842572612523</v>
      </c>
      <c r="F20">
        <v>0.192494502005151</v>
      </c>
      <c r="G20">
        <v>0.133544990106536</v>
      </c>
      <c r="H20">
        <v>-0.180322700596575</v>
      </c>
      <c r="I20">
        <v>0.414606584821428</v>
      </c>
    </row>
    <row r="21" spans="1:9">
      <c r="A21" s="1" t="s">
        <v>34</v>
      </c>
      <c r="B21">
        <f>HYPERLINK("https://www.suredividend.com/sure-analysis-DX/","Dynex Capital, Inc.")</f>
        <v>0</v>
      </c>
      <c r="C21">
        <v>0.011483822517053</v>
      </c>
      <c r="D21">
        <v>0.105260458516403</v>
      </c>
      <c r="E21">
        <v>0.152920196165849</v>
      </c>
      <c r="F21">
        <v>0.105109314370694</v>
      </c>
      <c r="G21">
        <v>-0.05864366058752801</v>
      </c>
      <c r="H21">
        <v>-0.079027030877168</v>
      </c>
      <c r="I21">
        <v>0.176577642294917</v>
      </c>
    </row>
    <row r="22" spans="1:9">
      <c r="A22" s="1" t="s">
        <v>35</v>
      </c>
      <c r="B22">
        <f>HYPERLINK("https://www.suredividend.com/sure-analysis-EARN/","Ellington Residential Mortgage REIT")</f>
        <v>0</v>
      </c>
      <c r="C22">
        <v>-0.07021064637685301</v>
      </c>
      <c r="D22">
        <v>-0.069606171805021</v>
      </c>
      <c r="E22">
        <v>-0.027058059252768</v>
      </c>
      <c r="F22">
        <v>0.024612985855885</v>
      </c>
      <c r="G22">
        <v>-0.059675558865186</v>
      </c>
      <c r="H22">
        <v>-0.255766652798964</v>
      </c>
      <c r="I22">
        <v>-0.012784744151822</v>
      </c>
    </row>
    <row r="23" spans="1:9">
      <c r="A23" s="1" t="s">
        <v>36</v>
      </c>
      <c r="B23">
        <f>HYPERLINK("https://www.suredividend.com/sure-analysis-EFC/","Ellington Financial Inc")</f>
        <v>0</v>
      </c>
      <c r="C23">
        <v>0.014297562794378</v>
      </c>
      <c r="D23">
        <v>0.047034058062083</v>
      </c>
      <c r="E23">
        <v>0.242438647018799</v>
      </c>
      <c r="F23">
        <v>0.181203533863235</v>
      </c>
      <c r="G23">
        <v>0.034488110759297</v>
      </c>
      <c r="H23">
        <v>-0.069608370034828</v>
      </c>
      <c r="I23">
        <v>0.394293125810635</v>
      </c>
    </row>
    <row r="24" spans="1:9">
      <c r="A24" s="1" t="s">
        <v>37</v>
      </c>
      <c r="B24">
        <f>HYPERLINK("https://www.suredividend.com/sure-analysis-EIFZF/","Exchange Income Corp")</f>
        <v>0</v>
      </c>
      <c r="C24">
        <v>-0.123467094703049</v>
      </c>
      <c r="D24">
        <v>-0.121219221430612</v>
      </c>
      <c r="E24">
        <v>-0.056872286746195</v>
      </c>
      <c r="F24">
        <v>-0.047361193296638</v>
      </c>
      <c r="G24">
        <v>-0.005304266728841001</v>
      </c>
      <c r="H24">
        <v>0.058340517107719</v>
      </c>
      <c r="I24">
        <v>0.747344169973122</v>
      </c>
    </row>
    <row r="25" spans="1:9">
      <c r="A25" s="1" t="s">
        <v>38</v>
      </c>
      <c r="B25">
        <f>HYPERLINK("https://www.suredividend.com/sure-analysis-EPR/","EPR Properties")</f>
        <v>0</v>
      </c>
      <c r="C25">
        <v>0.025668740718461</v>
      </c>
      <c r="D25">
        <v>-0.020041443379049</v>
      </c>
      <c r="E25">
        <v>0.205524700137813</v>
      </c>
      <c r="F25">
        <v>0.219604194432569</v>
      </c>
      <c r="G25">
        <v>0.08193722533294601</v>
      </c>
      <c r="H25">
        <v>0.05682140081495</v>
      </c>
      <c r="I25">
        <v>-0.172704753204466</v>
      </c>
    </row>
    <row r="26" spans="1:9">
      <c r="A26" s="1" t="s">
        <v>39</v>
      </c>
      <c r="B26">
        <f>HYPERLINK("https://www.suredividend.com/sure-analysis-research-database/","Extendicare Inc")</f>
        <v>0</v>
      </c>
      <c r="C26">
        <v>-0.163072874789854</v>
      </c>
      <c r="D26">
        <v>-0.145027907931826</v>
      </c>
      <c r="E26">
        <v>0.017212659633536</v>
      </c>
      <c r="F26">
        <v>0.001574527641707</v>
      </c>
      <c r="G26">
        <v>-0.123478527137717</v>
      </c>
      <c r="H26">
        <v>-0.181850660950339</v>
      </c>
      <c r="I26">
        <v>-0.019187939009765</v>
      </c>
    </row>
    <row r="27" spans="1:9">
      <c r="A27" s="1" t="s">
        <v>40</v>
      </c>
      <c r="B27">
        <f>HYPERLINK("https://www.suredividend.com/sure-analysis-research-database/","First National Financial Corporation")</f>
        <v>0</v>
      </c>
      <c r="C27">
        <v>0</v>
      </c>
      <c r="D27">
        <v>0.030927835051546</v>
      </c>
      <c r="E27">
        <v>0.06393542621253101</v>
      </c>
      <c r="F27">
        <v>0.270540403184821</v>
      </c>
      <c r="G27">
        <v>0.08762249348332801</v>
      </c>
      <c r="H27">
        <v>-0.08776048239225601</v>
      </c>
      <c r="I27">
        <v>0.5573574758350031</v>
      </c>
    </row>
    <row r="28" spans="1:9">
      <c r="A28" s="1" t="s">
        <v>41</v>
      </c>
      <c r="B28">
        <f>HYPERLINK("https://www.suredividend.com/sure-analysis-research-database/","Freehold Royalties Ltd")</f>
        <v>0</v>
      </c>
      <c r="C28">
        <v>-0.002073613271124</v>
      </c>
      <c r="D28">
        <v>0.09040885274422901</v>
      </c>
      <c r="E28">
        <v>0.041334608436935</v>
      </c>
      <c r="F28">
        <v>-0.024266615979218</v>
      </c>
      <c r="G28">
        <v>0.05975108629401601</v>
      </c>
      <c r="H28">
        <v>0.6117698069763611</v>
      </c>
      <c r="I28">
        <v>0.7918585129901431</v>
      </c>
    </row>
    <row r="29" spans="1:9">
      <c r="A29" s="1" t="s">
        <v>42</v>
      </c>
      <c r="B29">
        <f>HYPERLINK("https://www.suredividend.com/sure-analysis-research-database/","Firm Capital Property Trust")</f>
        <v>0</v>
      </c>
      <c r="C29">
        <v>-0.049679012345678</v>
      </c>
      <c r="D29">
        <v>-0.03767970996374501</v>
      </c>
      <c r="E29">
        <v>-0.129230769230769</v>
      </c>
      <c r="F29">
        <v>-0.078175895765472</v>
      </c>
      <c r="G29">
        <v>-0.150243967058927</v>
      </c>
      <c r="H29">
        <v>-0.309706578664179</v>
      </c>
      <c r="I29">
        <v>-0.111275313459717</v>
      </c>
    </row>
    <row r="30" spans="1:9">
      <c r="A30" s="1" t="s">
        <v>43</v>
      </c>
      <c r="B30">
        <f>HYPERLINK("https://www.suredividend.com/sure-analysis-FTCO/","Fortitude Gold Corp")</f>
        <v>0</v>
      </c>
      <c r="C30">
        <v>-0.022711407652721</v>
      </c>
      <c r="D30">
        <v>-0.107275261737402</v>
      </c>
      <c r="E30">
        <v>0.001580567340487</v>
      </c>
      <c r="F30">
        <v>0.15420748892766</v>
      </c>
      <c r="G30">
        <v>0.09200406327093201</v>
      </c>
      <c r="H30">
        <v>-0.064549212170183</v>
      </c>
      <c r="I30">
        <v>0.8297872340425531</v>
      </c>
    </row>
    <row r="31" spans="1:9">
      <c r="A31" s="1" t="s">
        <v>44</v>
      </c>
      <c r="B31">
        <f>HYPERLINK("https://www.suredividend.com/sure-analysis-GAIN/","Gladstone Investment Corporation")</f>
        <v>0</v>
      </c>
      <c r="C31">
        <v>0.001587690266115</v>
      </c>
      <c r="D31">
        <v>0.025450251914632</v>
      </c>
      <c r="E31">
        <v>0.110196648396869</v>
      </c>
      <c r="F31">
        <v>0.104779828184083</v>
      </c>
      <c r="G31">
        <v>0.031657567794058</v>
      </c>
      <c r="H31">
        <v>0.107220509775499</v>
      </c>
      <c r="I31">
        <v>0.76333977666217</v>
      </c>
    </row>
    <row r="32" spans="1:9">
      <c r="A32" s="1" t="s">
        <v>45</v>
      </c>
      <c r="B32">
        <f>HYPERLINK("https://www.suredividend.com/sure-analysis-GIPR/","Generation Income Properties Inc")</f>
        <v>0</v>
      </c>
      <c r="C32">
        <v>0.018207031149688</v>
      </c>
      <c r="D32">
        <v>0.037767948281728</v>
      </c>
      <c r="E32">
        <v>-0.153465135146675</v>
      </c>
      <c r="F32">
        <v>-0.08980303934621901</v>
      </c>
      <c r="G32">
        <v>-0.36993484824408</v>
      </c>
      <c r="H32">
        <v>-0.4370056938390101</v>
      </c>
      <c r="I32">
        <v>-0.4370056938390101</v>
      </c>
    </row>
    <row r="33" spans="1:9">
      <c r="A33" s="1" t="s">
        <v>46</v>
      </c>
      <c r="B33">
        <f>HYPERLINK("https://www.suredividend.com/sure-analysis-GLAD/","Gladstone Capital Corp.")</f>
        <v>0</v>
      </c>
      <c r="C33">
        <v>-0.059149861308943</v>
      </c>
      <c r="D33">
        <v>0.078039771507108</v>
      </c>
      <c r="E33">
        <v>0.162709901563404</v>
      </c>
      <c r="F33">
        <v>0.141674531788357</v>
      </c>
      <c r="G33">
        <v>0.124627551134708</v>
      </c>
      <c r="H33">
        <v>0.07751913025746601</v>
      </c>
      <c r="I33">
        <v>0.6473599579956021</v>
      </c>
    </row>
    <row r="34" spans="1:9">
      <c r="A34" s="1" t="s">
        <v>47</v>
      </c>
      <c r="B34">
        <f>HYPERLINK("https://www.suredividend.com/sure-analysis-GOOD/","Gladstone Commercial Corp")</f>
        <v>0</v>
      </c>
      <c r="C34">
        <v>-0.018787611918391</v>
      </c>
      <c r="D34">
        <v>0.08824822152403501</v>
      </c>
      <c r="E34">
        <v>0.159282060175149</v>
      </c>
      <c r="F34">
        <v>-0.207816369819996</v>
      </c>
      <c r="G34">
        <v>-0.210328921334113</v>
      </c>
      <c r="H34">
        <v>-0.262271563520791</v>
      </c>
      <c r="I34">
        <v>0.05664135047774001</v>
      </c>
    </row>
    <row r="35" spans="1:9">
      <c r="A35" s="1" t="s">
        <v>48</v>
      </c>
      <c r="B35">
        <f>HYPERLINK("https://www.suredividend.com/sure-analysis-GROW/","U.S. Global Investors, Inc.")</f>
        <v>0</v>
      </c>
      <c r="C35">
        <v>-0.01147221212021</v>
      </c>
      <c r="D35">
        <v>0.087668242997453</v>
      </c>
      <c r="E35">
        <v>0.223704673815175</v>
      </c>
      <c r="F35">
        <v>0.066904549509366</v>
      </c>
      <c r="G35">
        <v>-0.141963440181364</v>
      </c>
      <c r="H35">
        <v>-0.47853081725906</v>
      </c>
      <c r="I35">
        <v>1.199176228302442</v>
      </c>
    </row>
    <row r="36" spans="1:9">
      <c r="A36" s="1" t="s">
        <v>49</v>
      </c>
      <c r="B36">
        <f>HYPERLINK("https://www.suredividend.com/sure-analysis-research-database/","Granite Real Estate Investment Trust")</f>
        <v>0</v>
      </c>
      <c r="C36">
        <v>0.004559419354136</v>
      </c>
      <c r="D36">
        <v>-0.09856541869756601</v>
      </c>
      <c r="E36">
        <v>-0.046738879767596</v>
      </c>
      <c r="F36">
        <v>0.117188855138584</v>
      </c>
      <c r="G36">
        <v>0.007812869582937001</v>
      </c>
      <c r="H36">
        <v>-0.185729763422081</v>
      </c>
      <c r="I36">
        <v>0.5628262353917081</v>
      </c>
    </row>
    <row r="37" spans="1:9">
      <c r="A37" s="1" t="s">
        <v>50</v>
      </c>
      <c r="B37">
        <f>HYPERLINK("https://www.suredividend.com/sure-analysis-GWRS/","Global Water Resources Inc")</f>
        <v>0</v>
      </c>
      <c r="C37">
        <v>-0.083739567647584</v>
      </c>
      <c r="D37">
        <v>-0.09873722792659301</v>
      </c>
      <c r="E37">
        <v>-0.098933277556996</v>
      </c>
      <c r="F37">
        <v>-0.169276337102571</v>
      </c>
      <c r="G37">
        <v>-0.208745674549822</v>
      </c>
      <c r="H37">
        <v>-0.430740037950664</v>
      </c>
      <c r="I37">
        <v>0.214218875071872</v>
      </c>
    </row>
    <row r="38" spans="1:9">
      <c r="A38" s="1" t="s">
        <v>51</v>
      </c>
      <c r="B38">
        <f>HYPERLINK("https://www.suredividend.com/sure-analysis-HGTXU/","Hugoton Royalty Trust")</f>
        <v>0</v>
      </c>
      <c r="C38">
        <v>-0.07228915662650501</v>
      </c>
      <c r="D38">
        <v>-0.218591434950274</v>
      </c>
      <c r="E38">
        <v>-0.554913294797687</v>
      </c>
      <c r="F38">
        <v>-0.598958333333333</v>
      </c>
      <c r="G38">
        <v>-0.734482758620689</v>
      </c>
      <c r="H38">
        <v>3.695121951219512</v>
      </c>
      <c r="I38">
        <v>0.9642857142857141</v>
      </c>
    </row>
    <row r="39" spans="1:9">
      <c r="A39" s="1" t="s">
        <v>52</v>
      </c>
      <c r="B39">
        <f>HYPERLINK("https://www.suredividend.com/sure-analysis-research-database/","H&amp;R Real Estate Investment Trust")</f>
        <v>0</v>
      </c>
      <c r="C39">
        <v>-0.00392670157068</v>
      </c>
      <c r="D39">
        <v>-0.004617215805789001</v>
      </c>
      <c r="E39">
        <v>-0.190158456512254</v>
      </c>
      <c r="F39">
        <v>-0.129041487839771</v>
      </c>
      <c r="G39">
        <v>-0.182608135250964</v>
      </c>
      <c r="H39">
        <v>-0.364482859409578</v>
      </c>
      <c r="I39">
        <v>-0.38625072585328</v>
      </c>
    </row>
    <row r="40" spans="1:9">
      <c r="A40" s="1" t="s">
        <v>53</v>
      </c>
      <c r="B40">
        <f>HYPERLINK("https://www.suredividend.com/sure-analysis-HRZN/","Horizon Technology Finance Corp")</f>
        <v>0</v>
      </c>
      <c r="C40">
        <v>-0.028572824467262</v>
      </c>
      <c r="D40">
        <v>0.033903005511838</v>
      </c>
      <c r="E40">
        <v>0.194361572192299</v>
      </c>
      <c r="F40">
        <v>0.125323070537853</v>
      </c>
      <c r="G40">
        <v>0.08929875821767701</v>
      </c>
      <c r="H40">
        <v>-0.122632836918551</v>
      </c>
      <c r="I40">
        <v>0.6959513249175481</v>
      </c>
    </row>
    <row r="41" spans="1:9">
      <c r="A41" s="1" t="s">
        <v>54</v>
      </c>
      <c r="B41">
        <f>HYPERLINK("https://www.suredividend.com/sure-analysis-ITUB/","Itau Unibanco Holding S.A.")</f>
        <v>0</v>
      </c>
      <c r="C41">
        <v>-0.010096300414253</v>
      </c>
      <c r="D41">
        <v>-0.015604101649576</v>
      </c>
      <c r="E41">
        <v>0.240923498864734</v>
      </c>
      <c r="F41">
        <v>0.203059956846762</v>
      </c>
      <c r="G41">
        <v>0.120652902125586</v>
      </c>
      <c r="H41">
        <v>0.334590556321172</v>
      </c>
      <c r="I41">
        <v>0.19186423111802</v>
      </c>
    </row>
    <row r="42" spans="1:9">
      <c r="A42" s="1" t="s">
        <v>55</v>
      </c>
      <c r="B42">
        <f>HYPERLINK("https://www.suredividend.com/sure-analysis-research-database/","Keyera Corp")</f>
        <v>0</v>
      </c>
      <c r="C42">
        <v>-0.009852216748768001</v>
      </c>
      <c r="D42">
        <v>0.037865748709122</v>
      </c>
      <c r="E42">
        <v>0.09036661995389</v>
      </c>
      <c r="F42">
        <v>0.103183315038419</v>
      </c>
      <c r="G42">
        <v>0.012828318881353</v>
      </c>
      <c r="H42">
        <v>-0.014093718321833</v>
      </c>
      <c r="I42">
        <v>-0.08989717951136601</v>
      </c>
    </row>
    <row r="43" spans="1:9">
      <c r="A43" s="1" t="s">
        <v>56</v>
      </c>
      <c r="B43">
        <f>HYPERLINK("https://www.suredividend.com/sure-analysis-research-database/","Keg Royalties Income Fund (The)")</f>
        <v>0</v>
      </c>
      <c r="C43">
        <v>-0.048192771084337</v>
      </c>
      <c r="D43">
        <v>-0.08871439518155601</v>
      </c>
      <c r="E43">
        <v>-0.051823910154742</v>
      </c>
      <c r="F43">
        <v>-0.026477008661361</v>
      </c>
      <c r="G43">
        <v>-0.070931756325392</v>
      </c>
      <c r="H43">
        <v>0.020229320984807</v>
      </c>
      <c r="I43">
        <v>-0.124903074707641</v>
      </c>
    </row>
    <row r="44" spans="1:9">
      <c r="A44" s="1" t="s">
        <v>57</v>
      </c>
      <c r="B44">
        <f>HYPERLINK("https://www.suredividend.com/sure-analysis-LAND/","Gladstone Land Corp")</f>
        <v>0</v>
      </c>
      <c r="C44">
        <v>-0.065125465115559</v>
      </c>
      <c r="D44">
        <v>-0.107543913567696</v>
      </c>
      <c r="E44">
        <v>-0.05417509661820601</v>
      </c>
      <c r="F44">
        <v>-0.151685393258427</v>
      </c>
      <c r="G44">
        <v>-0.327379228936056</v>
      </c>
      <c r="H44">
        <v>-0.282435347900054</v>
      </c>
      <c r="I44">
        <v>0.383227224843127</v>
      </c>
    </row>
    <row r="45" spans="1:9">
      <c r="A45" s="1" t="s">
        <v>58</v>
      </c>
      <c r="B45">
        <f>HYPERLINK("https://www.suredividend.com/sure-analysis-LTC/","LTC Properties, Inc.")</f>
        <v>0</v>
      </c>
      <c r="C45">
        <v>-0.044662903759627</v>
      </c>
      <c r="D45">
        <v>-0.027059527316123</v>
      </c>
      <c r="E45">
        <v>-0.018532700260376</v>
      </c>
      <c r="F45">
        <v>-0.057300478116954</v>
      </c>
      <c r="G45">
        <v>-0.22893468325917</v>
      </c>
      <c r="H45">
        <v>0.074655700974703</v>
      </c>
      <c r="I45">
        <v>-0.054633006408667</v>
      </c>
    </row>
    <row r="46" spans="1:9">
      <c r="A46" s="1" t="s">
        <v>59</v>
      </c>
      <c r="B46">
        <f>HYPERLINK("https://www.suredividend.com/sure-analysis-LWSCF/","Sienna Senior Living Inc")</f>
        <v>0</v>
      </c>
      <c r="C46">
        <v>-0.012272834552749</v>
      </c>
      <c r="D46">
        <v>-0.027321007309618</v>
      </c>
      <c r="E46">
        <v>0.105694923314706</v>
      </c>
      <c r="F46">
        <v>0.112809944824835</v>
      </c>
      <c r="G46">
        <v>-0.119197701705831</v>
      </c>
      <c r="H46">
        <v>-0.233586667887556</v>
      </c>
      <c r="I46">
        <v>-0.161541081481778</v>
      </c>
    </row>
    <row r="47" spans="1:9">
      <c r="A47" s="1" t="s">
        <v>60</v>
      </c>
      <c r="B47">
        <f>HYPERLINK("https://www.suredividend.com/sure-analysis-MAIN/","Main Street Capital Corporation")</f>
        <v>0</v>
      </c>
      <c r="C47">
        <v>0.005524697922179</v>
      </c>
      <c r="D47">
        <v>0.039068569325755</v>
      </c>
      <c r="E47">
        <v>0.118960407074823</v>
      </c>
      <c r="F47">
        <v>0.169849755154416</v>
      </c>
      <c r="G47">
        <v>0.08694489889755001</v>
      </c>
      <c r="H47">
        <v>0.153033589972634</v>
      </c>
      <c r="I47">
        <v>0.486252348541893</v>
      </c>
    </row>
    <row r="48" spans="1:9">
      <c r="A48" s="1" t="s">
        <v>61</v>
      </c>
      <c r="B48">
        <f>HYPERLINK("https://www.suredividend.com/sure-analysis-MDV/","Modiv Industrial Inc")</f>
        <v>0</v>
      </c>
      <c r="C48">
        <v>0.227566227197957</v>
      </c>
      <c r="D48">
        <v>0.092713060834978</v>
      </c>
      <c r="E48">
        <v>0.3952320270861041</v>
      </c>
      <c r="F48">
        <v>0.32749236691889</v>
      </c>
      <c r="G48">
        <v>0.08376021444002101</v>
      </c>
      <c r="H48">
        <v>-0.748533952945673</v>
      </c>
      <c r="I48">
        <v>-0.748533952945673</v>
      </c>
    </row>
    <row r="49" spans="1:9">
      <c r="A49" s="1" t="s">
        <v>62</v>
      </c>
      <c r="B49">
        <f>HYPERLINK("https://www.suredividend.com/sure-analysis-research-database/","Flagship Communities Real Estate Investment Trust")</f>
        <v>0</v>
      </c>
      <c r="C49">
        <v>0.030744736858797</v>
      </c>
      <c r="D49">
        <v>0.065552808797203</v>
      </c>
      <c r="E49">
        <v>-0.128961883372016</v>
      </c>
      <c r="F49">
        <v>-0.009243000682860001</v>
      </c>
      <c r="G49">
        <v>0.037351020434219</v>
      </c>
      <c r="H49">
        <v>-0.070706377527678</v>
      </c>
      <c r="I49">
        <v>0.130269664953293</v>
      </c>
    </row>
    <row r="50" spans="1:9">
      <c r="A50" s="1" t="s">
        <v>63</v>
      </c>
      <c r="B50">
        <f>HYPERLINK("https://www.suredividend.com/sure-analysis-research-database/","Mullen Group Ltd")</f>
        <v>0</v>
      </c>
      <c r="C50">
        <v>-0.09865334491746301</v>
      </c>
      <c r="D50">
        <v>-0.142362316684027</v>
      </c>
      <c r="E50">
        <v>-0.04824593592895601</v>
      </c>
      <c r="F50">
        <v>-0.017687216535843</v>
      </c>
      <c r="G50">
        <v>0.023772400726296</v>
      </c>
      <c r="H50">
        <v>0.04964689694247101</v>
      </c>
      <c r="I50">
        <v>-0.088444877911625</v>
      </c>
    </row>
    <row r="51" spans="1:9">
      <c r="A51" s="1" t="s">
        <v>64</v>
      </c>
      <c r="B51">
        <f>HYPERLINK("https://www.suredividend.com/sure-analysis-research-database/","Northland Power Inc.")</f>
        <v>0</v>
      </c>
      <c r="C51">
        <v>0.06595388764205401</v>
      </c>
      <c r="D51">
        <v>-0.153336580153105</v>
      </c>
      <c r="E51">
        <v>-0.252162364212715</v>
      </c>
      <c r="F51">
        <v>-0.32296826201045</v>
      </c>
      <c r="G51">
        <v>-0.456664552717739</v>
      </c>
      <c r="H51">
        <v>-0.409417135016755</v>
      </c>
      <c r="I51">
        <v>0.247596220841113</v>
      </c>
    </row>
    <row r="52" spans="1:9">
      <c r="A52" s="1" t="s">
        <v>65</v>
      </c>
      <c r="B52">
        <f>HYPERLINK("https://www.suredividend.com/sure-analysis-research-database/","NorthWest Healthcare Properties REIT Investment Trust")</f>
        <v>0</v>
      </c>
      <c r="C52">
        <v>-0.03693676271514201</v>
      </c>
      <c r="D52">
        <v>-0.119970312251497</v>
      </c>
      <c r="E52">
        <v>-0.210338539601997</v>
      </c>
      <c r="F52">
        <v>-0.2174363970646</v>
      </c>
      <c r="G52">
        <v>-0.43157822647841</v>
      </c>
      <c r="H52">
        <v>-0.440832687708424</v>
      </c>
      <c r="I52">
        <v>-0.312553491068717</v>
      </c>
    </row>
    <row r="53" spans="1:9">
      <c r="A53" s="1" t="s">
        <v>66</v>
      </c>
      <c r="B53">
        <f>HYPERLINK("https://www.suredividend.com/sure-analysis-O/","Realty Income Corp.")</f>
        <v>0</v>
      </c>
      <c r="C53">
        <v>-0.054582967756086</v>
      </c>
      <c r="D53">
        <v>-0.08243605991358201</v>
      </c>
      <c r="E53">
        <v>-0.077990597743525</v>
      </c>
      <c r="F53">
        <v>-0.100972357792469</v>
      </c>
      <c r="G53">
        <v>-0.132294771277808</v>
      </c>
      <c r="H53">
        <v>-0.110039279578651</v>
      </c>
      <c r="I53">
        <v>0.182193175121872</v>
      </c>
    </row>
    <row r="54" spans="1:9">
      <c r="A54" s="1" t="s">
        <v>67</v>
      </c>
      <c r="B54">
        <f>HYPERLINK("https://www.suredividend.com/sure-analysis-ORC/","Orchid Island Capital Inc")</f>
        <v>0</v>
      </c>
      <c r="C54">
        <v>-0.05437830942280601</v>
      </c>
      <c r="D54">
        <v>-0.025448929976314</v>
      </c>
      <c r="E54">
        <v>0.017440277127201</v>
      </c>
      <c r="F54">
        <v>0.002328750952426</v>
      </c>
      <c r="G54">
        <v>-0.117802629590448</v>
      </c>
      <c r="H54">
        <v>-0.446633290873004</v>
      </c>
      <c r="I54">
        <v>-0.4365177521040091</v>
      </c>
    </row>
    <row r="55" spans="1:9">
      <c r="A55" s="1" t="s">
        <v>68</v>
      </c>
      <c r="B55">
        <f>HYPERLINK("https://www.suredividend.com/sure-analysis-OXSQ/","Oxford Square Capital Corp")</f>
        <v>0</v>
      </c>
      <c r="C55">
        <v>0.010749237927161</v>
      </c>
      <c r="D55">
        <v>0.209259472532534</v>
      </c>
      <c r="E55">
        <v>0.078065642219103</v>
      </c>
      <c r="F55">
        <v>0.14188356412673</v>
      </c>
      <c r="G55">
        <v>-0.013188809874377</v>
      </c>
      <c r="H55">
        <v>-0.06305770374776901</v>
      </c>
      <c r="I55">
        <v>-0.143626131636897</v>
      </c>
    </row>
    <row r="56" spans="1:9">
      <c r="A56" s="1" t="s">
        <v>69</v>
      </c>
      <c r="B56">
        <f>HYPERLINK("https://www.suredividend.com/sure-analysis-PBT/","Permian Basin Royalty Trust")</f>
        <v>0</v>
      </c>
      <c r="C56">
        <v>-0.122114357378419</v>
      </c>
      <c r="D56">
        <v>-0.128597834697649</v>
      </c>
      <c r="E56">
        <v>-0.111416945907132</v>
      </c>
      <c r="F56">
        <v>-0.165475827298855</v>
      </c>
      <c r="G56">
        <v>0.274217174657849</v>
      </c>
      <c r="H56">
        <v>3.326562890202281</v>
      </c>
      <c r="I56">
        <v>2.334830451381091</v>
      </c>
    </row>
    <row r="57" spans="1:9">
      <c r="A57" s="1" t="s">
        <v>70</v>
      </c>
      <c r="B57">
        <f>HYPERLINK("https://www.suredividend.com/sure-analysis-PECO/","Phillips Edison &amp; Company Inc")</f>
        <v>0</v>
      </c>
      <c r="C57">
        <v>-0.022677779233924</v>
      </c>
      <c r="D57">
        <v>0.093757313819413</v>
      </c>
      <c r="E57">
        <v>0.140289806036866</v>
      </c>
      <c r="F57">
        <v>0.132504660878668</v>
      </c>
      <c r="G57">
        <v>0.081236156783869</v>
      </c>
      <c r="H57">
        <v>0.3055024787786</v>
      </c>
      <c r="I57">
        <v>0.350788891543791</v>
      </c>
    </row>
    <row r="58" spans="1:9">
      <c r="A58" s="1" t="s">
        <v>71</v>
      </c>
      <c r="B58">
        <f>HYPERLINK("https://www.suredividend.com/sure-analysis-research-database/","Peyto Exploration &amp; Development Corp.")</f>
        <v>0</v>
      </c>
      <c r="C58">
        <v>0.024229916685775</v>
      </c>
      <c r="D58">
        <v>0.16745077539641</v>
      </c>
      <c r="E58">
        <v>0.138363329652059</v>
      </c>
      <c r="F58">
        <v>-0.005006788866259</v>
      </c>
      <c r="G58">
        <v>0.132836559944928</v>
      </c>
      <c r="H58">
        <v>0.8638847491306501</v>
      </c>
      <c r="I58">
        <v>0.549081780948606</v>
      </c>
    </row>
    <row r="59" spans="1:9">
      <c r="A59" s="1" t="s">
        <v>72</v>
      </c>
      <c r="B59">
        <f>HYPERLINK("https://www.suredividend.com/sure-analysis-PFLT/","PennantPark Floating Rate Capital Ltd")</f>
        <v>0</v>
      </c>
      <c r="C59">
        <v>0.014309171944639</v>
      </c>
      <c r="D59">
        <v>0.019618939822674</v>
      </c>
      <c r="E59">
        <v>0.131569856905088</v>
      </c>
      <c r="F59">
        <v>0.059191252118872</v>
      </c>
      <c r="G59">
        <v>-0.02594184485353</v>
      </c>
      <c r="H59">
        <v>0.02200960556669</v>
      </c>
      <c r="I59">
        <v>0.339994049980166</v>
      </c>
    </row>
    <row r="60" spans="1:9">
      <c r="A60" s="1" t="s">
        <v>73</v>
      </c>
      <c r="B60">
        <f>HYPERLINK("https://www.suredividend.com/sure-analysis-research-database/","Pine Cliff Energy Ltd")</f>
        <v>0</v>
      </c>
      <c r="C60">
        <v>-0.03413981065315101</v>
      </c>
      <c r="D60">
        <v>-0.048516250588789</v>
      </c>
      <c r="E60">
        <v>0.10057753078348</v>
      </c>
      <c r="F60">
        <v>-0.132823903151026</v>
      </c>
      <c r="G60">
        <v>-0.218931250483334</v>
      </c>
      <c r="H60">
        <v>1.434908389585342</v>
      </c>
      <c r="I60">
        <v>3</v>
      </c>
    </row>
    <row r="61" spans="1:9">
      <c r="A61" s="1" t="s">
        <v>74</v>
      </c>
      <c r="B61">
        <f>HYPERLINK("https://www.suredividend.com/sure-analysis-research-database/","Primaris REIT")</f>
        <v>0</v>
      </c>
      <c r="C61">
        <v>-0.020515041738856</v>
      </c>
      <c r="D61">
        <v>0.049733082944738</v>
      </c>
      <c r="E61">
        <v>-0.080313155681261</v>
      </c>
      <c r="F61">
        <v>-0.135323971078976</v>
      </c>
      <c r="G61">
        <v>-0.04627712598727</v>
      </c>
      <c r="H61">
        <v>-0.140834124859683</v>
      </c>
      <c r="I61">
        <v>-0.140834124859683</v>
      </c>
    </row>
    <row r="62" spans="1:9">
      <c r="A62" s="1" t="s">
        <v>75</v>
      </c>
      <c r="B62">
        <f>HYPERLINK("https://www.suredividend.com/sure-analysis-PPRQF/","Choice Properties Real Estate Investment Trust")</f>
        <v>0</v>
      </c>
      <c r="C62">
        <v>-0.09889094269870601</v>
      </c>
      <c r="D62">
        <v>-0.020622181149739</v>
      </c>
      <c r="E62">
        <v>-0.038499467476628</v>
      </c>
      <c r="F62">
        <v>-0.067101700266952</v>
      </c>
      <c r="G62">
        <v>-0.038944909365112</v>
      </c>
      <c r="H62">
        <v>-0.11381360091618</v>
      </c>
      <c r="I62">
        <v>0.110427770944376</v>
      </c>
    </row>
    <row r="63" spans="1:9">
      <c r="A63" s="1" t="s">
        <v>76</v>
      </c>
      <c r="B63">
        <f>HYPERLINK("https://www.suredividend.com/sure-analysis-research-database/","Paramount Resources Ltd.")</f>
        <v>0</v>
      </c>
      <c r="C63">
        <v>0.000205973223481</v>
      </c>
      <c r="D63">
        <v>0.122836874184925</v>
      </c>
      <c r="E63">
        <v>0.144667490123235</v>
      </c>
      <c r="F63">
        <v>0.195982523286686</v>
      </c>
      <c r="G63">
        <v>0.202748289749394</v>
      </c>
      <c r="H63">
        <v>1.232972207405227</v>
      </c>
      <c r="I63">
        <v>1.636007339130812</v>
      </c>
    </row>
    <row r="64" spans="1:9">
      <c r="A64" s="1" t="s">
        <v>77</v>
      </c>
      <c r="B64">
        <f>HYPERLINK("https://www.suredividend.com/sure-analysis-PRT/","PermRock Royalty Trust")</f>
        <v>0</v>
      </c>
      <c r="C64">
        <v>0.024257007218573</v>
      </c>
      <c r="D64">
        <v>0.3116255829447031</v>
      </c>
      <c r="E64">
        <v>-0.055288137118179</v>
      </c>
      <c r="F64">
        <v>-0.13573133591242</v>
      </c>
      <c r="G64">
        <v>-0.174820228692679</v>
      </c>
      <c r="H64">
        <v>0.200320085356094</v>
      </c>
      <c r="I64">
        <v>-0.174560748398254</v>
      </c>
    </row>
    <row r="65" spans="1:9">
      <c r="A65" s="1" t="s">
        <v>78</v>
      </c>
      <c r="B65">
        <f>HYPERLINK("https://www.suredividend.com/sure-analysis-PSEC/","Prospect Capital Corp")</f>
        <v>0</v>
      </c>
      <c r="C65">
        <v>-0.041231833023881</v>
      </c>
      <c r="D65">
        <v>-0.005545041006740001</v>
      </c>
      <c r="E65">
        <v>-0.047846129391193</v>
      </c>
      <c r="F65">
        <v>-0.06156979476735001</v>
      </c>
      <c r="G65">
        <v>-0.097877980090061</v>
      </c>
      <c r="H65">
        <v>-0.043787813482751</v>
      </c>
      <c r="I65">
        <v>0.413802870090634</v>
      </c>
    </row>
    <row r="66" spans="1:9">
      <c r="A66" s="1" t="s">
        <v>79</v>
      </c>
      <c r="B66">
        <f>HYPERLINK("https://www.suredividend.com/sure-analysis-PVL/","Permianville Royalty Trust")</f>
        <v>0</v>
      </c>
      <c r="C66">
        <v>-0.167251931373532</v>
      </c>
      <c r="D66">
        <v>0.022503285151117</v>
      </c>
      <c r="E66">
        <v>0.082326349647917</v>
      </c>
      <c r="F66">
        <v>-0.197628331131376</v>
      </c>
      <c r="G66">
        <v>-0.128730886315126</v>
      </c>
      <c r="H66">
        <v>0.792398502735387</v>
      </c>
      <c r="I66">
        <v>-0.327027027027027</v>
      </c>
    </row>
    <row r="67" spans="1:9">
      <c r="A67" s="1" t="s">
        <v>80</v>
      </c>
      <c r="B67">
        <f>HYPERLINK("https://www.suredividend.com/sure-analysis-research-database/","Pizza Pizza RoyaltyCorp")</f>
        <v>0</v>
      </c>
      <c r="C67">
        <v>-0.08067205795334301</v>
      </c>
      <c r="D67">
        <v>-0.06684260818128</v>
      </c>
      <c r="E67">
        <v>0.04854130663748901</v>
      </c>
      <c r="F67">
        <v>0.059363183668409</v>
      </c>
      <c r="G67">
        <v>0.079334336810416</v>
      </c>
      <c r="H67">
        <v>0.260169595674081</v>
      </c>
      <c r="I67">
        <v>0.5730612871059291</v>
      </c>
    </row>
    <row r="68" spans="1:9">
      <c r="A68" s="1" t="s">
        <v>81</v>
      </c>
      <c r="B68">
        <f>HYPERLINK("https://www.suredividend.com/sure-analysis-research-database/","RioCan Real Estate Investment Trust")</f>
        <v>0</v>
      </c>
      <c r="C68">
        <v>-0.020452061805757</v>
      </c>
      <c r="D68">
        <v>-0.05651264422948801</v>
      </c>
      <c r="E68">
        <v>-0.038402781078346</v>
      </c>
      <c r="F68">
        <v>-0.05299231026412501</v>
      </c>
      <c r="G68">
        <v>-0.033988595438175</v>
      </c>
      <c r="H68">
        <v>-0.121661849890227</v>
      </c>
      <c r="I68">
        <v>-0.017052789383823</v>
      </c>
    </row>
    <row r="69" spans="1:9">
      <c r="A69" s="1" t="s">
        <v>82</v>
      </c>
      <c r="B69">
        <f>HYPERLINK("https://www.suredividend.com/sure-analysis-research-database/","Richards Packaging Income Fund")</f>
        <v>0</v>
      </c>
      <c r="C69">
        <v>-0.064636047487708</v>
      </c>
      <c r="D69">
        <v>-0.08110973670259701</v>
      </c>
      <c r="E69">
        <v>-0.262869077357795</v>
      </c>
      <c r="F69">
        <v>-0.268496259640062</v>
      </c>
      <c r="G69">
        <v>-0.3732624102077871</v>
      </c>
      <c r="H69">
        <v>-0.531114744637876</v>
      </c>
      <c r="I69">
        <v>-0.204035607501114</v>
      </c>
    </row>
    <row r="70" spans="1:9">
      <c r="A70" s="1" t="s">
        <v>83</v>
      </c>
      <c r="B70">
        <f>HYPERLINK("https://www.suredividend.com/sure-analysis-SBR/","Sabine Royalty Trust")</f>
        <v>0</v>
      </c>
      <c r="C70">
        <v>-0.069196880028842</v>
      </c>
      <c r="D70">
        <v>-0.044554366075135</v>
      </c>
      <c r="E70">
        <v>-0.105911038781865</v>
      </c>
      <c r="F70">
        <v>-0.214021140121058</v>
      </c>
      <c r="G70">
        <v>-0.133332514563861</v>
      </c>
      <c r="H70">
        <v>0.9415309082794011</v>
      </c>
      <c r="I70">
        <v>1.292688737992354</v>
      </c>
    </row>
    <row r="71" spans="1:9">
      <c r="A71" s="1" t="s">
        <v>84</v>
      </c>
      <c r="B71">
        <f>HYPERLINK("https://www.suredividend.com/sure-analysis-SCM/","Stellus Capital Investment Corp")</f>
        <v>0</v>
      </c>
      <c r="C71">
        <v>-0.04825445237187501</v>
      </c>
      <c r="D71">
        <v>0.031186380668574</v>
      </c>
      <c r="E71">
        <v>0.062188960224898</v>
      </c>
      <c r="F71">
        <v>0.134832372757528</v>
      </c>
      <c r="G71">
        <v>0.146907533656567</v>
      </c>
      <c r="H71">
        <v>0.253485640506056</v>
      </c>
      <c r="I71">
        <v>0.6120291041592191</v>
      </c>
    </row>
    <row r="72" spans="1:9">
      <c r="A72" s="1" t="s">
        <v>85</v>
      </c>
      <c r="B72">
        <f>HYPERLINK("https://www.suredividend.com/sure-analysis-research-database/","Savaria Corp.")</f>
        <v>0</v>
      </c>
      <c r="C72">
        <v>-0.16789778398882</v>
      </c>
      <c r="D72">
        <v>-0.17061988601993</v>
      </c>
      <c r="E72">
        <v>-0.147013318707585</v>
      </c>
      <c r="F72">
        <v>0.024461223847726</v>
      </c>
      <c r="G72">
        <v>0.018214509068167</v>
      </c>
      <c r="H72">
        <v>-0.373165214880408</v>
      </c>
      <c r="I72">
        <v>-0.228022344382047</v>
      </c>
    </row>
    <row r="73" spans="1:9">
      <c r="A73" s="1" t="s">
        <v>86</v>
      </c>
      <c r="B73">
        <f>HYPERLINK("https://www.suredividend.com/sure-analysis-SJT/","San Juan Basin Royalty Trust")</f>
        <v>0</v>
      </c>
      <c r="C73">
        <v>-0.120444686185807</v>
      </c>
      <c r="D73">
        <v>-0.207373933003371</v>
      </c>
      <c r="E73">
        <v>-0.345682789384862</v>
      </c>
      <c r="F73">
        <v>-0.359945938118453</v>
      </c>
      <c r="G73">
        <v>-0.323137863443319</v>
      </c>
      <c r="H73">
        <v>0.990034818105414</v>
      </c>
      <c r="I73">
        <v>1.050600024743288</v>
      </c>
    </row>
    <row r="74" spans="1:9">
      <c r="A74" s="1" t="s">
        <v>87</v>
      </c>
      <c r="B74">
        <f>HYPERLINK("https://www.suredividend.com/sure-analysis-SLG/","SL Green Realty Corp.")</f>
        <v>0</v>
      </c>
      <c r="C74">
        <v>0.171326752802693</v>
      </c>
      <c r="D74">
        <v>0.544689748150066</v>
      </c>
      <c r="E74">
        <v>0.448768047092105</v>
      </c>
      <c r="F74">
        <v>0.296426516652815</v>
      </c>
      <c r="G74">
        <v>-0.065939253810742</v>
      </c>
      <c r="H74">
        <v>-0.289072112907127</v>
      </c>
      <c r="I74">
        <v>-0.450063725357268</v>
      </c>
    </row>
    <row r="75" spans="1:9">
      <c r="A75" s="1" t="s">
        <v>88</v>
      </c>
      <c r="B75">
        <f>HYPERLINK("https://www.suredividend.com/sure-analysis-SLRC/","SLR Investment Corp")</f>
        <v>0</v>
      </c>
      <c r="C75">
        <v>-0.007909294564074</v>
      </c>
      <c r="D75">
        <v>0.106949221710487</v>
      </c>
      <c r="E75">
        <v>0.14117001855622</v>
      </c>
      <c r="F75">
        <v>0.220354778584741</v>
      </c>
      <c r="G75">
        <v>0.152591243645193</v>
      </c>
      <c r="H75">
        <v>0.024786474707541</v>
      </c>
      <c r="I75">
        <v>0.189162106515731</v>
      </c>
    </row>
    <row r="76" spans="1:9">
      <c r="A76" s="1" t="s">
        <v>89</v>
      </c>
      <c r="B76">
        <f>HYPERLINK("https://www.suredividend.com/sure-analysis-research-database/","Whitecap Resources Inc")</f>
        <v>0</v>
      </c>
      <c r="C76">
        <v>0.030313297917397</v>
      </c>
      <c r="D76">
        <v>0.206079836813326</v>
      </c>
      <c r="E76">
        <v>0.169918654501484</v>
      </c>
      <c r="F76">
        <v>0.117613084455645</v>
      </c>
      <c r="G76">
        <v>0.275249007713622</v>
      </c>
      <c r="H76">
        <v>1.16574669956503</v>
      </c>
      <c r="I76">
        <v>0.9561181822359051</v>
      </c>
    </row>
    <row r="77" spans="1:9">
      <c r="A77" s="1" t="s">
        <v>90</v>
      </c>
      <c r="B77">
        <f>HYPERLINK("https://www.suredividend.com/sure-analysis-research-database/","Slate Grocery REIT")</f>
        <v>0</v>
      </c>
      <c r="C77">
        <v>-0.019984739686222</v>
      </c>
      <c r="D77">
        <v>-0.01487754394444</v>
      </c>
      <c r="E77">
        <v>-0.03697579112786401</v>
      </c>
      <c r="F77">
        <v>-0.10621240574626</v>
      </c>
      <c r="G77">
        <v>-0.063756914904239</v>
      </c>
      <c r="H77">
        <v>0.028769242585501</v>
      </c>
      <c r="I77">
        <v>0.174714342988874</v>
      </c>
    </row>
    <row r="78" spans="1:9">
      <c r="A78" s="1" t="s">
        <v>91</v>
      </c>
      <c r="B78">
        <f>HYPERLINK("https://www.suredividend.com/sure-analysis-STAG/","STAG Industrial Inc")</f>
        <v>0</v>
      </c>
      <c r="C78">
        <v>0.028573993094221</v>
      </c>
      <c r="D78">
        <v>0.02725719248116</v>
      </c>
      <c r="E78">
        <v>0.193852004024</v>
      </c>
      <c r="F78">
        <v>0.167287925716304</v>
      </c>
      <c r="G78">
        <v>0.201184478613216</v>
      </c>
      <c r="H78">
        <v>-0.043183300717547</v>
      </c>
      <c r="I78">
        <v>0.614806725205428</v>
      </c>
    </row>
    <row r="79" spans="1:9">
      <c r="A79" s="1" t="s">
        <v>92</v>
      </c>
      <c r="B79">
        <f>HYPERLINK("https://www.suredividend.com/sure-analysis-research-database/","Timbercreek Financial Corp")</f>
        <v>0</v>
      </c>
      <c r="C79">
        <v>0.011389260462449</v>
      </c>
      <c r="D79">
        <v>-0.044605303536292</v>
      </c>
      <c r="E79">
        <v>-0.09463204351842301</v>
      </c>
      <c r="F79">
        <v>0.024605556093311</v>
      </c>
      <c r="G79">
        <v>-0.122463191404695</v>
      </c>
      <c r="H79">
        <v>-0.268684970499233</v>
      </c>
      <c r="I79">
        <v>-0.001735259723112</v>
      </c>
    </row>
    <row r="80" spans="1:9">
      <c r="A80" s="1" t="s">
        <v>93</v>
      </c>
      <c r="B80">
        <f>HYPERLINK("https://www.suredividend.com/sure-analysis-research-database/","Tamarack Valley Energy Ltd")</f>
        <v>0</v>
      </c>
      <c r="C80">
        <v>0.014487464876108</v>
      </c>
      <c r="D80">
        <v>0.098076391357585</v>
      </c>
      <c r="E80">
        <v>-0.018361581920903</v>
      </c>
      <c r="F80">
        <v>-0.131684157921039</v>
      </c>
      <c r="G80">
        <v>-0.059189820298487</v>
      </c>
      <c r="H80">
        <v>0.4562598218962801</v>
      </c>
      <c r="I80">
        <v>-0.157601284809551</v>
      </c>
    </row>
    <row r="81" spans="1:9">
      <c r="A81" s="1" t="s">
        <v>94</v>
      </c>
      <c r="B81">
        <f>HYPERLINK("https://www.suredividend.com/sure-analysis-TRSWF/","TransAlta Renewables Inc")</f>
        <v>0</v>
      </c>
      <c r="C81">
        <v>-0.023884601139173</v>
      </c>
      <c r="D81">
        <v>0.06989170625733701</v>
      </c>
      <c r="E81">
        <v>0.207701167932029</v>
      </c>
      <c r="F81">
        <v>0.249788521186332</v>
      </c>
      <c r="G81">
        <v>-0.204556763767773</v>
      </c>
      <c r="H81">
        <v>-0.296167976729246</v>
      </c>
      <c r="I81">
        <v>0.21716824984709</v>
      </c>
    </row>
    <row r="82" spans="1:9">
      <c r="A82" s="1" t="s">
        <v>95</v>
      </c>
      <c r="B82">
        <f>HYPERLINK("https://www.suredividend.com/sure-analysis-WSR/","Whitestone REIT")</f>
        <v>0</v>
      </c>
      <c r="C82">
        <v>-0.040518952413225</v>
      </c>
      <c r="D82">
        <v>0.04369622226200801</v>
      </c>
      <c r="E82">
        <v>0.143443947016199</v>
      </c>
      <c r="F82">
        <v>0.067473824809341</v>
      </c>
      <c r="G82">
        <v>0.027230416800555</v>
      </c>
      <c r="H82">
        <v>0.124998580980599</v>
      </c>
      <c r="I82">
        <v>-0.008176786732988</v>
      </c>
    </row>
  </sheetData>
  <autoFilter ref="A1:I82"/>
  <conditionalFormatting sqref="A1:I1">
    <cfRule type="cellIs" dxfId="8" priority="10" operator="notEqual">
      <formula>-13.345</formula>
    </cfRule>
  </conditionalFormatting>
  <conditionalFormatting sqref="A2:A82">
    <cfRule type="cellIs" dxfId="0" priority="1" operator="notEqual">
      <formula>"None"</formula>
    </cfRule>
  </conditionalFormatting>
  <conditionalFormatting sqref="B2:B82">
    <cfRule type="cellIs" dxfId="0" priority="2" operator="notEqual">
      <formula>"None"</formula>
    </cfRule>
  </conditionalFormatting>
  <conditionalFormatting sqref="C2:C82">
    <cfRule type="cellIs" dxfId="3" priority="3" operator="notEqual">
      <formula>"None"</formula>
    </cfRule>
  </conditionalFormatting>
  <conditionalFormatting sqref="D2:D82">
    <cfRule type="cellIs" dxfId="3" priority="4" operator="notEqual">
      <formula>"None"</formula>
    </cfRule>
  </conditionalFormatting>
  <conditionalFormatting sqref="E2:E82">
    <cfRule type="cellIs" dxfId="3" priority="5" operator="notEqual">
      <formula>"None"</formula>
    </cfRule>
  </conditionalFormatting>
  <conditionalFormatting sqref="F2:F82">
    <cfRule type="cellIs" dxfId="3" priority="6" operator="notEqual">
      <formula>"None"</formula>
    </cfRule>
  </conditionalFormatting>
  <conditionalFormatting sqref="G2:G82">
    <cfRule type="cellIs" dxfId="3" priority="7" operator="notEqual">
      <formula>"None"</formula>
    </cfRule>
  </conditionalFormatting>
  <conditionalFormatting sqref="H2:H82">
    <cfRule type="cellIs" dxfId="3" priority="8" operator="notEqual">
      <formula>"None"</formula>
    </cfRule>
  </conditionalFormatting>
  <conditionalFormatting sqref="I2:I8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110</v>
      </c>
      <c r="B1" s="1"/>
    </row>
    <row r="2" spans="1:2">
      <c r="A2" s="1" t="s">
        <v>111</v>
      </c>
    </row>
    <row r="3" spans="1:2">
      <c r="A3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2023-09-12T12:57:39Z</dcterms:created>
  <dcterms:modified xsi:type="dcterms:W3CDTF">2023-09-12T12:57:39Z</dcterms:modified>
</cp:coreProperties>
</file>