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Characteristics!$A$1:$O$68</definedName>
    <definedName name="_xlnm._FilterDatabase" localSheetId="1" hidden="1">Performance!$A$1:$I$68</definedName>
  </definedNames>
  <calcPr calcId="124519" fullCalcOnLoad="1"/>
</workbook>
</file>

<file path=xl/sharedStrings.xml><?xml version="1.0" encoding="utf-8"?>
<sst xmlns="http://schemas.openxmlformats.org/spreadsheetml/2006/main" count="246" uniqueCount="103">
  <si>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</si>
  <si>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</si>
  <si>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</si>
  <si>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</si>
  <si>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</si>
  <si>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</si>
  <si>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</si>
  <si>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</si>
  <si>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</si>
  <si>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</si>
  <si>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</si>
  <si>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</si>
  <si>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</si>
  <si>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</si>
  <si>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</si>
  <si>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ABT</t>
  </si>
  <si>
    <t>ABBV</t>
  </si>
  <si>
    <t>AFL</t>
  </si>
  <si>
    <t>AOS</t>
  </si>
  <si>
    <t>APD</t>
  </si>
  <si>
    <t>ADM</t>
  </si>
  <si>
    <t>ADP</t>
  </si>
  <si>
    <t>BDX</t>
  </si>
  <si>
    <t>BF.B</t>
  </si>
  <si>
    <t>BRO</t>
  </si>
  <si>
    <t>CAH</t>
  </si>
  <si>
    <t>CAT</t>
  </si>
  <si>
    <t>CB</t>
  </si>
  <si>
    <t>CHD</t>
  </si>
  <si>
    <t>CHRW</t>
  </si>
  <si>
    <t>CINF</t>
  </si>
  <si>
    <t>CLX</t>
  </si>
  <si>
    <t>CTAS</t>
  </si>
  <si>
    <t>CVX</t>
  </si>
  <si>
    <t>KO</t>
  </si>
  <si>
    <t>CL</t>
  </si>
  <si>
    <t>ED</t>
  </si>
  <si>
    <t>DOV</t>
  </si>
  <si>
    <t>ECL</t>
  </si>
  <si>
    <t>EMR</t>
  </si>
  <si>
    <t>FRT</t>
  </si>
  <si>
    <t>BEN</t>
  </si>
  <si>
    <t>GD</t>
  </si>
  <si>
    <t>GPC</t>
  </si>
  <si>
    <t>HRL</t>
  </si>
  <si>
    <t>ITW</t>
  </si>
  <si>
    <t>JNJ</t>
  </si>
  <si>
    <t>KMB</t>
  </si>
  <si>
    <t>LEG</t>
  </si>
  <si>
    <t>LIN</t>
  </si>
  <si>
    <t>LOW</t>
  </si>
  <si>
    <t>MKC</t>
  </si>
  <si>
    <t>MCD</t>
  </si>
  <si>
    <t>MDT</t>
  </si>
  <si>
    <t>MMM</t>
  </si>
  <si>
    <t>NDSN</t>
  </si>
  <si>
    <t>NUE</t>
  </si>
  <si>
    <t>PNR</t>
  </si>
  <si>
    <t>PEP</t>
  </si>
  <si>
    <t>PPG</t>
  </si>
  <si>
    <t>PG</t>
  </si>
  <si>
    <t>ROP</t>
  </si>
  <si>
    <t>SPGI</t>
  </si>
  <si>
    <t>SHW</t>
  </si>
  <si>
    <t>SJM</t>
  </si>
  <si>
    <t>SWK</t>
  </si>
  <si>
    <t>SYY</t>
  </si>
  <si>
    <t>TROW</t>
  </si>
  <si>
    <t>TGT</t>
  </si>
  <si>
    <t>GWW</t>
  </si>
  <si>
    <t>WMT</t>
  </si>
  <si>
    <t>WBA</t>
  </si>
  <si>
    <t>IBM</t>
  </si>
  <si>
    <t>NEE</t>
  </si>
  <si>
    <t>WST</t>
  </si>
  <si>
    <t>AMCR</t>
  </si>
  <si>
    <t>ATO</t>
  </si>
  <si>
    <t>O</t>
  </si>
  <si>
    <t>ESS</t>
  </si>
  <si>
    <t>ALB</t>
  </si>
  <si>
    <t>EXPD</t>
  </si>
  <si>
    <t>XOM</t>
  </si>
  <si>
    <t>Healthcare</t>
  </si>
  <si>
    <t>Financial Services</t>
  </si>
  <si>
    <t>Industrials</t>
  </si>
  <si>
    <t>Basic Materials</t>
  </si>
  <si>
    <t>Consumer Defensive</t>
  </si>
  <si>
    <t>Energy</t>
  </si>
  <si>
    <t>Utilities</t>
  </si>
  <si>
    <t>Real Estate</t>
  </si>
  <si>
    <t>Consumer Cyclical</t>
  </si>
  <si>
    <t>Technology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</si>
  <si>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</si>
  <si>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</si>
  <si>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</si>
  <si>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</si>
  <si>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</si>
  <si>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</si>
  <si>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</si>
  <si>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</si>
  <si>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</si>
  <si>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</si>
  <si>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2023-09-04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</si>
</sst>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f>HYPERLINK("https://www.suredividend.com/sure-analysis-ABT/","Abbott Laboratories")</f>
        <v>0</v>
      </c>
      <c r="C2" t="s">
        <v>82</v>
      </c>
      <c r="D2">
        <v>102.85</v>
      </c>
      <c r="E2">
        <v>0.01983471074380165</v>
      </c>
      <c r="F2">
        <v>51</v>
      </c>
      <c r="G2">
        <v>0.08510638297872331</v>
      </c>
      <c r="H2">
        <v>0.127411418189695</v>
      </c>
      <c r="I2">
        <v>1.985940623421582</v>
      </c>
      <c r="J2">
        <v>178481.568243</v>
      </c>
      <c r="K2">
        <v>34.58274912671963</v>
      </c>
      <c r="L2">
        <v>0.6754900079665246</v>
      </c>
      <c r="M2">
        <v>0.7676868294114051</v>
      </c>
      <c r="N2">
        <v>115.83</v>
      </c>
      <c r="O2">
        <v>91.93000000000001</v>
      </c>
    </row>
    <row r="3" spans="1:15">
      <c r="A3" s="1" t="s">
        <v>16</v>
      </c>
      <c r="B3">
        <f>HYPERLINK("https://www.suredividend.com/sure-analysis-ABBV/","Abbvie Inc")</f>
        <v>0</v>
      </c>
      <c r="C3" t="s">
        <v>82</v>
      </c>
      <c r="D3">
        <v>148.2</v>
      </c>
      <c r="E3">
        <v>0.03994601889338732</v>
      </c>
      <c r="F3">
        <v>51</v>
      </c>
      <c r="G3">
        <v>0.04964539007092195</v>
      </c>
      <c r="H3">
        <v>0.0904307661344419</v>
      </c>
      <c r="I3">
        <v>5.763017670533738</v>
      </c>
      <c r="J3">
        <v>261579.917976</v>
      </c>
      <c r="K3">
        <v>30.26844688451747</v>
      </c>
      <c r="L3">
        <v>1.183371184914525</v>
      </c>
      <c r="M3">
        <v>0.332194944352086</v>
      </c>
      <c r="N3">
        <v>164.38</v>
      </c>
      <c r="O3">
        <v>128.86</v>
      </c>
    </row>
    <row r="4" spans="1:15">
      <c r="A4" s="1" t="s">
        <v>17</v>
      </c>
      <c r="B4">
        <f>HYPERLINK("https://www.suredividend.com/sure-analysis-AFL/","Aflac Inc.")</f>
        <v>0</v>
      </c>
      <c r="C4" t="s">
        <v>83</v>
      </c>
      <c r="D4">
        <v>74.77</v>
      </c>
      <c r="E4">
        <v>0.02246890464089876</v>
      </c>
      <c r="F4">
        <v>41</v>
      </c>
      <c r="G4">
        <v>0.04999999999999982</v>
      </c>
      <c r="H4">
        <v>0.1006650808520966</v>
      </c>
      <c r="I4">
        <v>1.645485301088769</v>
      </c>
      <c r="J4">
        <v>44418.05148</v>
      </c>
      <c r="K4">
        <v>9.64980479688464</v>
      </c>
      <c r="L4">
        <v>0.2208705102132576</v>
      </c>
      <c r="M4">
        <v>0.6892195099064741</v>
      </c>
      <c r="N4">
        <v>77.98999999999999</v>
      </c>
      <c r="O4">
        <v>54.71</v>
      </c>
    </row>
    <row r="5" spans="1:15">
      <c r="A5" s="1" t="s">
        <v>18</v>
      </c>
      <c r="B5">
        <f>HYPERLINK("https://www.suredividend.com/sure-analysis-AOS/","A.O. Smith Corp.")</f>
        <v>0</v>
      </c>
      <c r="C5" t="s">
        <v>84</v>
      </c>
      <c r="D5">
        <v>73.56999999999999</v>
      </c>
      <c r="E5">
        <v>0.01631099633002583</v>
      </c>
      <c r="F5">
        <v>29</v>
      </c>
      <c r="G5">
        <v>0</v>
      </c>
      <c r="H5">
        <v>0.06399531281508364</v>
      </c>
      <c r="I5">
        <v>1.192201382104958</v>
      </c>
      <c r="J5">
        <v>11239.695521</v>
      </c>
      <c r="K5">
        <v>6.964493294152046</v>
      </c>
      <c r="L5">
        <v>0.6660342916787475</v>
      </c>
      <c r="M5">
        <v>1.017280926274015</v>
      </c>
      <c r="N5">
        <v>76.63</v>
      </c>
      <c r="O5">
        <v>45.69</v>
      </c>
    </row>
    <row r="6" spans="1:15">
      <c r="A6" s="1" t="s">
        <v>19</v>
      </c>
      <c r="B6">
        <f>HYPERLINK("https://www.suredividend.com/sure-analysis-APD/","Air Products &amp; Chemicals Inc.")</f>
        <v>0</v>
      </c>
      <c r="C6" t="s">
        <v>85</v>
      </c>
      <c r="D6">
        <v>298.02</v>
      </c>
      <c r="E6">
        <v>0.02348835648614187</v>
      </c>
      <c r="F6">
        <v>41</v>
      </c>
      <c r="G6">
        <v>0.08024691358024683</v>
      </c>
      <c r="H6">
        <v>0.09730933214999515</v>
      </c>
      <c r="I6">
        <v>6.681898709090753</v>
      </c>
      <c r="J6">
        <v>66204.773753</v>
      </c>
      <c r="K6">
        <v>30.22083067203177</v>
      </c>
      <c r="L6">
        <v>0.6790547468588164</v>
      </c>
      <c r="M6">
        <v>0.802829740802097</v>
      </c>
      <c r="N6">
        <v>322.88</v>
      </c>
      <c r="O6">
        <v>220.87</v>
      </c>
    </row>
    <row r="7" spans="1:15">
      <c r="A7" s="1" t="s">
        <v>20</v>
      </c>
      <c r="B7">
        <f>HYPERLINK("https://www.suredividend.com/sure-analysis-ADM/","Archer Daniels Midland Co.")</f>
        <v>0</v>
      </c>
      <c r="C7" t="s">
        <v>86</v>
      </c>
      <c r="D7">
        <v>79.79000000000001</v>
      </c>
      <c r="E7">
        <v>0.02255921794711117</v>
      </c>
      <c r="F7">
        <v>50</v>
      </c>
      <c r="G7">
        <v>0.125</v>
      </c>
      <c r="H7">
        <v>0.06080007397849596</v>
      </c>
      <c r="I7">
        <v>1.735957532979624</v>
      </c>
      <c r="J7">
        <v>42775.550095</v>
      </c>
      <c r="K7">
        <v>10.3148179635809</v>
      </c>
      <c r="L7">
        <v>0.2314610043972832</v>
      </c>
      <c r="M7">
        <v>0.673950237028563</v>
      </c>
      <c r="N7">
        <v>96.48999999999999</v>
      </c>
      <c r="O7">
        <v>69.55</v>
      </c>
    </row>
    <row r="8" spans="1:15">
      <c r="A8" s="1" t="s">
        <v>21</v>
      </c>
      <c r="B8">
        <f>HYPERLINK("https://www.suredividend.com/sure-analysis-ADP/","Automatic Data Processing Inc.")</f>
        <v>0</v>
      </c>
      <c r="C8" t="s">
        <v>84</v>
      </c>
      <c r="D8">
        <v>255.75</v>
      </c>
      <c r="E8">
        <v>0.01955034213098729</v>
      </c>
      <c r="F8">
        <v>48</v>
      </c>
      <c r="G8">
        <v>0.2019230769230769</v>
      </c>
      <c r="H8">
        <v>0.1261913425989749</v>
      </c>
      <c r="I8">
        <v>4.731549624525333</v>
      </c>
      <c r="J8">
        <v>105365.642003</v>
      </c>
      <c r="K8">
        <v>30.88090328326495</v>
      </c>
      <c r="L8">
        <v>0.5763154232064961</v>
      </c>
      <c r="M8">
        <v>0.8975878344796491</v>
      </c>
      <c r="N8">
        <v>270.22</v>
      </c>
      <c r="O8">
        <v>199.14</v>
      </c>
    </row>
    <row r="9" spans="1:15">
      <c r="A9" s="1" t="s">
        <v>22</v>
      </c>
      <c r="B9">
        <f>HYPERLINK("https://www.suredividend.com/sure-analysis-BDX/","Becton Dickinson &amp; Co.")</f>
        <v>0</v>
      </c>
      <c r="C9" t="s">
        <v>82</v>
      </c>
      <c r="D9">
        <v>278.46</v>
      </c>
      <c r="E9">
        <v>0.0130718954248366</v>
      </c>
      <c r="F9">
        <v>51</v>
      </c>
      <c r="G9">
        <v>0.04597701149425282</v>
      </c>
      <c r="H9">
        <v>0.03943186329943948</v>
      </c>
      <c r="I9">
        <v>3.580245965720768</v>
      </c>
      <c r="J9">
        <v>80783.633516</v>
      </c>
      <c r="K9">
        <v>51.03198579661402</v>
      </c>
      <c r="L9">
        <v>0.6485952836450667</v>
      </c>
      <c r="M9">
        <v>0.6780518041914481</v>
      </c>
      <c r="N9">
        <v>287.32</v>
      </c>
      <c r="O9">
        <v>213.5</v>
      </c>
    </row>
    <row r="10" spans="1:15">
      <c r="A10" s="1" t="s">
        <v>23</v>
      </c>
      <c r="B10">
        <f>HYPERLINK("https://www.suredividend.com/sure-analysis-BF.B/","Brown-Forman Corp.")</f>
        <v>0</v>
      </c>
      <c r="C10" t="s">
        <v>86</v>
      </c>
      <c r="D10">
        <v>66.73999999999999</v>
      </c>
      <c r="E10">
        <v>0.01228648486664669</v>
      </c>
      <c r="F10">
        <v>39</v>
      </c>
      <c r="G10">
        <v>0.09018567639257302</v>
      </c>
      <c r="H10">
        <v>0.04361604530168783</v>
      </c>
      <c r="I10">
        <v>0.818113192733222</v>
      </c>
      <c r="J10">
        <v>32236.495311</v>
      </c>
      <c r="K10">
        <v>42.13920955667974</v>
      </c>
      <c r="L10">
        <v>0.5145365992032843</v>
      </c>
      <c r="M10">
        <v>0.7333084031363991</v>
      </c>
      <c r="N10">
        <v>74.06</v>
      </c>
      <c r="O10">
        <v>60.51</v>
      </c>
    </row>
    <row r="11" spans="1:15">
      <c r="A11" s="1" t="s">
        <v>24</v>
      </c>
      <c r="B11">
        <f>HYPERLINK("https://www.suredividend.com/sure-analysis-BRO/","Brown &amp; Brown, Inc.")</f>
        <v>0</v>
      </c>
      <c r="C11" t="s">
        <v>83</v>
      </c>
      <c r="D11">
        <v>74.2</v>
      </c>
      <c r="E11">
        <v>0.006199460916442049</v>
      </c>
      <c r="F11">
        <v>29</v>
      </c>
      <c r="G11" t="s">
        <v>92</v>
      </c>
      <c r="H11" t="s">
        <v>92</v>
      </c>
      <c r="I11">
        <v>0.458804719417774</v>
      </c>
      <c r="J11">
        <v>21044.090759</v>
      </c>
      <c r="K11">
        <v>29.2360249494304</v>
      </c>
      <c r="L11">
        <v>0.1778312865960364</v>
      </c>
      <c r="M11">
        <v>0.777035230189377</v>
      </c>
      <c r="N11">
        <v>74.56999999999999</v>
      </c>
      <c r="O11">
        <v>52.64</v>
      </c>
    </row>
    <row r="12" spans="1:15">
      <c r="A12" s="1" t="s">
        <v>25</v>
      </c>
      <c r="B12">
        <f>HYPERLINK("https://www.suredividend.com/sure-analysis-CAH/","Cardinal Health, Inc.")</f>
        <v>0</v>
      </c>
      <c r="C12" t="s">
        <v>82</v>
      </c>
      <c r="D12">
        <v>87.58</v>
      </c>
      <c r="E12">
        <v>0.02283626398721169</v>
      </c>
      <c r="F12">
        <v>36</v>
      </c>
      <c r="G12">
        <v>0.009885011095420726</v>
      </c>
      <c r="H12">
        <v>0.01000157902008803</v>
      </c>
      <c r="I12">
        <v>1.970162387803782</v>
      </c>
      <c r="J12">
        <v>21954.69628</v>
      </c>
      <c r="K12">
        <v>84.11761026666666</v>
      </c>
      <c r="L12">
        <v>1.97767756254144</v>
      </c>
      <c r="M12">
        <v>0.455870202555356</v>
      </c>
      <c r="N12">
        <v>95.45</v>
      </c>
      <c r="O12">
        <v>63.34</v>
      </c>
    </row>
    <row r="13" spans="1:15">
      <c r="A13" s="1" t="s">
        <v>26</v>
      </c>
      <c r="B13">
        <f>HYPERLINK("https://www.suredividend.com/sure-analysis-CAT/","Caterpillar Inc.")</f>
        <v>0</v>
      </c>
      <c r="C13" t="s">
        <v>84</v>
      </c>
      <c r="D13">
        <v>286.25</v>
      </c>
      <c r="E13">
        <v>0.01816593886462882</v>
      </c>
      <c r="F13">
        <v>30</v>
      </c>
      <c r="G13">
        <v>0.08333333333333348</v>
      </c>
      <c r="H13">
        <v>0.08614793340566318</v>
      </c>
      <c r="I13">
        <v>4.863730263602084</v>
      </c>
      <c r="J13">
        <v>146016.125</v>
      </c>
      <c r="K13">
        <v>17.46604366028708</v>
      </c>
      <c r="L13">
        <v>0.303036153495457</v>
      </c>
      <c r="M13">
        <v>0.9602316085777851</v>
      </c>
      <c r="N13">
        <v>293.88</v>
      </c>
      <c r="O13">
        <v>157.14</v>
      </c>
    </row>
    <row r="14" spans="1:15">
      <c r="A14" s="1" t="s">
        <v>27</v>
      </c>
      <c r="B14">
        <f>HYPERLINK("https://www.suredividend.com/sure-analysis-CB/","Chubb Limited")</f>
        <v>0</v>
      </c>
      <c r="C14" t="s">
        <v>83</v>
      </c>
      <c r="D14">
        <v>203.29</v>
      </c>
      <c r="E14">
        <v>0.01692163903782773</v>
      </c>
      <c r="F14">
        <v>31</v>
      </c>
      <c r="G14">
        <v>0.03614457831325302</v>
      </c>
      <c r="H14">
        <v>0.03332067321552157</v>
      </c>
      <c r="I14">
        <v>3.328192445664147</v>
      </c>
      <c r="J14">
        <v>83498.312458</v>
      </c>
      <c r="K14">
        <v>14.3739563535686</v>
      </c>
      <c r="L14">
        <v>0.2396106872328399</v>
      </c>
      <c r="M14">
        <v>0.5531846952587171</v>
      </c>
      <c r="N14">
        <v>229.3</v>
      </c>
      <c r="O14">
        <v>171.56</v>
      </c>
    </row>
    <row r="15" spans="1:15">
      <c r="A15" s="1" t="s">
        <v>28</v>
      </c>
      <c r="B15">
        <f>HYPERLINK("https://www.suredividend.com/sure-analysis-CHD/","Church &amp; Dwight Co., Inc.")</f>
        <v>0</v>
      </c>
      <c r="C15" t="s">
        <v>86</v>
      </c>
      <c r="D15">
        <v>96.26000000000001</v>
      </c>
      <c r="E15">
        <v>0.01132349885726158</v>
      </c>
      <c r="F15">
        <v>27</v>
      </c>
      <c r="G15">
        <v>0.03809523809523818</v>
      </c>
      <c r="H15">
        <v>0.04611986494485665</v>
      </c>
      <c r="I15">
        <v>1.075346514050669</v>
      </c>
      <c r="J15">
        <v>23684.48422</v>
      </c>
      <c r="K15">
        <v>53.00914104744852</v>
      </c>
      <c r="L15">
        <v>0.5941140961605906</v>
      </c>
      <c r="M15">
        <v>0.497532347131423</v>
      </c>
      <c r="N15">
        <v>100.23</v>
      </c>
      <c r="O15">
        <v>69.29000000000001</v>
      </c>
    </row>
    <row r="16" spans="1:15">
      <c r="A16" s="1" t="s">
        <v>29</v>
      </c>
      <c r="B16">
        <f>HYPERLINK("https://www.suredividend.com/sure-analysis-CHRW/","C.H. Robinson Worldwide, Inc.")</f>
        <v>0</v>
      </c>
      <c r="C16" t="s">
        <v>84</v>
      </c>
      <c r="D16">
        <v>88.34999999999999</v>
      </c>
      <c r="E16">
        <v>0.02761743067345784</v>
      </c>
      <c r="F16">
        <v>25</v>
      </c>
      <c r="G16">
        <v>0.1090909090909089</v>
      </c>
      <c r="H16">
        <v>0.04057159395880827</v>
      </c>
      <c r="I16">
        <v>2.397348200748134</v>
      </c>
      <c r="J16">
        <v>10286.711009</v>
      </c>
      <c r="K16">
        <v>19.25636376287444</v>
      </c>
      <c r="L16">
        <v>0.5448518638063941</v>
      </c>
      <c r="M16">
        <v>0.8884256795230561</v>
      </c>
      <c r="N16">
        <v>110.68</v>
      </c>
      <c r="O16">
        <v>83.36</v>
      </c>
    </row>
    <row r="17" spans="1:15">
      <c r="A17" s="1" t="s">
        <v>30</v>
      </c>
      <c r="B17">
        <f>HYPERLINK("https://www.suredividend.com/sure-analysis-CINF/","Cincinnati Financial Corp.")</f>
        <v>0</v>
      </c>
      <c r="C17" t="s">
        <v>83</v>
      </c>
      <c r="D17">
        <v>106.48</v>
      </c>
      <c r="E17">
        <v>0.02817430503380916</v>
      </c>
      <c r="F17">
        <v>63</v>
      </c>
      <c r="G17">
        <v>0.08695652173913038</v>
      </c>
      <c r="H17">
        <v>0.0719069301576436</v>
      </c>
      <c r="I17">
        <v>2.83429539515424</v>
      </c>
      <c r="J17">
        <v>16702.04413</v>
      </c>
      <c r="K17">
        <v>12.33533539864107</v>
      </c>
      <c r="L17">
        <v>0.3307229165874259</v>
      </c>
      <c r="M17">
        <v>1.01494242329547</v>
      </c>
      <c r="N17">
        <v>127.81</v>
      </c>
      <c r="O17">
        <v>86.16</v>
      </c>
    </row>
    <row r="18" spans="1:15">
      <c r="A18" s="1" t="s">
        <v>31</v>
      </c>
      <c r="B18">
        <f>HYPERLINK("https://www.suredividend.com/sure-analysis-CLX/","Clorox Co.")</f>
        <v>0</v>
      </c>
      <c r="C18" t="s">
        <v>86</v>
      </c>
      <c r="D18">
        <v>155.24</v>
      </c>
      <c r="E18">
        <v>0.03091986601391394</v>
      </c>
      <c r="F18">
        <v>46</v>
      </c>
      <c r="G18">
        <v>0.01694915254237284</v>
      </c>
      <c r="H18">
        <v>0.04563955259127317</v>
      </c>
      <c r="I18">
        <v>4.687719075970964</v>
      </c>
      <c r="J18">
        <v>19222.747153</v>
      </c>
      <c r="K18">
        <v>129.0117258612081</v>
      </c>
      <c r="L18">
        <v>3.906432563309137</v>
      </c>
      <c r="M18">
        <v>0.4553932037310041</v>
      </c>
      <c r="N18">
        <v>176.9</v>
      </c>
      <c r="O18">
        <v>120.73</v>
      </c>
    </row>
    <row r="19" spans="1:15">
      <c r="A19" s="1" t="s">
        <v>32</v>
      </c>
      <c r="B19">
        <f>HYPERLINK("https://www.suredividend.com/sure-analysis-CTAS/","Cintas Corporation")</f>
        <v>0</v>
      </c>
      <c r="C19" t="s">
        <v>84</v>
      </c>
      <c r="D19">
        <v>505.26</v>
      </c>
      <c r="E19">
        <v>0.01068756679729248</v>
      </c>
      <c r="F19">
        <v>41</v>
      </c>
      <c r="G19" t="s">
        <v>92</v>
      </c>
      <c r="H19" t="s">
        <v>92</v>
      </c>
      <c r="I19">
        <v>4.772537920089739</v>
      </c>
      <c r="J19">
        <v>51405.942627</v>
      </c>
      <c r="K19">
        <v>38.28986443427306</v>
      </c>
      <c r="L19">
        <v>0.3674009176358537</v>
      </c>
      <c r="M19">
        <v>0.9322402922671851</v>
      </c>
      <c r="N19">
        <v>515.86</v>
      </c>
      <c r="O19">
        <v>366.1</v>
      </c>
    </row>
    <row r="20" spans="1:15">
      <c r="A20" s="1" t="s">
        <v>33</v>
      </c>
      <c r="B20">
        <f>HYPERLINK("https://www.suredividend.com/sure-analysis-CVX/","Chevron Corp.")</f>
        <v>0</v>
      </c>
      <c r="C20" t="s">
        <v>87</v>
      </c>
      <c r="D20">
        <v>164.3</v>
      </c>
      <c r="E20">
        <v>0.0367620206938527</v>
      </c>
      <c r="F20">
        <v>36</v>
      </c>
      <c r="G20">
        <v>0.06338028169014098</v>
      </c>
      <c r="H20">
        <v>0.06157769502902544</v>
      </c>
      <c r="I20">
        <v>5.867386913296399</v>
      </c>
      <c r="J20">
        <v>306788.389317</v>
      </c>
      <c r="K20">
        <v>10.16933138813975</v>
      </c>
      <c r="L20">
        <v>0.371118716843542</v>
      </c>
      <c r="M20">
        <v>0.7545687729616171</v>
      </c>
      <c r="N20">
        <v>183.01</v>
      </c>
      <c r="O20">
        <v>135.52</v>
      </c>
    </row>
    <row r="21" spans="1:15">
      <c r="A21" s="1" t="s">
        <v>34</v>
      </c>
      <c r="B21">
        <f>HYPERLINK("https://www.suredividend.com/sure-analysis-KO/","Coca-Cola Co")</f>
        <v>0</v>
      </c>
      <c r="C21" t="s">
        <v>86</v>
      </c>
      <c r="D21">
        <v>59.31</v>
      </c>
      <c r="E21">
        <v>0.0310234361827685</v>
      </c>
      <c r="F21">
        <v>61</v>
      </c>
      <c r="G21">
        <v>0.04545454545454541</v>
      </c>
      <c r="H21">
        <v>0.03356702457817873</v>
      </c>
      <c r="I21">
        <v>1.780171742833584</v>
      </c>
      <c r="J21">
        <v>256476.8908</v>
      </c>
      <c r="K21">
        <v>24.40312947666222</v>
      </c>
      <c r="L21">
        <v>0.7356081581956959</v>
      </c>
      <c r="M21">
        <v>0.498279792075892</v>
      </c>
      <c r="N21">
        <v>64.5</v>
      </c>
      <c r="O21">
        <v>52.82</v>
      </c>
    </row>
    <row r="22" spans="1:15">
      <c r="A22" s="1" t="s">
        <v>35</v>
      </c>
      <c r="B22">
        <f>HYPERLINK("https://www.suredividend.com/sure-analysis-CL/","Colgate-Palmolive Co.")</f>
        <v>0</v>
      </c>
      <c r="C22" t="s">
        <v>86</v>
      </c>
      <c r="D22">
        <v>73.27</v>
      </c>
      <c r="E22">
        <v>0.02620444929712024</v>
      </c>
      <c r="F22">
        <v>61</v>
      </c>
      <c r="G22">
        <v>0.02127659574468077</v>
      </c>
      <c r="H22">
        <v>0.02706608708935176</v>
      </c>
      <c r="I22">
        <v>1.882248611343814</v>
      </c>
      <c r="J22">
        <v>60571.68833</v>
      </c>
      <c r="K22">
        <v>40.46204965252505</v>
      </c>
      <c r="L22">
        <v>1.051535537063583</v>
      </c>
      <c r="M22">
        <v>0.419308321300696</v>
      </c>
      <c r="N22">
        <v>81.56999999999999</v>
      </c>
      <c r="O22">
        <v>66.13</v>
      </c>
    </row>
    <row r="23" spans="1:15">
      <c r="A23" s="1" t="s">
        <v>36</v>
      </c>
      <c r="B23">
        <f>HYPERLINK("https://www.suredividend.com/sure-analysis-ED/","Consolidated Edison, Inc.")</f>
        <v>0</v>
      </c>
      <c r="C23" t="s">
        <v>88</v>
      </c>
      <c r="D23">
        <v>88.34999999999999</v>
      </c>
      <c r="E23">
        <v>0.03667232597623091</v>
      </c>
      <c r="F23">
        <v>49</v>
      </c>
      <c r="G23">
        <v>0.02531645569620244</v>
      </c>
      <c r="H23">
        <v>0.02526420565941589</v>
      </c>
      <c r="I23">
        <v>3.178384453926575</v>
      </c>
      <c r="J23">
        <v>30473.998735</v>
      </c>
      <c r="K23">
        <v>12.37774115952478</v>
      </c>
      <c r="L23">
        <v>0.4566644330354274</v>
      </c>
      <c r="M23">
        <v>0.554863442804966</v>
      </c>
      <c r="N23">
        <v>99.18000000000001</v>
      </c>
      <c r="O23">
        <v>75.41</v>
      </c>
    </row>
    <row r="24" spans="1:15">
      <c r="A24" s="1" t="s">
        <v>37</v>
      </c>
      <c r="B24">
        <f>HYPERLINK("https://www.suredividend.com/sure-analysis-DOV/","Dover Corp.")</f>
        <v>0</v>
      </c>
      <c r="C24" t="s">
        <v>84</v>
      </c>
      <c r="D24">
        <v>148.7</v>
      </c>
      <c r="E24">
        <v>0.01371889710827169</v>
      </c>
      <c r="F24">
        <v>68</v>
      </c>
      <c r="G24">
        <v>0.00990099009900991</v>
      </c>
      <c r="H24">
        <v>0.01219872924994259</v>
      </c>
      <c r="I24">
        <v>2.014313937678074</v>
      </c>
      <c r="J24">
        <v>20799.237778</v>
      </c>
      <c r="K24">
        <v>20.38305652928506</v>
      </c>
      <c r="L24">
        <v>0.2789908500939161</v>
      </c>
      <c r="M24">
        <v>1.073791588539772</v>
      </c>
      <c r="N24">
        <v>158.97</v>
      </c>
      <c r="O24">
        <v>112.87</v>
      </c>
    </row>
    <row r="25" spans="1:15">
      <c r="A25" s="1" t="s">
        <v>38</v>
      </c>
      <c r="B25">
        <f>HYPERLINK("https://www.suredividend.com/sure-analysis-ECL/","Ecolab, Inc.")</f>
        <v>0</v>
      </c>
      <c r="C25" t="s">
        <v>85</v>
      </c>
      <c r="D25">
        <v>182.7</v>
      </c>
      <c r="E25">
        <v>0.01160372194854954</v>
      </c>
      <c r="F25">
        <v>31</v>
      </c>
      <c r="G25">
        <v>0.03921568627450989</v>
      </c>
      <c r="H25">
        <v>0.05268492238527456</v>
      </c>
      <c r="I25">
        <v>2.09001336201689</v>
      </c>
      <c r="J25">
        <v>52075.696453</v>
      </c>
      <c r="K25">
        <v>44.33483437187127</v>
      </c>
      <c r="L25">
        <v>0.5085190661841581</v>
      </c>
      <c r="M25">
        <v>1.151587817033581</v>
      </c>
      <c r="N25">
        <v>191.41</v>
      </c>
      <c r="O25">
        <v>129.73</v>
      </c>
    </row>
    <row r="26" spans="1:15">
      <c r="A26" s="1" t="s">
        <v>39</v>
      </c>
      <c r="B26">
        <f>HYPERLINK("https://www.suredividend.com/sure-analysis-EMR/","Emerson Electric Co.")</f>
        <v>0</v>
      </c>
      <c r="C26" t="s">
        <v>84</v>
      </c>
      <c r="D26">
        <v>98.92</v>
      </c>
      <c r="E26">
        <v>0.02102709260008087</v>
      </c>
      <c r="F26">
        <v>66</v>
      </c>
      <c r="G26">
        <v>0</v>
      </c>
      <c r="H26">
        <v>0.01195558756219928</v>
      </c>
      <c r="I26">
        <v>2.059009953604932</v>
      </c>
      <c r="J26">
        <v>56532.78</v>
      </c>
      <c r="K26">
        <v>4.277925085130533</v>
      </c>
      <c r="L26">
        <v>0.09070528429977674</v>
      </c>
      <c r="M26">
        <v>0.9310993334226441</v>
      </c>
      <c r="N26">
        <v>99.39</v>
      </c>
      <c r="O26">
        <v>70.31999999999999</v>
      </c>
    </row>
    <row r="27" spans="1:15">
      <c r="A27" s="1" t="s">
        <v>40</v>
      </c>
      <c r="B27">
        <f>HYPERLINK("https://www.suredividend.com/sure-analysis-FRT/","Federal Realty Investment Trust.")</f>
        <v>0</v>
      </c>
      <c r="C27" t="s">
        <v>89</v>
      </c>
      <c r="D27">
        <v>98.06</v>
      </c>
      <c r="E27">
        <v>0.04446257393432593</v>
      </c>
      <c r="F27">
        <v>56</v>
      </c>
      <c r="G27">
        <v>0.009345794392523477</v>
      </c>
      <c r="H27">
        <v>0.01149727415513624</v>
      </c>
      <c r="I27">
        <v>4.249196207623985</v>
      </c>
      <c r="J27">
        <v>7994.170876</v>
      </c>
      <c r="K27">
        <v>0</v>
      </c>
      <c r="L27" t="s">
        <v>92</v>
      </c>
      <c r="M27">
        <v>0.91746326254368</v>
      </c>
      <c r="N27">
        <v>112.56</v>
      </c>
      <c r="O27">
        <v>83.65000000000001</v>
      </c>
    </row>
    <row r="28" spans="1:15">
      <c r="A28" s="1" t="s">
        <v>41</v>
      </c>
      <c r="B28">
        <f>HYPERLINK("https://www.suredividend.com/sure-analysis-BEN/","Franklin Resources, Inc.")</f>
        <v>0</v>
      </c>
      <c r="C28" t="s">
        <v>83</v>
      </c>
      <c r="D28">
        <v>26.87</v>
      </c>
      <c r="E28">
        <v>0.04465947152958689</v>
      </c>
      <c r="F28">
        <v>43</v>
      </c>
      <c r="G28">
        <v>0.03448275862068995</v>
      </c>
      <c r="H28">
        <v>0.05457794330579446</v>
      </c>
      <c r="I28">
        <v>1.170144349624274</v>
      </c>
      <c r="J28">
        <v>13407.534023</v>
      </c>
      <c r="K28">
        <v>17.08836862528677</v>
      </c>
      <c r="L28">
        <v>0.7313402185151713</v>
      </c>
      <c r="M28">
        <v>1.453097859241426</v>
      </c>
      <c r="N28">
        <v>33.59</v>
      </c>
      <c r="O28">
        <v>19.56</v>
      </c>
    </row>
    <row r="29" spans="1:15">
      <c r="A29" s="1" t="s">
        <v>42</v>
      </c>
      <c r="B29">
        <f>HYPERLINK("https://www.suredividend.com/sure-analysis-GD/","General Dynamics Corp.")</f>
        <v>0</v>
      </c>
      <c r="C29" t="s">
        <v>84</v>
      </c>
      <c r="D29">
        <v>226.37</v>
      </c>
      <c r="E29">
        <v>0.0233246454918938</v>
      </c>
      <c r="F29">
        <v>32</v>
      </c>
      <c r="G29">
        <v>0.04761904761904767</v>
      </c>
      <c r="H29">
        <v>0.07255160357783463</v>
      </c>
      <c r="I29">
        <v>5.115404269551556</v>
      </c>
      <c r="J29">
        <v>61808.646797</v>
      </c>
      <c r="K29">
        <v>18.35173598493765</v>
      </c>
      <c r="L29">
        <v>0.4196393986506609</v>
      </c>
      <c r="M29">
        <v>0.596465758286541</v>
      </c>
      <c r="N29">
        <v>252.47</v>
      </c>
      <c r="O29">
        <v>201.11</v>
      </c>
    </row>
    <row r="30" spans="1:15">
      <c r="A30" s="1" t="s">
        <v>43</v>
      </c>
      <c r="B30">
        <f>HYPERLINK("https://www.suredividend.com/sure-analysis-GPC/","Genuine Parts Co.")</f>
        <v>0</v>
      </c>
      <c r="C30" t="s">
        <v>90</v>
      </c>
      <c r="D30">
        <v>155.08</v>
      </c>
      <c r="E30">
        <v>0.02450348207376837</v>
      </c>
      <c r="F30">
        <v>67</v>
      </c>
      <c r="G30">
        <v>0.06145251396648055</v>
      </c>
      <c r="H30">
        <v>0.05700787217295233</v>
      </c>
      <c r="I30">
        <v>2.778270441173108</v>
      </c>
      <c r="J30">
        <v>21779.116821</v>
      </c>
      <c r="K30">
        <v>17.95793716178878</v>
      </c>
      <c r="L30">
        <v>0.3249439112483167</v>
      </c>
      <c r="M30">
        <v>0.711891810928144</v>
      </c>
      <c r="N30">
        <v>185.49</v>
      </c>
      <c r="O30">
        <v>144.37</v>
      </c>
    </row>
    <row r="31" spans="1:15">
      <c r="A31" s="1" t="s">
        <v>44</v>
      </c>
      <c r="B31">
        <f>HYPERLINK("https://www.suredividend.com/sure-analysis-HRL/","Hormel Foods Corp.")</f>
        <v>0</v>
      </c>
      <c r="C31" t="s">
        <v>86</v>
      </c>
      <c r="D31">
        <v>38.4</v>
      </c>
      <c r="E31">
        <v>0.02864583333333334</v>
      </c>
      <c r="F31">
        <v>57</v>
      </c>
      <c r="G31">
        <v>0.05769230769230771</v>
      </c>
      <c r="H31">
        <v>0.0796084730466029</v>
      </c>
      <c r="I31">
        <v>1.074243388734244</v>
      </c>
      <c r="J31">
        <v>20984.875814</v>
      </c>
      <c r="K31">
        <v>23.91381609602505</v>
      </c>
      <c r="L31">
        <v>0.6714021179589025</v>
      </c>
      <c r="M31">
        <v>0.312718766794867</v>
      </c>
      <c r="N31">
        <v>48.76</v>
      </c>
      <c r="O31">
        <v>37.26</v>
      </c>
    </row>
    <row r="32" spans="1:15">
      <c r="A32" s="1" t="s">
        <v>45</v>
      </c>
      <c r="B32">
        <f>HYPERLINK("https://www.suredividend.com/sure-analysis-ITW/","Illinois Tool Works, Inc.")</f>
        <v>0</v>
      </c>
      <c r="C32" t="s">
        <v>84</v>
      </c>
      <c r="D32">
        <v>247.37</v>
      </c>
      <c r="E32">
        <v>0.0226381533734891</v>
      </c>
      <c r="F32">
        <v>60</v>
      </c>
      <c r="G32">
        <v>0.07377049180327866</v>
      </c>
      <c r="H32">
        <v>0.05549033075273191</v>
      </c>
      <c r="I32">
        <v>5.197285681990852</v>
      </c>
      <c r="J32">
        <v>74802.293953</v>
      </c>
      <c r="K32">
        <v>24.11421468508704</v>
      </c>
      <c r="L32">
        <v>0.514073756873477</v>
      </c>
      <c r="M32">
        <v>1.022754966487394</v>
      </c>
      <c r="N32">
        <v>264.19</v>
      </c>
      <c r="O32">
        <v>177.28</v>
      </c>
    </row>
    <row r="33" spans="1:15">
      <c r="A33" s="1" t="s">
        <v>46</v>
      </c>
      <c r="B33">
        <f>HYPERLINK("https://www.suredividend.com/sure-analysis-JNJ/","Johnson &amp; Johnson")</f>
        <v>0</v>
      </c>
      <c r="C33" t="s">
        <v>82</v>
      </c>
      <c r="D33">
        <v>160.48</v>
      </c>
      <c r="E33">
        <v>0.02966101694915254</v>
      </c>
      <c r="F33">
        <v>61</v>
      </c>
      <c r="G33">
        <v>0.05309734513274345</v>
      </c>
      <c r="H33">
        <v>0.05745255380789049</v>
      </c>
      <c r="I33">
        <v>4.59037921023068</v>
      </c>
      <c r="J33">
        <v>417082.640445</v>
      </c>
      <c r="K33">
        <v>31.95056231385935</v>
      </c>
      <c r="L33">
        <v>0.9273493354001372</v>
      </c>
      <c r="M33">
        <v>0.317572073431191</v>
      </c>
      <c r="N33">
        <v>177.11</v>
      </c>
      <c r="O33">
        <v>147.91</v>
      </c>
    </row>
    <row r="34" spans="1:15">
      <c r="A34" s="1" t="s">
        <v>47</v>
      </c>
      <c r="B34">
        <f>HYPERLINK("https://www.suredividend.com/sure-analysis-KMB/","Kimberly-Clark Corp.")</f>
        <v>0</v>
      </c>
      <c r="C34" t="s">
        <v>86</v>
      </c>
      <c r="D34">
        <v>127.46</v>
      </c>
      <c r="E34">
        <v>0.03703122548250432</v>
      </c>
      <c r="F34">
        <v>51</v>
      </c>
      <c r="G34">
        <v>0.01724137931034475</v>
      </c>
      <c r="H34">
        <v>0.03365688434519343</v>
      </c>
      <c r="I34">
        <v>4.617823202323741</v>
      </c>
      <c r="J34">
        <v>43105.6974</v>
      </c>
      <c r="K34">
        <v>26.25194725943971</v>
      </c>
      <c r="L34">
        <v>0.9521284953244828</v>
      </c>
      <c r="M34">
        <v>0.480630907596524</v>
      </c>
      <c r="N34">
        <v>146.58</v>
      </c>
      <c r="O34">
        <v>105.86</v>
      </c>
    </row>
    <row r="35" spans="1:15">
      <c r="A35" s="1" t="s">
        <v>48</v>
      </c>
      <c r="B35">
        <f>HYPERLINK("https://www.suredividend.com/sure-analysis-LEG/","Leggett &amp; Platt, Inc.")</f>
        <v>0</v>
      </c>
      <c r="C35" t="s">
        <v>90</v>
      </c>
      <c r="D35">
        <v>28.29</v>
      </c>
      <c r="E35">
        <v>0.06504065040650407</v>
      </c>
      <c r="F35">
        <v>52</v>
      </c>
      <c r="G35">
        <v>0.04545454545454541</v>
      </c>
      <c r="H35">
        <v>0.03895047748988278</v>
      </c>
      <c r="I35">
        <v>1.742973791104484</v>
      </c>
      <c r="J35">
        <v>3768.071839</v>
      </c>
      <c r="K35">
        <v>16.24869270892626</v>
      </c>
      <c r="L35">
        <v>1.025278700649696</v>
      </c>
      <c r="M35">
        <v>0.9286787097397021</v>
      </c>
      <c r="N35">
        <v>37.56</v>
      </c>
      <c r="O35">
        <v>27.22</v>
      </c>
    </row>
    <row r="36" spans="1:15">
      <c r="A36" s="1" t="s">
        <v>49</v>
      </c>
      <c r="B36">
        <f>HYPERLINK("https://www.suredividend.com/sure-analysis-LIN/","Linde Plc.")</f>
        <v>0</v>
      </c>
      <c r="C36" t="s">
        <v>85</v>
      </c>
      <c r="D36">
        <v>388.91</v>
      </c>
      <c r="E36">
        <v>0.01311357383456327</v>
      </c>
      <c r="F36">
        <v>30</v>
      </c>
      <c r="G36">
        <v>0.08974358974358965</v>
      </c>
      <c r="H36">
        <v>0.07820272807754569</v>
      </c>
      <c r="I36">
        <v>3.812018258890857</v>
      </c>
      <c r="J36">
        <v>189767.025968</v>
      </c>
      <c r="K36">
        <v>33.33925262969782</v>
      </c>
      <c r="L36">
        <v>0.3329273588550967</v>
      </c>
      <c r="M36">
        <v>0.4241199109248061</v>
      </c>
      <c r="N36">
        <v>392.37</v>
      </c>
      <c r="O36">
        <v>321.88</v>
      </c>
    </row>
    <row r="37" spans="1:15">
      <c r="A37" s="1" t="s">
        <v>50</v>
      </c>
      <c r="B37">
        <f>HYPERLINK("https://www.suredividend.com/sure-analysis-LOW/","Lowe`s Cos., Inc.")</f>
        <v>0</v>
      </c>
      <c r="C37" t="s">
        <v>90</v>
      </c>
      <c r="D37">
        <v>232.51</v>
      </c>
      <c r="E37">
        <v>0.01892391725087093</v>
      </c>
      <c r="F37">
        <v>61</v>
      </c>
      <c r="G37">
        <v>0.04761904761904767</v>
      </c>
      <c r="H37">
        <v>0.1804029591369694</v>
      </c>
      <c r="I37">
        <v>4.219470085351125</v>
      </c>
      <c r="J37">
        <v>134185.05957</v>
      </c>
      <c r="K37">
        <v>22.26029521726775</v>
      </c>
      <c r="L37">
        <v>0.4206849536740902</v>
      </c>
      <c r="M37">
        <v>1.085420902194432</v>
      </c>
      <c r="N37">
        <v>237.21</v>
      </c>
      <c r="O37">
        <v>173.9</v>
      </c>
    </row>
    <row r="38" spans="1:15">
      <c r="A38" s="1" t="s">
        <v>51</v>
      </c>
      <c r="B38">
        <f>HYPERLINK("https://www.suredividend.com/sure-analysis-MKC/","McCormick &amp; Co., Inc.")</f>
        <v>0</v>
      </c>
      <c r="C38" t="s">
        <v>86</v>
      </c>
      <c r="D38">
        <v>80.45999999999999</v>
      </c>
      <c r="E38">
        <v>0.01938851603281134</v>
      </c>
      <c r="F38">
        <v>36</v>
      </c>
      <c r="G38">
        <v>0.05405405405405417</v>
      </c>
      <c r="H38" t="s">
        <v>92</v>
      </c>
      <c r="I38">
        <v>1.529590851564795</v>
      </c>
      <c r="J38">
        <v>21620.386892</v>
      </c>
      <c r="K38">
        <v>30.89509415903116</v>
      </c>
      <c r="L38">
        <v>0.5905756183647857</v>
      </c>
      <c r="M38">
        <v>0.526073086917993</v>
      </c>
      <c r="N38">
        <v>93.95999999999999</v>
      </c>
      <c r="O38">
        <v>69.84999999999999</v>
      </c>
    </row>
    <row r="39" spans="1:15">
      <c r="A39" s="1" t="s">
        <v>52</v>
      </c>
      <c r="B39">
        <f>HYPERLINK("https://www.suredividend.com/sure-analysis-MCD/","McDonald`s Corp")</f>
        <v>0</v>
      </c>
      <c r="C39" t="s">
        <v>90</v>
      </c>
      <c r="D39">
        <v>280.94</v>
      </c>
      <c r="E39">
        <v>0.02164163166512422</v>
      </c>
      <c r="F39">
        <v>48</v>
      </c>
      <c r="G39">
        <v>0.1014492753623188</v>
      </c>
      <c r="H39">
        <v>0.05554589164848411</v>
      </c>
      <c r="I39">
        <v>6.031016164851432</v>
      </c>
      <c r="J39">
        <v>204738.804205</v>
      </c>
      <c r="K39">
        <v>25.59971044236218</v>
      </c>
      <c r="L39">
        <v>0.5553421882920287</v>
      </c>
      <c r="M39">
        <v>0.4355638841914221</v>
      </c>
      <c r="N39">
        <v>297.75</v>
      </c>
      <c r="O39">
        <v>225.56</v>
      </c>
    </row>
    <row r="40" spans="1:15">
      <c r="A40" s="1" t="s">
        <v>53</v>
      </c>
      <c r="B40">
        <f>HYPERLINK("https://www.suredividend.com/sure-analysis-MDT/","Medtronic Plc")</f>
        <v>0</v>
      </c>
      <c r="C40" t="s">
        <v>82</v>
      </c>
      <c r="D40">
        <v>82.13</v>
      </c>
      <c r="E40">
        <v>0.03360525995373189</v>
      </c>
      <c r="F40">
        <v>46</v>
      </c>
      <c r="G40">
        <v>0.01470588235294112</v>
      </c>
      <c r="H40">
        <v>0.06653673185724296</v>
      </c>
      <c r="I40">
        <v>2.696685301887791</v>
      </c>
      <c r="J40">
        <v>109276.733849</v>
      </c>
      <c r="K40">
        <v>30.1869430521243</v>
      </c>
      <c r="L40">
        <v>0.9914284198116881</v>
      </c>
      <c r="M40">
        <v>0.708756845527967</v>
      </c>
      <c r="N40">
        <v>91.3</v>
      </c>
      <c r="O40">
        <v>73.88</v>
      </c>
    </row>
    <row r="41" spans="1:15">
      <c r="A41" s="1" t="s">
        <v>54</v>
      </c>
      <c r="B41">
        <f>HYPERLINK("https://www.suredividend.com/sure-analysis-MMM/","3M Co.")</f>
        <v>0</v>
      </c>
      <c r="C41" t="s">
        <v>84</v>
      </c>
      <c r="D41">
        <v>106.95</v>
      </c>
      <c r="E41">
        <v>0.05610098176718092</v>
      </c>
      <c r="F41">
        <v>65</v>
      </c>
      <c r="G41">
        <v>0.006711409395973256</v>
      </c>
      <c r="H41">
        <v>0.01978934521903875</v>
      </c>
      <c r="I41">
        <v>5.860834243365432</v>
      </c>
      <c r="J41">
        <v>59035.590389</v>
      </c>
      <c r="K41" t="s">
        <v>92</v>
      </c>
      <c r="L41" t="s">
        <v>92</v>
      </c>
      <c r="M41">
        <v>0.9637459859903291</v>
      </c>
      <c r="N41">
        <v>126.78</v>
      </c>
      <c r="O41">
        <v>91.02</v>
      </c>
    </row>
    <row r="42" spans="1:15">
      <c r="A42" s="1" t="s">
        <v>55</v>
      </c>
      <c r="B42">
        <f>HYPERLINK("https://www.suredividend.com/sure-analysis-NDSN/","Nordson Corp.")</f>
        <v>0</v>
      </c>
      <c r="C42" t="s">
        <v>84</v>
      </c>
      <c r="D42">
        <v>245.51</v>
      </c>
      <c r="E42">
        <v>0.01107897845301617</v>
      </c>
      <c r="F42">
        <v>60</v>
      </c>
      <c r="G42">
        <v>0.04615384615384621</v>
      </c>
      <c r="H42">
        <v>0.142058035063606</v>
      </c>
      <c r="I42">
        <v>2.609149360773889</v>
      </c>
      <c r="J42">
        <v>13997.629158</v>
      </c>
      <c r="K42">
        <v>27.94138732218284</v>
      </c>
      <c r="L42">
        <v>0.300593244328789</v>
      </c>
      <c r="M42">
        <v>0.9541280619066951</v>
      </c>
      <c r="N42">
        <v>251.91</v>
      </c>
      <c r="O42">
        <v>200.18</v>
      </c>
    </row>
    <row r="43" spans="1:15">
      <c r="A43" s="1" t="s">
        <v>56</v>
      </c>
      <c r="B43">
        <f>HYPERLINK("https://www.suredividend.com/sure-analysis-NUE/","Nucor Corp.")</f>
        <v>0</v>
      </c>
      <c r="C43" t="s">
        <v>85</v>
      </c>
      <c r="D43">
        <v>172.58</v>
      </c>
      <c r="E43">
        <v>0.01182060493684088</v>
      </c>
      <c r="F43">
        <v>50</v>
      </c>
      <c r="G43">
        <v>0.02000000000000002</v>
      </c>
      <c r="H43">
        <v>0.06061390336787298</v>
      </c>
      <c r="I43">
        <v>2.019875592293965</v>
      </c>
      <c r="J43">
        <v>42924.528015</v>
      </c>
      <c r="K43">
        <v>7.766019255691465</v>
      </c>
      <c r="L43">
        <v>0.09333990722245679</v>
      </c>
      <c r="M43">
        <v>1.243656497451066</v>
      </c>
      <c r="N43">
        <v>181.48</v>
      </c>
      <c r="O43">
        <v>101.32</v>
      </c>
    </row>
    <row r="44" spans="1:15">
      <c r="A44" s="1" t="s">
        <v>57</v>
      </c>
      <c r="B44">
        <f>HYPERLINK("https://www.suredividend.com/sure-analysis-PNR/","Pentair plc")</f>
        <v>0</v>
      </c>
      <c r="C44" t="s">
        <v>84</v>
      </c>
      <c r="D44">
        <v>70.95999999999999</v>
      </c>
      <c r="E44">
        <v>0.01240135287485908</v>
      </c>
      <c r="F44">
        <v>46</v>
      </c>
      <c r="G44">
        <v>0.04761904761904767</v>
      </c>
      <c r="H44">
        <v>0.04683184708394994</v>
      </c>
      <c r="I44">
        <v>0.8651462439432731</v>
      </c>
      <c r="J44">
        <v>11716.441471</v>
      </c>
      <c r="K44">
        <v>23.7656013611359</v>
      </c>
      <c r="L44">
        <v>0.2903175315245883</v>
      </c>
      <c r="M44">
        <v>1.356633802037875</v>
      </c>
      <c r="N44">
        <v>71.81999999999999</v>
      </c>
      <c r="O44">
        <v>38.04</v>
      </c>
    </row>
    <row r="45" spans="1:15">
      <c r="A45" s="1" t="s">
        <v>58</v>
      </c>
      <c r="B45">
        <f>HYPERLINK("https://www.suredividend.com/sure-analysis-PEP/","PepsiCo Inc")</f>
        <v>0</v>
      </c>
      <c r="C45" t="s">
        <v>86</v>
      </c>
      <c r="D45">
        <v>175.32</v>
      </c>
      <c r="E45">
        <v>0.02886151038101757</v>
      </c>
      <c r="F45">
        <v>51</v>
      </c>
      <c r="G45">
        <v>0.1000000000000001</v>
      </c>
      <c r="H45">
        <v>0.06403354889211532</v>
      </c>
      <c r="I45">
        <v>4.757065182305453</v>
      </c>
      <c r="J45">
        <v>241342.112721</v>
      </c>
      <c r="K45">
        <v>30.54963452158481</v>
      </c>
      <c r="L45">
        <v>0.8331112403337047</v>
      </c>
      <c r="M45">
        <v>0.436910440106083</v>
      </c>
      <c r="N45">
        <v>192.79</v>
      </c>
      <c r="O45">
        <v>155.61</v>
      </c>
    </row>
    <row r="46" spans="1:15">
      <c r="A46" s="1" t="s">
        <v>59</v>
      </c>
      <c r="B46">
        <f>HYPERLINK("https://www.suredividend.com/sure-analysis-PPG/","PPG Industries, Inc.")</f>
        <v>0</v>
      </c>
      <c r="C46" t="s">
        <v>85</v>
      </c>
      <c r="D46">
        <v>142.01</v>
      </c>
      <c r="E46">
        <v>0.01830856981902683</v>
      </c>
      <c r="F46">
        <v>52</v>
      </c>
      <c r="G46">
        <v>0.04838709677419351</v>
      </c>
      <c r="H46">
        <v>0.06251341943967748</v>
      </c>
      <c r="I46">
        <v>2.49313941210281</v>
      </c>
      <c r="J46">
        <v>33445.201272</v>
      </c>
      <c r="K46">
        <v>25.31809331719152</v>
      </c>
      <c r="L46">
        <v>0.4467991777962025</v>
      </c>
      <c r="M46">
        <v>1.250468397430248</v>
      </c>
      <c r="N46">
        <v>152.2</v>
      </c>
      <c r="O46">
        <v>105.37</v>
      </c>
    </row>
    <row r="47" spans="1:15">
      <c r="A47" s="1" t="s">
        <v>60</v>
      </c>
      <c r="B47">
        <f>HYPERLINK("https://www.suredividend.com/sure-analysis-PG/","Procter &amp; Gamble Co.")</f>
        <v>0</v>
      </c>
      <c r="C47" t="s">
        <v>86</v>
      </c>
      <c r="D47">
        <v>154.51</v>
      </c>
      <c r="E47">
        <v>0.02433499449873795</v>
      </c>
      <c r="F47">
        <v>67</v>
      </c>
      <c r="G47">
        <v>0.03000109493047209</v>
      </c>
      <c r="H47">
        <v>0.05575263158417343</v>
      </c>
      <c r="I47">
        <v>3.673762498243426</v>
      </c>
      <c r="J47">
        <v>364227.378953</v>
      </c>
      <c r="K47">
        <v>25.34460920975367</v>
      </c>
      <c r="L47">
        <v>0.6345012950334069</v>
      </c>
      <c r="M47">
        <v>0.497831457730059</v>
      </c>
      <c r="N47">
        <v>158.38</v>
      </c>
      <c r="O47">
        <v>119.06</v>
      </c>
    </row>
    <row r="48" spans="1:15">
      <c r="A48" s="1" t="s">
        <v>61</v>
      </c>
      <c r="B48">
        <f>HYPERLINK("https://www.suredividend.com/sure-analysis-ROP/","Roper Technologies Inc")</f>
        <v>0</v>
      </c>
      <c r="C48" t="s">
        <v>84</v>
      </c>
      <c r="D48">
        <v>499.54</v>
      </c>
      <c r="E48">
        <v>0.005465027825599551</v>
      </c>
      <c r="F48">
        <v>30</v>
      </c>
      <c r="G48">
        <v>0.1008064516129032</v>
      </c>
      <c r="H48">
        <v>0.1059506305412523</v>
      </c>
      <c r="I48">
        <v>2.661660940517764</v>
      </c>
      <c r="J48">
        <v>53306.362486</v>
      </c>
      <c r="K48">
        <v>18.35997881327409</v>
      </c>
      <c r="L48">
        <v>0.09810766459704254</v>
      </c>
      <c r="M48">
        <v>0.7885243087211531</v>
      </c>
      <c r="N48">
        <v>504.73</v>
      </c>
      <c r="O48">
        <v>354.59</v>
      </c>
    </row>
    <row r="49" spans="1:15">
      <c r="A49" s="1" t="s">
        <v>62</v>
      </c>
      <c r="B49">
        <f>HYPERLINK("https://www.suredividend.com/sure-analysis-SPGI/","S&amp;P Global Inc")</f>
        <v>0</v>
      </c>
      <c r="C49" t="s">
        <v>83</v>
      </c>
      <c r="D49">
        <v>394.24</v>
      </c>
      <c r="E49">
        <v>0.009131493506493506</v>
      </c>
      <c r="F49">
        <v>50</v>
      </c>
      <c r="G49">
        <v>0.05882352941176472</v>
      </c>
      <c r="H49">
        <v>0.1247461131420948</v>
      </c>
      <c r="I49">
        <v>3.537226956520734</v>
      </c>
      <c r="J49">
        <v>131281.92</v>
      </c>
      <c r="K49">
        <v>53.45000766936515</v>
      </c>
      <c r="L49">
        <v>0.4899206310970546</v>
      </c>
      <c r="M49">
        <v>1.13925390059047</v>
      </c>
      <c r="N49">
        <v>427.65</v>
      </c>
      <c r="O49">
        <v>276.59</v>
      </c>
    </row>
    <row r="50" spans="1:15">
      <c r="A50" s="1" t="s">
        <v>63</v>
      </c>
      <c r="B50">
        <f>HYPERLINK("https://www.suredividend.com/sure-analysis-SHW/","Sherwin-Williams Co.")</f>
        <v>0</v>
      </c>
      <c r="C50" t="s">
        <v>85</v>
      </c>
      <c r="D50">
        <v>274.82</v>
      </c>
      <c r="E50">
        <v>0.008805763772651189</v>
      </c>
      <c r="F50">
        <v>45</v>
      </c>
      <c r="G50">
        <v>0.008333333333333082</v>
      </c>
      <c r="H50" t="s">
        <v>92</v>
      </c>
      <c r="I50">
        <v>2.406175027462099</v>
      </c>
      <c r="J50">
        <v>70669.580176</v>
      </c>
      <c r="K50">
        <v>30.16844404513981</v>
      </c>
      <c r="L50">
        <v>0.2673527808291221</v>
      </c>
      <c r="M50">
        <v>1.137564737621558</v>
      </c>
      <c r="N50">
        <v>283.17</v>
      </c>
      <c r="O50">
        <v>193.28</v>
      </c>
    </row>
    <row r="51" spans="1:15">
      <c r="A51" s="1" t="s">
        <v>64</v>
      </c>
      <c r="B51">
        <f>HYPERLINK("https://www.suredividend.com/sure-analysis-SJM/","J.M. Smucker Co.")</f>
        <v>0</v>
      </c>
      <c r="C51" t="s">
        <v>86</v>
      </c>
      <c r="D51">
        <v>142.49</v>
      </c>
      <c r="E51">
        <v>0.02975647413853604</v>
      </c>
      <c r="F51">
        <v>27</v>
      </c>
      <c r="G51">
        <v>0.03921568627450989</v>
      </c>
      <c r="H51">
        <v>0.04514702314393704</v>
      </c>
      <c r="I51">
        <v>4.070584667703227</v>
      </c>
      <c r="J51">
        <v>14552.706748</v>
      </c>
      <c r="K51" t="s">
        <v>92</v>
      </c>
      <c r="L51" t="s">
        <v>92</v>
      </c>
      <c r="M51">
        <v>0.215495220749058</v>
      </c>
      <c r="N51">
        <v>159.72</v>
      </c>
      <c r="O51">
        <v>130.85</v>
      </c>
    </row>
    <row r="52" spans="1:15">
      <c r="A52" s="1" t="s">
        <v>65</v>
      </c>
      <c r="B52">
        <f>HYPERLINK("https://www.suredividend.com/sure-analysis-SWK/","Stanley Black &amp; Decker Inc")</f>
        <v>0</v>
      </c>
      <c r="C52" t="s">
        <v>84</v>
      </c>
      <c r="D52">
        <v>94.45</v>
      </c>
      <c r="E52">
        <v>0.03430386447856008</v>
      </c>
      <c r="F52">
        <v>56</v>
      </c>
      <c r="G52">
        <v>0.01249999999999996</v>
      </c>
      <c r="H52">
        <v>0.04180926810264429</v>
      </c>
      <c r="I52">
        <v>3.165539457133706</v>
      </c>
      <c r="J52">
        <v>14472.577939</v>
      </c>
      <c r="K52">
        <v>18.00071882978856</v>
      </c>
      <c r="L52">
        <v>0.5961467904206603</v>
      </c>
      <c r="M52">
        <v>1.523455520660268</v>
      </c>
      <c r="N52">
        <v>103.32</v>
      </c>
      <c r="O52">
        <v>67.59999999999999</v>
      </c>
    </row>
    <row r="53" spans="1:15">
      <c r="A53" s="1" t="s">
        <v>66</v>
      </c>
      <c r="B53">
        <f>HYPERLINK("https://www.suredividend.com/sure-analysis-SYY/","Sysco Corp.")</f>
        <v>0</v>
      </c>
      <c r="C53" t="s">
        <v>86</v>
      </c>
      <c r="D53">
        <v>70.29000000000001</v>
      </c>
      <c r="E53">
        <v>0.02916488831981789</v>
      </c>
      <c r="F53">
        <v>53</v>
      </c>
      <c r="G53">
        <v>0.02040816326530615</v>
      </c>
      <c r="H53">
        <v>0.06790716584560208</v>
      </c>
      <c r="I53">
        <v>1.950879600443346</v>
      </c>
      <c r="J53">
        <v>35491.237786</v>
      </c>
      <c r="K53">
        <v>20.05014212881697</v>
      </c>
      <c r="L53">
        <v>0.56221314133814</v>
      </c>
      <c r="M53">
        <v>0.67921751630057</v>
      </c>
      <c r="N53">
        <v>85.72</v>
      </c>
      <c r="O53">
        <v>68.75</v>
      </c>
    </row>
    <row r="54" spans="1:15">
      <c r="A54" s="1" t="s">
        <v>67</v>
      </c>
      <c r="B54">
        <f>HYPERLINK("https://www.suredividend.com/sure-analysis-TROW/","T. Rowe Price Group Inc.")</f>
        <v>0</v>
      </c>
      <c r="C54" t="s">
        <v>83</v>
      </c>
      <c r="D54">
        <v>112.9</v>
      </c>
      <c r="E54">
        <v>0.04322409211691762</v>
      </c>
      <c r="F54">
        <v>37</v>
      </c>
      <c r="G54">
        <v>0.01666666666666661</v>
      </c>
      <c r="H54">
        <v>0.1175124188813634</v>
      </c>
      <c r="I54">
        <v>4.722827733831094</v>
      </c>
      <c r="J54">
        <v>25322.916677</v>
      </c>
      <c r="K54">
        <v>16.76459230526316</v>
      </c>
      <c r="L54">
        <v>0.7038491406603717</v>
      </c>
      <c r="M54">
        <v>1.672615483363977</v>
      </c>
      <c r="N54">
        <v>132.76</v>
      </c>
      <c r="O54">
        <v>89.54000000000001</v>
      </c>
    </row>
    <row r="55" spans="1:15">
      <c r="A55" s="1" t="s">
        <v>68</v>
      </c>
      <c r="B55">
        <f>HYPERLINK("https://www.suredividend.com/sure-analysis-TGT/","Target Corp")</f>
        <v>0</v>
      </c>
      <c r="C55" t="s">
        <v>86</v>
      </c>
      <c r="D55">
        <v>125.52</v>
      </c>
      <c r="E55">
        <v>0.03505417463352454</v>
      </c>
      <c r="F55">
        <v>55</v>
      </c>
      <c r="G55">
        <v>0.0185185185185186</v>
      </c>
      <c r="H55">
        <v>0.1144036920167593</v>
      </c>
      <c r="I55">
        <v>4.291428774335585</v>
      </c>
      <c r="J55">
        <v>57940.717841</v>
      </c>
      <c r="K55">
        <v>17.17779953788319</v>
      </c>
      <c r="L55">
        <v>0.5894819744966462</v>
      </c>
      <c r="M55">
        <v>1.023926959600113</v>
      </c>
      <c r="N55">
        <v>177.83</v>
      </c>
      <c r="O55">
        <v>120.75</v>
      </c>
    </row>
    <row r="56" spans="1:15">
      <c r="A56" s="1" t="s">
        <v>69</v>
      </c>
      <c r="B56">
        <f>HYPERLINK("https://www.suredividend.com/sure-analysis-GWW/","W.W. Grainger Inc.")</f>
        <v>0</v>
      </c>
      <c r="C56" t="s">
        <v>84</v>
      </c>
      <c r="D56">
        <v>710.78</v>
      </c>
      <c r="E56">
        <v>0.01046737387095867</v>
      </c>
      <c r="F56">
        <v>52</v>
      </c>
      <c r="G56">
        <v>0.08139534883720922</v>
      </c>
      <c r="H56">
        <v>0.06462045737865574</v>
      </c>
      <c r="I56">
        <v>7.127324471631392</v>
      </c>
      <c r="J56">
        <v>35539.627619</v>
      </c>
      <c r="K56">
        <v>20.10159933186652</v>
      </c>
      <c r="L56">
        <v>0.2041043663124683</v>
      </c>
      <c r="M56">
        <v>0.9105622728427041</v>
      </c>
      <c r="N56">
        <v>809.48</v>
      </c>
      <c r="O56">
        <v>476.59</v>
      </c>
    </row>
    <row r="57" spans="1:15">
      <c r="A57" s="1" t="s">
        <v>70</v>
      </c>
      <c r="B57">
        <f>HYPERLINK("https://www.suredividend.com/sure-analysis-WMT/","Walmart Inc")</f>
        <v>0</v>
      </c>
      <c r="C57" t="s">
        <v>86</v>
      </c>
      <c r="D57">
        <v>161.57</v>
      </c>
      <c r="E57">
        <v>0.01411153060592932</v>
      </c>
      <c r="F57">
        <v>50</v>
      </c>
      <c r="G57">
        <v>0.01785714285714279</v>
      </c>
      <c r="H57">
        <v>0.01853111887485803</v>
      </c>
      <c r="I57">
        <v>2.257447799255122</v>
      </c>
      <c r="J57">
        <v>435081.369046</v>
      </c>
      <c r="K57">
        <v>38.50618364862731</v>
      </c>
      <c r="L57">
        <v>0.542655720974789</v>
      </c>
      <c r="M57">
        <v>0.4870711353994021</v>
      </c>
      <c r="N57">
        <v>162.99</v>
      </c>
      <c r="O57">
        <v>126.14</v>
      </c>
    </row>
    <row r="58" spans="1:15">
      <c r="A58" s="1" t="s">
        <v>71</v>
      </c>
      <c r="B58">
        <f>HYPERLINK("https://www.suredividend.com/sure-analysis-WBA/","Walgreens Boots Alliance Inc")</f>
        <v>0</v>
      </c>
      <c r="C58" t="s">
        <v>82</v>
      </c>
      <c r="D58">
        <v>23.43</v>
      </c>
      <c r="E58">
        <v>0.08194622279129321</v>
      </c>
      <c r="F58">
        <v>47</v>
      </c>
      <c r="G58">
        <v>0</v>
      </c>
      <c r="H58">
        <v>0.01755457717558762</v>
      </c>
      <c r="I58">
        <v>1.87435635465288</v>
      </c>
      <c r="J58">
        <v>20226.214907</v>
      </c>
      <c r="K58" t="s">
        <v>92</v>
      </c>
      <c r="L58" t="s">
        <v>92</v>
      </c>
      <c r="M58">
        <v>0.9101406997947421</v>
      </c>
      <c r="N58">
        <v>40.39</v>
      </c>
      <c r="O58">
        <v>23.39</v>
      </c>
    </row>
    <row r="59" spans="1:15">
      <c r="A59" s="1" t="s">
        <v>72</v>
      </c>
      <c r="B59">
        <f>HYPERLINK("https://www.suredividend.com/sure-analysis-IBM/","International Business Machines Corp.")</f>
        <v>0</v>
      </c>
      <c r="C59" t="s">
        <v>91</v>
      </c>
      <c r="D59">
        <v>147.94</v>
      </c>
      <c r="E59">
        <v>0.0448830607002839</v>
      </c>
      <c r="F59">
        <v>29</v>
      </c>
      <c r="G59">
        <v>0.0060606060606061</v>
      </c>
      <c r="H59">
        <v>0.01121077155310268</v>
      </c>
      <c r="I59">
        <v>6.500156958289859</v>
      </c>
      <c r="J59">
        <v>134774.263146</v>
      </c>
      <c r="K59">
        <v>66.52234113800593</v>
      </c>
      <c r="L59">
        <v>2.94124749243885</v>
      </c>
      <c r="M59">
        <v>0.6356505234332981</v>
      </c>
      <c r="N59">
        <v>148.1</v>
      </c>
      <c r="O59">
        <v>110.01</v>
      </c>
    </row>
    <row r="60" spans="1:15">
      <c r="A60" s="1" t="s">
        <v>73</v>
      </c>
      <c r="B60">
        <f>HYPERLINK("https://www.suredividend.com/sure-analysis-NEE/","NextEra Energy Inc")</f>
        <v>0</v>
      </c>
      <c r="C60" t="s">
        <v>88</v>
      </c>
      <c r="D60">
        <v>66.87</v>
      </c>
      <c r="E60">
        <v>0.02796470764169284</v>
      </c>
      <c r="F60">
        <v>27</v>
      </c>
      <c r="G60">
        <v>0.1000000000000001</v>
      </c>
      <c r="H60" t="s">
        <v>92</v>
      </c>
      <c r="I60">
        <v>1.8098176133034</v>
      </c>
      <c r="J60">
        <v>135325.754979</v>
      </c>
      <c r="K60">
        <v>16.7089461636486</v>
      </c>
      <c r="L60">
        <v>0.4468685464946667</v>
      </c>
      <c r="M60">
        <v>0.8122181720046401</v>
      </c>
      <c r="N60">
        <v>88.83</v>
      </c>
      <c r="O60">
        <v>66.22</v>
      </c>
    </row>
    <row r="61" spans="1:15">
      <c r="A61" s="1" t="s">
        <v>74</v>
      </c>
      <c r="B61">
        <f>HYPERLINK("https://www.suredividend.com/sure-analysis-WST/","West Pharmaceutical Services, Inc.")</f>
        <v>0</v>
      </c>
      <c r="C61" t="s">
        <v>82</v>
      </c>
      <c r="D61">
        <v>407.69</v>
      </c>
      <c r="E61">
        <v>0.001864161495253747</v>
      </c>
      <c r="F61">
        <v>30</v>
      </c>
      <c r="G61">
        <v>0.05555555555555558</v>
      </c>
      <c r="H61">
        <v>0.04841317128472156</v>
      </c>
      <c r="I61">
        <v>0.759381430233209</v>
      </c>
      <c r="J61">
        <v>30112.47752</v>
      </c>
      <c r="K61">
        <v>58.053744978369</v>
      </c>
      <c r="L61">
        <v>0.1106970014917214</v>
      </c>
      <c r="M61">
        <v>1.183732312074925</v>
      </c>
      <c r="N61">
        <v>415.73</v>
      </c>
      <c r="O61">
        <v>205.66</v>
      </c>
    </row>
    <row r="62" spans="1:15">
      <c r="A62" s="1" t="s">
        <v>75</v>
      </c>
      <c r="B62">
        <f>HYPERLINK("https://www.suredividend.com/sure-analysis-AMCR/","Amcor Plc")</f>
        <v>0</v>
      </c>
      <c r="C62" t="s">
        <v>90</v>
      </c>
      <c r="D62">
        <v>9.779999999999999</v>
      </c>
      <c r="E62">
        <v>0.05010224948875256</v>
      </c>
      <c r="F62">
        <v>3</v>
      </c>
      <c r="G62" t="s">
        <v>92</v>
      </c>
      <c r="H62" t="s">
        <v>92</v>
      </c>
      <c r="I62">
        <v>0.4793573893932591</v>
      </c>
      <c r="J62">
        <v>14166.270049</v>
      </c>
      <c r="K62">
        <v>13.51743325248092</v>
      </c>
      <c r="L62">
        <v>0.6751512526665621</v>
      </c>
      <c r="M62">
        <v>0.917171368002304</v>
      </c>
      <c r="N62">
        <v>12.49</v>
      </c>
      <c r="O62">
        <v>9.25</v>
      </c>
    </row>
    <row r="63" spans="1:15">
      <c r="A63" s="1" t="s">
        <v>76</v>
      </c>
      <c r="B63">
        <f>HYPERLINK("https://www.suredividend.com/sure-analysis-ATO/","Atmos Energy Corp.")</f>
        <v>0</v>
      </c>
      <c r="C63" t="s">
        <v>88</v>
      </c>
      <c r="D63">
        <v>115.47</v>
      </c>
      <c r="E63">
        <v>0.02563436390404434</v>
      </c>
      <c r="F63">
        <v>39</v>
      </c>
      <c r="G63">
        <v>0.08823529411764697</v>
      </c>
      <c r="H63">
        <v>0.0710616841531404</v>
      </c>
      <c r="I63">
        <v>2.931923559655012</v>
      </c>
      <c r="J63">
        <v>17142.962681</v>
      </c>
      <c r="K63">
        <v>20.44582159281681</v>
      </c>
      <c r="L63">
        <v>0.5011835144709422</v>
      </c>
      <c r="M63">
        <v>0.669670079155113</v>
      </c>
      <c r="N63">
        <v>124.49</v>
      </c>
      <c r="O63">
        <v>95.26000000000001</v>
      </c>
    </row>
    <row r="64" spans="1:15">
      <c r="A64" s="1" t="s">
        <v>77</v>
      </c>
      <c r="B64">
        <f>HYPERLINK("https://www.suredividend.com/sure-analysis-O/","Realty Income Corp.")</f>
        <v>0</v>
      </c>
      <c r="C64" t="s">
        <v>89</v>
      </c>
      <c r="D64">
        <v>56.2</v>
      </c>
      <c r="E64">
        <v>0.05462633451957295</v>
      </c>
      <c r="F64">
        <v>26</v>
      </c>
      <c r="G64">
        <v>0.001960784313725483</v>
      </c>
      <c r="H64">
        <v>0.007197864218753125</v>
      </c>
      <c r="I64">
        <v>2.959055945948597</v>
      </c>
      <c r="J64">
        <v>39833.861322</v>
      </c>
      <c r="K64">
        <v>45.93054393142565</v>
      </c>
      <c r="L64">
        <v>2.208250705931789</v>
      </c>
      <c r="M64">
        <v>0.6289740347451871</v>
      </c>
      <c r="N64">
        <v>66.86</v>
      </c>
      <c r="O64">
        <v>53.06</v>
      </c>
    </row>
    <row r="65" spans="1:15">
      <c r="A65" s="1" t="s">
        <v>78</v>
      </c>
      <c r="B65">
        <f>HYPERLINK("https://www.suredividend.com/sure-analysis-ESS/","Essex Property Trust, Inc.")</f>
        <v>0</v>
      </c>
      <c r="C65" t="s">
        <v>89</v>
      </c>
      <c r="D65">
        <v>237.52</v>
      </c>
      <c r="E65">
        <v>0.03890198720107781</v>
      </c>
      <c r="F65">
        <v>29</v>
      </c>
      <c r="G65">
        <v>0.05000000000000004</v>
      </c>
      <c r="H65">
        <v>0.04428684488783619</v>
      </c>
      <c r="I65">
        <v>8.881329265105471</v>
      </c>
      <c r="J65">
        <v>15244.818366</v>
      </c>
      <c r="K65">
        <v>28.70104500927219</v>
      </c>
      <c r="L65">
        <v>1.08045368188631</v>
      </c>
      <c r="M65">
        <v>0.8953239309638791</v>
      </c>
      <c r="N65">
        <v>269.3</v>
      </c>
      <c r="O65">
        <v>190.89</v>
      </c>
    </row>
    <row r="66" spans="1:15">
      <c r="A66" s="1" t="s">
        <v>79</v>
      </c>
      <c r="B66">
        <f>HYPERLINK("https://www.suredividend.com/sure-analysis-ALB/","Albemarle Corp.")</f>
        <v>0</v>
      </c>
      <c r="C66" t="s">
        <v>85</v>
      </c>
      <c r="D66">
        <v>200.26</v>
      </c>
      <c r="E66">
        <v>0.00798961350244682</v>
      </c>
      <c r="F66">
        <v>28</v>
      </c>
      <c r="G66">
        <v>0.01265822784810133</v>
      </c>
      <c r="H66">
        <v>0.03610325209611243</v>
      </c>
      <c r="I66">
        <v>1.585802710325211</v>
      </c>
      <c r="J66">
        <v>23499.865162</v>
      </c>
      <c r="K66">
        <v>5.997490523655387</v>
      </c>
      <c r="L66">
        <v>0.04769331459624695</v>
      </c>
      <c r="M66">
        <v>1.3381985743642</v>
      </c>
      <c r="N66">
        <v>332.81</v>
      </c>
      <c r="O66">
        <v>171.52</v>
      </c>
    </row>
    <row r="67" spans="1:15">
      <c r="A67" s="1" t="s">
        <v>80</v>
      </c>
      <c r="B67">
        <f>HYPERLINK("https://www.suredividend.com/sure-analysis-EXPD/","Expeditors International Of Washington, Inc.")</f>
        <v>0</v>
      </c>
      <c r="C67" t="s">
        <v>84</v>
      </c>
      <c r="D67">
        <v>116.37</v>
      </c>
      <c r="E67">
        <v>0.01185872647589585</v>
      </c>
      <c r="F67">
        <v>28</v>
      </c>
      <c r="G67" t="s">
        <v>92</v>
      </c>
      <c r="H67" t="s">
        <v>92</v>
      </c>
      <c r="I67">
        <v>1.351986107505459</v>
      </c>
      <c r="J67">
        <v>17210.794371</v>
      </c>
      <c r="K67">
        <v>16.2935336033839</v>
      </c>
      <c r="L67">
        <v>0.201188408854979</v>
      </c>
      <c r="M67">
        <v>0.9428663217498421</v>
      </c>
      <c r="N67">
        <v>128.04</v>
      </c>
      <c r="O67">
        <v>84.55</v>
      </c>
    </row>
    <row r="68" spans="1:15">
      <c r="A68" s="1" t="s">
        <v>81</v>
      </c>
      <c r="B68">
        <f>HYPERLINK("https://www.suredividend.com/sure-analysis-XOM/","Exxon Mobil Corp.")</f>
        <v>0</v>
      </c>
      <c r="C68" t="s">
        <v>87</v>
      </c>
      <c r="D68">
        <v>113.52</v>
      </c>
      <c r="E68">
        <v>0.03206483439041579</v>
      </c>
      <c r="F68">
        <v>40</v>
      </c>
      <c r="G68">
        <v>0.03409090909090917</v>
      </c>
      <c r="H68">
        <v>0.02104646949148581</v>
      </c>
      <c r="I68">
        <v>3.595440327846982</v>
      </c>
      <c r="J68">
        <v>454442.44518</v>
      </c>
      <c r="K68">
        <v>8.786590200700696</v>
      </c>
      <c r="L68">
        <v>0.2864892691511539</v>
      </c>
      <c r="M68">
        <v>0.743903853594689</v>
      </c>
      <c r="N68">
        <v>117.92</v>
      </c>
      <c r="O68">
        <v>81.20999999999999</v>
      </c>
    </row>
  </sheetData>
  <autoFilter ref="A1:O68"/>
  <conditionalFormatting sqref="A1:O1">
    <cfRule type="cellIs" dxfId="8" priority="16" operator="notEqual">
      <formula>-13.345</formula>
    </cfRule>
  </conditionalFormatting>
  <conditionalFormatting sqref="A2:A68">
    <cfRule type="cellIs" dxfId="0" priority="1" operator="notEqual">
      <formula>"None"</formula>
    </cfRule>
  </conditionalFormatting>
  <conditionalFormatting sqref="B2:B68">
    <cfRule type="cellIs" dxfId="1" priority="2" operator="notEqual">
      <formula>"None"</formula>
    </cfRule>
  </conditionalFormatting>
  <conditionalFormatting sqref="C2:C68">
    <cfRule type="cellIs" dxfId="0" priority="3" operator="notEqual">
      <formula>"None"</formula>
    </cfRule>
  </conditionalFormatting>
  <conditionalFormatting sqref="D2:D68">
    <cfRule type="cellIs" dxfId="2" priority="4" operator="notEqual">
      <formula>"None"</formula>
    </cfRule>
  </conditionalFormatting>
  <conditionalFormatting sqref="E2:E68">
    <cfRule type="cellIs" dxfId="3" priority="5" operator="notEqual">
      <formula>"None"</formula>
    </cfRule>
  </conditionalFormatting>
  <conditionalFormatting sqref="F2:F68">
    <cfRule type="cellIs" dxfId="4" priority="6" operator="notEqual">
      <formula>"None"</formula>
    </cfRule>
  </conditionalFormatting>
  <conditionalFormatting sqref="G2:G68">
    <cfRule type="cellIs" dxfId="3" priority="7" operator="notEqual">
      <formula>"None"</formula>
    </cfRule>
  </conditionalFormatting>
  <conditionalFormatting sqref="H2:H68">
    <cfRule type="cellIs" dxfId="3" priority="8" operator="notEqual">
      <formula>"None"</formula>
    </cfRule>
  </conditionalFormatting>
  <conditionalFormatting sqref="I2:I68">
    <cfRule type="cellIs" dxfId="2" priority="9" operator="notEqual">
      <formula>"None"</formula>
    </cfRule>
  </conditionalFormatting>
  <conditionalFormatting sqref="J2:J68">
    <cfRule type="cellIs" dxfId="5" priority="10" operator="notEqual">
      <formula>"None"</formula>
    </cfRule>
  </conditionalFormatting>
  <conditionalFormatting sqref="K2:K68">
    <cfRule type="cellIs" dxfId="6" priority="11" operator="notEqual">
      <formula>"None"</formula>
    </cfRule>
  </conditionalFormatting>
  <conditionalFormatting sqref="L2:L68">
    <cfRule type="cellIs" dxfId="3" priority="12" operator="notEqual">
      <formula>"None"</formula>
    </cfRule>
  </conditionalFormatting>
  <conditionalFormatting sqref="M2:M68">
    <cfRule type="cellIs" dxfId="7" priority="13" operator="notEqual">
      <formula>"None"</formula>
    </cfRule>
  </conditionalFormatting>
  <conditionalFormatting sqref="N2:N68">
    <cfRule type="cellIs" dxfId="2" priority="14" operator="notEqual">
      <formula>"None"</formula>
    </cfRule>
  </conditionalFormatting>
  <conditionalFormatting sqref="O2:O68">
    <cfRule type="cellIs" dxfId="2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14</v>
      </c>
      <c r="B1" s="1" t="s">
        <v>0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</row>
    <row r="2" spans="1:9">
      <c r="A2" s="1" t="s">
        <v>15</v>
      </c>
      <c r="B2">
        <f>HYPERLINK("https://www.suredividend.com/sure-analysis-ABT/","Abbott Laboratories")</f>
        <v>0</v>
      </c>
      <c r="C2">
        <v>-0.043611679375116</v>
      </c>
      <c r="D2">
        <v>-0.008221587501181</v>
      </c>
      <c r="E2">
        <v>-0.005650919180737001</v>
      </c>
      <c r="F2">
        <v>-0.049731781367166</v>
      </c>
      <c r="G2">
        <v>0.022655523682156</v>
      </c>
      <c r="H2">
        <v>-0.174109849412562</v>
      </c>
      <c r="I2">
        <v>0.671018191920947</v>
      </c>
    </row>
    <row r="3" spans="1:9">
      <c r="A3" s="1" t="s">
        <v>16</v>
      </c>
      <c r="B3">
        <f>HYPERLINK("https://www.suredividend.com/sure-analysis-ABBV/","Abbvie Inc")</f>
        <v>0</v>
      </c>
      <c r="C3">
        <v>-0.00570278430057</v>
      </c>
      <c r="D3">
        <v>0.09478293822897801</v>
      </c>
      <c r="E3">
        <v>-0.031004584093698</v>
      </c>
      <c r="F3">
        <v>-0.05538671779391301</v>
      </c>
      <c r="G3">
        <v>0.131584493169261</v>
      </c>
      <c r="H3">
        <v>0.438178695158519</v>
      </c>
      <c r="I3">
        <v>0.9515663888120721</v>
      </c>
    </row>
    <row r="4" spans="1:9">
      <c r="A4" s="1" t="s">
        <v>17</v>
      </c>
      <c r="B4">
        <f>HYPERLINK("https://www.suredividend.com/sure-analysis-AFL/","Aflac Inc.")</f>
        <v>0</v>
      </c>
      <c r="C4">
        <v>-0.02408526756405</v>
      </c>
      <c r="D4">
        <v>0.129041756575758</v>
      </c>
      <c r="E4">
        <v>0.105715054701618</v>
      </c>
      <c r="F4">
        <v>0.05817784520628601</v>
      </c>
      <c r="G4">
        <v>0.289075699793802</v>
      </c>
      <c r="H4">
        <v>0.41008692109963</v>
      </c>
      <c r="I4">
        <v>0.826857765550403</v>
      </c>
    </row>
    <row r="5" spans="1:9">
      <c r="A5" s="1" t="s">
        <v>18</v>
      </c>
      <c r="B5">
        <f>HYPERLINK("https://www.suredividend.com/sure-analysis-AOS/","A.O. Smith Corp.")</f>
        <v>0</v>
      </c>
      <c r="C5">
        <v>0.017565698478561</v>
      </c>
      <c r="D5">
        <v>0.079823576466098</v>
      </c>
      <c r="E5">
        <v>0.089103048067386</v>
      </c>
      <c r="F5">
        <v>0.302781048847648</v>
      </c>
      <c r="G5">
        <v>0.332944399350649</v>
      </c>
      <c r="H5">
        <v>0.041824502772014</v>
      </c>
      <c r="I5">
        <v>0.390563748190206</v>
      </c>
    </row>
    <row r="6" spans="1:9">
      <c r="A6" s="1" t="s">
        <v>19</v>
      </c>
      <c r="B6">
        <f>HYPERLINK("https://www.suredividend.com/sure-analysis-APD/","Air Products &amp; Chemicals Inc.")</f>
        <v>0</v>
      </c>
      <c r="C6">
        <v>0.05748350010645</v>
      </c>
      <c r="D6">
        <v>0.06675200109961101</v>
      </c>
      <c r="E6">
        <v>0.023432279085676</v>
      </c>
      <c r="F6">
        <v>-0.021321606619362</v>
      </c>
      <c r="G6">
        <v>0.238793413054177</v>
      </c>
      <c r="H6">
        <v>0.165820134631453</v>
      </c>
      <c r="I6">
        <v>1.011478154990864</v>
      </c>
    </row>
    <row r="7" spans="1:9">
      <c r="A7" s="1" t="s">
        <v>20</v>
      </c>
      <c r="B7">
        <f>HYPERLINK("https://www.suredividend.com/sure-analysis-ADM/","Archer Daniels Midland Co.")</f>
        <v>0</v>
      </c>
      <c r="C7">
        <v>-0.055960851776743</v>
      </c>
      <c r="D7">
        <v>0.114561376306596</v>
      </c>
      <c r="E7">
        <v>-0.004535048375928</v>
      </c>
      <c r="F7">
        <v>-0.126180844096819</v>
      </c>
      <c r="G7">
        <v>-0.06997182757121401</v>
      </c>
      <c r="H7">
        <v>0.380953946856032</v>
      </c>
      <c r="I7">
        <v>0.811182160116765</v>
      </c>
    </row>
    <row r="8" spans="1:9">
      <c r="A8" s="1" t="s">
        <v>21</v>
      </c>
      <c r="B8">
        <f>HYPERLINK("https://www.suredividend.com/sure-analysis-ADP/","Automatic Data Processing Inc.")</f>
        <v>0</v>
      </c>
      <c r="C8">
        <v>0.03125</v>
      </c>
      <c r="D8">
        <v>0.19494771899315</v>
      </c>
      <c r="E8">
        <v>0.157709712946838</v>
      </c>
      <c r="F8">
        <v>0.089321370888051</v>
      </c>
      <c r="G8">
        <v>0.101081190691763</v>
      </c>
      <c r="H8">
        <v>0.29011136574241</v>
      </c>
      <c r="I8">
        <v>0.944764875455204</v>
      </c>
    </row>
    <row r="9" spans="1:9">
      <c r="A9" s="1" t="s">
        <v>22</v>
      </c>
      <c r="B9">
        <f>HYPERLINK("https://www.suredividend.com/sure-analysis-BDX/","Becton Dickinson &amp; Co.")</f>
        <v>0</v>
      </c>
      <c r="C9">
        <v>0.036323036844063</v>
      </c>
      <c r="D9">
        <v>0.109925957104865</v>
      </c>
      <c r="E9">
        <v>0.182672484750464</v>
      </c>
      <c r="F9">
        <v>0.103238758125421</v>
      </c>
      <c r="G9">
        <v>0.117475370876535</v>
      </c>
      <c r="H9">
        <v>0.138041592506237</v>
      </c>
      <c r="I9">
        <v>0.160796057812195</v>
      </c>
    </row>
    <row r="10" spans="1:9">
      <c r="A10" s="1" t="s">
        <v>23</v>
      </c>
      <c r="B10">
        <f>HYPERLINK("https://www.suredividend.com/sure-analysis-BF.B/","Brown-Forman Corp.")</f>
        <v>0</v>
      </c>
      <c r="C10">
        <v>-0.04876334959585901</v>
      </c>
      <c r="D10">
        <v>0.04869502364827701</v>
      </c>
      <c r="E10">
        <v>0.005141674673863001</v>
      </c>
      <c r="F10">
        <v>0.025801820744436</v>
      </c>
      <c r="G10">
        <v>-0.056883731315021</v>
      </c>
      <c r="H10">
        <v>-0.02379517543603</v>
      </c>
      <c r="I10">
        <v>0.374237878641246</v>
      </c>
    </row>
    <row r="11" spans="1:9">
      <c r="A11" s="1" t="s">
        <v>24</v>
      </c>
      <c r="B11">
        <f>HYPERLINK("https://www.suredividend.com/sure-analysis-BRO/","Brown &amp; Brown, Inc.")</f>
        <v>0</v>
      </c>
      <c r="C11">
        <v>0.052395689432642</v>
      </c>
      <c r="D11">
        <v>0.165074764197974</v>
      </c>
      <c r="E11">
        <v>0.311728122248818</v>
      </c>
      <c r="F11">
        <v>0.309471076042856</v>
      </c>
      <c r="G11">
        <v>0.188533058678613</v>
      </c>
      <c r="H11">
        <v>0.27642518376566</v>
      </c>
      <c r="I11">
        <v>1.534308803136805</v>
      </c>
    </row>
    <row r="12" spans="1:9">
      <c r="A12" s="1" t="s">
        <v>25</v>
      </c>
      <c r="B12">
        <f>HYPERLINK("https://www.suredividend.com/sure-analysis-CAH/","Cardinal Health, Inc.")</f>
        <v>0</v>
      </c>
      <c r="C12">
        <v>-0.06601258398208301</v>
      </c>
      <c r="D12">
        <v>0.040895374445412</v>
      </c>
      <c r="E12">
        <v>0.17862223125381</v>
      </c>
      <c r="F12">
        <v>0.153016234121012</v>
      </c>
      <c r="G12">
        <v>0.265789854025148</v>
      </c>
      <c r="H12">
        <v>0.738077755065589</v>
      </c>
      <c r="I12">
        <v>1.004036447011336</v>
      </c>
    </row>
    <row r="13" spans="1:9">
      <c r="A13" s="1" t="s">
        <v>26</v>
      </c>
      <c r="B13">
        <f>HYPERLINK("https://www.suredividend.com/sure-analysis-CAT/","Caterpillar Inc.")</f>
        <v>0</v>
      </c>
      <c r="C13">
        <v>0.017054538994492</v>
      </c>
      <c r="D13">
        <v>0.26932702830699</v>
      </c>
      <c r="E13">
        <v>0.132854440967499</v>
      </c>
      <c r="F13">
        <v>0.213092328086276</v>
      </c>
      <c r="G13">
        <v>0.617833984517399</v>
      </c>
      <c r="H13">
        <v>0.421694789320973</v>
      </c>
      <c r="I13">
        <v>1.331415260690913</v>
      </c>
    </row>
    <row r="14" spans="1:9">
      <c r="A14" s="1" t="s">
        <v>27</v>
      </c>
      <c r="B14">
        <f>HYPERLINK("https://www.suredividend.com/sure-analysis-CB/","Chubb Limited")</f>
        <v>0</v>
      </c>
      <c r="C14">
        <v>0.001922129127648</v>
      </c>
      <c r="D14">
        <v>0.061655281903448</v>
      </c>
      <c r="E14">
        <v>-0.009519410574156001</v>
      </c>
      <c r="F14">
        <v>-0.070133581675836</v>
      </c>
      <c r="G14">
        <v>0.083429219492878</v>
      </c>
      <c r="H14">
        <v>0.145994346976579</v>
      </c>
      <c r="I14">
        <v>0.6599777080075611</v>
      </c>
    </row>
    <row r="15" spans="1:9">
      <c r="A15" s="1" t="s">
        <v>28</v>
      </c>
      <c r="B15">
        <f>HYPERLINK("https://www.suredividend.com/sure-analysis-CHD/","Church &amp; Dwight Co., Inc.")</f>
        <v>0</v>
      </c>
      <c r="C15">
        <v>0.014972585407001</v>
      </c>
      <c r="D15">
        <v>0.029037765236996</v>
      </c>
      <c r="E15">
        <v>0.149462346331357</v>
      </c>
      <c r="F15">
        <v>0.204876583387573</v>
      </c>
      <c r="G15">
        <v>0.157860424051645</v>
      </c>
      <c r="H15">
        <v>0.167961503134665</v>
      </c>
      <c r="I15">
        <v>0.8074076299414551</v>
      </c>
    </row>
    <row r="16" spans="1:9">
      <c r="A16" s="1" t="s">
        <v>29</v>
      </c>
      <c r="B16">
        <f>HYPERLINK("https://www.suredividend.com/sure-analysis-CHRW/","C.H. Robinson Worldwide, Inc.")</f>
        <v>0</v>
      </c>
      <c r="C16">
        <v>-0.08877694992450301</v>
      </c>
      <c r="D16">
        <v>-0.08364500812117601</v>
      </c>
      <c r="E16">
        <v>-0.102139621099871</v>
      </c>
      <c r="F16">
        <v>-0.003649338698327</v>
      </c>
      <c r="G16">
        <v>-0.204364423607727</v>
      </c>
      <c r="H16">
        <v>0.045626476422217</v>
      </c>
      <c r="I16">
        <v>0.057469613458051</v>
      </c>
    </row>
    <row r="17" spans="1:9">
      <c r="A17" s="1" t="s">
        <v>30</v>
      </c>
      <c r="B17">
        <f>HYPERLINK("https://www.suredividend.com/sure-analysis-CINF/","Cincinnati Financial Corp.")</f>
        <v>0</v>
      </c>
      <c r="C17">
        <v>-0.026602066002376</v>
      </c>
      <c r="D17">
        <v>0.07472725566053601</v>
      </c>
      <c r="E17">
        <v>-0.100813895161385</v>
      </c>
      <c r="F17">
        <v>0.06314574522043601</v>
      </c>
      <c r="G17">
        <v>0.139492600468082</v>
      </c>
      <c r="H17">
        <v>-0.06853379801669701</v>
      </c>
      <c r="I17">
        <v>0.5929984665444891</v>
      </c>
    </row>
    <row r="18" spans="1:9">
      <c r="A18" s="1" t="s">
        <v>31</v>
      </c>
      <c r="B18">
        <f>HYPERLINK("https://www.suredividend.com/sure-analysis-CLX/","Clorox Co.")</f>
        <v>0</v>
      </c>
      <c r="C18">
        <v>-0.05865231562192001</v>
      </c>
      <c r="D18">
        <v>-0.030885075854904</v>
      </c>
      <c r="E18">
        <v>0.010787638231264</v>
      </c>
      <c r="F18">
        <v>0.131781374599659</v>
      </c>
      <c r="G18">
        <v>0.121365980368149</v>
      </c>
      <c r="H18">
        <v>-0.026761549683496</v>
      </c>
      <c r="I18">
        <v>0.22279066287006</v>
      </c>
    </row>
    <row r="19" spans="1:9">
      <c r="A19" s="1" t="s">
        <v>32</v>
      </c>
      <c r="B19">
        <f>HYPERLINK("https://www.suredividend.com/sure-analysis-CTAS/","Cintas Corporation")</f>
        <v>0</v>
      </c>
      <c r="C19">
        <v>0.022430704246043</v>
      </c>
      <c r="D19">
        <v>0.055021216938972</v>
      </c>
      <c r="E19">
        <v>0.152633221459974</v>
      </c>
      <c r="F19">
        <v>0.130600388950163</v>
      </c>
      <c r="G19">
        <v>0.261559173881735</v>
      </c>
      <c r="H19">
        <v>0.3039889788336</v>
      </c>
      <c r="I19">
        <v>1.496871868161844</v>
      </c>
    </row>
    <row r="20" spans="1:9">
      <c r="A20" s="1" t="s">
        <v>33</v>
      </c>
      <c r="B20">
        <f>HYPERLINK("https://www.suredividend.com/sure-analysis-CVX/","Chevron Corp.")</f>
        <v>0</v>
      </c>
      <c r="C20">
        <v>0.03888647556972701</v>
      </c>
      <c r="D20">
        <v>0.06155740744808801</v>
      </c>
      <c r="E20">
        <v>0.015417912763055</v>
      </c>
      <c r="F20">
        <v>-0.058531492494037</v>
      </c>
      <c r="G20">
        <v>0.07881735878195401</v>
      </c>
      <c r="H20">
        <v>0.8165414730901991</v>
      </c>
      <c r="I20">
        <v>0.7269741164104581</v>
      </c>
    </row>
    <row r="21" spans="1:9">
      <c r="A21" s="1" t="s">
        <v>34</v>
      </c>
      <c r="B21">
        <f>HYPERLINK("https://www.suredividend.com/sure-analysis-KO/","Coca-Cola Co")</f>
        <v>0</v>
      </c>
      <c r="C21">
        <v>-0.037800129785853</v>
      </c>
      <c r="D21">
        <v>-0.022862480785927</v>
      </c>
      <c r="E21">
        <v>0.013123978292396</v>
      </c>
      <c r="F21">
        <v>-0.053292406705965</v>
      </c>
      <c r="G21">
        <v>-0.0009921019254180001</v>
      </c>
      <c r="H21">
        <v>0.109714067604432</v>
      </c>
      <c r="I21">
        <v>0.544788714785797</v>
      </c>
    </row>
    <row r="22" spans="1:9">
      <c r="A22" s="1" t="s">
        <v>35</v>
      </c>
      <c r="B22">
        <f>HYPERLINK("https://www.suredividend.com/sure-analysis-CL/","Colgate-Palmolive Co.")</f>
        <v>0</v>
      </c>
      <c r="C22">
        <v>-0.043222773570122</v>
      </c>
      <c r="D22">
        <v>-0.030464866095116</v>
      </c>
      <c r="E22">
        <v>0.003438835698702</v>
      </c>
      <c r="F22">
        <v>-0.052277986384984</v>
      </c>
      <c r="G22">
        <v>-0.038462800308132</v>
      </c>
      <c r="H22">
        <v>-0.012431209168606</v>
      </c>
      <c r="I22">
        <v>0.244780146036988</v>
      </c>
    </row>
    <row r="23" spans="1:9">
      <c r="A23" s="1" t="s">
        <v>36</v>
      </c>
      <c r="B23">
        <f>HYPERLINK("https://www.suredividend.com/sure-analysis-ED/","Consolidated Edison, Inc.")</f>
        <v>0</v>
      </c>
      <c r="C23">
        <v>-0.012992526225241</v>
      </c>
      <c r="D23">
        <v>-0.028374542643195</v>
      </c>
      <c r="E23">
        <v>-0.008757934985291</v>
      </c>
      <c r="F23">
        <v>-0.048502158236191</v>
      </c>
      <c r="G23">
        <v>-0.07091343878754901</v>
      </c>
      <c r="H23">
        <v>0.24275586563889</v>
      </c>
      <c r="I23">
        <v>0.345420544807757</v>
      </c>
    </row>
    <row r="24" spans="1:9">
      <c r="A24" s="1" t="s">
        <v>37</v>
      </c>
      <c r="B24">
        <f>HYPERLINK("https://www.suredividend.com/sure-analysis-DOV/","Dover Corp.")</f>
        <v>0</v>
      </c>
      <c r="C24">
        <v>0.045611000362131</v>
      </c>
      <c r="D24">
        <v>0.066918077624568</v>
      </c>
      <c r="E24">
        <v>-0.03154796019382</v>
      </c>
      <c r="F24">
        <v>0.109833181698425</v>
      </c>
      <c r="G24">
        <v>0.178629318305215</v>
      </c>
      <c r="H24">
        <v>-0.125719943462831</v>
      </c>
      <c r="I24">
        <v>0.8803552821923901</v>
      </c>
    </row>
    <row r="25" spans="1:9">
      <c r="A25" s="1" t="s">
        <v>38</v>
      </c>
      <c r="B25">
        <f>HYPERLINK("https://www.suredividend.com/sure-analysis-ECL/","Ecolab, Inc.")</f>
        <v>0</v>
      </c>
      <c r="C25">
        <v>0.006667033996363001</v>
      </c>
      <c r="D25">
        <v>0.05853826699846101</v>
      </c>
      <c r="E25">
        <v>0.125234885853635</v>
      </c>
      <c r="F25">
        <v>0.26314479497231</v>
      </c>
      <c r="G25">
        <v>0.145392787598913</v>
      </c>
      <c r="H25">
        <v>-0.168522359102768</v>
      </c>
      <c r="I25">
        <v>0.280979798801333</v>
      </c>
    </row>
    <row r="26" spans="1:9">
      <c r="A26" s="1" t="s">
        <v>39</v>
      </c>
      <c r="B26">
        <f>HYPERLINK("https://www.suredividend.com/sure-analysis-EMR/","Emerson Electric Co.")</f>
        <v>0</v>
      </c>
      <c r="C26">
        <v>0.037214744974352</v>
      </c>
      <c r="D26">
        <v>0.201045147253088</v>
      </c>
      <c r="E26">
        <v>0.170090075171071</v>
      </c>
      <c r="F26">
        <v>0.04821891795663</v>
      </c>
      <c r="G26">
        <v>0.245953673497663</v>
      </c>
      <c r="H26">
        <v>-0.011284470609401</v>
      </c>
      <c r="I26">
        <v>0.476497244628069</v>
      </c>
    </row>
    <row r="27" spans="1:9">
      <c r="A27" s="1" t="s">
        <v>40</v>
      </c>
      <c r="B27">
        <f>HYPERLINK("https://www.suredividend.com/sure-analysis-FRT/","Federal Realty Investment Trust.")</f>
        <v>0</v>
      </c>
      <c r="C27">
        <v>-0.044528890188054</v>
      </c>
      <c r="D27">
        <v>0.08839943349064701</v>
      </c>
      <c r="E27">
        <v>-0.06523169022811501</v>
      </c>
      <c r="F27">
        <v>-0.007780112902197001</v>
      </c>
      <c r="G27">
        <v>0.016908726064119</v>
      </c>
      <c r="H27">
        <v>-0.239465283443827</v>
      </c>
      <c r="I27">
        <v>-0.239465283443827</v>
      </c>
    </row>
    <row r="28" spans="1:9">
      <c r="A28" s="1" t="s">
        <v>41</v>
      </c>
      <c r="B28">
        <f>HYPERLINK("https://www.suredividend.com/sure-analysis-BEN/","Franklin Resources, Inc.")</f>
        <v>0</v>
      </c>
      <c r="C28">
        <v>-0.053206483439041</v>
      </c>
      <c r="D28">
        <v>0.086152465570139</v>
      </c>
      <c r="E28">
        <v>-0.07109076829470601</v>
      </c>
      <c r="F28">
        <v>0.041941337965907</v>
      </c>
      <c r="G28">
        <v>0.08766490044243301</v>
      </c>
      <c r="H28">
        <v>-0.084491206072954</v>
      </c>
      <c r="I28">
        <v>0.043434363046812</v>
      </c>
    </row>
    <row r="29" spans="1:9">
      <c r="A29" s="1" t="s">
        <v>42</v>
      </c>
      <c r="B29">
        <f>HYPERLINK("https://www.suredividend.com/sure-analysis-GD/","General Dynamics Corp.")</f>
        <v>0</v>
      </c>
      <c r="C29">
        <v>0.003279705712892</v>
      </c>
      <c r="D29">
        <v>0.08932598165416601</v>
      </c>
      <c r="E29">
        <v>-0.008456394770753</v>
      </c>
      <c r="F29">
        <v>-0.07173937023275601</v>
      </c>
      <c r="G29">
        <v>0.029873942010049</v>
      </c>
      <c r="H29">
        <v>0.170099378586618</v>
      </c>
      <c r="I29">
        <v>0.322318780641818</v>
      </c>
    </row>
    <row r="30" spans="1:9">
      <c r="A30" s="1" t="s">
        <v>43</v>
      </c>
      <c r="B30">
        <f>HYPERLINK("https://www.suredividend.com/sure-analysis-GPC/","Genuine Parts Co.")</f>
        <v>0</v>
      </c>
      <c r="C30">
        <v>-0.003918042263472</v>
      </c>
      <c r="D30">
        <v>0.011281382458428</v>
      </c>
      <c r="E30">
        <v>-0.091527385692552</v>
      </c>
      <c r="F30">
        <v>-0.09543488595235</v>
      </c>
      <c r="G30">
        <v>0.002995793471343</v>
      </c>
      <c r="H30">
        <v>0.324926525869728</v>
      </c>
      <c r="I30">
        <v>0.7771360469380271</v>
      </c>
    </row>
    <row r="31" spans="1:9">
      <c r="A31" s="1" t="s">
        <v>44</v>
      </c>
      <c r="B31">
        <f>HYPERLINK("https://www.suredividend.com/sure-analysis-HRL/","Hormel Foods Corp.")</f>
        <v>0</v>
      </c>
      <c r="C31">
        <v>-0.05928466438020501</v>
      </c>
      <c r="D31">
        <v>-0.0515708358032</v>
      </c>
      <c r="E31">
        <v>-0.041739243273458</v>
      </c>
      <c r="F31">
        <v>-0.140162473465951</v>
      </c>
      <c r="G31">
        <v>-0.150930880466988</v>
      </c>
      <c r="H31">
        <v>-0.060106668102614</v>
      </c>
      <c r="I31">
        <v>0.09155410015008801</v>
      </c>
    </row>
    <row r="32" spans="1:9">
      <c r="A32" s="1" t="s">
        <v>45</v>
      </c>
      <c r="B32">
        <f>HYPERLINK("https://www.suredividend.com/sure-analysis-ITW/","Illinois Tool Works, Inc.")</f>
        <v>0</v>
      </c>
      <c r="C32">
        <v>-0.011429484873915</v>
      </c>
      <c r="D32">
        <v>0.08509986849135201</v>
      </c>
      <c r="E32">
        <v>0.046546063764976</v>
      </c>
      <c r="F32">
        <v>0.13504914477853</v>
      </c>
      <c r="G32">
        <v>0.296350545513239</v>
      </c>
      <c r="H32">
        <v>0.134159251785921</v>
      </c>
      <c r="I32">
        <v>1.015902625147401</v>
      </c>
    </row>
    <row r="33" spans="1:9">
      <c r="A33" s="1" t="s">
        <v>46</v>
      </c>
      <c r="B33">
        <f>HYPERLINK("https://www.suredividend.com/sure-analysis-JNJ/","Johnson &amp; Johnson")</f>
        <v>0</v>
      </c>
      <c r="C33">
        <v>-0.052712354642583</v>
      </c>
      <c r="D33">
        <v>0.029784039245757</v>
      </c>
      <c r="E33">
        <v>0.05742639757466601</v>
      </c>
      <c r="F33">
        <v>-0.07140592198606101</v>
      </c>
      <c r="G33">
        <v>0.014470491033302</v>
      </c>
      <c r="H33">
        <v>-0.031943219560924</v>
      </c>
      <c r="I33">
        <v>0.361933252710415</v>
      </c>
    </row>
    <row r="34" spans="1:9">
      <c r="A34" s="1" t="s">
        <v>47</v>
      </c>
      <c r="B34">
        <f>HYPERLINK("https://www.suredividend.com/sure-analysis-KMB/","Kimberly-Clark Corp.")</f>
        <v>0</v>
      </c>
      <c r="C34">
        <v>-0.009326908129954001</v>
      </c>
      <c r="D34">
        <v>-0.05515546643637301</v>
      </c>
      <c r="E34">
        <v>0.026336407403858</v>
      </c>
      <c r="F34">
        <v>-0.043673924770916</v>
      </c>
      <c r="G34">
        <v>0.04471128232449401</v>
      </c>
      <c r="H34">
        <v>-0.028413530252501</v>
      </c>
      <c r="I34">
        <v>0.291170887165886</v>
      </c>
    </row>
    <row r="35" spans="1:9">
      <c r="A35" s="1" t="s">
        <v>48</v>
      </c>
      <c r="B35">
        <f>HYPERLINK("https://www.suredividend.com/sure-analysis-LEG/","Leggett &amp; Platt, Inc.")</f>
        <v>0</v>
      </c>
      <c r="C35">
        <v>-0.05950797872340401</v>
      </c>
      <c r="D35">
        <v>-0.09405032199802101</v>
      </c>
      <c r="E35">
        <v>-0.162313896883772</v>
      </c>
      <c r="F35">
        <v>-0.09655868376679701</v>
      </c>
      <c r="G35">
        <v>-0.208452130799857</v>
      </c>
      <c r="H35">
        <v>-0.346281383230696</v>
      </c>
      <c r="I35">
        <v>-0.231446315343363</v>
      </c>
    </row>
    <row r="36" spans="1:9">
      <c r="A36" s="1" t="s">
        <v>49</v>
      </c>
      <c r="B36">
        <f>HYPERLINK("https://www.suredividend.com/sure-analysis-LIN/","Linde Plc.")</f>
        <v>0</v>
      </c>
      <c r="C36">
        <v>0.024807395709621</v>
      </c>
      <c r="D36">
        <v>0.08246296438039701</v>
      </c>
      <c r="E36">
        <v>0.084702820266379</v>
      </c>
      <c r="F36">
        <v>0.117482972399541</v>
      </c>
      <c r="G36">
        <v>0.117482972399541</v>
      </c>
      <c r="H36">
        <v>0.117482972399541</v>
      </c>
      <c r="I36">
        <v>0.117482972399541</v>
      </c>
    </row>
    <row r="37" spans="1:9">
      <c r="A37" s="1" t="s">
        <v>50</v>
      </c>
      <c r="B37">
        <f>HYPERLINK("https://www.suredividend.com/sure-analysis-LOW/","Lowe`s Cos., Inc.")</f>
        <v>0</v>
      </c>
      <c r="C37">
        <v>0.02553810868031</v>
      </c>
      <c r="D37">
        <v>0.113427259453787</v>
      </c>
      <c r="E37">
        <v>0.175468397690619</v>
      </c>
      <c r="F37">
        <v>0.184422131287419</v>
      </c>
      <c r="G37">
        <v>0.213763538754194</v>
      </c>
      <c r="H37">
        <v>0.171365698244991</v>
      </c>
      <c r="I37">
        <v>1.338633673066032</v>
      </c>
    </row>
    <row r="38" spans="1:9">
      <c r="A38" s="1" t="s">
        <v>51</v>
      </c>
      <c r="B38">
        <f>HYPERLINK("https://www.suredividend.com/sure-analysis-MKC/","McCormick &amp; Co., Inc.")</f>
        <v>0</v>
      </c>
      <c r="C38">
        <v>-0.087444709084722</v>
      </c>
      <c r="D38">
        <v>-0.086278851886551</v>
      </c>
      <c r="E38">
        <v>0.113841340596512</v>
      </c>
      <c r="F38">
        <v>-0.020400411027617</v>
      </c>
      <c r="G38">
        <v>-0.012642010941192</v>
      </c>
      <c r="H38">
        <v>-0.05382474237715001</v>
      </c>
      <c r="I38">
        <v>0.3953754558902841</v>
      </c>
    </row>
    <row r="39" spans="1:9">
      <c r="A39" s="1" t="s">
        <v>52</v>
      </c>
      <c r="B39">
        <f>HYPERLINK("https://www.suredividend.com/sure-analysis-MCD/","McDonald`s Corp")</f>
        <v>0</v>
      </c>
      <c r="C39">
        <v>-0.029446524728316</v>
      </c>
      <c r="D39">
        <v>-0.025730710636749</v>
      </c>
      <c r="E39">
        <v>0.05530054316387301</v>
      </c>
      <c r="F39">
        <v>0.08370663620839201</v>
      </c>
      <c r="G39">
        <v>0.12843352026754</v>
      </c>
      <c r="H39">
        <v>0.229395030345411</v>
      </c>
      <c r="I39">
        <v>0.944421950775547</v>
      </c>
    </row>
    <row r="40" spans="1:9">
      <c r="A40" s="1" t="s">
        <v>53</v>
      </c>
      <c r="B40">
        <f>HYPERLINK("https://www.suredividend.com/sure-analysis-MDT/","Medtronic Plc")</f>
        <v>0</v>
      </c>
      <c r="C40">
        <v>-0.027932299680435</v>
      </c>
      <c r="D40">
        <v>-0.01173928110741</v>
      </c>
      <c r="E40">
        <v>0.0009213399890800001</v>
      </c>
      <c r="F40">
        <v>0.07419997410305601</v>
      </c>
      <c r="G40">
        <v>-0.026341995447648</v>
      </c>
      <c r="H40">
        <v>-0.353493402688674</v>
      </c>
      <c r="I40">
        <v>-0.0419230132122</v>
      </c>
    </row>
    <row r="41" spans="1:9">
      <c r="A41" s="1" t="s">
        <v>54</v>
      </c>
      <c r="B41">
        <f>HYPERLINK("https://www.suredividend.com/sure-analysis-MMM/","3M Co.")</f>
        <v>0</v>
      </c>
      <c r="C41">
        <v>0.01268243907335</v>
      </c>
      <c r="D41">
        <v>0.0587096314364</v>
      </c>
      <c r="E41">
        <v>-0.009532382595553</v>
      </c>
      <c r="F41">
        <v>-0.06889157614586401</v>
      </c>
      <c r="G41">
        <v>-0.07138484781391201</v>
      </c>
      <c r="H41">
        <v>-0.3963670269086541</v>
      </c>
      <c r="I41">
        <v>-0.385382269815746</v>
      </c>
    </row>
    <row r="42" spans="1:9">
      <c r="A42" s="1" t="s">
        <v>55</v>
      </c>
      <c r="B42">
        <f>HYPERLINK("https://www.suredividend.com/sure-analysis-NDSN/","Nordson Corp.")</f>
        <v>0</v>
      </c>
      <c r="C42">
        <v>-0.007101663795265001</v>
      </c>
      <c r="D42">
        <v>0.086848255159441</v>
      </c>
      <c r="E42">
        <v>0.114127882149584</v>
      </c>
      <c r="F42">
        <v>0.047901444081689</v>
      </c>
      <c r="G42">
        <v>0.116442227718562</v>
      </c>
      <c r="H42">
        <v>0.04436298792204001</v>
      </c>
      <c r="I42">
        <v>0.8658539829230011</v>
      </c>
    </row>
    <row r="43" spans="1:9">
      <c r="A43" s="1" t="s">
        <v>56</v>
      </c>
      <c r="B43">
        <f>HYPERLINK("https://www.suredividend.com/sure-analysis-NUE/","Nucor Corp.")</f>
        <v>0</v>
      </c>
      <c r="C43">
        <v>0.004657119571545</v>
      </c>
      <c r="D43">
        <v>0.225337752444569</v>
      </c>
      <c r="E43">
        <v>-0.0260749828584</v>
      </c>
      <c r="F43">
        <v>0.317949869335251</v>
      </c>
      <c r="G43">
        <v>0.339662406315617</v>
      </c>
      <c r="H43">
        <v>0.5613818111413791</v>
      </c>
      <c r="I43">
        <v>2.1203273288096</v>
      </c>
    </row>
    <row r="44" spans="1:9">
      <c r="A44" s="1" t="s">
        <v>57</v>
      </c>
      <c r="B44">
        <f>HYPERLINK("https://www.suredividend.com/sure-analysis-PNR/","Pentair plc")</f>
        <v>0</v>
      </c>
      <c r="C44">
        <v>0.023215573179524</v>
      </c>
      <c r="D44">
        <v>0.217027407127911</v>
      </c>
      <c r="E44">
        <v>0.265603792530868</v>
      </c>
      <c r="F44">
        <v>0.596450731856571</v>
      </c>
      <c r="G44">
        <v>0.6439587527598161</v>
      </c>
      <c r="H44">
        <v>-0.059831098179814</v>
      </c>
      <c r="I44">
        <v>0.771559676545558</v>
      </c>
    </row>
    <row r="45" spans="1:9">
      <c r="A45" s="1" t="s">
        <v>58</v>
      </c>
      <c r="B45">
        <f>HYPERLINK("https://www.suredividend.com/sure-analysis-PEP/","PepsiCo Inc")</f>
        <v>0</v>
      </c>
      <c r="C45">
        <v>-0.04983025715066101</v>
      </c>
      <c r="D45">
        <v>-0.034033620390419</v>
      </c>
      <c r="E45">
        <v>0.034003815882208</v>
      </c>
      <c r="F45">
        <v>-0.002282594406704</v>
      </c>
      <c r="G45">
        <v>0.062768313840356</v>
      </c>
      <c r="H45">
        <v>0.186076388677476</v>
      </c>
      <c r="I45">
        <v>0.8313013395281981</v>
      </c>
    </row>
    <row r="46" spans="1:9">
      <c r="A46" s="1" t="s">
        <v>59</v>
      </c>
      <c r="B46">
        <f>HYPERLINK("https://www.suredividend.com/sure-analysis-PPG/","PPG Industries, Inc.")</f>
        <v>0</v>
      </c>
      <c r="C46">
        <v>0.016944540323308</v>
      </c>
      <c r="D46">
        <v>0.022044376632816</v>
      </c>
      <c r="E46">
        <v>0.04246727287008401</v>
      </c>
      <c r="F46">
        <v>0.145051709151544</v>
      </c>
      <c r="G46">
        <v>0.169597867857925</v>
      </c>
      <c r="H46">
        <v>-0.054171509256144</v>
      </c>
      <c r="I46">
        <v>0.4009780505875301</v>
      </c>
    </row>
    <row r="47" spans="1:9">
      <c r="A47" s="1" t="s">
        <v>60</v>
      </c>
      <c r="B47">
        <f>HYPERLINK("https://www.suredividend.com/sure-analysis-PG/","Procter &amp; Gamble Co.")</f>
        <v>0</v>
      </c>
      <c r="C47">
        <v>-0.015859872611465</v>
      </c>
      <c r="D47">
        <v>0.061173918926065</v>
      </c>
      <c r="E47">
        <v>0.110012744564163</v>
      </c>
      <c r="F47">
        <v>0.038786238351388</v>
      </c>
      <c r="G47">
        <v>0.155993682473202</v>
      </c>
      <c r="H47">
        <v>0.127023770274173</v>
      </c>
      <c r="I47">
        <v>1.119295588995738</v>
      </c>
    </row>
    <row r="48" spans="1:9">
      <c r="A48" s="1" t="s">
        <v>61</v>
      </c>
      <c r="B48">
        <f>HYPERLINK("https://www.suredividend.com/sure-analysis-ROP/","Roper Technologies Inc")</f>
        <v>0</v>
      </c>
      <c r="C48">
        <v>0.01745524166446</v>
      </c>
      <c r="D48">
        <v>0.09021428251857501</v>
      </c>
      <c r="E48">
        <v>0.164907358220322</v>
      </c>
      <c r="F48">
        <v>0.161387638989183</v>
      </c>
      <c r="G48">
        <v>0.253726998022306</v>
      </c>
      <c r="H48">
        <v>0.039390256564227</v>
      </c>
      <c r="I48">
        <v>0.720041649565186</v>
      </c>
    </row>
    <row r="49" spans="1:9">
      <c r="A49" s="1" t="s">
        <v>62</v>
      </c>
      <c r="B49">
        <f>HYPERLINK("https://www.suredividend.com/sure-analysis-SPGI/","S&amp;P Global Inc")</f>
        <v>0</v>
      </c>
      <c r="C49">
        <v>0.029810538788076</v>
      </c>
      <c r="D49">
        <v>0.05087062541516101</v>
      </c>
      <c r="E49">
        <v>0.144739046594746</v>
      </c>
      <c r="F49">
        <v>0.185861465608543</v>
      </c>
      <c r="G49">
        <v>0.145289754763785</v>
      </c>
      <c r="H49">
        <v>-0.11196206737321</v>
      </c>
      <c r="I49">
        <v>0.9922390403859961</v>
      </c>
    </row>
    <row r="50" spans="1:9">
      <c r="A50" s="1" t="s">
        <v>63</v>
      </c>
      <c r="B50">
        <f>HYPERLINK("https://www.suredividend.com/sure-analysis-SHW/","Sherwin-Williams Co.")</f>
        <v>0</v>
      </c>
      <c r="C50">
        <v>0.008052831622678001</v>
      </c>
      <c r="D50">
        <v>0.143670899772114</v>
      </c>
      <c r="E50">
        <v>0.209442825418983</v>
      </c>
      <c r="F50">
        <v>0.166794461271441</v>
      </c>
      <c r="G50">
        <v>0.197562518846728</v>
      </c>
      <c r="H50">
        <v>-0.08914041396682201</v>
      </c>
      <c r="I50">
        <v>0.8933334435630661</v>
      </c>
    </row>
    <row r="51" spans="1:9">
      <c r="A51" s="1" t="s">
        <v>64</v>
      </c>
      <c r="B51">
        <f>HYPERLINK("https://www.suredividend.com/sure-analysis-SJM/","J.M. Smucker Co.")</f>
        <v>0</v>
      </c>
      <c r="C51">
        <v>-0.043324014319591</v>
      </c>
      <c r="D51">
        <v>-0.03645303274869501</v>
      </c>
      <c r="E51">
        <v>-0.04191141664515</v>
      </c>
      <c r="F51">
        <v>-0.08193632894371401</v>
      </c>
      <c r="G51">
        <v>0.053520372817119</v>
      </c>
      <c r="H51">
        <v>0.259528894294685</v>
      </c>
      <c r="I51">
        <v>0.6103567331762411</v>
      </c>
    </row>
    <row r="52" spans="1:9">
      <c r="A52" s="1" t="s">
        <v>65</v>
      </c>
      <c r="B52">
        <f>HYPERLINK("https://www.suredividend.com/sure-analysis-SWK/","Stanley Black &amp; Decker Inc")</f>
        <v>0</v>
      </c>
      <c r="C52">
        <v>-0.039059264964273</v>
      </c>
      <c r="D52">
        <v>0.180077738948562</v>
      </c>
      <c r="E52">
        <v>0.113569991027773</v>
      </c>
      <c r="F52">
        <v>0.293530839309094</v>
      </c>
      <c r="G52">
        <v>0.144285357751215</v>
      </c>
      <c r="H52">
        <v>-0.473267415078661</v>
      </c>
      <c r="I52">
        <v>-0.240162538444396</v>
      </c>
    </row>
    <row r="53" spans="1:9">
      <c r="A53" s="1" t="s">
        <v>66</v>
      </c>
      <c r="B53">
        <f>HYPERLINK("https://www.suredividend.com/sure-analysis-SYY/","Sysco Corp.")</f>
        <v>0</v>
      </c>
      <c r="C53">
        <v>-0.05295068714632101</v>
      </c>
      <c r="D53">
        <v>-0.025793128300369</v>
      </c>
      <c r="E53">
        <v>-0.066151892141805</v>
      </c>
      <c r="F53">
        <v>-0.06248249407132501</v>
      </c>
      <c r="G53">
        <v>-0.106939798162549</v>
      </c>
      <c r="H53">
        <v>-0.04550195000597401</v>
      </c>
      <c r="I53">
        <v>0.06561353506564301</v>
      </c>
    </row>
    <row r="54" spans="1:9">
      <c r="A54" s="1" t="s">
        <v>67</v>
      </c>
      <c r="B54">
        <f>HYPERLINK("https://www.suredividend.com/sure-analysis-TROW/","T. Rowe Price Group Inc.")</f>
        <v>0</v>
      </c>
      <c r="C54">
        <v>-0.035207656810801</v>
      </c>
      <c r="D54">
        <v>0.040432171010555</v>
      </c>
      <c r="E54">
        <v>0.028638798360373</v>
      </c>
      <c r="F54">
        <v>0.070422214721576</v>
      </c>
      <c r="G54">
        <v>0.006967609357217</v>
      </c>
      <c r="H54">
        <v>-0.437790441740349</v>
      </c>
      <c r="I54">
        <v>0.170445474242942</v>
      </c>
    </row>
    <row r="55" spans="1:9">
      <c r="A55" s="1" t="s">
        <v>68</v>
      </c>
      <c r="B55">
        <f>HYPERLINK("https://www.suredividend.com/sure-analysis-TGT/","Target Corp")</f>
        <v>0</v>
      </c>
      <c r="C55">
        <v>-0.046214378363838</v>
      </c>
      <c r="D55">
        <v>-0.04972226785688601</v>
      </c>
      <c r="E55">
        <v>-0.232209520186002</v>
      </c>
      <c r="F55">
        <v>-0.139476514879885</v>
      </c>
      <c r="G55">
        <v>-0.210782452107472</v>
      </c>
      <c r="H55">
        <v>-0.458567144015014</v>
      </c>
      <c r="I55">
        <v>0.621135724913208</v>
      </c>
    </row>
    <row r="56" spans="1:9">
      <c r="A56" s="1" t="s">
        <v>69</v>
      </c>
      <c r="B56">
        <f>HYPERLINK("https://www.suredividend.com/sure-analysis-GWW/","W.W. Grainger Inc.")</f>
        <v>0</v>
      </c>
      <c r="C56">
        <v>-0.014164228938367</v>
      </c>
      <c r="D56">
        <v>0.051449548602137</v>
      </c>
      <c r="E56">
        <v>0.024430205917994</v>
      </c>
      <c r="F56">
        <v>0.288083389255146</v>
      </c>
      <c r="G56">
        <v>0.297698565060655</v>
      </c>
      <c r="H56">
        <v>0.700111749375236</v>
      </c>
      <c r="I56">
        <v>1.176849164119076</v>
      </c>
    </row>
    <row r="57" spans="1:9">
      <c r="A57" s="1" t="s">
        <v>70</v>
      </c>
      <c r="B57">
        <f>HYPERLINK("https://www.suredividend.com/sure-analysis-WMT/","Walmart Inc")</f>
        <v>0</v>
      </c>
      <c r="C57">
        <v>0.018111380389399</v>
      </c>
      <c r="D57">
        <v>0.08953367931551601</v>
      </c>
      <c r="E57">
        <v>0.161779002410276</v>
      </c>
      <c r="F57">
        <v>0.1526018611984</v>
      </c>
      <c r="G57">
        <v>0.233409621465312</v>
      </c>
      <c r="H57">
        <v>0.116681733610896</v>
      </c>
      <c r="I57">
        <v>0.8347404938594051</v>
      </c>
    </row>
    <row r="58" spans="1:9">
      <c r="A58" s="1" t="s">
        <v>71</v>
      </c>
      <c r="B58">
        <f>HYPERLINK("https://www.suredividend.com/sure-analysis-WBA/","Walgreens Boots Alliance Inc")</f>
        <v>0</v>
      </c>
      <c r="C58">
        <v>-0.213079736551321</v>
      </c>
      <c r="D58">
        <v>-0.235283366189276</v>
      </c>
      <c r="E58">
        <v>-0.329058935715083</v>
      </c>
      <c r="F58">
        <v>-0.343289104148798</v>
      </c>
      <c r="G58">
        <v>-0.296185040552718</v>
      </c>
      <c r="H58">
        <v>-0.4946946169772251</v>
      </c>
      <c r="I58">
        <v>-0.5791118775598191</v>
      </c>
    </row>
    <row r="59" spans="1:9">
      <c r="A59" s="1" t="s">
        <v>72</v>
      </c>
      <c r="B59">
        <f>HYPERLINK("https://www.suredividend.com/sure-analysis-IBM/","International Business Machines Corp.")</f>
        <v>0</v>
      </c>
      <c r="C59">
        <v>0.035946517878025</v>
      </c>
      <c r="D59">
        <v>0.130059161201862</v>
      </c>
      <c r="E59">
        <v>0.170031872572978</v>
      </c>
      <c r="F59">
        <v>0.08982953457192001</v>
      </c>
      <c r="G59">
        <v>0.215875917208005</v>
      </c>
      <c r="H59">
        <v>0.170022619066449</v>
      </c>
      <c r="I59">
        <v>0.290749252283284</v>
      </c>
    </row>
    <row r="60" spans="1:9">
      <c r="A60" s="1" t="s">
        <v>73</v>
      </c>
      <c r="B60">
        <f>HYPERLINK("https://www.suredividend.com/sure-analysis-NEE/","NextEra Energy Inc")</f>
        <v>0</v>
      </c>
      <c r="C60">
        <v>-0.039475309617312</v>
      </c>
      <c r="D60">
        <v>-0.08824908920351601</v>
      </c>
      <c r="E60">
        <v>-0.082155774100788</v>
      </c>
      <c r="F60">
        <v>-0.184189850623905</v>
      </c>
      <c r="G60">
        <v>-0.194594496937724</v>
      </c>
      <c r="H60">
        <v>-0.183510501908438</v>
      </c>
      <c r="I60">
        <v>0.756874985221442</v>
      </c>
    </row>
    <row r="61" spans="1:9">
      <c r="A61" s="1" t="s">
        <v>74</v>
      </c>
      <c r="B61">
        <f>HYPERLINK("https://www.suredividend.com/sure-analysis-WST/","West Pharmaceutical Services, Inc.")</f>
        <v>0</v>
      </c>
      <c r="C61">
        <v>0.102699340041112</v>
      </c>
      <c r="D61">
        <v>0.186675953839297</v>
      </c>
      <c r="E61">
        <v>0.239459999300753</v>
      </c>
      <c r="F61">
        <v>0.735280822739929</v>
      </c>
      <c r="G61">
        <v>0.40292450002598</v>
      </c>
      <c r="H61">
        <v>-0.118040335771599</v>
      </c>
      <c r="I61">
        <v>2.53805125570489</v>
      </c>
    </row>
    <row r="62" spans="1:9">
      <c r="A62" s="1" t="s">
        <v>75</v>
      </c>
      <c r="B62">
        <f>HYPERLINK("https://www.suredividend.com/sure-analysis-AMCR/","Amcor Plc")</f>
        <v>0</v>
      </c>
      <c r="C62">
        <v>0.001023541453428</v>
      </c>
      <c r="D62">
        <v>-0.019057171514543</v>
      </c>
      <c r="E62">
        <v>-0.11860129776496</v>
      </c>
      <c r="F62">
        <v>-0.159844339257948</v>
      </c>
      <c r="G62">
        <v>-0.150333611342785</v>
      </c>
      <c r="H62">
        <v>-0.178848204465117</v>
      </c>
      <c r="I62">
        <v>0.016536914425885</v>
      </c>
    </row>
    <row r="63" spans="1:9">
      <c r="A63" s="1" t="s">
        <v>76</v>
      </c>
      <c r="B63">
        <f>HYPERLINK("https://www.suredividend.com/sure-analysis-ATO/","Atmos Energy Corp.")</f>
        <v>0</v>
      </c>
      <c r="C63">
        <v>-0.018024568520148</v>
      </c>
      <c r="D63">
        <v>0.014731043985739</v>
      </c>
      <c r="E63">
        <v>0.037456053893447</v>
      </c>
      <c r="F63">
        <v>0.050213235033301</v>
      </c>
      <c r="G63">
        <v>0.033927914262868</v>
      </c>
      <c r="H63">
        <v>0.246124409555886</v>
      </c>
      <c r="I63">
        <v>0.410012345392579</v>
      </c>
    </row>
    <row r="64" spans="1:9">
      <c r="A64" s="1" t="s">
        <v>77</v>
      </c>
      <c r="B64">
        <f>HYPERLINK("https://www.suredividend.com/sure-analysis-O/","Realty Income Corp.")</f>
        <v>0</v>
      </c>
      <c r="C64">
        <v>-0.04053320403863801</v>
      </c>
      <c r="D64">
        <v>-0.04636175130064701</v>
      </c>
      <c r="E64">
        <v>-0.106070607697018</v>
      </c>
      <c r="F64">
        <v>-0.08418790117703001</v>
      </c>
      <c r="G64">
        <v>-0.12784787928918</v>
      </c>
      <c r="H64">
        <v>-0.148345486837239</v>
      </c>
      <c r="I64">
        <v>0.192747585322837</v>
      </c>
    </row>
    <row r="65" spans="1:9">
      <c r="A65" s="1" t="s">
        <v>78</v>
      </c>
      <c r="B65">
        <f>HYPERLINK("https://www.suredividend.com/sure-analysis-ESS/","Essex Property Trust, Inc.")</f>
        <v>0</v>
      </c>
      <c r="C65">
        <v>-0.027235123069992</v>
      </c>
      <c r="D65">
        <v>0.049778283396823</v>
      </c>
      <c r="E65">
        <v>0.04518286079644501</v>
      </c>
      <c r="F65">
        <v>0.145104595894073</v>
      </c>
      <c r="G65">
        <v>-0.069808243898847</v>
      </c>
      <c r="H65">
        <v>-0.24251170260739</v>
      </c>
      <c r="I65">
        <v>0.132665172787233</v>
      </c>
    </row>
    <row r="66" spans="1:9">
      <c r="A66" s="1" t="s">
        <v>79</v>
      </c>
      <c r="B66">
        <f>HYPERLINK("https://www.suredividend.com/sure-analysis-ALB/","Albemarle Corp.")</f>
        <v>0</v>
      </c>
      <c r="C66">
        <v>0.004564835716077</v>
      </c>
      <c r="D66">
        <v>-0.03717682127961301</v>
      </c>
      <c r="E66">
        <v>-0.22508846706742</v>
      </c>
      <c r="F66">
        <v>-0.073186602534227</v>
      </c>
      <c r="G66">
        <v>-0.224376860047003</v>
      </c>
      <c r="H66">
        <v>-0.160799541050463</v>
      </c>
      <c r="I66">
        <v>1.23165730587501</v>
      </c>
    </row>
    <row r="67" spans="1:9">
      <c r="A67" s="1" t="s">
        <v>80</v>
      </c>
      <c r="B67">
        <f>HYPERLINK("https://www.suredividend.com/sure-analysis-EXPD/","Expeditors International Of Washington, Inc.")</f>
        <v>0</v>
      </c>
      <c r="C67">
        <v>-0.06477537571325201</v>
      </c>
      <c r="D67">
        <v>0.021147771147771</v>
      </c>
      <c r="E67">
        <v>0.076588886812456</v>
      </c>
      <c r="F67">
        <v>0.1333599540306</v>
      </c>
      <c r="G67">
        <v>0.165203112014498</v>
      </c>
      <c r="H67">
        <v>-0.03680135610952801</v>
      </c>
      <c r="I67">
        <v>0.674506547943668</v>
      </c>
    </row>
    <row r="68" spans="1:9">
      <c r="A68" s="1" t="s">
        <v>81</v>
      </c>
      <c r="B68">
        <f>HYPERLINK("https://www.suredividend.com/sure-analysis-XOM/","Exxon Mobil Corp.")</f>
        <v>0</v>
      </c>
      <c r="C68">
        <v>0.068433585257273</v>
      </c>
      <c r="D68">
        <v>0.082172466947123</v>
      </c>
      <c r="E68">
        <v>0.023346212302871</v>
      </c>
      <c r="F68">
        <v>0.054687282247769</v>
      </c>
      <c r="G68">
        <v>0.226787011100736</v>
      </c>
      <c r="H68">
        <v>1.233867333625882</v>
      </c>
      <c r="I68">
        <v>0.8304835495127091</v>
      </c>
    </row>
  </sheetData>
  <autoFilter ref="A1:I68"/>
  <conditionalFormatting sqref="A1:I1">
    <cfRule type="cellIs" dxfId="8" priority="10" operator="notEqual">
      <formula>-13.345</formula>
    </cfRule>
  </conditionalFormatting>
  <conditionalFormatting sqref="A2:A68">
    <cfRule type="cellIs" dxfId="0" priority="1" operator="notEqual">
      <formula>"None"</formula>
    </cfRule>
  </conditionalFormatting>
  <conditionalFormatting sqref="B2:B68">
    <cfRule type="cellIs" dxfId="0" priority="2" operator="notEqual">
      <formula>"None"</formula>
    </cfRule>
  </conditionalFormatting>
  <conditionalFormatting sqref="C2:C68">
    <cfRule type="cellIs" dxfId="3" priority="3" operator="notEqual">
      <formula>"None"</formula>
    </cfRule>
  </conditionalFormatting>
  <conditionalFormatting sqref="D2:D68">
    <cfRule type="cellIs" dxfId="3" priority="4" operator="notEqual">
      <formula>"None"</formula>
    </cfRule>
  </conditionalFormatting>
  <conditionalFormatting sqref="E2:E68">
    <cfRule type="cellIs" dxfId="3" priority="5" operator="notEqual">
      <formula>"None"</formula>
    </cfRule>
  </conditionalFormatting>
  <conditionalFormatting sqref="F2:F68">
    <cfRule type="cellIs" dxfId="3" priority="6" operator="notEqual">
      <formula>"None"</formula>
    </cfRule>
  </conditionalFormatting>
  <conditionalFormatting sqref="G2:G68">
    <cfRule type="cellIs" dxfId="3" priority="7" operator="notEqual">
      <formula>"None"</formula>
    </cfRule>
  </conditionalFormatting>
  <conditionalFormatting sqref="H2:H68">
    <cfRule type="cellIs" dxfId="3" priority="8" operator="notEqual">
      <formula>"None"</formula>
    </cfRule>
  </conditionalFormatting>
  <conditionalFormatting sqref="I2:I68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100</v>
      </c>
      <c r="B1" s="1"/>
    </row>
    <row r="2" spans="1:2">
      <c r="A2" s="1" t="s">
        <v>101</v>
      </c>
    </row>
    <row r="3" spans="1:2">
      <c r="A3" s="1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2023-09-04T12:20:18Z</dcterms:created>
  <dcterms:modified xsi:type="dcterms:W3CDTF">2023-09-04T12:20:18Z</dcterms:modified>
</cp:coreProperties>
</file>