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habrotherscorp-my.sharepoint.com/personal/sym_alphabrothers_co_kr/Documents/바탕 화면/송영민/1. 작업폴더/0. 2026년/34. 우유곳간 자사몰 마케팅/"/>
    </mc:Choice>
  </mc:AlternateContent>
  <xr:revisionPtr revIDLastSave="134" documentId="8_{6C684EBC-0A96-4EDF-9A7B-D4D2A11331A0}" xr6:coauthVersionLast="47" xr6:coauthVersionMax="47" xr10:uidLastSave="{F777585B-D5FA-4BCE-B020-7C1E4B1136E3}"/>
  <bookViews>
    <workbookView xWindow="-98" yWindow="-98" windowWidth="21795" windowHeight="12975" xr2:uid="{28B5B08B-0F29-459C-8006-35FC6CC10CED}"/>
  </bookViews>
  <sheets>
    <sheet name="시장성테스트" sheetId="6" r:id="rId1"/>
    <sheet name="FGI" sheetId="3" r:id="rId2"/>
    <sheet name="사용성테스트" sheetId="4" r:id="rId3"/>
    <sheet name="기술성테스트" sheetId="5" r:id="rId4"/>
    <sheet name="견적서" sheetId="1" r:id="rId5"/>
    <sheet name="데이터" sheetId="2" state="hidden" r:id="rId6"/>
  </sheets>
  <definedNames>
    <definedName name="_xlnm.Print_Area" localSheetId="1">FGI!$A$1:$AD$47</definedName>
    <definedName name="_xlnm.Print_Area" localSheetId="4">견적서!$A$1:$AD$47</definedName>
    <definedName name="_xlnm.Print_Area" localSheetId="3">기술성테스트!$A$1:$AD$47</definedName>
    <definedName name="_xlnm.Print_Area" localSheetId="2">사용성테스트!$A$1:$AD$47</definedName>
    <definedName name="_xlnm.Print_Area" localSheetId="0">시장성테스트!$A$1:$AD$51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17" i="6" l="1"/>
  <c r="AA16" i="6"/>
  <c r="AA15" i="6"/>
  <c r="AA14" i="6"/>
  <c r="AA13" i="6"/>
  <c r="AA19" i="6"/>
  <c r="AA20" i="6"/>
  <c r="X21" i="6" s="1"/>
  <c r="AA21" i="6" s="1"/>
  <c r="AA18" i="6"/>
  <c r="AA17" i="5"/>
  <c r="AA16" i="5"/>
  <c r="AA15" i="5"/>
  <c r="AA14" i="5"/>
  <c r="AA13" i="5"/>
  <c r="AA17" i="4"/>
  <c r="AA16" i="4"/>
  <c r="AA15" i="4"/>
  <c r="AA14" i="4"/>
  <c r="AA13" i="4"/>
  <c r="AA17" i="3"/>
  <c r="AA16" i="3"/>
  <c r="AA15" i="3"/>
  <c r="AA14" i="3"/>
  <c r="AA13" i="3"/>
  <c r="P48" i="6"/>
  <c r="P47" i="6"/>
  <c r="P46" i="6"/>
  <c r="P45" i="6"/>
  <c r="P44" i="5"/>
  <c r="P43" i="5"/>
  <c r="P42" i="5"/>
  <c r="U42" i="5" s="1" a="1"/>
  <c r="U42" i="5" s="1"/>
  <c r="P41" i="5"/>
  <c r="O19" i="5"/>
  <c r="P44" i="4"/>
  <c r="P43" i="4"/>
  <c r="P42" i="4"/>
  <c r="P41" i="4"/>
  <c r="P44" i="3"/>
  <c r="P43" i="3"/>
  <c r="U43" i="3" s="1" a="1"/>
  <c r="U43" i="3" s="1"/>
  <c r="Z43" i="3" s="1"/>
  <c r="P42" i="3"/>
  <c r="U42" i="3" s="1" a="1"/>
  <c r="U42" i="3" s="1"/>
  <c r="Z42" i="3" s="1"/>
  <c r="P41" i="3"/>
  <c r="U41" i="3" s="1" a="1"/>
  <c r="U41" i="3" s="1"/>
  <c r="O19" i="3"/>
  <c r="AA16" i="1"/>
  <c r="AA15" i="1"/>
  <c r="AA14" i="1"/>
  <c r="P42" i="1"/>
  <c r="U42" i="1" s="1" a="1"/>
  <c r="U42" i="1" s="1"/>
  <c r="P44" i="1"/>
  <c r="U44" i="1" s="1" a="1"/>
  <c r="U44" i="1" s="1"/>
  <c r="P43" i="1"/>
  <c r="U43" i="1" s="1" a="1"/>
  <c r="U43" i="1" s="1"/>
  <c r="P41" i="1"/>
  <c r="U41" i="1" s="1" a="1"/>
  <c r="U41" i="1" s="1"/>
  <c r="Z41" i="1" s="1"/>
  <c r="AA17" i="1"/>
  <c r="AA13" i="1"/>
  <c r="O19" i="1"/>
  <c r="T22" i="6" l="1"/>
  <c r="T18" i="5"/>
  <c r="E18" i="5" s="1"/>
  <c r="G10" i="5" s="1"/>
  <c r="T18" i="4"/>
  <c r="E18" i="4" s="1"/>
  <c r="G10" i="4" s="1"/>
  <c r="T18" i="3"/>
  <c r="E18" i="3" s="1"/>
  <c r="G10" i="3" s="1"/>
  <c r="E22" i="6"/>
  <c r="G10" i="6" s="1"/>
  <c r="U47" i="6" a="1"/>
  <c r="U47" i="6" s="1"/>
  <c r="Z47" i="6" s="1"/>
  <c r="U48" i="6" a="1"/>
  <c r="U48" i="6" s="1"/>
  <c r="Z48" i="6" s="1"/>
  <c r="U46" i="6" a="1"/>
  <c r="U46" i="6" s="1"/>
  <c r="Z46" i="6" s="1"/>
  <c r="U45" i="6" a="1"/>
  <c r="U45" i="6" s="1"/>
  <c r="Z45" i="6" s="1"/>
  <c r="Z42" i="5"/>
  <c r="U43" i="5" a="1"/>
  <c r="U43" i="5" s="1"/>
  <c r="Z43" i="5" s="1"/>
  <c r="U44" i="5" a="1"/>
  <c r="U44" i="5" s="1"/>
  <c r="Z44" i="5" s="1"/>
  <c r="U41" i="5" a="1"/>
  <c r="U41" i="5" s="1"/>
  <c r="Z41" i="5" s="1"/>
  <c r="U42" i="4" a="1"/>
  <c r="U42" i="4" s="1"/>
  <c r="Z42" i="4" s="1"/>
  <c r="U43" i="4" a="1"/>
  <c r="U43" i="4" s="1"/>
  <c r="Z43" i="4" s="1"/>
  <c r="U44" i="4" a="1"/>
  <c r="U44" i="4" s="1"/>
  <c r="Z44" i="4" s="1"/>
  <c r="U41" i="4" a="1"/>
  <c r="U41" i="4" s="1"/>
  <c r="Z41" i="4" s="1"/>
  <c r="Z41" i="3"/>
  <c r="U44" i="3" a="1"/>
  <c r="U44" i="3" s="1"/>
  <c r="Z44" i="3" s="1"/>
  <c r="Z43" i="1"/>
  <c r="Z44" i="1"/>
  <c r="Z42" i="1"/>
  <c r="T18" i="1"/>
  <c r="E18" i="1" s="1"/>
  <c r="G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<sst xmlns="http://schemas.openxmlformats.org/spreadsheetml/2006/main" count="450" uniqueCount="168">
  <si>
    <t>구분(대)</t>
    <phoneticPr fontId="1" type="noConversion"/>
  </si>
  <si>
    <t>구분(중)</t>
    <phoneticPr fontId="1" type="noConversion"/>
  </si>
  <si>
    <t>상품명</t>
    <phoneticPr fontId="1" type="noConversion"/>
  </si>
  <si>
    <t>상품구성</t>
    <phoneticPr fontId="1" type="noConversion"/>
  </si>
  <si>
    <t>작업일</t>
    <phoneticPr fontId="1" type="noConversion"/>
  </si>
  <si>
    <t>수량</t>
    <phoneticPr fontId="1" type="noConversion"/>
  </si>
  <si>
    <t>공급가액</t>
    <phoneticPr fontId="1" type="noConversion"/>
  </si>
  <si>
    <t>공급가액 합계</t>
    <phoneticPr fontId="1" type="noConversion"/>
  </si>
  <si>
    <t>부가세</t>
    <phoneticPr fontId="1" type="noConversion"/>
  </si>
  <si>
    <t>은행명</t>
    <phoneticPr fontId="1" type="noConversion"/>
  </si>
  <si>
    <t>계좌번호</t>
    <phoneticPr fontId="1" type="noConversion"/>
  </si>
  <si>
    <t>예금주</t>
    <phoneticPr fontId="1" type="noConversion"/>
  </si>
  <si>
    <t>아래와 같이 견적합니다.</t>
    <phoneticPr fontId="1" type="noConversion"/>
  </si>
  <si>
    <t>최종제안가 (부가세 포함)</t>
    <phoneticPr fontId="1" type="noConversion"/>
  </si>
  <si>
    <t>공
급
받
는
자</t>
    <phoneticPr fontId="1" type="noConversion"/>
  </si>
  <si>
    <t>공
급
자</t>
    <phoneticPr fontId="1" type="noConversion"/>
  </si>
  <si>
    <t>견적코드</t>
    <phoneticPr fontId="1" type="noConversion"/>
  </si>
  <si>
    <t>사업자번호</t>
    <phoneticPr fontId="1" type="noConversion"/>
  </si>
  <si>
    <t>담당자</t>
    <phoneticPr fontId="1" type="noConversion"/>
  </si>
  <si>
    <t>연락처</t>
    <phoneticPr fontId="1" type="noConversion"/>
  </si>
  <si>
    <t>이메일</t>
    <phoneticPr fontId="1" type="noConversion"/>
  </si>
  <si>
    <t>주식회사 알파브라더스</t>
    <phoneticPr fontId="1" type="noConversion"/>
  </si>
  <si>
    <t>대표이사</t>
    <phoneticPr fontId="1" type="noConversion"/>
  </si>
  <si>
    <t>채중규  (인)</t>
    <phoneticPr fontId="1" type="noConversion"/>
  </si>
  <si>
    <t>김영률 팀장</t>
    <phoneticPr fontId="1" type="noConversion"/>
  </si>
  <si>
    <t>010-2139-7416</t>
    <phoneticPr fontId="1" type="noConversion"/>
  </si>
  <si>
    <t>support@alphabrothers.co.kr</t>
    <phoneticPr fontId="1" type="noConversion"/>
  </si>
  <si>
    <t>803-86-01324</t>
    <phoneticPr fontId="1" type="noConversion"/>
  </si>
  <si>
    <t>견적일자</t>
    <phoneticPr fontId="1" type="noConversion"/>
  </si>
  <si>
    <r>
      <rPr>
        <sz val="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>주식회사 알파브라더스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서울특별시 강서구 공항대로45길 71, 씨에이치빌딩 3층
E. support@alphabrothers.co.kr</t>
    </r>
    <phoneticPr fontId="1" type="noConversion"/>
  </si>
  <si>
    <r>
      <rPr>
        <b/>
        <sz val="36"/>
        <color theme="1"/>
        <rFont val="맑은 고딕"/>
        <family val="3"/>
        <charset val="129"/>
        <scheme val="minor"/>
      </rPr>
      <t>견 적 서</t>
    </r>
    <r>
      <rPr>
        <b/>
        <sz val="18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>Estimate Sheet</t>
    </r>
    <phoneticPr fontId="1" type="noConversion"/>
  </si>
  <si>
    <t>우리은행</t>
    <phoneticPr fontId="1" type="noConversion"/>
  </si>
  <si>
    <t>기업은행</t>
    <phoneticPr fontId="1" type="noConversion"/>
  </si>
  <si>
    <t>신한은행</t>
    <phoneticPr fontId="1" type="noConversion"/>
  </si>
  <si>
    <t>국민은행 [A]</t>
    <phoneticPr fontId="1" type="noConversion"/>
  </si>
  <si>
    <t>국민은행 [B]</t>
  </si>
  <si>
    <t>국민은행 [B]</t>
    <phoneticPr fontId="1" type="noConversion"/>
  </si>
  <si>
    <t xml:space="preserve"> 본 견적서는 견적일자로부터 14일간 유효하며 이후 상세 상품 구성 및 최종제안가는 상호 협의하에 변경될 수 있습니다.</t>
    <phoneticPr fontId="1" type="noConversion"/>
  </si>
  <si>
    <t xml:space="preserve"> 제작이 완료된 결과물은 주식회사 알파브라더스의 포트폴리오로 활용될 수 있습니다.</t>
    <phoneticPr fontId="1" type="noConversion"/>
  </si>
  <si>
    <t xml:space="preserve"> 해당 계약은 "공급자"가 제작이 완료된 결과물을 모두 "공급받는자"에게 제공할 경우 계약 내용을 모두 이행한 것으로 간주합니다.</t>
    <phoneticPr fontId="1" type="noConversion"/>
  </si>
  <si>
    <t>상호명</t>
    <phoneticPr fontId="1" type="noConversion"/>
  </si>
  <si>
    <t>단가</t>
    <phoneticPr fontId="1" type="noConversion"/>
  </si>
  <si>
    <t>개발
사항</t>
    <phoneticPr fontId="1" type="noConversion"/>
  </si>
  <si>
    <t>특약
사항</t>
    <phoneticPr fontId="1" type="noConversion"/>
  </si>
  <si>
    <t xml:space="preserve"> 업무에 필요한 모든 원시자료는 "공급받는자"가 제공함을 원칙으로 합니다.</t>
    <phoneticPr fontId="1" type="noConversion"/>
  </si>
  <si>
    <t xml:space="preserve"> 단가 산정은 직접인건비(월) + 제경비 + 기술료 금액입니다.</t>
    <phoneticPr fontId="1" type="noConversion"/>
  </si>
  <si>
    <t xml:space="preserve"> 상용 이미지 단가는 별도 산정하며 사용된 이미지에 대한 라이선스는 판매사의 정책에 따릅니다.</t>
    <phoneticPr fontId="1" type="noConversion"/>
  </si>
  <si>
    <t xml:space="preserve"> H/W 및 S/W 도입 필요시 관련 견적은 상호간에 별도 산정하여 진행합니다.</t>
    <phoneticPr fontId="1" type="noConversion"/>
  </si>
  <si>
    <t xml:space="preserve"> 유지보수와 관련한 사항은 계약 성사 전 상호간에 협의한 내용에 따릅니다.</t>
    <phoneticPr fontId="1" type="noConversion"/>
  </si>
  <si>
    <t>기술자 구분</t>
    <phoneticPr fontId="1" type="noConversion"/>
  </si>
  <si>
    <t>제경비 (110%)</t>
    <phoneticPr fontId="1" type="noConversion"/>
  </si>
  <si>
    <t>기술료 (20%)</t>
    <phoneticPr fontId="1" type="noConversion"/>
  </si>
  <si>
    <t>합계</t>
    <phoneticPr fontId="1" type="noConversion"/>
  </si>
  <si>
    <t>일평균임금 (M/D)</t>
    <phoneticPr fontId="1" type="noConversion"/>
  </si>
  <si>
    <t>월평균임금 (M/M)</t>
    <phoneticPr fontId="1" type="noConversion"/>
  </si>
  <si>
    <t>UX/UI 디자이너</t>
    <phoneticPr fontId="1" type="noConversion"/>
  </si>
  <si>
    <t>UX/UI 기획자</t>
    <phoneticPr fontId="1" type="noConversion"/>
  </si>
  <si>
    <t>UX/UI 개발자</t>
    <phoneticPr fontId="1" type="noConversion"/>
  </si>
  <si>
    <t xml:space="preserve"> 본 견적서는 "2023년 적용 SW기술자 평균임금 공표"를 근거로 단가를 산정했습니다.</t>
    <phoneticPr fontId="1" type="noConversion"/>
  </si>
  <si>
    <t>IT 프로젝트관리자 (PM)</t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</si>
  <si>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</si>
  <si>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사진 추가(보정 포함)의 경우 1컷당 단가 5만원이 추가됩니다.</t>
    <phoneticPr fontId="1" type="noConversion"/>
  </si>
  <si>
    <t xml:space="preserve"> 호리존 스튜디오 (자사 보유)가 아닌 자연광 콘셉트를 원하실 경우, 스튜디오 렌탈비용은 협의 후 실비로 청구됩니다.</t>
    <phoneticPr fontId="1" type="noConversion"/>
  </si>
  <si>
    <t xml:space="preserve"> 전문 모델 비용은 원하시는 모델에 따라 비용이 상이하며, 사전 협의 후 실비로 청구됩니다.</t>
    <phoneticPr fontId="1" type="noConversion"/>
  </si>
  <si>
    <t xml:space="preserve"> 전문 모델 기용시 헤어&amp;메이크업&amp;스타일링 전문가 기용이 추가로 필요하며, 사전 협의 후 진행하여 실비로 청구됩니다.</t>
    <phoneticPr fontId="1" type="noConversion"/>
  </si>
  <si>
    <t xml:space="preserve"> 계약 성사시 최종제안가는 작업 시작 전 선불로 일시납합니다.</t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</si>
  <si>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시작 전 선금 50% 작업 완료 후 잔금 50%로 분할납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</si>
  <si>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r>
      <t xml:space="preserve"> 계약 성사시 최종제안가는 </t>
    </r>
    <r>
      <rPr>
        <b/>
        <u/>
        <sz val="11"/>
        <color theme="1"/>
        <rFont val="맑은 고딕"/>
        <family val="3"/>
        <charset val="129"/>
        <scheme val="minor"/>
      </rPr>
      <t>작업 완료 후 후불로 일시납</t>
    </r>
    <r>
      <rPr>
        <sz val="11"/>
        <color theme="1"/>
        <rFont val="맑은 고딕"/>
        <family val="2"/>
        <charset val="129"/>
        <scheme val="minor"/>
      </rPr>
      <t>합니다.</t>
    </r>
    <phoneticPr fontId="1" type="noConversion"/>
  </si>
  <si>
    <t xml:space="preserve"> ◈ 2023년 적용 SW기술자 평균임금 공표</t>
    <phoneticPr fontId="1" type="noConversion"/>
  </si>
  <si>
    <t xml:space="preserve"> 손모델 기용을 원하실 경우, 단가 20만원이 추가됩니다.</t>
    <phoneticPr fontId="1" type="noConversion"/>
  </si>
  <si>
    <t xml:space="preserve"> GIF 영상을 추가로 제작 요청하실 경우 1건당 단가 10만원이 추가됩니다.</t>
    <phoneticPr fontId="1" type="noConversion"/>
  </si>
  <si>
    <t>2023.03.30</t>
    <phoneticPr fontId="1" type="noConversion"/>
  </si>
  <si>
    <t>20230330-EA001</t>
    <phoneticPr fontId="1" type="noConversion"/>
  </si>
  <si>
    <t>상상특허법률사무소</t>
    <phoneticPr fontId="1" type="noConversion"/>
  </si>
  <si>
    <t>서평강 대표</t>
    <phoneticPr fontId="1" type="noConversion"/>
  </si>
  <si>
    <t>sspat@sspat.net</t>
    <phoneticPr fontId="1" type="noConversion"/>
  </si>
  <si>
    <t>022-6646-3744</t>
    <phoneticPr fontId="1" type="noConversion"/>
  </si>
  <si>
    <t>BM 진단 및 고도화</t>
    <phoneticPr fontId="1" type="noConversion"/>
  </si>
  <si>
    <t>시장검증</t>
    <phoneticPr fontId="1" type="noConversion"/>
  </si>
  <si>
    <t>1. Business Model 9 Canvas 작성 및 분석
2. Value Curve 작성 및 분석
3. 디자인씽킹 기반의 BM 분석
4. 진단 결과 보고</t>
    <phoneticPr fontId="1" type="noConversion"/>
  </si>
  <si>
    <t>FGI (심층 그룹 인터뷰)</t>
    <phoneticPr fontId="1" type="noConversion"/>
  </si>
  <si>
    <t>1. 잠재고객 기반의 인터뷰이 6인 모집
2. 고객여정지도 분석
3. Macro/Micro 기반의 스크립트 작성
4. 그룹인터뷰 실시 
5. 인터뷰 결과 보고서 제작</t>
    <phoneticPr fontId="1" type="noConversion"/>
  </si>
  <si>
    <t>1. 잠재고객 기반의 사용성 테스터 100인 모집
2.고객여정지도 분석 기반의 테스트 설계
3. 경쟁사 비교 만족도 분석, NPS 지수 조사, 4대 가치별 만족도 조사
4. 테스트 결과 보고</t>
    <phoneticPr fontId="1" type="noConversion"/>
  </si>
  <si>
    <t>사용성 테스트</t>
    <phoneticPr fontId="1" type="noConversion"/>
  </si>
  <si>
    <t>기술성 테스트</t>
    <phoneticPr fontId="1" type="noConversion"/>
  </si>
  <si>
    <t>1. ISTQB 자격증 소지자 및 개발 경력 10년 이상 테스터 5인 모집
2. 오류 및 결함 발견 1차 테스트를 통한 150개 이상 도출
3. 개선 기간 이후 2차 결함 발견 및 진단 테스트
4. 진단 결과 보고</t>
    <phoneticPr fontId="1" type="noConversion"/>
  </si>
  <si>
    <t>시장성 테스트</t>
    <phoneticPr fontId="1" type="noConversion"/>
  </si>
  <si>
    <t>1. 진단 결과를 기반으로 MVP 가설 수립
2. MVP 광고안 제작
3. 메타 플랫폼 기반의 시장성 테스트
4. 시장성데이터 분석 및 결과보고</t>
    <phoneticPr fontId="1" type="noConversion"/>
  </si>
  <si>
    <t>결과 리포트 제공</t>
    <phoneticPr fontId="1" type="noConversion"/>
  </si>
  <si>
    <t>FGI
(Focus
Group
Interview,
심층좌담회)</t>
    <phoneticPr fontId="1" type="noConversion"/>
  </si>
  <si>
    <t>기술성
테스트</t>
    <phoneticPr fontId="1" type="noConversion"/>
  </si>
  <si>
    <t>인터뷰이 모집</t>
    <phoneticPr fontId="1" type="noConversion"/>
  </si>
  <si>
    <t>1. 잠재고객 기반 특성과 유사한 인터뷰이 모집 (3~5인)
2. 고객여정지도 분석
3. Macro/Micro 기반의 스크립트 작성
4. 그룹인터뷰 실시 
5. 인터뷰 결과 보고서 제작</t>
    <phoneticPr fontId="1" type="noConversion"/>
  </si>
  <si>
    <t>인터뷰 스크립트 작성</t>
    <phoneticPr fontId="1" type="noConversion"/>
  </si>
  <si>
    <t>인터뷰 진행</t>
    <phoneticPr fontId="1" type="noConversion"/>
  </si>
  <si>
    <t xml:space="preserve">1. Macro/Micro 분석 스크립트
2. 기능적 관점의 Pain Point 및 Gain Point 도출
3. 경쟁사 비교 만족도 분석, NPS 지수 조사, 4대 가치별 만족도 조사 </t>
    <phoneticPr fontId="1" type="noConversion"/>
  </si>
  <si>
    <t>1. 인터뷰 장소 대관
2. 2~3시간 인터뷰 진행
3. 모더레이터 및 스크립터 투입 및 운영</t>
    <phoneticPr fontId="1" type="noConversion"/>
  </si>
  <si>
    <t>1. FGI 결과 및 분석 리포트 제작
2. 분석 결과 보고</t>
    <phoneticPr fontId="1" type="noConversion"/>
  </si>
  <si>
    <t>테스트 운영</t>
    <phoneticPr fontId="1" type="noConversion"/>
  </si>
  <si>
    <t>1. 2주간 체험 기간 운영
2. 설문 참여율, 성실도 추적 관리
3. 리워드 보상 관리
4. 우수 테스터 선정</t>
    <phoneticPr fontId="1" type="noConversion"/>
  </si>
  <si>
    <t>1. 사용성테스트 결과 및 분석 리포트 제작
2. 분석 결과 보고</t>
    <phoneticPr fontId="1" type="noConversion"/>
  </si>
  <si>
    <t>기술성 테스트 설계</t>
    <phoneticPr fontId="1" type="noConversion"/>
  </si>
  <si>
    <t>전문테스터 모집</t>
    <phoneticPr fontId="1" type="noConversion"/>
  </si>
  <si>
    <t>1. 오류 및 결함 발견 1차 테스트를 통한 150개 이상 도출
2. 개선 기간 이후 2차 결함 발견 및 진단 테스트</t>
    <phoneticPr fontId="1" type="noConversion"/>
  </si>
  <si>
    <t>1,2차 테스트 운영</t>
    <phoneticPr fontId="1" type="noConversion"/>
  </si>
  <si>
    <t>1. ISTQB 자격증 소지자 테스터 모집
2. SW개발 경력 10년 이상 테스터 모집 
3. MVP TEST 플랫폼 내 모집 운영</t>
    <phoneticPr fontId="1" type="noConversion"/>
  </si>
  <si>
    <t>1. 기능별 결함 발견 설문지 기획
2. 결함 수준별 카테고리화 설계</t>
    <phoneticPr fontId="1" type="noConversion"/>
  </si>
  <si>
    <t>1. 기술성테스트 결과 및 분석 리포트 제작
2. 분석 결과 보고</t>
    <phoneticPr fontId="1" type="noConversion"/>
  </si>
  <si>
    <t>김재훈 이사</t>
    <phoneticPr fontId="1" type="noConversion"/>
  </si>
  <si>
    <t>010-9003-6838</t>
    <phoneticPr fontId="1" type="noConversion"/>
  </si>
  <si>
    <t>kjh@alphabrothers.co.kr</t>
    <phoneticPr fontId="1" type="noConversion"/>
  </si>
  <si>
    <t>20240415-EA001</t>
    <phoneticPr fontId="1" type="noConversion"/>
  </si>
  <si>
    <t>한국전자기술연구원</t>
    <phoneticPr fontId="1" type="noConversion"/>
  </si>
  <si>
    <t>양호현 연구원</t>
    <phoneticPr fontId="1" type="noConversion"/>
  </si>
  <si>
    <t>didghgus@keti.re.kr</t>
    <phoneticPr fontId="1" type="noConversion"/>
  </si>
  <si>
    <t>주식회사 테스티파이</t>
    <phoneticPr fontId="1" type="noConversion"/>
  </si>
  <si>
    <t>ceo@testipie.com</t>
    <phoneticPr fontId="1" type="noConversion"/>
  </si>
  <si>
    <t>262-87-02742</t>
    <phoneticPr fontId="1" type="noConversion"/>
  </si>
  <si>
    <r>
      <rPr>
        <sz val="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>주식회사 테스티파이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충청북도 청주시 청원구 오창읍 오창중앙로 123-12, 1동 4층 402호 B31호
E. license@testipie.com</t>
    </r>
    <phoneticPr fontId="1" type="noConversion"/>
  </si>
  <si>
    <t xml:space="preserve"> 제작이 완료된 결과물은 주식회사 테스티파이의 포트폴리오로 활용될 수 있습니다.</t>
    <phoneticPr fontId="1" type="noConversion"/>
  </si>
  <si>
    <t>365-910030-19204</t>
    <phoneticPr fontId="1" type="noConversion"/>
  </si>
  <si>
    <t>하나은행</t>
    <phoneticPr fontId="1" type="noConversion"/>
  </si>
  <si>
    <t>김재훈    (인)</t>
    <phoneticPr fontId="1" type="noConversion"/>
  </si>
  <si>
    <t>주식회사 케어클</t>
    <phoneticPr fontId="1" type="noConversion"/>
  </si>
  <si>
    <t>20250829-EA001</t>
    <phoneticPr fontId="1" type="noConversion"/>
  </si>
  <si>
    <t>송영민 팀장</t>
    <phoneticPr fontId="1" type="noConversion"/>
  </si>
  <si>
    <t>010-8221-6518</t>
    <phoneticPr fontId="1" type="noConversion"/>
  </si>
  <si>
    <t>sym@testipie.com</t>
    <phoneticPr fontId="1" type="noConversion"/>
  </si>
  <si>
    <t>최형규 대표</t>
    <phoneticPr fontId="1" type="noConversion"/>
  </si>
  <si>
    <t>010-5048-8090</t>
    <phoneticPr fontId="1" type="noConversion"/>
  </si>
  <si>
    <t>hyungkyu.cyhoi@carecl.co.kr</t>
    <phoneticPr fontId="1" type="noConversion"/>
  </si>
  <si>
    <t>마케팅</t>
    <phoneticPr fontId="1" type="noConversion"/>
  </si>
  <si>
    <t>USP도출
시장조사</t>
    <phoneticPr fontId="1" type="noConversion"/>
  </si>
  <si>
    <t>설계</t>
    <phoneticPr fontId="1" type="noConversion"/>
  </si>
  <si>
    <t>테스터 모집</t>
    <phoneticPr fontId="1" type="noConversion"/>
  </si>
  <si>
    <t>1. 케어클 제품의 30명 내외 잠재고객 테스터 모집
2. 신청 테스터 선발 및 CS</t>
    <phoneticPr fontId="1" type="noConversion"/>
  </si>
  <si>
    <t>BM 진단</t>
    <phoneticPr fontId="1" type="noConversion"/>
  </si>
  <si>
    <t>1. 모집, 체험, 데이터 수집 기간 시스템 설정
2. 기능별 설문지 기획
3. 구매요소, 4대 가치 만족도, 경쟁사 대비 우위,열위 영역 설문지 기획</t>
    <phoneticPr fontId="1" type="noConversion"/>
  </si>
  <si>
    <t>우유곳간</t>
    <phoneticPr fontId="1" type="noConversion"/>
  </si>
  <si>
    <t>김석영 대표</t>
    <phoneticPr fontId="1" type="noConversion"/>
  </si>
  <si>
    <t>010-2977-1679</t>
    <phoneticPr fontId="1" type="noConversion"/>
  </si>
  <si>
    <t>-</t>
    <phoneticPr fontId="1" type="noConversion"/>
  </si>
  <si>
    <t>그로스해킹</t>
    <phoneticPr fontId="1" type="noConversion"/>
  </si>
  <si>
    <t>자사몰 구축</t>
    <phoneticPr fontId="1" type="noConversion"/>
  </si>
  <si>
    <t>런칭 마케팅</t>
    <phoneticPr fontId="1" type="noConversion"/>
  </si>
  <si>
    <t>마케팅 전략안</t>
    <phoneticPr fontId="1" type="noConversion"/>
  </si>
  <si>
    <t>SEO 키워드 세팅</t>
    <phoneticPr fontId="1" type="noConversion"/>
  </si>
  <si>
    <t>1. 레퍼런스 리서치 및 정리
2. 홈페이지 주요 기능 정의
3. 스킨 list up 및 선택
4.스킨 구매 및 세부 퍼블리싱 진행
※ 카페24 기준으로 구축되며, 스킨 구매 및 PG 연결 비용 별도(20~40만원)
※ 이외 운영을 위해 필요한 월구독 플러그인 비용 별도(월 5~10만원)</t>
    <phoneticPr fontId="1" type="noConversion"/>
  </si>
  <si>
    <t>1. SEO 키워드 분석 및 제안
2. 자사몰 SEO 키워드 세팅
(meta tag, opengraph 등)</t>
    <phoneticPr fontId="1" type="noConversion"/>
  </si>
  <si>
    <t>1. Meta 광고 계정 세팅
2. Meta Pixel 카페 24 설치 및 연동
3. Meta Pixel 결제 이벤트 설정 및 연동</t>
    <phoneticPr fontId="1" type="noConversion"/>
  </si>
  <si>
    <t>데이터 연동</t>
    <phoneticPr fontId="1" type="noConversion"/>
  </si>
  <si>
    <t>1. GA4 계정 생성 및 카페24 연동
2. 카페24 및 Meta 데이터 연동 스프레드시트 구축
3. UTM 작명 규칙 및 빌더 시트 구축</t>
    <phoneticPr fontId="1" type="noConversion"/>
  </si>
  <si>
    <t>1. 주간 목표 설정 및 주간 데이터 측정
2. 목표 달성 여부 점검 및 개선 필요 사항 분석
3. 주요 지표별 분석 인사이트 도출
4. 액션플랜 설정
※ 매주 1회를 기점으로 지난 7일간의 데이터를 분석
※ 월 4회를 기준으로 견적 산출 (3개월 운영시 12회)</t>
    <phoneticPr fontId="1" type="noConversion"/>
  </si>
  <si>
    <t>1. 주간 Wrap-Up을 통해 설정한 주간 액션플랜 수행
[주간 액션플랜 포함 항목]
 - 신규 광고안 제작을 통한 Meta 성과 고도화 (디자인 포함)
 - 상세페이지 및 전환율 개선을 위한 배너 제작 (디자인 포함)
 - 퍼널 개선을 위한 카페24 구조 고도화 퍼블리싱 (개발 포함)
 - 재구매 고객 획득을 위한 CRM 캠페인 기획 및 실행 (결과 측정 포함)
 - 신규 프로모션, 광고안 제작을 위한 리서치 포함 (서면화 포함)
 - 협의를 통해 성과 개선을 위해 필요한 추가 업무 산정 가능</t>
    <phoneticPr fontId="1" type="noConversion"/>
  </si>
  <si>
    <t>주간단위
그로스해킹</t>
    <phoneticPr fontId="1" type="noConversion"/>
  </si>
  <si>
    <t>전략수립</t>
    <phoneticPr fontId="1" type="noConversion"/>
  </si>
  <si>
    <t>기본 세팅</t>
    <phoneticPr fontId="1" type="noConversion"/>
  </si>
  <si>
    <t>Meta 광고 실비</t>
    <phoneticPr fontId="1" type="noConversion"/>
  </si>
  <si>
    <t>Meta 광고 운영</t>
    <phoneticPr fontId="1" type="noConversion"/>
  </si>
  <si>
    <t>1. Meta 광고 캠페인 세팅
2. Meta 광고 성과 측정 및 운영
※ 광고 실비의 10% 책정</t>
    <phoneticPr fontId="1" type="noConversion"/>
  </si>
  <si>
    <t>퍼포먼스</t>
    <phoneticPr fontId="1" type="noConversion"/>
  </si>
  <si>
    <t>Meta 광고</t>
    <phoneticPr fontId="1" type="noConversion"/>
  </si>
  <si>
    <t>주간 Wrap-Up
(4개월)</t>
    <phoneticPr fontId="1" type="noConversion"/>
  </si>
  <si>
    <t>주간 액션플랜 수행
(4개월)</t>
    <phoneticPr fontId="1" type="noConversion"/>
  </si>
  <si>
    <t>- 대행사 결제수단을 통해 Meta 광고 집행(실비)</t>
    <phoneticPr fontId="1" type="noConversion"/>
  </si>
  <si>
    <t>Meta 계정 및 
Pixel 세팅</t>
    <phoneticPr fontId="1" type="noConversion"/>
  </si>
  <si>
    <t xml:space="preserve">1. 전반적인 마케팅 수행 내용 요약 정리
2. USP, Persona 1page 기획안 작성 </t>
    <phoneticPr fontId="1" type="noConversion"/>
  </si>
  <si>
    <t>20260811-EA001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</si>
</sst>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&quot;₩&quot;#,##0_);[Red]\(&quot;₩&quot;#,##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24" xfId="0" applyBorder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29" xfId="0" applyBorder="1">
      <alignment vertical="center"/>
    </xf>
    <xf numFmtId="0" fontId="9" fillId="0" borderId="19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right" vertical="center"/>
    </xf>
    <xf numFmtId="176" fontId="6" fillId="0" borderId="12" xfId="0" applyNumberFormat="1" applyFont="1" applyBorder="1" applyAlignment="1">
      <alignment horizontal="right" vertical="center"/>
    </xf>
    <xf numFmtId="176" fontId="6" fillId="0" borderId="6" xfId="0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4" fillId="3" borderId="19" xfId="0" applyFont="1" applyFill="1" applyBorder="1" applyAlignment="1">
      <alignment horizontal="center" vertical="center"/>
    </xf>
    <xf numFmtId="176" fontId="4" fillId="0" borderId="23" xfId="0" applyNumberFormat="1" applyFont="1" applyBorder="1" applyAlignment="1">
      <alignment horizontal="right" vertical="center"/>
    </xf>
    <xf numFmtId="0" fontId="4" fillId="3" borderId="23" xfId="0" applyFont="1" applyFill="1" applyBorder="1" applyAlignment="1">
      <alignment horizontal="center" vertical="center"/>
    </xf>
    <xf numFmtId="176" fontId="4" fillId="0" borderId="18" xfId="0" applyNumberFormat="1" applyFont="1" applyBorder="1" applyAlignment="1">
      <alignment horizontal="right" vertical="center"/>
    </xf>
    <xf numFmtId="176" fontId="4" fillId="0" borderId="19" xfId="0" applyNumberFormat="1" applyFont="1" applyBorder="1" applyAlignment="1">
      <alignment horizontal="right" vertical="center"/>
    </xf>
    <xf numFmtId="0" fontId="4" fillId="3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7" xfId="0" quotePrefix="1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2" applyNumberFormat="1" applyFont="1" applyBorder="1" applyAlignment="1">
      <alignment horizontal="center" vertical="center"/>
    </xf>
    <xf numFmtId="0" fontId="9" fillId="0" borderId="11" xfId="2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7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</cellXfs>
  <cellStyles count="3">
    <cellStyle name="통화 [0]" xfId="2" builtinId="7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158183</xdr:colOff>
      <xdr:row>3</xdr:row>
      <xdr:rowOff>344489</xdr:rowOff>
    </xdr:from>
    <xdr:to>
      <xdr:col>30</xdr:col>
      <xdr:colOff>67820</xdr:colOff>
      <xdr:row>5</xdr:row>
      <xdr:rowOff>198740</xdr:rowOff>
    </xdr:to>
    <xdr:pic>
      <xdr:nvPicPr>
        <xdr:cNvPr id="5" name="그림 4" descr="The image depicts a vivid red stamp or seal with intricate, traditional Chinese characters and symbols, often used for authentication or ceremonial purposes.&#10;&#10;AI 생성 콘텐츠는 정확하지 않을 수 있습니다.">
          <a:extLst>
            <a:ext uri="{FF2B5EF4-FFF2-40B4-BE49-F238E27FC236}">
              <a16:creationId xmlns:a16="http://schemas.microsoft.com/office/drawing/2014/main" id="{906D10BB-28FB-1C93-E4E1-B5233C04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2583" y="2122489"/>
          <a:ext cx="781507" cy="745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2A2A10-D9A6-474F-B08C-E92280BE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971EF8-3536-2246-B7BD-73AC8D74C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130629</xdr:colOff>
      <xdr:row>3</xdr:row>
      <xdr:rowOff>277177</xdr:rowOff>
    </xdr:from>
    <xdr:to>
      <xdr:col>30</xdr:col>
      <xdr:colOff>77041</xdr:colOff>
      <xdr:row>5</xdr:row>
      <xdr:rowOff>145094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8670C7-C803-DBEA-37F3-F0E0BBD56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3269" y="2055177"/>
          <a:ext cx="820172" cy="7600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C59412-7B98-9D45-98E5-9F1B3203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051" y="2139951"/>
          <a:ext cx="615950" cy="622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247651</xdr:colOff>
      <xdr:row>3</xdr:row>
      <xdr:rowOff>361951</xdr:rowOff>
    </xdr:from>
    <xdr:to>
      <xdr:col>30</xdr:col>
      <xdr:colOff>1</xdr:colOff>
      <xdr:row>5</xdr:row>
      <xdr:rowOff>95251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11C3E41-528C-FF57-F2CA-33FFF92E6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1" y="2124076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eo@testipie.com" TargetMode="External"/><Relationship Id="rId1" Type="http://schemas.openxmlformats.org/officeDocument/2006/relationships/hyperlink" Target="mailto:kyungjin.ji@ccei.k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3.png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ym@testipie.com" TargetMode="External"/><Relationship Id="rId1" Type="http://schemas.openxmlformats.org/officeDocument/2006/relationships/hyperlink" Target="mailto:hyungkyu.cyhoi@carecl.co.kr" TargetMode="External"/><Relationship Id="rId6" Type="http://schemas.openxmlformats.org/officeDocument/2006/relationships/image" Target="../media/image3.png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idghgus@keti.re.kr" TargetMode="External"/><Relationship Id="rId1" Type="http://schemas.openxmlformats.org/officeDocument/2006/relationships/hyperlink" Target="mailto:kjh@alphabrothers.co.kr" TargetMode="External"/><Relationship Id="rId6" Type="http://schemas.openxmlformats.org/officeDocument/2006/relationships/image" Target="../media/image3.png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spat@sspat.net" TargetMode="External"/><Relationship Id="rId1" Type="http://schemas.openxmlformats.org/officeDocument/2006/relationships/hyperlink" Target="mailto:support@alphabrothers.co.kr" TargetMode="External"/><Relationship Id="rId6" Type="http://schemas.openxmlformats.org/officeDocument/2006/relationships/image" Target="../media/image6.jpeg"/><Relationship Id="rId5" Type="http://schemas.openxmlformats.org/officeDocument/2006/relationships/vmlDrawing" Target="../drawings/vmlDrawing5.v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8FB0-904A-1847-9B17-827BA425AC17}">
  <sheetPr>
    <pageSetUpPr fitToPage="1"/>
  </sheetPr>
  <dimension ref="A1:AD58"/>
  <sheetViews>
    <sheetView showGridLines="0" tabSelected="1" view="pageBreakPreview" topLeftCell="A6" zoomScale="75" zoomScaleNormal="100" zoomScaleSheetLayoutView="115" workbookViewId="0">
      <selection activeCell="S6" sqref="S6:AD6"/>
    </sheetView>
  </sheetViews>
  <sheetFormatPr defaultColWidth="8.8125" defaultRowHeight="16.899999999999999" x14ac:dyDescent="0.6"/>
  <cols>
    <col min="1" max="3" width="5.6875" customWidth="1"/>
    <col min="4" max="4" width="7.1875" customWidth="1"/>
    <col min="5" max="30" width="5.6875" customWidth="1"/>
  </cols>
  <sheetData>
    <row r="1" spans="1:30" ht="100.05" customHeight="1" x14ac:dyDescent="0.9">
      <c r="A1" s="59" t="s">
        <v>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20" customHeight="1" x14ac:dyDescent="0.9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0" customHeight="1" thickBot="1" x14ac:dyDescent="0.6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61"/>
      <c r="U3" s="61"/>
      <c r="V3" s="3"/>
      <c r="W3" s="3"/>
      <c r="X3" s="3"/>
      <c r="Y3" s="1"/>
      <c r="Z3" s="62" t="s">
        <v>16</v>
      </c>
      <c r="AA3" s="62"/>
      <c r="AB3" s="63" t="s">
        <v>167</v>
      </c>
      <c r="AC3" s="63"/>
      <c r="AD3" s="63"/>
    </row>
    <row r="4" spans="1:30" ht="35" customHeight="1" thickTop="1" x14ac:dyDescent="0.6">
      <c r="A4" s="64" t="s">
        <v>14</v>
      </c>
      <c r="B4" s="66" t="s">
        <v>28</v>
      </c>
      <c r="C4" s="66"/>
      <c r="D4" s="67">
        <v>46245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8" t="s">
        <v>15</v>
      </c>
      <c r="Q4" s="66" t="s">
        <v>17</v>
      </c>
      <c r="R4" s="66"/>
      <c r="S4" s="72" t="s">
        <v>117</v>
      </c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</row>
    <row r="5" spans="1:30" ht="35" customHeight="1" x14ac:dyDescent="0.6">
      <c r="A5" s="65"/>
      <c r="B5" s="70" t="s">
        <v>40</v>
      </c>
      <c r="C5" s="70"/>
      <c r="D5" s="70" t="s">
        <v>138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9"/>
      <c r="Q5" s="70" t="s">
        <v>40</v>
      </c>
      <c r="R5" s="70"/>
      <c r="S5" s="44" t="s">
        <v>115</v>
      </c>
      <c r="T5" s="45"/>
      <c r="U5" s="45"/>
      <c r="V5" s="45"/>
      <c r="W5" s="45"/>
      <c r="X5" s="45"/>
      <c r="Y5" s="46"/>
      <c r="Z5" s="44" t="s">
        <v>22</v>
      </c>
      <c r="AA5" s="46"/>
      <c r="AB5" s="44" t="s">
        <v>122</v>
      </c>
      <c r="AC5" s="45"/>
      <c r="AD5" s="45"/>
    </row>
    <row r="6" spans="1:30" ht="35" customHeight="1" x14ac:dyDescent="0.6">
      <c r="A6" s="65"/>
      <c r="B6" s="70" t="s">
        <v>18</v>
      </c>
      <c r="C6" s="70"/>
      <c r="D6" s="70" t="s">
        <v>139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69"/>
      <c r="Q6" s="70" t="s">
        <v>18</v>
      </c>
      <c r="R6" s="70"/>
      <c r="S6" s="70" t="s">
        <v>108</v>
      </c>
      <c r="T6" s="70"/>
      <c r="U6" s="70"/>
      <c r="V6" s="70"/>
      <c r="W6" s="70"/>
      <c r="X6" s="70"/>
      <c r="Y6" s="70"/>
      <c r="Z6" s="70"/>
      <c r="AA6" s="70"/>
      <c r="AB6" s="70"/>
      <c r="AC6" s="70"/>
      <c r="AD6" s="44"/>
    </row>
    <row r="7" spans="1:30" ht="35" customHeight="1" x14ac:dyDescent="0.6">
      <c r="A7" s="65"/>
      <c r="B7" s="70" t="s">
        <v>19</v>
      </c>
      <c r="C7" s="70"/>
      <c r="D7" s="70" t="s">
        <v>140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69"/>
      <c r="Q7" s="70" t="s">
        <v>19</v>
      </c>
      <c r="R7" s="70"/>
      <c r="S7" s="70" t="s">
        <v>109</v>
      </c>
      <c r="T7" s="70"/>
      <c r="U7" s="70"/>
      <c r="V7" s="70"/>
      <c r="W7" s="70"/>
      <c r="X7" s="70"/>
      <c r="Y7" s="70"/>
      <c r="Z7" s="70"/>
      <c r="AA7" s="70"/>
      <c r="AB7" s="70"/>
      <c r="AC7" s="70"/>
      <c r="AD7" s="44"/>
    </row>
    <row r="8" spans="1:30" ht="35" customHeight="1" x14ac:dyDescent="0.6">
      <c r="A8" s="65"/>
      <c r="B8" s="70" t="s">
        <v>20</v>
      </c>
      <c r="C8" s="70"/>
      <c r="D8" s="71" t="s">
        <v>141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69"/>
      <c r="Q8" s="70" t="s">
        <v>20</v>
      </c>
      <c r="R8" s="70"/>
      <c r="S8" s="71" t="s">
        <v>116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44"/>
    </row>
    <row r="9" spans="1:30" ht="50" customHeight="1" thickBot="1" x14ac:dyDescent="0.65">
      <c r="A9" s="61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</row>
    <row r="10" spans="1:30" ht="35" customHeight="1" thickTop="1" x14ac:dyDescent="0.6">
      <c r="A10" s="74" t="s">
        <v>13</v>
      </c>
      <c r="B10" s="74"/>
      <c r="C10" s="74"/>
      <c r="D10" s="74"/>
      <c r="E10" s="74"/>
      <c r="F10" s="75"/>
      <c r="G10" s="76">
        <f>SUM(E22,T22)</f>
        <v>30800000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 ht="15" customHeight="1" thickBot="1" x14ac:dyDescent="0.6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ht="35" customHeight="1" thickTop="1" x14ac:dyDescent="0.6">
      <c r="A12" s="74" t="s">
        <v>0</v>
      </c>
      <c r="B12" s="75"/>
      <c r="C12" s="78" t="s">
        <v>1</v>
      </c>
      <c r="D12" s="79"/>
      <c r="E12" s="80" t="s">
        <v>2</v>
      </c>
      <c r="F12" s="74"/>
      <c r="G12" s="74"/>
      <c r="H12" s="75"/>
      <c r="I12" s="80" t="s">
        <v>3</v>
      </c>
      <c r="J12" s="74"/>
      <c r="K12" s="74"/>
      <c r="L12" s="74"/>
      <c r="M12" s="74"/>
      <c r="N12" s="74"/>
      <c r="O12" s="74"/>
      <c r="P12" s="74"/>
      <c r="Q12" s="74"/>
      <c r="R12" s="74"/>
      <c r="S12" s="75"/>
      <c r="T12" s="81" t="s">
        <v>4</v>
      </c>
      <c r="U12" s="82"/>
      <c r="V12" s="83" t="s">
        <v>5</v>
      </c>
      <c r="W12" s="79"/>
      <c r="X12" s="74" t="s">
        <v>41</v>
      </c>
      <c r="Y12" s="74"/>
      <c r="Z12" s="75"/>
      <c r="AA12" s="84" t="s">
        <v>6</v>
      </c>
      <c r="AB12" s="85"/>
      <c r="AC12" s="85"/>
      <c r="AD12" s="85"/>
    </row>
    <row r="13" spans="1:30" ht="176.25" customHeight="1" x14ac:dyDescent="0.6">
      <c r="A13" s="87" t="s">
        <v>144</v>
      </c>
      <c r="B13" s="91"/>
      <c r="C13" s="86" t="s">
        <v>143</v>
      </c>
      <c r="D13" s="86"/>
      <c r="E13" s="58" t="s">
        <v>143</v>
      </c>
      <c r="F13" s="45"/>
      <c r="G13" s="45"/>
      <c r="H13" s="46"/>
      <c r="I13" s="57" t="s">
        <v>147</v>
      </c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50">
        <v>1</v>
      </c>
      <c r="U13" s="51"/>
      <c r="V13" s="52">
        <v>1</v>
      </c>
      <c r="W13" s="53"/>
      <c r="X13" s="54">
        <v>3000000</v>
      </c>
      <c r="Y13" s="54"/>
      <c r="Z13" s="55"/>
      <c r="AA13" s="56">
        <f>X13*V13</f>
        <v>3000000</v>
      </c>
      <c r="AB13" s="54"/>
      <c r="AC13" s="54"/>
      <c r="AD13" s="54"/>
    </row>
    <row r="14" spans="1:30" ht="150" customHeight="1" x14ac:dyDescent="0.6">
      <c r="A14" s="89"/>
      <c r="B14" s="92"/>
      <c r="C14" s="86" t="s">
        <v>155</v>
      </c>
      <c r="D14" s="86"/>
      <c r="E14" s="58" t="s">
        <v>145</v>
      </c>
      <c r="F14" s="45"/>
      <c r="G14" s="45"/>
      <c r="H14" s="46"/>
      <c r="I14" s="57" t="s">
        <v>166</v>
      </c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50">
        <v>3</v>
      </c>
      <c r="U14" s="51"/>
      <c r="V14" s="52">
        <v>1</v>
      </c>
      <c r="W14" s="53"/>
      <c r="X14" s="54">
        <v>100000</v>
      </c>
      <c r="Y14" s="54"/>
      <c r="Z14" s="55"/>
      <c r="AA14" s="56">
        <f t="shared" ref="AA14:AA17" si="0">X14*V14</f>
        <v>100000</v>
      </c>
      <c r="AB14" s="54"/>
      <c r="AC14" s="54"/>
      <c r="AD14" s="54"/>
    </row>
    <row r="15" spans="1:30" ht="150" customHeight="1" x14ac:dyDescent="0.6">
      <c r="A15" s="89"/>
      <c r="B15" s="92"/>
      <c r="C15" s="86" t="s">
        <v>156</v>
      </c>
      <c r="D15" s="86"/>
      <c r="E15" s="44" t="s">
        <v>146</v>
      </c>
      <c r="F15" s="45"/>
      <c r="G15" s="45"/>
      <c r="H15" s="46"/>
      <c r="I15" s="57" t="s">
        <v>148</v>
      </c>
      <c r="J15" s="48"/>
      <c r="K15" s="48"/>
      <c r="L15" s="48"/>
      <c r="M15" s="48"/>
      <c r="N15" s="48"/>
      <c r="O15" s="48"/>
      <c r="P15" s="48"/>
      <c r="Q15" s="48"/>
      <c r="R15" s="48"/>
      <c r="S15" s="49"/>
      <c r="T15" s="50">
        <v>1</v>
      </c>
      <c r="U15" s="51"/>
      <c r="V15" s="52">
        <v>1</v>
      </c>
      <c r="W15" s="53"/>
      <c r="X15" s="54">
        <v>600000</v>
      </c>
      <c r="Y15" s="54"/>
      <c r="Z15" s="55"/>
      <c r="AA15" s="56">
        <f t="shared" si="0"/>
        <v>600000</v>
      </c>
      <c r="AB15" s="54"/>
      <c r="AC15" s="54"/>
      <c r="AD15" s="54"/>
    </row>
    <row r="16" spans="1:30" ht="150" customHeight="1" x14ac:dyDescent="0.6">
      <c r="A16" s="89"/>
      <c r="B16" s="92"/>
      <c r="C16" s="86"/>
      <c r="D16" s="86"/>
      <c r="E16" s="58" t="s">
        <v>165</v>
      </c>
      <c r="F16" s="45"/>
      <c r="G16" s="45"/>
      <c r="H16" s="46"/>
      <c r="I16" s="57" t="s">
        <v>149</v>
      </c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50">
        <v>3</v>
      </c>
      <c r="U16" s="51"/>
      <c r="V16" s="52">
        <v>1</v>
      </c>
      <c r="W16" s="53"/>
      <c r="X16" s="54">
        <v>600000</v>
      </c>
      <c r="Y16" s="54"/>
      <c r="Z16" s="55"/>
      <c r="AA16" s="56">
        <f t="shared" si="0"/>
        <v>600000</v>
      </c>
      <c r="AB16" s="54"/>
      <c r="AC16" s="54"/>
      <c r="AD16" s="54"/>
    </row>
    <row r="17" spans="1:30" ht="150" customHeight="1" x14ac:dyDescent="0.6">
      <c r="A17" s="93"/>
      <c r="B17" s="94"/>
      <c r="C17" s="86"/>
      <c r="D17" s="86"/>
      <c r="E17" s="44" t="s">
        <v>150</v>
      </c>
      <c r="F17" s="45"/>
      <c r="G17" s="45"/>
      <c r="H17" s="46"/>
      <c r="I17" s="57" t="s">
        <v>151</v>
      </c>
      <c r="J17" s="48"/>
      <c r="K17" s="48"/>
      <c r="L17" s="48"/>
      <c r="M17" s="48"/>
      <c r="N17" s="48"/>
      <c r="O17" s="48"/>
      <c r="P17" s="48"/>
      <c r="Q17" s="48"/>
      <c r="R17" s="48"/>
      <c r="S17" s="49"/>
      <c r="T17" s="50">
        <v>1</v>
      </c>
      <c r="U17" s="51"/>
      <c r="V17" s="52">
        <v>1</v>
      </c>
      <c r="W17" s="53"/>
      <c r="X17" s="54">
        <v>1000000</v>
      </c>
      <c r="Y17" s="54"/>
      <c r="Z17" s="55"/>
      <c r="AA17" s="56">
        <f t="shared" si="0"/>
        <v>1000000</v>
      </c>
      <c r="AB17" s="54"/>
      <c r="AC17" s="54"/>
      <c r="AD17" s="54"/>
    </row>
    <row r="18" spans="1:30" ht="178.9" customHeight="1" x14ac:dyDescent="0.6">
      <c r="A18" s="86" t="s">
        <v>142</v>
      </c>
      <c r="B18" s="86"/>
      <c r="C18" s="86" t="s">
        <v>154</v>
      </c>
      <c r="D18" s="86"/>
      <c r="E18" s="58" t="s">
        <v>162</v>
      </c>
      <c r="F18" s="45"/>
      <c r="G18" s="45"/>
      <c r="H18" s="46"/>
      <c r="I18" s="57" t="s">
        <v>152</v>
      </c>
      <c r="J18" s="48"/>
      <c r="K18" s="48"/>
      <c r="L18" s="48"/>
      <c r="M18" s="48"/>
      <c r="N18" s="48"/>
      <c r="O18" s="48"/>
      <c r="P18" s="48"/>
      <c r="Q18" s="48"/>
      <c r="R18" s="48"/>
      <c r="S18" s="49"/>
      <c r="T18" s="50">
        <v>1</v>
      </c>
      <c r="U18" s="51"/>
      <c r="V18" s="52">
        <v>16</v>
      </c>
      <c r="W18" s="53"/>
      <c r="X18" s="54">
        <v>500000</v>
      </c>
      <c r="Y18" s="54"/>
      <c r="Z18" s="55"/>
      <c r="AA18" s="56">
        <f>X18*V18</f>
        <v>8000000</v>
      </c>
      <c r="AB18" s="54"/>
      <c r="AC18" s="54"/>
      <c r="AD18" s="54"/>
    </row>
    <row r="19" spans="1:30" ht="174.85" customHeight="1" x14ac:dyDescent="0.6">
      <c r="A19" s="86"/>
      <c r="B19" s="86"/>
      <c r="C19" s="86"/>
      <c r="D19" s="86"/>
      <c r="E19" s="58" t="s">
        <v>163</v>
      </c>
      <c r="F19" s="45"/>
      <c r="G19" s="45"/>
      <c r="H19" s="46"/>
      <c r="I19" s="57" t="s">
        <v>153</v>
      </c>
      <c r="J19" s="48"/>
      <c r="K19" s="48"/>
      <c r="L19" s="48"/>
      <c r="M19" s="48"/>
      <c r="N19" s="48"/>
      <c r="O19" s="48"/>
      <c r="P19" s="48"/>
      <c r="Q19" s="48"/>
      <c r="R19" s="48"/>
      <c r="S19" s="49"/>
      <c r="T19" s="50">
        <v>1</v>
      </c>
      <c r="U19" s="51"/>
      <c r="V19" s="52">
        <v>16</v>
      </c>
      <c r="W19" s="53"/>
      <c r="X19" s="54">
        <v>300000</v>
      </c>
      <c r="Y19" s="54"/>
      <c r="Z19" s="55"/>
      <c r="AA19" s="56">
        <f t="shared" ref="AA19:AA21" si="1">X19*V19</f>
        <v>4800000</v>
      </c>
      <c r="AB19" s="54"/>
      <c r="AC19" s="54"/>
      <c r="AD19" s="54"/>
    </row>
    <row r="20" spans="1:30" ht="150" customHeight="1" x14ac:dyDescent="0.6">
      <c r="A20" s="87" t="s">
        <v>160</v>
      </c>
      <c r="B20" s="88"/>
      <c r="C20" s="87" t="s">
        <v>161</v>
      </c>
      <c r="D20" s="88"/>
      <c r="E20" s="44" t="s">
        <v>157</v>
      </c>
      <c r="F20" s="45"/>
      <c r="G20" s="45"/>
      <c r="H20" s="46"/>
      <c r="I20" s="47" t="s">
        <v>164</v>
      </c>
      <c r="J20" s="48"/>
      <c r="K20" s="48"/>
      <c r="L20" s="48"/>
      <c r="M20" s="48"/>
      <c r="N20" s="48"/>
      <c r="O20" s="48"/>
      <c r="P20" s="48"/>
      <c r="Q20" s="48"/>
      <c r="R20" s="48"/>
      <c r="S20" s="49"/>
      <c r="T20" s="50">
        <v>1</v>
      </c>
      <c r="U20" s="51"/>
      <c r="V20" s="52">
        <v>1</v>
      </c>
      <c r="W20" s="53"/>
      <c r="X20" s="54">
        <v>9000000</v>
      </c>
      <c r="Y20" s="54"/>
      <c r="Z20" s="55"/>
      <c r="AA20" s="56">
        <f t="shared" si="1"/>
        <v>9000000</v>
      </c>
      <c r="AB20" s="54"/>
      <c r="AC20" s="54"/>
      <c r="AD20" s="54"/>
    </row>
    <row r="21" spans="1:30" ht="150" customHeight="1" x14ac:dyDescent="0.6">
      <c r="A21" s="89"/>
      <c r="B21" s="90"/>
      <c r="C21" s="89"/>
      <c r="D21" s="90"/>
      <c r="E21" s="44" t="s">
        <v>158</v>
      </c>
      <c r="F21" s="45"/>
      <c r="G21" s="45"/>
      <c r="H21" s="46"/>
      <c r="I21" s="57" t="s">
        <v>159</v>
      </c>
      <c r="J21" s="48"/>
      <c r="K21" s="48"/>
      <c r="L21" s="48"/>
      <c r="M21" s="48"/>
      <c r="N21" s="48"/>
      <c r="O21" s="48"/>
      <c r="P21" s="48"/>
      <c r="Q21" s="48"/>
      <c r="R21" s="48"/>
      <c r="S21" s="49"/>
      <c r="T21" s="50">
        <v>1</v>
      </c>
      <c r="U21" s="51"/>
      <c r="V21" s="52">
        <v>1</v>
      </c>
      <c r="W21" s="53"/>
      <c r="X21" s="54">
        <f>AA20*0.1</f>
        <v>900000</v>
      </c>
      <c r="Y21" s="54"/>
      <c r="Z21" s="55"/>
      <c r="AA21" s="56">
        <f t="shared" si="1"/>
        <v>900000</v>
      </c>
      <c r="AB21" s="54"/>
      <c r="AC21" s="54"/>
      <c r="AD21" s="54"/>
    </row>
    <row r="22" spans="1:30" ht="35" customHeight="1" x14ac:dyDescent="0.6">
      <c r="A22" s="36" t="s">
        <v>8</v>
      </c>
      <c r="B22" s="36"/>
      <c r="C22" s="36"/>
      <c r="D22" s="36"/>
      <c r="E22" s="37">
        <f>SUM(T22*0.1)</f>
        <v>2800000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 t="s">
        <v>7</v>
      </c>
      <c r="Q22" s="38"/>
      <c r="R22" s="38"/>
      <c r="S22" s="38"/>
      <c r="T22" s="39">
        <f>SUM(AA13:AD21)</f>
        <v>28000000</v>
      </c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 ht="35" customHeight="1" x14ac:dyDescent="0.6">
      <c r="A23" s="41" t="s">
        <v>9</v>
      </c>
      <c r="B23" s="41"/>
      <c r="C23" s="41"/>
      <c r="D23" s="32"/>
      <c r="E23" s="42" t="s">
        <v>121</v>
      </c>
      <c r="F23" s="42"/>
      <c r="G23" s="42"/>
      <c r="H23" s="42"/>
      <c r="I23" s="42"/>
      <c r="J23" s="42"/>
      <c r="K23" s="43" t="s">
        <v>10</v>
      </c>
      <c r="L23" s="41"/>
      <c r="M23" s="41"/>
      <c r="N23" s="32"/>
      <c r="O23" s="42" t="s">
        <v>120</v>
      </c>
      <c r="P23" s="42"/>
      <c r="Q23" s="42"/>
      <c r="R23" s="42"/>
      <c r="S23" s="42"/>
      <c r="T23" s="42"/>
      <c r="U23" s="43" t="s">
        <v>11</v>
      </c>
      <c r="V23" s="41"/>
      <c r="W23" s="41"/>
      <c r="X23" s="32"/>
      <c r="Y23" s="44" t="s">
        <v>115</v>
      </c>
      <c r="Z23" s="45"/>
      <c r="AA23" s="45"/>
      <c r="AB23" s="45"/>
      <c r="AC23" s="45"/>
      <c r="AD23" s="45"/>
    </row>
    <row r="24" spans="1:30" ht="15" customHeight="1" thickBot="1" x14ac:dyDescent="0.6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25.05" customHeight="1" thickTop="1" x14ac:dyDescent="0.6">
      <c r="A25" s="28" t="s">
        <v>43</v>
      </c>
      <c r="B25" s="33" t="s">
        <v>37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4"/>
    </row>
    <row r="26" spans="1:30" ht="25.05" customHeight="1" x14ac:dyDescent="0.6">
      <c r="A26" s="32"/>
      <c r="B26" s="24" t="s">
        <v>119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5"/>
    </row>
    <row r="27" spans="1:30" ht="25.05" customHeight="1" x14ac:dyDescent="0.6">
      <c r="A27" s="32"/>
      <c r="B27" s="24" t="s">
        <v>39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6">
      <c r="A28" s="32"/>
      <c r="B28" s="24" t="s">
        <v>69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6">
      <c r="A29" s="32"/>
      <c r="B29" s="24" t="s">
        <v>61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hidden="1" customHeight="1" x14ac:dyDescent="0.6">
      <c r="A30" s="32"/>
      <c r="B30" s="25" t="s">
        <v>70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</row>
    <row r="31" spans="1:30" ht="25.05" hidden="1" customHeight="1" x14ac:dyDescent="0.6">
      <c r="A31" s="32"/>
      <c r="B31" s="24" t="s">
        <v>62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5"/>
    </row>
    <row r="32" spans="1:30" ht="25.05" hidden="1" customHeight="1" x14ac:dyDescent="0.6">
      <c r="A32" s="32"/>
      <c r="B32" s="24" t="s">
        <v>63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5"/>
    </row>
    <row r="33" spans="1:30" ht="25.05" hidden="1" customHeight="1" x14ac:dyDescent="0.6">
      <c r="A33" s="32"/>
      <c r="B33" s="24" t="s">
        <v>64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ht="25.05" customHeight="1" x14ac:dyDescent="0.6">
      <c r="A34" s="32"/>
      <c r="B34" s="24" t="s">
        <v>65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15" hidden="1" customHeight="1" thickBot="1" x14ac:dyDescent="0.6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s="5" customFormat="1" ht="25.05" hidden="1" customHeight="1" thickTop="1" x14ac:dyDescent="0.6">
      <c r="A36" s="20" t="s">
        <v>42</v>
      </c>
      <c r="B36" s="29" t="s">
        <v>44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0"/>
    </row>
    <row r="37" spans="1:30" s="5" customFormat="1" ht="25.05" hidden="1" customHeight="1" x14ac:dyDescent="0.6">
      <c r="A37" s="27"/>
      <c r="B37" s="24" t="s">
        <v>58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25.05" hidden="1" customHeight="1" x14ac:dyDescent="0.6">
      <c r="A38" s="27"/>
      <c r="B38" s="24" t="s">
        <v>45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5"/>
    </row>
    <row r="39" spans="1:30" s="5" customFormat="1" ht="25.05" hidden="1" customHeight="1" x14ac:dyDescent="0.6">
      <c r="A39" s="27"/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5"/>
    </row>
    <row r="40" spans="1:30" s="5" customFormat="1" ht="25.05" hidden="1" customHeight="1" x14ac:dyDescent="0.6">
      <c r="A40" s="27"/>
      <c r="B40" s="24" t="s">
        <v>47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5"/>
    </row>
    <row r="41" spans="1:30" s="5" customFormat="1" ht="25.05" hidden="1" customHeight="1" x14ac:dyDescent="0.6">
      <c r="A41" s="28"/>
      <c r="B41" s="24" t="s">
        <v>48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5"/>
    </row>
    <row r="42" spans="1:30" s="5" customFormat="1" ht="15" hidden="1" customHeight="1" x14ac:dyDescent="0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s="5" customFormat="1" ht="30" hidden="1" customHeight="1" thickBot="1" x14ac:dyDescent="0.65">
      <c r="A43" s="18" t="s">
        <v>68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s="5" customFormat="1" ht="25.05" hidden="1" customHeight="1" thickTop="1" x14ac:dyDescent="0.6">
      <c r="A44" s="19" t="s">
        <v>49</v>
      </c>
      <c r="B44" s="19"/>
      <c r="C44" s="19"/>
      <c r="D44" s="19"/>
      <c r="E44" s="20"/>
      <c r="F44" s="21" t="s">
        <v>53</v>
      </c>
      <c r="G44" s="22"/>
      <c r="H44" s="22"/>
      <c r="I44" s="22"/>
      <c r="J44" s="23"/>
      <c r="K44" s="22" t="s">
        <v>54</v>
      </c>
      <c r="L44" s="22"/>
      <c r="M44" s="22"/>
      <c r="N44" s="22"/>
      <c r="O44" s="23"/>
      <c r="P44" s="22" t="s">
        <v>50</v>
      </c>
      <c r="Q44" s="22"/>
      <c r="R44" s="22"/>
      <c r="S44" s="22"/>
      <c r="T44" s="23"/>
      <c r="U44" s="21" t="s">
        <v>51</v>
      </c>
      <c r="V44" s="22"/>
      <c r="W44" s="22"/>
      <c r="X44" s="22"/>
      <c r="Y44" s="23"/>
      <c r="Z44" s="19" t="s">
        <v>52</v>
      </c>
      <c r="AA44" s="19"/>
      <c r="AB44" s="19"/>
      <c r="AC44" s="19"/>
      <c r="AD44" s="19"/>
    </row>
    <row r="45" spans="1:30" s="5" customFormat="1" ht="25.05" hidden="1" customHeight="1" x14ac:dyDescent="0.6">
      <c r="A45" s="9" t="s">
        <v>59</v>
      </c>
      <c r="B45" s="9"/>
      <c r="C45" s="9"/>
      <c r="D45" s="9"/>
      <c r="E45" s="10"/>
      <c r="F45" s="12">
        <v>463265</v>
      </c>
      <c r="G45" s="12"/>
      <c r="H45" s="12"/>
      <c r="I45" s="12"/>
      <c r="J45" s="13"/>
      <c r="K45" s="11">
        <v>9543259</v>
      </c>
      <c r="L45" s="12"/>
      <c r="M45" s="12"/>
      <c r="N45" s="12"/>
      <c r="O45" s="13"/>
      <c r="P45" s="11">
        <f>SUM(K45*1.1)</f>
        <v>10497584.9</v>
      </c>
      <c r="Q45" s="12"/>
      <c r="R45" s="12"/>
      <c r="S45" s="12"/>
      <c r="T45" s="13"/>
      <c r="U45" s="11" cm="1">
        <f t="array" ref="U45">SUM(K45:T45*0.2)</f>
        <v>4008168.7800000003</v>
      </c>
      <c r="V45" s="12"/>
      <c r="W45" s="12"/>
      <c r="X45" s="12"/>
      <c r="Y45" s="13"/>
      <c r="Z45" s="12">
        <f>SUM(F45:Y45)</f>
        <v>24512277.68</v>
      </c>
      <c r="AA45" s="12"/>
      <c r="AB45" s="12"/>
      <c r="AC45" s="12"/>
      <c r="AD45" s="12"/>
    </row>
    <row r="46" spans="1:30" s="5" customFormat="1" ht="25.05" hidden="1" customHeight="1" x14ac:dyDescent="0.6">
      <c r="A46" s="16" t="s">
        <v>56</v>
      </c>
      <c r="B46" s="16"/>
      <c r="C46" s="16"/>
      <c r="D46" s="16"/>
      <c r="E46" s="17"/>
      <c r="F46" s="11">
        <v>291414</v>
      </c>
      <c r="G46" s="12"/>
      <c r="H46" s="12"/>
      <c r="I46" s="12"/>
      <c r="J46" s="13"/>
      <c r="K46" s="11">
        <v>6003128</v>
      </c>
      <c r="L46" s="12"/>
      <c r="M46" s="12"/>
      <c r="N46" s="12"/>
      <c r="O46" s="13"/>
      <c r="P46" s="11">
        <f>SUM(K46*1.1)</f>
        <v>6603440.8000000007</v>
      </c>
      <c r="Q46" s="12"/>
      <c r="R46" s="12"/>
      <c r="S46" s="12"/>
      <c r="T46" s="13"/>
      <c r="U46" s="11" cm="1">
        <f t="array" ref="U46">SUM(K46:T46*0.2)</f>
        <v>2521313.7600000002</v>
      </c>
      <c r="V46" s="12"/>
      <c r="W46" s="12"/>
      <c r="X46" s="12"/>
      <c r="Y46" s="12"/>
      <c r="Z46" s="11">
        <f t="shared" ref="Z46:Z48" si="2">SUM(F46:Y46)</f>
        <v>15419296.560000001</v>
      </c>
      <c r="AA46" s="12"/>
      <c r="AB46" s="12"/>
      <c r="AC46" s="12"/>
      <c r="AD46" s="12"/>
    </row>
    <row r="47" spans="1:30" s="5" customFormat="1" ht="25.05" hidden="1" customHeight="1" x14ac:dyDescent="0.6">
      <c r="A47" s="14" t="s">
        <v>57</v>
      </c>
      <c r="B47" s="14"/>
      <c r="C47" s="14"/>
      <c r="D47" s="14"/>
      <c r="E47" s="15"/>
      <c r="F47" s="11">
        <v>291414</v>
      </c>
      <c r="G47" s="12"/>
      <c r="H47" s="12"/>
      <c r="I47" s="12"/>
      <c r="J47" s="13"/>
      <c r="K47" s="11">
        <v>6003128</v>
      </c>
      <c r="L47" s="12"/>
      <c r="M47" s="12"/>
      <c r="N47" s="12"/>
      <c r="O47" s="13"/>
      <c r="P47" s="11">
        <f>SUM(K47*1.1)</f>
        <v>6603440.8000000007</v>
      </c>
      <c r="Q47" s="12"/>
      <c r="R47" s="12"/>
      <c r="S47" s="12"/>
      <c r="T47" s="13"/>
      <c r="U47" s="11" cm="1">
        <f t="array" ref="U47">SUM(K47:T47*0.2)</f>
        <v>2521313.7600000002</v>
      </c>
      <c r="V47" s="12"/>
      <c r="W47" s="12"/>
      <c r="X47" s="12"/>
      <c r="Y47" s="12"/>
      <c r="Z47" s="11">
        <f t="shared" si="2"/>
        <v>15419296.560000001</v>
      </c>
      <c r="AA47" s="12"/>
      <c r="AB47" s="12"/>
      <c r="AC47" s="12"/>
      <c r="AD47" s="12"/>
    </row>
    <row r="48" spans="1:30" s="5" customFormat="1" ht="25.05" hidden="1" customHeight="1" x14ac:dyDescent="0.6">
      <c r="A48" s="9" t="s">
        <v>55</v>
      </c>
      <c r="B48" s="9"/>
      <c r="C48" s="9"/>
      <c r="D48" s="9"/>
      <c r="E48" s="10"/>
      <c r="F48" s="11">
        <v>217843</v>
      </c>
      <c r="G48" s="12"/>
      <c r="H48" s="12"/>
      <c r="I48" s="12"/>
      <c r="J48" s="13"/>
      <c r="K48" s="11">
        <v>4487566</v>
      </c>
      <c r="L48" s="12"/>
      <c r="M48" s="12"/>
      <c r="N48" s="12"/>
      <c r="O48" s="13"/>
      <c r="P48" s="11">
        <f>SUM(K48*1.1)</f>
        <v>4936322.6000000006</v>
      </c>
      <c r="Q48" s="12"/>
      <c r="R48" s="12"/>
      <c r="S48" s="12"/>
      <c r="T48" s="13"/>
      <c r="U48" s="11" cm="1">
        <f t="array" ref="U48">SUM(K48:T48*0.2)</f>
        <v>1884777.7200000002</v>
      </c>
      <c r="V48" s="12"/>
      <c r="W48" s="12"/>
      <c r="X48" s="12"/>
      <c r="Y48" s="12"/>
      <c r="Z48" s="11">
        <f t="shared" si="2"/>
        <v>11526509.320000002</v>
      </c>
      <c r="AA48" s="12"/>
      <c r="AB48" s="12"/>
      <c r="AC48" s="12"/>
      <c r="AD48" s="12"/>
    </row>
    <row r="49" spans="1:30" ht="15" customHeight="1" thickBot="1" x14ac:dyDescent="0.65">
      <c r="AA49" s="6"/>
    </row>
    <row r="50" spans="1:30" ht="2.5499999999999998" customHeight="1" x14ac:dyDescent="0.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00.05" customHeight="1" x14ac:dyDescent="0.6">
      <c r="A51" s="7" t="s">
        <v>118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20" customHeight="1" x14ac:dyDescent="0.6"/>
    <row r="53" spans="1:30" ht="20" customHeight="1" x14ac:dyDescent="0.6"/>
    <row r="54" spans="1:30" ht="20" customHeight="1" x14ac:dyDescent="0.6"/>
    <row r="55" spans="1:30" ht="20" customHeight="1" x14ac:dyDescent="0.6"/>
    <row r="56" spans="1:30" ht="20" customHeight="1" x14ac:dyDescent="0.6"/>
    <row r="57" spans="1:30" ht="20" customHeight="1" x14ac:dyDescent="0.6"/>
    <row r="58" spans="1:30" ht="20" customHeight="1" x14ac:dyDescent="0.6"/>
  </sheetData>
  <dataConsolidate/>
  <mergeCells count="165">
    <mergeCell ref="A18:B19"/>
    <mergeCell ref="C18:D19"/>
    <mergeCell ref="C13:D13"/>
    <mergeCell ref="C14:D14"/>
    <mergeCell ref="C15:D17"/>
    <mergeCell ref="A20:B21"/>
    <mergeCell ref="C20:D21"/>
    <mergeCell ref="X16:Z16"/>
    <mergeCell ref="AA16:AD16"/>
    <mergeCell ref="E17:H17"/>
    <mergeCell ref="I17:S17"/>
    <mergeCell ref="T17:U17"/>
    <mergeCell ref="V17:W17"/>
    <mergeCell ref="X17:Z17"/>
    <mergeCell ref="AA17:AD17"/>
    <mergeCell ref="A13:B17"/>
    <mergeCell ref="E13:H13"/>
    <mergeCell ref="I13:S13"/>
    <mergeCell ref="T13:U13"/>
    <mergeCell ref="V13:W13"/>
    <mergeCell ref="X13:Z13"/>
    <mergeCell ref="AA13:AD13"/>
    <mergeCell ref="E14:H14"/>
    <mergeCell ref="I14:S14"/>
    <mergeCell ref="V14:W14"/>
    <mergeCell ref="X14:Z14"/>
    <mergeCell ref="AA14:AD14"/>
    <mergeCell ref="E15:H15"/>
    <mergeCell ref="I15:S15"/>
    <mergeCell ref="T15:U15"/>
    <mergeCell ref="V15:W15"/>
    <mergeCell ref="X15:Z15"/>
    <mergeCell ref="AA15:AD15"/>
    <mergeCell ref="E16:H16"/>
    <mergeCell ref="I16:S16"/>
    <mergeCell ref="T16:U16"/>
    <mergeCell ref="V16:W16"/>
    <mergeCell ref="S4:AD4"/>
    <mergeCell ref="B5:C5"/>
    <mergeCell ref="D5:O5"/>
    <mergeCell ref="Q5:R5"/>
    <mergeCell ref="S5:Y5"/>
    <mergeCell ref="Z5:AA5"/>
    <mergeCell ref="AB5:AD5"/>
    <mergeCell ref="A9:AD9"/>
    <mergeCell ref="A10:F10"/>
    <mergeCell ref="G10:AD10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T14:U14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B6:C6"/>
    <mergeCell ref="D6:O6"/>
    <mergeCell ref="Q6:R6"/>
    <mergeCell ref="S6:AD6"/>
    <mergeCell ref="B7:C7"/>
    <mergeCell ref="D7:O7"/>
    <mergeCell ref="Q7:R7"/>
    <mergeCell ref="S7:AD7"/>
    <mergeCell ref="X18:Z18"/>
    <mergeCell ref="AA18:AD18"/>
    <mergeCell ref="E19:H19"/>
    <mergeCell ref="I19:S19"/>
    <mergeCell ref="T19:U19"/>
    <mergeCell ref="V19:W19"/>
    <mergeCell ref="X19:Z19"/>
    <mergeCell ref="AA19:AD19"/>
    <mergeCell ref="E18:H18"/>
    <mergeCell ref="I18:S18"/>
    <mergeCell ref="T18:U18"/>
    <mergeCell ref="V18:W18"/>
    <mergeCell ref="E20:H20"/>
    <mergeCell ref="I20:S20"/>
    <mergeCell ref="T20:U20"/>
    <mergeCell ref="V20:W20"/>
    <mergeCell ref="X20:Z20"/>
    <mergeCell ref="AA20:AD20"/>
    <mergeCell ref="E21:H21"/>
    <mergeCell ref="I21:S21"/>
    <mergeCell ref="T21:U21"/>
    <mergeCell ref="V21:W21"/>
    <mergeCell ref="X21:Z21"/>
    <mergeCell ref="AA21:AD21"/>
    <mergeCell ref="A22:D22"/>
    <mergeCell ref="E22:O22"/>
    <mergeCell ref="P22:S22"/>
    <mergeCell ref="T22:AD22"/>
    <mergeCell ref="A23:D23"/>
    <mergeCell ref="E23:J23"/>
    <mergeCell ref="K23:N23"/>
    <mergeCell ref="O23:T23"/>
    <mergeCell ref="U23:X23"/>
    <mergeCell ref="Y23:AD23"/>
    <mergeCell ref="A24:AD24"/>
    <mergeCell ref="A25:A34"/>
    <mergeCell ref="B25:AD25"/>
    <mergeCell ref="B26:AD26"/>
    <mergeCell ref="B27:AD27"/>
    <mergeCell ref="B28:AD28"/>
    <mergeCell ref="B29:AD29"/>
    <mergeCell ref="B30:AD30"/>
    <mergeCell ref="B31:AD31"/>
    <mergeCell ref="B32:AD32"/>
    <mergeCell ref="A43:AD43"/>
    <mergeCell ref="A44:E44"/>
    <mergeCell ref="F44:J44"/>
    <mergeCell ref="K44:O44"/>
    <mergeCell ref="P44:T44"/>
    <mergeCell ref="U44:Y44"/>
    <mergeCell ref="Z44:AD44"/>
    <mergeCell ref="B33:AD33"/>
    <mergeCell ref="B34:AD34"/>
    <mergeCell ref="A35:AD35"/>
    <mergeCell ref="A36:A41"/>
    <mergeCell ref="B36:AD36"/>
    <mergeCell ref="B37:AD37"/>
    <mergeCell ref="B38:AD38"/>
    <mergeCell ref="B39:AD39"/>
    <mergeCell ref="B40:AD40"/>
    <mergeCell ref="B41:AD41"/>
    <mergeCell ref="A46:E46"/>
    <mergeCell ref="F46:J46"/>
    <mergeCell ref="K46:O46"/>
    <mergeCell ref="P46:T46"/>
    <mergeCell ref="U46:Y46"/>
    <mergeCell ref="Z46:AD46"/>
    <mergeCell ref="A45:E45"/>
    <mergeCell ref="F45:J45"/>
    <mergeCell ref="K45:O45"/>
    <mergeCell ref="P45:T45"/>
    <mergeCell ref="U45:Y45"/>
    <mergeCell ref="Z45:AD45"/>
    <mergeCell ref="A51:AD51"/>
    <mergeCell ref="A48:E48"/>
    <mergeCell ref="F48:J48"/>
    <mergeCell ref="K48:O48"/>
    <mergeCell ref="P48:T48"/>
    <mergeCell ref="U48:Y48"/>
    <mergeCell ref="Z48:AD48"/>
    <mergeCell ref="A47:E47"/>
    <mergeCell ref="F47:J47"/>
    <mergeCell ref="K47:O47"/>
    <mergeCell ref="P47:T47"/>
    <mergeCell ref="U47:Y47"/>
    <mergeCell ref="Z47:AD47"/>
  </mergeCells>
  <phoneticPr fontId="1" type="noConversion"/>
  <hyperlinks>
    <hyperlink ref="D8" r:id="rId1" display="kyungjin.ji@ccei.kr" xr:uid="{E40E5F6A-DAF1-4CF7-A783-88CD9A8F2498}"/>
    <hyperlink ref="S8" r:id="rId2" xr:uid="{DF3260EB-F7E4-E84C-8BC8-C854B10F12B8}"/>
  </hyperlinks>
  <pageMargins left="0.70866141732283472" right="0.70866141732283472" top="0.74803149606299213" bottom="0.74803149606299213" header="0.31496062992125984" footer="0.31496062992125984"/>
  <pageSetup paperSize="7" scale="40" fitToHeight="0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81D86E-0B27-D046-9219-F700D72B5DC9}">
          <x14:formula1>
            <xm:f>데이터!$C$2:$C$4</xm:f>
          </x14:formula1>
          <xm:sqref>B34:AD34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EA65-647E-9C4E-883F-5EEA5DE1D8E7}">
  <sheetPr>
    <pageSetUpPr fitToPage="1"/>
  </sheetPr>
  <dimension ref="A1:AD54"/>
  <sheetViews>
    <sheetView showGridLines="0" view="pageBreakPreview" topLeftCell="A16" zoomScaleNormal="100" zoomScaleSheetLayoutView="115" workbookViewId="0">
      <selection activeCell="B24" sqref="A24:XFD29"/>
    </sheetView>
  </sheetViews>
  <sheetFormatPr defaultColWidth="8.8125" defaultRowHeight="16.899999999999999" x14ac:dyDescent="0.6"/>
  <cols>
    <col min="1" max="30" width="5.6875" customWidth="1"/>
  </cols>
  <sheetData>
    <row r="1" spans="1:30" ht="100.05" customHeight="1" x14ac:dyDescent="0.9">
      <c r="A1" s="59" t="s">
        <v>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20" customHeight="1" x14ac:dyDescent="0.9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0" customHeight="1" thickBot="1" x14ac:dyDescent="0.6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61"/>
      <c r="U3" s="61"/>
      <c r="V3" s="3"/>
      <c r="W3" s="3"/>
      <c r="X3" s="3"/>
      <c r="Y3" s="1"/>
      <c r="Z3" s="62" t="s">
        <v>16</v>
      </c>
      <c r="AA3" s="62"/>
      <c r="AB3" s="63" t="s">
        <v>111</v>
      </c>
      <c r="AC3" s="63"/>
      <c r="AD3" s="63"/>
    </row>
    <row r="4" spans="1:30" ht="35" customHeight="1" thickTop="1" x14ac:dyDescent="0.6">
      <c r="A4" s="64" t="s">
        <v>14</v>
      </c>
      <c r="B4" s="66" t="s">
        <v>28</v>
      </c>
      <c r="C4" s="66"/>
      <c r="D4" s="67">
        <v>45397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8" t="s">
        <v>15</v>
      </c>
      <c r="Q4" s="66" t="s">
        <v>17</v>
      </c>
      <c r="R4" s="66"/>
      <c r="S4" s="72" t="s">
        <v>27</v>
      </c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</row>
    <row r="5" spans="1:30" ht="35" customHeight="1" x14ac:dyDescent="0.6">
      <c r="A5" s="65"/>
      <c r="B5" s="70" t="s">
        <v>40</v>
      </c>
      <c r="C5" s="70"/>
      <c r="D5" s="70" t="s">
        <v>112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9"/>
      <c r="Q5" s="70" t="s">
        <v>40</v>
      </c>
      <c r="R5" s="70"/>
      <c r="S5" s="44" t="s">
        <v>21</v>
      </c>
      <c r="T5" s="45"/>
      <c r="U5" s="45"/>
      <c r="V5" s="45"/>
      <c r="W5" s="45"/>
      <c r="X5" s="45"/>
      <c r="Y5" s="46"/>
      <c r="Z5" s="44" t="s">
        <v>22</v>
      </c>
      <c r="AA5" s="46"/>
      <c r="AB5" s="44" t="s">
        <v>23</v>
      </c>
      <c r="AC5" s="45"/>
      <c r="AD5" s="45"/>
    </row>
    <row r="6" spans="1:30" ht="35" customHeight="1" x14ac:dyDescent="0.6">
      <c r="A6" s="65"/>
      <c r="B6" s="70" t="s">
        <v>18</v>
      </c>
      <c r="C6" s="70"/>
      <c r="D6" s="70" t="s">
        <v>113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69"/>
      <c r="Q6" s="70" t="s">
        <v>18</v>
      </c>
      <c r="R6" s="70"/>
      <c r="S6" s="70" t="s">
        <v>108</v>
      </c>
      <c r="T6" s="70"/>
      <c r="U6" s="70"/>
      <c r="V6" s="70"/>
      <c r="W6" s="70"/>
      <c r="X6" s="70"/>
      <c r="Y6" s="70"/>
      <c r="Z6" s="70"/>
      <c r="AA6" s="70"/>
      <c r="AB6" s="70"/>
      <c r="AC6" s="70"/>
      <c r="AD6" s="44"/>
    </row>
    <row r="7" spans="1:30" ht="35" customHeight="1" x14ac:dyDescent="0.6">
      <c r="A7" s="65"/>
      <c r="B7" s="70" t="s">
        <v>19</v>
      </c>
      <c r="C7" s="70"/>
      <c r="D7" s="70" t="s">
        <v>76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69"/>
      <c r="Q7" s="70" t="s">
        <v>19</v>
      </c>
      <c r="R7" s="70"/>
      <c r="S7" s="70" t="s">
        <v>109</v>
      </c>
      <c r="T7" s="70"/>
      <c r="U7" s="70"/>
      <c r="V7" s="70"/>
      <c r="W7" s="70"/>
      <c r="X7" s="70"/>
      <c r="Y7" s="70"/>
      <c r="Z7" s="70"/>
      <c r="AA7" s="70"/>
      <c r="AB7" s="70"/>
      <c r="AC7" s="70"/>
      <c r="AD7" s="44"/>
    </row>
    <row r="8" spans="1:30" ht="35" customHeight="1" x14ac:dyDescent="0.6">
      <c r="A8" s="65"/>
      <c r="B8" s="70" t="s">
        <v>20</v>
      </c>
      <c r="C8" s="70"/>
      <c r="D8" s="71" t="s">
        <v>114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69"/>
      <c r="Q8" s="70" t="s">
        <v>20</v>
      </c>
      <c r="R8" s="70"/>
      <c r="S8" s="71" t="s">
        <v>110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44"/>
    </row>
    <row r="9" spans="1:30" ht="50" customHeight="1" thickBot="1" x14ac:dyDescent="0.65">
      <c r="A9" s="61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</row>
    <row r="10" spans="1:30" ht="35" customHeight="1" thickTop="1" x14ac:dyDescent="0.6">
      <c r="A10" s="74" t="s">
        <v>13</v>
      </c>
      <c r="B10" s="74"/>
      <c r="C10" s="74"/>
      <c r="D10" s="74"/>
      <c r="E10" s="74"/>
      <c r="F10" s="75"/>
      <c r="G10" s="76">
        <f>SUM(E18,T18)</f>
        <v>5500000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 ht="15" customHeight="1" thickBot="1" x14ac:dyDescent="0.6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ht="35" customHeight="1" thickTop="1" x14ac:dyDescent="0.6">
      <c r="A12" s="74" t="s">
        <v>0</v>
      </c>
      <c r="B12" s="75"/>
      <c r="C12" s="78" t="s">
        <v>1</v>
      </c>
      <c r="D12" s="79"/>
      <c r="E12" s="80" t="s">
        <v>2</v>
      </c>
      <c r="F12" s="74"/>
      <c r="G12" s="74"/>
      <c r="H12" s="75"/>
      <c r="I12" s="80" t="s">
        <v>3</v>
      </c>
      <c r="J12" s="74"/>
      <c r="K12" s="74"/>
      <c r="L12" s="74"/>
      <c r="M12" s="74"/>
      <c r="N12" s="74"/>
      <c r="O12" s="74"/>
      <c r="P12" s="74"/>
      <c r="Q12" s="74"/>
      <c r="R12" s="74"/>
      <c r="S12" s="75"/>
      <c r="T12" s="81" t="s">
        <v>4</v>
      </c>
      <c r="U12" s="82"/>
      <c r="V12" s="83" t="s">
        <v>5</v>
      </c>
      <c r="W12" s="79"/>
      <c r="X12" s="74" t="s">
        <v>41</v>
      </c>
      <c r="Y12" s="74"/>
      <c r="Z12" s="75"/>
      <c r="AA12" s="84" t="s">
        <v>6</v>
      </c>
      <c r="AB12" s="85"/>
      <c r="AC12" s="85"/>
      <c r="AD12" s="85"/>
    </row>
    <row r="13" spans="1:30" ht="150" customHeight="1" x14ac:dyDescent="0.6">
      <c r="A13" s="87" t="s">
        <v>78</v>
      </c>
      <c r="B13" s="91"/>
      <c r="C13" s="87" t="s">
        <v>89</v>
      </c>
      <c r="D13" s="91"/>
      <c r="E13" s="44" t="s">
        <v>77</v>
      </c>
      <c r="F13" s="45"/>
      <c r="G13" s="45"/>
      <c r="H13" s="46"/>
      <c r="I13" s="57" t="s">
        <v>79</v>
      </c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50">
        <v>1</v>
      </c>
      <c r="U13" s="51"/>
      <c r="V13" s="52">
        <v>1</v>
      </c>
      <c r="W13" s="53"/>
      <c r="X13" s="54">
        <v>150000</v>
      </c>
      <c r="Y13" s="54"/>
      <c r="Z13" s="55"/>
      <c r="AA13" s="56">
        <f>SUM(T13*V13*X13)</f>
        <v>150000</v>
      </c>
      <c r="AB13" s="54"/>
      <c r="AC13" s="54"/>
      <c r="AD13" s="54"/>
    </row>
    <row r="14" spans="1:30" ht="150" customHeight="1" x14ac:dyDescent="0.6">
      <c r="A14" s="89"/>
      <c r="B14" s="92"/>
      <c r="C14" s="89"/>
      <c r="D14" s="92"/>
      <c r="E14" s="44" t="s">
        <v>91</v>
      </c>
      <c r="F14" s="45"/>
      <c r="G14" s="45"/>
      <c r="H14" s="46"/>
      <c r="I14" s="57" t="s">
        <v>92</v>
      </c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50">
        <v>3</v>
      </c>
      <c r="U14" s="51"/>
      <c r="V14" s="52">
        <v>3</v>
      </c>
      <c r="W14" s="53"/>
      <c r="X14" s="54">
        <v>150000</v>
      </c>
      <c r="Y14" s="54"/>
      <c r="Z14" s="55"/>
      <c r="AA14" s="56">
        <f>SUM(T14*V14*X14)</f>
        <v>1350000</v>
      </c>
      <c r="AB14" s="54"/>
      <c r="AC14" s="54"/>
      <c r="AD14" s="54"/>
    </row>
    <row r="15" spans="1:30" ht="150" customHeight="1" x14ac:dyDescent="0.6">
      <c r="A15" s="89"/>
      <c r="B15" s="92"/>
      <c r="C15" s="89"/>
      <c r="D15" s="92"/>
      <c r="E15" s="44" t="s">
        <v>93</v>
      </c>
      <c r="F15" s="45"/>
      <c r="G15" s="45"/>
      <c r="H15" s="46"/>
      <c r="I15" s="57" t="s">
        <v>95</v>
      </c>
      <c r="J15" s="48"/>
      <c r="K15" s="48"/>
      <c r="L15" s="48"/>
      <c r="M15" s="48"/>
      <c r="N15" s="48"/>
      <c r="O15" s="48"/>
      <c r="P15" s="48"/>
      <c r="Q15" s="48"/>
      <c r="R15" s="48"/>
      <c r="S15" s="49"/>
      <c r="T15" s="50">
        <v>5</v>
      </c>
      <c r="U15" s="51"/>
      <c r="V15" s="52">
        <v>3</v>
      </c>
      <c r="W15" s="53"/>
      <c r="X15" s="54">
        <v>180000</v>
      </c>
      <c r="Y15" s="54"/>
      <c r="Z15" s="55"/>
      <c r="AA15" s="56">
        <f>SUM(T15*V15*X15)</f>
        <v>2700000</v>
      </c>
      <c r="AB15" s="54"/>
      <c r="AC15" s="54"/>
      <c r="AD15" s="54"/>
    </row>
    <row r="16" spans="1:30" ht="150" customHeight="1" x14ac:dyDescent="0.6">
      <c r="A16" s="89"/>
      <c r="B16" s="92"/>
      <c r="C16" s="89"/>
      <c r="D16" s="92"/>
      <c r="E16" s="44" t="s">
        <v>94</v>
      </c>
      <c r="F16" s="45"/>
      <c r="G16" s="45"/>
      <c r="H16" s="46"/>
      <c r="I16" s="57" t="s">
        <v>96</v>
      </c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50">
        <v>3</v>
      </c>
      <c r="U16" s="51"/>
      <c r="V16" s="52">
        <v>1</v>
      </c>
      <c r="W16" s="53"/>
      <c r="X16" s="54">
        <v>200000</v>
      </c>
      <c r="Y16" s="54"/>
      <c r="Z16" s="55"/>
      <c r="AA16" s="56">
        <f>SUM(T16*V16*X16)</f>
        <v>600000</v>
      </c>
      <c r="AB16" s="54"/>
      <c r="AC16" s="54"/>
      <c r="AD16" s="54"/>
    </row>
    <row r="17" spans="1:30" ht="150" customHeight="1" x14ac:dyDescent="0.6">
      <c r="A17" s="93"/>
      <c r="B17" s="94"/>
      <c r="C17" s="93"/>
      <c r="D17" s="94"/>
      <c r="E17" s="44" t="s">
        <v>88</v>
      </c>
      <c r="F17" s="45"/>
      <c r="G17" s="45"/>
      <c r="H17" s="46"/>
      <c r="I17" s="57" t="s">
        <v>97</v>
      </c>
      <c r="J17" s="48"/>
      <c r="K17" s="48"/>
      <c r="L17" s="48"/>
      <c r="M17" s="48"/>
      <c r="N17" s="48"/>
      <c r="O17" s="48"/>
      <c r="P17" s="48"/>
      <c r="Q17" s="48"/>
      <c r="R17" s="48"/>
      <c r="S17" s="49"/>
      <c r="T17" s="50">
        <v>1</v>
      </c>
      <c r="U17" s="51"/>
      <c r="V17" s="52">
        <v>1</v>
      </c>
      <c r="W17" s="53"/>
      <c r="X17" s="54">
        <v>200000</v>
      </c>
      <c r="Y17" s="54"/>
      <c r="Z17" s="55"/>
      <c r="AA17" s="56">
        <f>SUM(T17*V17*X17)</f>
        <v>200000</v>
      </c>
      <c r="AB17" s="54"/>
      <c r="AC17" s="54"/>
      <c r="AD17" s="54"/>
    </row>
    <row r="18" spans="1:30" ht="35" customHeight="1" x14ac:dyDescent="0.6">
      <c r="A18" s="36" t="s">
        <v>8</v>
      </c>
      <c r="B18" s="36"/>
      <c r="C18" s="36"/>
      <c r="D18" s="36"/>
      <c r="E18" s="37">
        <f>SUM(T18*0.1)</f>
        <v>500000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 t="s">
        <v>7</v>
      </c>
      <c r="Q18" s="38"/>
      <c r="R18" s="38"/>
      <c r="S18" s="38"/>
      <c r="T18" s="39">
        <f>SUM(AA13:AD17)</f>
        <v>5000000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 ht="35" customHeight="1" x14ac:dyDescent="0.6">
      <c r="A19" s="41" t="s">
        <v>9</v>
      </c>
      <c r="B19" s="41"/>
      <c r="C19" s="41"/>
      <c r="D19" s="32"/>
      <c r="E19" s="44" t="s">
        <v>35</v>
      </c>
      <c r="F19" s="45"/>
      <c r="G19" s="45"/>
      <c r="H19" s="45"/>
      <c r="I19" s="45"/>
      <c r="J19" s="45"/>
      <c r="K19" s="43" t="s">
        <v>10</v>
      </c>
      <c r="L19" s="41"/>
      <c r="M19" s="41"/>
      <c r="N19" s="32"/>
      <c r="O19" s="42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42"/>
      <c r="Q19" s="42"/>
      <c r="R19" s="42"/>
      <c r="S19" s="42"/>
      <c r="T19" s="42"/>
      <c r="U19" s="43" t="s">
        <v>11</v>
      </c>
      <c r="V19" s="41"/>
      <c r="W19" s="41"/>
      <c r="X19" s="32"/>
      <c r="Y19" s="44" t="s">
        <v>21</v>
      </c>
      <c r="Z19" s="45"/>
      <c r="AA19" s="45"/>
      <c r="AB19" s="45"/>
      <c r="AC19" s="45"/>
      <c r="AD19" s="45"/>
    </row>
    <row r="20" spans="1:30" ht="15" customHeight="1" thickBot="1" x14ac:dyDescent="0.6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25.05" customHeight="1" thickTop="1" x14ac:dyDescent="0.6">
      <c r="A21" s="28" t="s">
        <v>43</v>
      </c>
      <c r="B21" s="33" t="s">
        <v>37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4"/>
    </row>
    <row r="22" spans="1:30" ht="25.05" customHeight="1" x14ac:dyDescent="0.6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6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6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6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6">
      <c r="A26" s="32"/>
      <c r="B26" s="25" t="s">
        <v>70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25.05" hidden="1" customHeight="1" x14ac:dyDescent="0.6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6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6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6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6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6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6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6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6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6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6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6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6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6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6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6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6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65">
      <c r="AA45" s="6"/>
    </row>
    <row r="46" spans="1:30" ht="2.5499999999999998" customHeight="1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6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20" customHeight="1" x14ac:dyDescent="0.6"/>
    <row r="49" ht="20" customHeight="1" x14ac:dyDescent="0.6"/>
    <row r="50" ht="20" customHeight="1" x14ac:dyDescent="0.6"/>
    <row r="51" ht="20" customHeight="1" x14ac:dyDescent="0.6"/>
    <row r="52" ht="20" customHeight="1" x14ac:dyDescent="0.6"/>
    <row r="53" ht="20" customHeight="1" x14ac:dyDescent="0.6"/>
    <row r="54" ht="20" customHeight="1" x14ac:dyDescent="0.6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S8" r:id="rId1" xr:uid="{6B4C5345-6F99-1143-92F6-0A60969E4DE2}"/>
    <hyperlink ref="D8" r:id="rId2" xr:uid="{D18392D0-DBB9-AF4D-80D1-9A6BBCA7D8F1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7D42EB-575E-C94E-B1EE-FFE1526863AA}">
          <x14:formula1>
            <xm:f>데이터!$C$2:$C$4</xm:f>
          </x14:formula1>
          <xm:sqref>B30:AD30</xm:sqref>
        </x14:dataValidation>
        <x14:dataValidation type="list" allowBlank="1" showInputMessage="1" showErrorMessage="1" xr:uid="{A074C8F2-A8A7-B140-AF4C-0C79BC51EF84}">
          <x14:formula1>
            <xm:f>데이터!$A$2:$A$6</xm:f>
          </x14:formula1>
          <xm:sqref>E19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774F-06A9-614F-AB6E-485C1F7A5A2B}">
  <sheetPr>
    <pageSetUpPr fitToPage="1"/>
  </sheetPr>
  <dimension ref="A1:AD54"/>
  <sheetViews>
    <sheetView showGridLines="0" view="pageBreakPreview" topLeftCell="A6" zoomScale="75" zoomScaleNormal="100" zoomScaleSheetLayoutView="115" workbookViewId="0">
      <selection activeCell="I16" sqref="I16:S16"/>
    </sheetView>
  </sheetViews>
  <sheetFormatPr defaultColWidth="8.8125" defaultRowHeight="16.899999999999999" x14ac:dyDescent="0.6"/>
  <cols>
    <col min="1" max="30" width="5.6875" customWidth="1"/>
  </cols>
  <sheetData>
    <row r="1" spans="1:30" ht="100.05" customHeight="1" x14ac:dyDescent="0.9">
      <c r="A1" s="59" t="s">
        <v>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20" customHeight="1" x14ac:dyDescent="0.9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0" customHeight="1" thickBot="1" x14ac:dyDescent="0.6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61"/>
      <c r="U3" s="61"/>
      <c r="V3" s="3"/>
      <c r="W3" s="3"/>
      <c r="X3" s="3"/>
      <c r="Y3" s="1"/>
      <c r="Z3" s="62" t="s">
        <v>16</v>
      </c>
      <c r="AA3" s="62"/>
      <c r="AB3" s="63" t="s">
        <v>124</v>
      </c>
      <c r="AC3" s="63"/>
      <c r="AD3" s="63"/>
    </row>
    <row r="4" spans="1:30" ht="35" customHeight="1" thickTop="1" x14ac:dyDescent="0.6">
      <c r="A4" s="64" t="s">
        <v>14</v>
      </c>
      <c r="B4" s="66" t="s">
        <v>28</v>
      </c>
      <c r="C4" s="66"/>
      <c r="D4" s="67">
        <v>45898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8" t="s">
        <v>15</v>
      </c>
      <c r="Q4" s="66" t="s">
        <v>17</v>
      </c>
      <c r="R4" s="66"/>
      <c r="S4" s="72" t="s">
        <v>117</v>
      </c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</row>
    <row r="5" spans="1:30" ht="35" customHeight="1" x14ac:dyDescent="0.6">
      <c r="A5" s="65"/>
      <c r="B5" s="70" t="s">
        <v>40</v>
      </c>
      <c r="C5" s="70"/>
      <c r="D5" s="70" t="s">
        <v>123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9"/>
      <c r="Q5" s="70" t="s">
        <v>40</v>
      </c>
      <c r="R5" s="70"/>
      <c r="S5" s="44" t="s">
        <v>115</v>
      </c>
      <c r="T5" s="45"/>
      <c r="U5" s="45"/>
      <c r="V5" s="45"/>
      <c r="W5" s="45"/>
      <c r="X5" s="45"/>
      <c r="Y5" s="46"/>
      <c r="Z5" s="44" t="s">
        <v>22</v>
      </c>
      <c r="AA5" s="46"/>
      <c r="AB5" s="44" t="s">
        <v>122</v>
      </c>
      <c r="AC5" s="45"/>
      <c r="AD5" s="45"/>
    </row>
    <row r="6" spans="1:30" ht="35" customHeight="1" x14ac:dyDescent="0.6">
      <c r="A6" s="65"/>
      <c r="B6" s="70" t="s">
        <v>18</v>
      </c>
      <c r="C6" s="70"/>
      <c r="D6" s="70" t="s">
        <v>128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69"/>
      <c r="Q6" s="70" t="s">
        <v>18</v>
      </c>
      <c r="R6" s="70"/>
      <c r="S6" s="70" t="s">
        <v>125</v>
      </c>
      <c r="T6" s="70"/>
      <c r="U6" s="70"/>
      <c r="V6" s="70"/>
      <c r="W6" s="70"/>
      <c r="X6" s="70"/>
      <c r="Y6" s="70"/>
      <c r="Z6" s="70"/>
      <c r="AA6" s="70"/>
      <c r="AB6" s="70"/>
      <c r="AC6" s="70"/>
      <c r="AD6" s="44"/>
    </row>
    <row r="7" spans="1:30" ht="35" customHeight="1" x14ac:dyDescent="0.6">
      <c r="A7" s="65"/>
      <c r="B7" s="70" t="s">
        <v>19</v>
      </c>
      <c r="C7" s="70"/>
      <c r="D7" s="70" t="s">
        <v>129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69"/>
      <c r="Q7" s="70" t="s">
        <v>19</v>
      </c>
      <c r="R7" s="70"/>
      <c r="S7" s="70" t="s">
        <v>126</v>
      </c>
      <c r="T7" s="70"/>
      <c r="U7" s="70"/>
      <c r="V7" s="70"/>
      <c r="W7" s="70"/>
      <c r="X7" s="70"/>
      <c r="Y7" s="70"/>
      <c r="Z7" s="70"/>
      <c r="AA7" s="70"/>
      <c r="AB7" s="70"/>
      <c r="AC7" s="70"/>
      <c r="AD7" s="44"/>
    </row>
    <row r="8" spans="1:30" ht="35" customHeight="1" x14ac:dyDescent="0.6">
      <c r="A8" s="65"/>
      <c r="B8" s="70" t="s">
        <v>20</v>
      </c>
      <c r="C8" s="70"/>
      <c r="D8" s="71" t="s">
        <v>130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69"/>
      <c r="Q8" s="70" t="s">
        <v>20</v>
      </c>
      <c r="R8" s="70"/>
      <c r="S8" s="71" t="s">
        <v>127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44"/>
    </row>
    <row r="9" spans="1:30" ht="50" customHeight="1" thickBot="1" x14ac:dyDescent="0.65">
      <c r="A9" s="61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</row>
    <row r="10" spans="1:30" ht="35" customHeight="1" thickTop="1" x14ac:dyDescent="0.6">
      <c r="A10" s="74" t="s">
        <v>13</v>
      </c>
      <c r="B10" s="74"/>
      <c r="C10" s="74"/>
      <c r="D10" s="74"/>
      <c r="E10" s="74"/>
      <c r="F10" s="75"/>
      <c r="G10" s="76">
        <f>SUM(E18,T18)</f>
        <v>5500000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 ht="15" customHeight="1" thickBot="1" x14ac:dyDescent="0.6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ht="35" customHeight="1" thickTop="1" x14ac:dyDescent="0.6">
      <c r="A12" s="74" t="s">
        <v>0</v>
      </c>
      <c r="B12" s="75"/>
      <c r="C12" s="78" t="s">
        <v>1</v>
      </c>
      <c r="D12" s="79"/>
      <c r="E12" s="80" t="s">
        <v>2</v>
      </c>
      <c r="F12" s="74"/>
      <c r="G12" s="74"/>
      <c r="H12" s="75"/>
      <c r="I12" s="80" t="s">
        <v>3</v>
      </c>
      <c r="J12" s="74"/>
      <c r="K12" s="74"/>
      <c r="L12" s="74"/>
      <c r="M12" s="74"/>
      <c r="N12" s="74"/>
      <c r="O12" s="74"/>
      <c r="P12" s="74"/>
      <c r="Q12" s="74"/>
      <c r="R12" s="74"/>
      <c r="S12" s="75"/>
      <c r="T12" s="81" t="s">
        <v>4</v>
      </c>
      <c r="U12" s="82"/>
      <c r="V12" s="83" t="s">
        <v>5</v>
      </c>
      <c r="W12" s="79"/>
      <c r="X12" s="74" t="s">
        <v>41</v>
      </c>
      <c r="Y12" s="74"/>
      <c r="Z12" s="75"/>
      <c r="AA12" s="84" t="s">
        <v>6</v>
      </c>
      <c r="AB12" s="85"/>
      <c r="AC12" s="85"/>
      <c r="AD12" s="85"/>
    </row>
    <row r="13" spans="1:30" ht="150" customHeight="1" x14ac:dyDescent="0.6">
      <c r="A13" s="87" t="s">
        <v>131</v>
      </c>
      <c r="B13" s="91"/>
      <c r="C13" s="87" t="s">
        <v>132</v>
      </c>
      <c r="D13" s="91"/>
      <c r="E13" s="44" t="s">
        <v>136</v>
      </c>
      <c r="F13" s="45"/>
      <c r="G13" s="45"/>
      <c r="H13" s="46"/>
      <c r="I13" s="57" t="s">
        <v>79</v>
      </c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50">
        <v>1</v>
      </c>
      <c r="U13" s="51"/>
      <c r="V13" s="52">
        <v>1</v>
      </c>
      <c r="W13" s="53"/>
      <c r="X13" s="54">
        <v>250000</v>
      </c>
      <c r="Y13" s="54"/>
      <c r="Z13" s="55"/>
      <c r="AA13" s="56">
        <f>SUM(T13*V13*X13)</f>
        <v>250000</v>
      </c>
      <c r="AB13" s="54"/>
      <c r="AC13" s="54"/>
      <c r="AD13" s="54"/>
    </row>
    <row r="14" spans="1:30" ht="150" customHeight="1" x14ac:dyDescent="0.6">
      <c r="A14" s="89"/>
      <c r="B14" s="92"/>
      <c r="C14" s="89"/>
      <c r="D14" s="92"/>
      <c r="E14" s="44" t="s">
        <v>133</v>
      </c>
      <c r="F14" s="45"/>
      <c r="G14" s="45"/>
      <c r="H14" s="46"/>
      <c r="I14" s="57" t="s">
        <v>137</v>
      </c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50">
        <v>3</v>
      </c>
      <c r="U14" s="51"/>
      <c r="V14" s="52">
        <v>3</v>
      </c>
      <c r="W14" s="53"/>
      <c r="X14" s="54">
        <v>150000</v>
      </c>
      <c r="Y14" s="54"/>
      <c r="Z14" s="55"/>
      <c r="AA14" s="56">
        <f>SUM(T14*V14*X14)</f>
        <v>1350000</v>
      </c>
      <c r="AB14" s="54"/>
      <c r="AC14" s="54"/>
      <c r="AD14" s="54"/>
    </row>
    <row r="15" spans="1:30" ht="150" customHeight="1" x14ac:dyDescent="0.6">
      <c r="A15" s="89"/>
      <c r="B15" s="92"/>
      <c r="C15" s="89"/>
      <c r="D15" s="92"/>
      <c r="E15" s="44" t="s">
        <v>134</v>
      </c>
      <c r="F15" s="45"/>
      <c r="G15" s="45"/>
      <c r="H15" s="46"/>
      <c r="I15" s="57" t="s">
        <v>135</v>
      </c>
      <c r="J15" s="48"/>
      <c r="K15" s="48"/>
      <c r="L15" s="48"/>
      <c r="M15" s="48"/>
      <c r="N15" s="48"/>
      <c r="O15" s="48"/>
      <c r="P15" s="48"/>
      <c r="Q15" s="48"/>
      <c r="R15" s="48"/>
      <c r="S15" s="49"/>
      <c r="T15" s="50">
        <v>1</v>
      </c>
      <c r="U15" s="51"/>
      <c r="V15" s="52">
        <v>30</v>
      </c>
      <c r="W15" s="53"/>
      <c r="X15" s="54">
        <v>30000</v>
      </c>
      <c r="Y15" s="54"/>
      <c r="Z15" s="55"/>
      <c r="AA15" s="56">
        <f>SUM(T15*V15*X15)</f>
        <v>900000</v>
      </c>
      <c r="AB15" s="54"/>
      <c r="AC15" s="54"/>
      <c r="AD15" s="54"/>
    </row>
    <row r="16" spans="1:30" ht="150" customHeight="1" x14ac:dyDescent="0.6">
      <c r="A16" s="89"/>
      <c r="B16" s="92"/>
      <c r="C16" s="89"/>
      <c r="D16" s="92"/>
      <c r="E16" s="44" t="s">
        <v>98</v>
      </c>
      <c r="F16" s="45"/>
      <c r="G16" s="45"/>
      <c r="H16" s="46"/>
      <c r="I16" s="57" t="s">
        <v>99</v>
      </c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50">
        <v>5</v>
      </c>
      <c r="U16" s="51"/>
      <c r="V16" s="52">
        <v>1</v>
      </c>
      <c r="W16" s="53"/>
      <c r="X16" s="54">
        <v>200000</v>
      </c>
      <c r="Y16" s="54"/>
      <c r="Z16" s="55"/>
      <c r="AA16" s="56">
        <f>SUM(T16*V16*X16)</f>
        <v>1000000</v>
      </c>
      <c r="AB16" s="54"/>
      <c r="AC16" s="54"/>
      <c r="AD16" s="54"/>
    </row>
    <row r="17" spans="1:30" ht="150" customHeight="1" x14ac:dyDescent="0.6">
      <c r="A17" s="93"/>
      <c r="B17" s="94"/>
      <c r="C17" s="93"/>
      <c r="D17" s="94"/>
      <c r="E17" s="44" t="s">
        <v>88</v>
      </c>
      <c r="F17" s="45"/>
      <c r="G17" s="45"/>
      <c r="H17" s="46"/>
      <c r="I17" s="57" t="s">
        <v>100</v>
      </c>
      <c r="J17" s="48"/>
      <c r="K17" s="48"/>
      <c r="L17" s="48"/>
      <c r="M17" s="48"/>
      <c r="N17" s="48"/>
      <c r="O17" s="48"/>
      <c r="P17" s="48"/>
      <c r="Q17" s="48"/>
      <c r="R17" s="48"/>
      <c r="S17" s="49"/>
      <c r="T17" s="50">
        <v>1</v>
      </c>
      <c r="U17" s="51"/>
      <c r="V17" s="52">
        <v>1</v>
      </c>
      <c r="W17" s="53"/>
      <c r="X17" s="54">
        <v>1500000</v>
      </c>
      <c r="Y17" s="54"/>
      <c r="Z17" s="55"/>
      <c r="AA17" s="56">
        <f>SUM(T17*V17*X17)</f>
        <v>1500000</v>
      </c>
      <c r="AB17" s="54"/>
      <c r="AC17" s="54"/>
      <c r="AD17" s="54"/>
    </row>
    <row r="18" spans="1:30" ht="35" customHeight="1" x14ac:dyDescent="0.6">
      <c r="A18" s="36" t="s">
        <v>8</v>
      </c>
      <c r="B18" s="36"/>
      <c r="C18" s="36"/>
      <c r="D18" s="36"/>
      <c r="E18" s="37">
        <f>SUM(T18*0.1)</f>
        <v>500000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 t="s">
        <v>7</v>
      </c>
      <c r="Q18" s="38"/>
      <c r="R18" s="38"/>
      <c r="S18" s="38"/>
      <c r="T18" s="39">
        <f>SUM(AA13:AD17)</f>
        <v>5000000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 ht="35" customHeight="1" x14ac:dyDescent="0.6">
      <c r="A19" s="41" t="s">
        <v>9</v>
      </c>
      <c r="B19" s="41"/>
      <c r="C19" s="41"/>
      <c r="D19" s="32"/>
      <c r="E19" s="42" t="s">
        <v>121</v>
      </c>
      <c r="F19" s="42"/>
      <c r="G19" s="42"/>
      <c r="H19" s="42"/>
      <c r="I19" s="42"/>
      <c r="J19" s="42"/>
      <c r="K19" s="43" t="s">
        <v>10</v>
      </c>
      <c r="L19" s="41"/>
      <c r="M19" s="41"/>
      <c r="N19" s="32"/>
      <c r="O19" s="42" t="s">
        <v>120</v>
      </c>
      <c r="P19" s="42"/>
      <c r="Q19" s="42"/>
      <c r="R19" s="42"/>
      <c r="S19" s="42"/>
      <c r="T19" s="42"/>
      <c r="U19" s="43" t="s">
        <v>11</v>
      </c>
      <c r="V19" s="41"/>
      <c r="W19" s="41"/>
      <c r="X19" s="32"/>
      <c r="Y19" s="44" t="s">
        <v>115</v>
      </c>
      <c r="Z19" s="45"/>
      <c r="AA19" s="45"/>
      <c r="AB19" s="45"/>
      <c r="AC19" s="45"/>
      <c r="AD19" s="45"/>
    </row>
    <row r="20" spans="1:30" ht="15" customHeight="1" thickBot="1" x14ac:dyDescent="0.6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25.05" customHeight="1" thickTop="1" x14ac:dyDescent="0.6">
      <c r="A21" s="28" t="s">
        <v>43</v>
      </c>
      <c r="B21" s="33" t="s">
        <v>37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4"/>
    </row>
    <row r="22" spans="1:30" ht="25.05" customHeight="1" x14ac:dyDescent="0.6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6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6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6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6">
      <c r="A26" s="32"/>
      <c r="B26" s="25" t="s">
        <v>70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25.05" hidden="1" customHeight="1" x14ac:dyDescent="0.6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6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6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6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6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6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6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6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6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6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6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6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6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6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6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6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6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65">
      <c r="AA45" s="6"/>
    </row>
    <row r="46" spans="1:30" ht="2.5499999999999998" customHeight="1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6">
      <c r="A47" s="7" t="s">
        <v>118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20" customHeight="1" x14ac:dyDescent="0.6"/>
    <row r="49" ht="20" customHeight="1" x14ac:dyDescent="0.6"/>
    <row r="50" ht="20" customHeight="1" x14ac:dyDescent="0.6"/>
    <row r="51" ht="20" customHeight="1" x14ac:dyDescent="0.6"/>
    <row r="52" ht="20" customHeight="1" x14ac:dyDescent="0.6"/>
    <row r="53" ht="20" customHeight="1" x14ac:dyDescent="0.6"/>
    <row r="54" ht="20" customHeight="1" x14ac:dyDescent="0.6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D8" r:id="rId1" xr:uid="{F1CDEB31-A5DD-EC47-9759-9825183A5400}"/>
    <hyperlink ref="S8" r:id="rId2" xr:uid="{08D65777-9AB7-46F1-ABB7-1728119BCD09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9A3DBB-B36C-F948-B2C0-72ADF4AF60F7}">
          <x14:formula1>
            <xm:f>데이터!$C$2:$C$4</xm:f>
          </x14:formula1>
          <xm:sqref>B30:AD30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72BA-A187-FE49-8270-2926B556A991}">
  <sheetPr>
    <pageSetUpPr fitToPage="1"/>
  </sheetPr>
  <dimension ref="A1:AD54"/>
  <sheetViews>
    <sheetView showGridLines="0" view="pageBreakPreview" topLeftCell="A13" zoomScale="75" zoomScaleNormal="100" zoomScaleSheetLayoutView="115" workbookViewId="0">
      <selection activeCell="E51" sqref="E51"/>
    </sheetView>
  </sheetViews>
  <sheetFormatPr defaultColWidth="8.8125" defaultRowHeight="16.899999999999999" x14ac:dyDescent="0.6"/>
  <cols>
    <col min="1" max="30" width="5.6875" customWidth="1"/>
  </cols>
  <sheetData>
    <row r="1" spans="1:30" ht="100.05" customHeight="1" x14ac:dyDescent="0.9">
      <c r="A1" s="59" t="s">
        <v>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20" customHeight="1" x14ac:dyDescent="0.9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0" customHeight="1" thickBot="1" x14ac:dyDescent="0.6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61"/>
      <c r="U3" s="61"/>
      <c r="V3" s="3"/>
      <c r="W3" s="3"/>
      <c r="X3" s="3"/>
      <c r="Y3" s="1"/>
      <c r="Z3" s="62" t="s">
        <v>16</v>
      </c>
      <c r="AA3" s="62"/>
      <c r="AB3" s="63" t="s">
        <v>111</v>
      </c>
      <c r="AC3" s="63"/>
      <c r="AD3" s="63"/>
    </row>
    <row r="4" spans="1:30" ht="35" customHeight="1" thickTop="1" x14ac:dyDescent="0.6">
      <c r="A4" s="64" t="s">
        <v>14</v>
      </c>
      <c r="B4" s="66" t="s">
        <v>28</v>
      </c>
      <c r="C4" s="66"/>
      <c r="D4" s="67">
        <v>45397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8" t="s">
        <v>15</v>
      </c>
      <c r="Q4" s="66" t="s">
        <v>17</v>
      </c>
      <c r="R4" s="66"/>
      <c r="S4" s="72" t="s">
        <v>27</v>
      </c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</row>
    <row r="5" spans="1:30" ht="35" customHeight="1" x14ac:dyDescent="0.6">
      <c r="A5" s="65"/>
      <c r="B5" s="70" t="s">
        <v>40</v>
      </c>
      <c r="C5" s="70"/>
      <c r="D5" s="70" t="s">
        <v>112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9"/>
      <c r="Q5" s="70" t="s">
        <v>40</v>
      </c>
      <c r="R5" s="70"/>
      <c r="S5" s="44" t="s">
        <v>21</v>
      </c>
      <c r="T5" s="45"/>
      <c r="U5" s="45"/>
      <c r="V5" s="45"/>
      <c r="W5" s="45"/>
      <c r="X5" s="45"/>
      <c r="Y5" s="46"/>
      <c r="Z5" s="44" t="s">
        <v>22</v>
      </c>
      <c r="AA5" s="46"/>
      <c r="AB5" s="44" t="s">
        <v>23</v>
      </c>
      <c r="AC5" s="45"/>
      <c r="AD5" s="45"/>
    </row>
    <row r="6" spans="1:30" ht="35" customHeight="1" x14ac:dyDescent="0.6">
      <c r="A6" s="65"/>
      <c r="B6" s="70" t="s">
        <v>18</v>
      </c>
      <c r="C6" s="70"/>
      <c r="D6" s="70" t="s">
        <v>113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69"/>
      <c r="Q6" s="70" t="s">
        <v>18</v>
      </c>
      <c r="R6" s="70"/>
      <c r="S6" s="70" t="s">
        <v>108</v>
      </c>
      <c r="T6" s="70"/>
      <c r="U6" s="70"/>
      <c r="V6" s="70"/>
      <c r="W6" s="70"/>
      <c r="X6" s="70"/>
      <c r="Y6" s="70"/>
      <c r="Z6" s="70"/>
      <c r="AA6" s="70"/>
      <c r="AB6" s="70"/>
      <c r="AC6" s="70"/>
      <c r="AD6" s="44"/>
    </row>
    <row r="7" spans="1:30" ht="35" customHeight="1" x14ac:dyDescent="0.6">
      <c r="A7" s="65"/>
      <c r="B7" s="70" t="s">
        <v>19</v>
      </c>
      <c r="C7" s="70"/>
      <c r="D7" s="70" t="s">
        <v>76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69"/>
      <c r="Q7" s="70" t="s">
        <v>19</v>
      </c>
      <c r="R7" s="70"/>
      <c r="S7" s="70" t="s">
        <v>109</v>
      </c>
      <c r="T7" s="70"/>
      <c r="U7" s="70"/>
      <c r="V7" s="70"/>
      <c r="W7" s="70"/>
      <c r="X7" s="70"/>
      <c r="Y7" s="70"/>
      <c r="Z7" s="70"/>
      <c r="AA7" s="70"/>
      <c r="AB7" s="70"/>
      <c r="AC7" s="70"/>
      <c r="AD7" s="44"/>
    </row>
    <row r="8" spans="1:30" ht="35" customHeight="1" x14ac:dyDescent="0.6">
      <c r="A8" s="65"/>
      <c r="B8" s="70" t="s">
        <v>20</v>
      </c>
      <c r="C8" s="70"/>
      <c r="D8" s="71" t="s">
        <v>114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69"/>
      <c r="Q8" s="70" t="s">
        <v>20</v>
      </c>
      <c r="R8" s="70"/>
      <c r="S8" s="71" t="s">
        <v>110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44"/>
    </row>
    <row r="9" spans="1:30" ht="50" customHeight="1" thickBot="1" x14ac:dyDescent="0.65">
      <c r="A9" s="61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</row>
    <row r="10" spans="1:30" ht="35" customHeight="1" thickTop="1" x14ac:dyDescent="0.6">
      <c r="A10" s="74" t="s">
        <v>13</v>
      </c>
      <c r="B10" s="74"/>
      <c r="C10" s="74"/>
      <c r="D10" s="74"/>
      <c r="E10" s="74"/>
      <c r="F10" s="75"/>
      <c r="G10" s="76">
        <f>SUM(E18,T18)</f>
        <v>5500000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 ht="15" customHeight="1" thickBot="1" x14ac:dyDescent="0.6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ht="35" customHeight="1" thickTop="1" x14ac:dyDescent="0.6">
      <c r="A12" s="74" t="s">
        <v>0</v>
      </c>
      <c r="B12" s="75"/>
      <c r="C12" s="78" t="s">
        <v>1</v>
      </c>
      <c r="D12" s="79"/>
      <c r="E12" s="80" t="s">
        <v>2</v>
      </c>
      <c r="F12" s="74"/>
      <c r="G12" s="74"/>
      <c r="H12" s="75"/>
      <c r="I12" s="80" t="s">
        <v>3</v>
      </c>
      <c r="J12" s="74"/>
      <c r="K12" s="74"/>
      <c r="L12" s="74"/>
      <c r="M12" s="74"/>
      <c r="N12" s="74"/>
      <c r="O12" s="74"/>
      <c r="P12" s="74"/>
      <c r="Q12" s="74"/>
      <c r="R12" s="74"/>
      <c r="S12" s="75"/>
      <c r="T12" s="81" t="s">
        <v>4</v>
      </c>
      <c r="U12" s="82"/>
      <c r="V12" s="83" t="s">
        <v>5</v>
      </c>
      <c r="W12" s="79"/>
      <c r="X12" s="74" t="s">
        <v>41</v>
      </c>
      <c r="Y12" s="74"/>
      <c r="Z12" s="75"/>
      <c r="AA12" s="84" t="s">
        <v>6</v>
      </c>
      <c r="AB12" s="85"/>
      <c r="AC12" s="85"/>
      <c r="AD12" s="85"/>
    </row>
    <row r="13" spans="1:30" ht="150" customHeight="1" x14ac:dyDescent="0.6">
      <c r="A13" s="87" t="s">
        <v>78</v>
      </c>
      <c r="B13" s="91"/>
      <c r="C13" s="87" t="s">
        <v>90</v>
      </c>
      <c r="D13" s="91"/>
      <c r="E13" s="44" t="s">
        <v>77</v>
      </c>
      <c r="F13" s="45"/>
      <c r="G13" s="45"/>
      <c r="H13" s="46"/>
      <c r="I13" s="57" t="s">
        <v>79</v>
      </c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50">
        <v>1</v>
      </c>
      <c r="U13" s="51"/>
      <c r="V13" s="52">
        <v>1</v>
      </c>
      <c r="W13" s="53"/>
      <c r="X13" s="54">
        <v>150000</v>
      </c>
      <c r="Y13" s="54"/>
      <c r="Z13" s="55"/>
      <c r="AA13" s="56">
        <f>SUM(T13*V13*X13)</f>
        <v>150000</v>
      </c>
      <c r="AB13" s="54"/>
      <c r="AC13" s="54"/>
      <c r="AD13" s="54"/>
    </row>
    <row r="14" spans="1:30" ht="150" customHeight="1" x14ac:dyDescent="0.6">
      <c r="A14" s="89"/>
      <c r="B14" s="92"/>
      <c r="C14" s="89"/>
      <c r="D14" s="92"/>
      <c r="E14" s="44" t="s">
        <v>101</v>
      </c>
      <c r="F14" s="45"/>
      <c r="G14" s="45"/>
      <c r="H14" s="46"/>
      <c r="I14" s="57" t="s">
        <v>106</v>
      </c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50">
        <v>1</v>
      </c>
      <c r="U14" s="51"/>
      <c r="V14" s="52">
        <v>5</v>
      </c>
      <c r="W14" s="53"/>
      <c r="X14" s="54">
        <v>150000</v>
      </c>
      <c r="Y14" s="54"/>
      <c r="Z14" s="55"/>
      <c r="AA14" s="56">
        <f>SUM(T14*V14*X14)</f>
        <v>750000</v>
      </c>
      <c r="AB14" s="54"/>
      <c r="AC14" s="54"/>
      <c r="AD14" s="54"/>
    </row>
    <row r="15" spans="1:30" ht="150" customHeight="1" x14ac:dyDescent="0.6">
      <c r="A15" s="89"/>
      <c r="B15" s="92"/>
      <c r="C15" s="89"/>
      <c r="D15" s="92"/>
      <c r="E15" s="44" t="s">
        <v>102</v>
      </c>
      <c r="F15" s="45"/>
      <c r="G15" s="45"/>
      <c r="H15" s="46"/>
      <c r="I15" s="57" t="s">
        <v>105</v>
      </c>
      <c r="J15" s="48"/>
      <c r="K15" s="48"/>
      <c r="L15" s="48"/>
      <c r="M15" s="48"/>
      <c r="N15" s="48"/>
      <c r="O15" s="48"/>
      <c r="P15" s="48"/>
      <c r="Q15" s="48"/>
      <c r="R15" s="48"/>
      <c r="S15" s="49"/>
      <c r="T15" s="50">
        <v>1</v>
      </c>
      <c r="U15" s="51"/>
      <c r="V15" s="52">
        <v>5</v>
      </c>
      <c r="W15" s="53"/>
      <c r="X15" s="54">
        <v>300000</v>
      </c>
      <c r="Y15" s="54"/>
      <c r="Z15" s="55"/>
      <c r="AA15" s="56">
        <f>SUM(T15*V15*X15)</f>
        <v>1500000</v>
      </c>
      <c r="AB15" s="54"/>
      <c r="AC15" s="54"/>
      <c r="AD15" s="54"/>
    </row>
    <row r="16" spans="1:30" ht="150" customHeight="1" x14ac:dyDescent="0.6">
      <c r="A16" s="89"/>
      <c r="B16" s="92"/>
      <c r="C16" s="89"/>
      <c r="D16" s="92"/>
      <c r="E16" s="44" t="s">
        <v>104</v>
      </c>
      <c r="F16" s="45"/>
      <c r="G16" s="45"/>
      <c r="H16" s="46"/>
      <c r="I16" s="57" t="s">
        <v>103</v>
      </c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50">
        <v>10</v>
      </c>
      <c r="U16" s="51"/>
      <c r="V16" s="52">
        <v>1</v>
      </c>
      <c r="W16" s="53"/>
      <c r="X16" s="54">
        <v>210000</v>
      </c>
      <c r="Y16" s="54"/>
      <c r="Z16" s="55"/>
      <c r="AA16" s="56">
        <f>SUM(T16*V16*X16)</f>
        <v>2100000</v>
      </c>
      <c r="AB16" s="54"/>
      <c r="AC16" s="54"/>
      <c r="AD16" s="54"/>
    </row>
    <row r="17" spans="1:30" ht="150" customHeight="1" x14ac:dyDescent="0.6">
      <c r="A17" s="93"/>
      <c r="B17" s="94"/>
      <c r="C17" s="93"/>
      <c r="D17" s="94"/>
      <c r="E17" s="44" t="s">
        <v>88</v>
      </c>
      <c r="F17" s="45"/>
      <c r="G17" s="45"/>
      <c r="H17" s="46"/>
      <c r="I17" s="57" t="s">
        <v>107</v>
      </c>
      <c r="J17" s="48"/>
      <c r="K17" s="48"/>
      <c r="L17" s="48"/>
      <c r="M17" s="48"/>
      <c r="N17" s="48"/>
      <c r="O17" s="48"/>
      <c r="P17" s="48"/>
      <c r="Q17" s="48"/>
      <c r="R17" s="48"/>
      <c r="S17" s="49"/>
      <c r="T17" s="50">
        <v>1</v>
      </c>
      <c r="U17" s="51"/>
      <c r="V17" s="52">
        <v>1</v>
      </c>
      <c r="W17" s="53"/>
      <c r="X17" s="54">
        <v>500000</v>
      </c>
      <c r="Y17" s="54"/>
      <c r="Z17" s="55"/>
      <c r="AA17" s="56">
        <f>SUM(T17*V17*X17)</f>
        <v>500000</v>
      </c>
      <c r="AB17" s="54"/>
      <c r="AC17" s="54"/>
      <c r="AD17" s="54"/>
    </row>
    <row r="18" spans="1:30" ht="35" customHeight="1" x14ac:dyDescent="0.6">
      <c r="A18" s="36" t="s">
        <v>8</v>
      </c>
      <c r="B18" s="36"/>
      <c r="C18" s="36"/>
      <c r="D18" s="36"/>
      <c r="E18" s="37">
        <f>SUM(T18*0.1)</f>
        <v>500000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 t="s">
        <v>7</v>
      </c>
      <c r="Q18" s="38"/>
      <c r="R18" s="38"/>
      <c r="S18" s="38"/>
      <c r="T18" s="39">
        <f>SUM(AA13:AD17)</f>
        <v>5000000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 ht="35" customHeight="1" x14ac:dyDescent="0.6">
      <c r="A19" s="41" t="s">
        <v>9</v>
      </c>
      <c r="B19" s="41"/>
      <c r="C19" s="41"/>
      <c r="D19" s="32"/>
      <c r="E19" s="44" t="s">
        <v>35</v>
      </c>
      <c r="F19" s="45"/>
      <c r="G19" s="45"/>
      <c r="H19" s="45"/>
      <c r="I19" s="45"/>
      <c r="J19" s="45"/>
      <c r="K19" s="43" t="s">
        <v>10</v>
      </c>
      <c r="L19" s="41"/>
      <c r="M19" s="41"/>
      <c r="N19" s="32"/>
      <c r="O19" s="42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42"/>
      <c r="Q19" s="42"/>
      <c r="R19" s="42"/>
      <c r="S19" s="42"/>
      <c r="T19" s="42"/>
      <c r="U19" s="43" t="s">
        <v>11</v>
      </c>
      <c r="V19" s="41"/>
      <c r="W19" s="41"/>
      <c r="X19" s="32"/>
      <c r="Y19" s="44" t="s">
        <v>21</v>
      </c>
      <c r="Z19" s="45"/>
      <c r="AA19" s="45"/>
      <c r="AB19" s="45"/>
      <c r="AC19" s="45"/>
      <c r="AD19" s="45"/>
    </row>
    <row r="20" spans="1:30" ht="15" customHeight="1" thickBot="1" x14ac:dyDescent="0.6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25.05" customHeight="1" thickTop="1" x14ac:dyDescent="0.6">
      <c r="A21" s="28" t="s">
        <v>43</v>
      </c>
      <c r="B21" s="33" t="s">
        <v>37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4"/>
    </row>
    <row r="22" spans="1:30" ht="25.05" customHeight="1" x14ac:dyDescent="0.6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6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hidden="1" customHeight="1" x14ac:dyDescent="0.6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hidden="1" customHeight="1" x14ac:dyDescent="0.6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hidden="1" customHeight="1" x14ac:dyDescent="0.6">
      <c r="A26" s="32"/>
      <c r="B26" s="25" t="s">
        <v>70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25.05" hidden="1" customHeight="1" x14ac:dyDescent="0.6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hidden="1" customHeight="1" x14ac:dyDescent="0.6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hidden="1" customHeight="1" x14ac:dyDescent="0.6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6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6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6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6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6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6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6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6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6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6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6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6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0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6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0"/>
        <v>15419296.560000001</v>
      </c>
      <c r="AA43" s="12"/>
      <c r="AB43" s="12"/>
      <c r="AC43" s="12"/>
      <c r="AD43" s="12"/>
    </row>
    <row r="44" spans="1:30" s="5" customFormat="1" ht="25.05" hidden="1" customHeight="1" x14ac:dyDescent="0.6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0"/>
        <v>11526509.320000002</v>
      </c>
      <c r="AA44" s="12"/>
      <c r="AB44" s="12"/>
      <c r="AC44" s="12"/>
      <c r="AD44" s="12"/>
    </row>
    <row r="45" spans="1:30" ht="15" customHeight="1" thickBot="1" x14ac:dyDescent="0.65">
      <c r="AA45" s="6"/>
    </row>
    <row r="46" spans="1:30" ht="2.5499999999999998" customHeight="1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6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20" customHeight="1" x14ac:dyDescent="0.6"/>
    <row r="49" ht="20" customHeight="1" x14ac:dyDescent="0.6"/>
    <row r="50" ht="20" customHeight="1" x14ac:dyDescent="0.6"/>
    <row r="51" ht="20" customHeight="1" x14ac:dyDescent="0.6"/>
    <row r="52" ht="20" customHeight="1" x14ac:dyDescent="0.6"/>
    <row r="53" ht="20" customHeight="1" x14ac:dyDescent="0.6"/>
    <row r="54" ht="20" customHeight="1" x14ac:dyDescent="0.6"/>
  </sheetData>
  <dataConsolidate/>
  <mergeCells count="135">
    <mergeCell ref="S4:AD4"/>
    <mergeCell ref="B5:C5"/>
    <mergeCell ref="D5:O5"/>
    <mergeCell ref="Q5:R5"/>
    <mergeCell ref="S5:Y5"/>
    <mergeCell ref="Z5:AA5"/>
    <mergeCell ref="AB5:AD5"/>
    <mergeCell ref="A1:AD1"/>
    <mergeCell ref="A2:AD2"/>
    <mergeCell ref="A3:U3"/>
    <mergeCell ref="Z3:AA3"/>
    <mergeCell ref="AB3:AD3"/>
    <mergeCell ref="A4:A8"/>
    <mergeCell ref="B4:C4"/>
    <mergeCell ref="D4:O4"/>
    <mergeCell ref="P4:P8"/>
    <mergeCell ref="Q4:R4"/>
    <mergeCell ref="B8:C8"/>
    <mergeCell ref="D8:O8"/>
    <mergeCell ref="Q8:R8"/>
    <mergeCell ref="S8:AD8"/>
    <mergeCell ref="A9:AD9"/>
    <mergeCell ref="A10:F10"/>
    <mergeCell ref="G10:AD10"/>
    <mergeCell ref="B6:C6"/>
    <mergeCell ref="D6:O6"/>
    <mergeCell ref="Q6:R6"/>
    <mergeCell ref="S6:AD6"/>
    <mergeCell ref="B7:C7"/>
    <mergeCell ref="D7:O7"/>
    <mergeCell ref="Q7:R7"/>
    <mergeCell ref="S7:AD7"/>
    <mergeCell ref="A11:AD11"/>
    <mergeCell ref="A12:B12"/>
    <mergeCell ref="C12:D12"/>
    <mergeCell ref="E12:H12"/>
    <mergeCell ref="I12:S12"/>
    <mergeCell ref="T12:U12"/>
    <mergeCell ref="V12:W12"/>
    <mergeCell ref="X12:Z12"/>
    <mergeCell ref="AA12:AD12"/>
    <mergeCell ref="X13:Z13"/>
    <mergeCell ref="AA13:AD13"/>
    <mergeCell ref="E14:H14"/>
    <mergeCell ref="I14:S14"/>
    <mergeCell ref="T14:U14"/>
    <mergeCell ref="V14:W14"/>
    <mergeCell ref="X14:Z14"/>
    <mergeCell ref="AA14:AD14"/>
    <mergeCell ref="A13:B17"/>
    <mergeCell ref="C13:D17"/>
    <mergeCell ref="E13:H13"/>
    <mergeCell ref="I13:S13"/>
    <mergeCell ref="T13:U13"/>
    <mergeCell ref="V13:W13"/>
    <mergeCell ref="E15:H15"/>
    <mergeCell ref="I15:S15"/>
    <mergeCell ref="T15:U15"/>
    <mergeCell ref="V15:W15"/>
    <mergeCell ref="E17:H17"/>
    <mergeCell ref="I17:S17"/>
    <mergeCell ref="T17:U17"/>
    <mergeCell ref="V17:W17"/>
    <mergeCell ref="X17:Z17"/>
    <mergeCell ref="AA17:AD17"/>
    <mergeCell ref="X15:Z15"/>
    <mergeCell ref="AA15:AD15"/>
    <mergeCell ref="E16:H16"/>
    <mergeCell ref="I16:S16"/>
    <mergeCell ref="T16:U16"/>
    <mergeCell ref="V16:W16"/>
    <mergeCell ref="X16:Z16"/>
    <mergeCell ref="AA16:AD16"/>
    <mergeCell ref="A18:D18"/>
    <mergeCell ref="E18:O18"/>
    <mergeCell ref="P18:S18"/>
    <mergeCell ref="T18:AD18"/>
    <mergeCell ref="A19:D19"/>
    <mergeCell ref="E19:J19"/>
    <mergeCell ref="K19:N19"/>
    <mergeCell ref="O19:T19"/>
    <mergeCell ref="U19:X19"/>
    <mergeCell ref="Y19:AD19"/>
    <mergeCell ref="A20:AD20"/>
    <mergeCell ref="A21:A30"/>
    <mergeCell ref="B21:AD21"/>
    <mergeCell ref="B22:AD22"/>
    <mergeCell ref="B23:AD23"/>
    <mergeCell ref="B24:AD24"/>
    <mergeCell ref="B25:AD25"/>
    <mergeCell ref="B26:AD26"/>
    <mergeCell ref="B27:AD27"/>
    <mergeCell ref="B28:AD28"/>
    <mergeCell ref="A39:AD39"/>
    <mergeCell ref="A40:E40"/>
    <mergeCell ref="F40:J40"/>
    <mergeCell ref="K40:O40"/>
    <mergeCell ref="P40:T40"/>
    <mergeCell ref="U40:Y40"/>
    <mergeCell ref="Z40:AD40"/>
    <mergeCell ref="B29:AD29"/>
    <mergeCell ref="B30:AD30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7:AD47"/>
    <mergeCell ref="A44:E44"/>
    <mergeCell ref="F44:J44"/>
    <mergeCell ref="K44:O44"/>
    <mergeCell ref="P44:T44"/>
    <mergeCell ref="U44:Y44"/>
    <mergeCell ref="Z44:AD44"/>
    <mergeCell ref="A43:E43"/>
    <mergeCell ref="F43:J43"/>
    <mergeCell ref="K43:O43"/>
    <mergeCell ref="P43:T43"/>
    <mergeCell ref="U43:Y43"/>
    <mergeCell ref="Z43:AD43"/>
  </mergeCells>
  <phoneticPr fontId="1" type="noConversion"/>
  <hyperlinks>
    <hyperlink ref="S8" r:id="rId1" xr:uid="{6CD7C4E0-B787-C04E-8B7F-25465DDA877C}"/>
    <hyperlink ref="D8" r:id="rId2" xr:uid="{4E0D8FB8-793A-894B-BB25-949C69F37DB6}"/>
  </hyperlinks>
  <pageMargins left="0.7" right="0.7" top="0.75" bottom="0.75" header="0.3" footer="0.3"/>
  <pageSetup paperSize="9" scale="47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9773F0-B48A-0844-9C50-9546869E93C5}">
          <x14:formula1>
            <xm:f>데이터!$A$2:$A$6</xm:f>
          </x14:formula1>
          <xm:sqref>E19</xm:sqref>
        </x14:dataValidation>
        <x14:dataValidation type="list" allowBlank="1" showInputMessage="1" showErrorMessage="1" xr:uid="{8D862B2D-4EFB-3D4B-966D-85F938995C86}">
          <x14:formula1>
            <xm:f>데이터!$C$2:$C$4</xm:f>
          </x14:formula1>
          <xm:sqref>B30:AD30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9711-9953-432E-82F8-748F174AC2BD}">
  <sheetPr>
    <pageSetUpPr fitToPage="1"/>
  </sheetPr>
  <dimension ref="A1:AD54"/>
  <sheetViews>
    <sheetView showGridLines="0" view="pageBreakPreview" topLeftCell="A3" zoomScale="75" zoomScaleNormal="100" zoomScaleSheetLayoutView="115" workbookViewId="0">
      <selection activeCell="I15" sqref="I15:S15"/>
    </sheetView>
  </sheetViews>
  <sheetFormatPr defaultColWidth="8.8125" defaultRowHeight="16.899999999999999" x14ac:dyDescent="0.6"/>
  <cols>
    <col min="1" max="30" width="5.6875" customWidth="1"/>
  </cols>
  <sheetData>
    <row r="1" spans="1:30" ht="100.05" customHeight="1" x14ac:dyDescent="0.9">
      <c r="A1" s="59" t="s">
        <v>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20" customHeight="1" x14ac:dyDescent="0.9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0" customHeight="1" thickBot="1" x14ac:dyDescent="0.6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1"/>
      <c r="T3" s="61"/>
      <c r="U3" s="61"/>
      <c r="V3" s="3"/>
      <c r="W3" s="3"/>
      <c r="X3" s="3"/>
      <c r="Y3" s="1"/>
      <c r="Z3" s="62" t="s">
        <v>16</v>
      </c>
      <c r="AA3" s="62"/>
      <c r="AB3" s="63" t="s">
        <v>72</v>
      </c>
      <c r="AC3" s="63"/>
      <c r="AD3" s="63"/>
    </row>
    <row r="4" spans="1:30" ht="35" customHeight="1" thickTop="1" x14ac:dyDescent="0.6">
      <c r="A4" s="64" t="s">
        <v>14</v>
      </c>
      <c r="B4" s="66" t="s">
        <v>28</v>
      </c>
      <c r="C4" s="66"/>
      <c r="D4" s="66" t="s">
        <v>71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8" t="s">
        <v>15</v>
      </c>
      <c r="Q4" s="66" t="s">
        <v>17</v>
      </c>
      <c r="R4" s="66"/>
      <c r="S4" s="72" t="s">
        <v>27</v>
      </c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</row>
    <row r="5" spans="1:30" ht="35" customHeight="1" x14ac:dyDescent="0.6">
      <c r="A5" s="65"/>
      <c r="B5" s="70" t="s">
        <v>40</v>
      </c>
      <c r="C5" s="70"/>
      <c r="D5" s="70" t="s">
        <v>73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9"/>
      <c r="Q5" s="70" t="s">
        <v>40</v>
      </c>
      <c r="R5" s="70"/>
      <c r="S5" s="44" t="s">
        <v>21</v>
      </c>
      <c r="T5" s="45"/>
      <c r="U5" s="45"/>
      <c r="V5" s="45"/>
      <c r="W5" s="45"/>
      <c r="X5" s="45"/>
      <c r="Y5" s="46"/>
      <c r="Z5" s="44" t="s">
        <v>22</v>
      </c>
      <c r="AA5" s="46"/>
      <c r="AB5" s="44" t="s">
        <v>23</v>
      </c>
      <c r="AC5" s="45"/>
      <c r="AD5" s="45"/>
    </row>
    <row r="6" spans="1:30" ht="35" customHeight="1" x14ac:dyDescent="0.6">
      <c r="A6" s="65"/>
      <c r="B6" s="70" t="s">
        <v>18</v>
      </c>
      <c r="C6" s="70"/>
      <c r="D6" s="70" t="s">
        <v>74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69"/>
      <c r="Q6" s="70" t="s">
        <v>18</v>
      </c>
      <c r="R6" s="70"/>
      <c r="S6" s="70" t="s">
        <v>24</v>
      </c>
      <c r="T6" s="70"/>
      <c r="U6" s="70"/>
      <c r="V6" s="70"/>
      <c r="W6" s="70"/>
      <c r="X6" s="70"/>
      <c r="Y6" s="70"/>
      <c r="Z6" s="70"/>
      <c r="AA6" s="70"/>
      <c r="AB6" s="70"/>
      <c r="AC6" s="70"/>
      <c r="AD6" s="44"/>
    </row>
    <row r="7" spans="1:30" ht="35" customHeight="1" x14ac:dyDescent="0.6">
      <c r="A7" s="65"/>
      <c r="B7" s="70" t="s">
        <v>19</v>
      </c>
      <c r="C7" s="70"/>
      <c r="D7" s="70" t="s">
        <v>76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69"/>
      <c r="Q7" s="70" t="s">
        <v>19</v>
      </c>
      <c r="R7" s="70"/>
      <c r="S7" s="70" t="s">
        <v>25</v>
      </c>
      <c r="T7" s="70"/>
      <c r="U7" s="70"/>
      <c r="V7" s="70"/>
      <c r="W7" s="70"/>
      <c r="X7" s="70"/>
      <c r="Y7" s="70"/>
      <c r="Z7" s="70"/>
      <c r="AA7" s="70"/>
      <c r="AB7" s="70"/>
      <c r="AC7" s="70"/>
      <c r="AD7" s="44"/>
    </row>
    <row r="8" spans="1:30" ht="35" customHeight="1" x14ac:dyDescent="0.6">
      <c r="A8" s="65"/>
      <c r="B8" s="70" t="s">
        <v>20</v>
      </c>
      <c r="C8" s="70"/>
      <c r="D8" s="71" t="s">
        <v>75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69"/>
      <c r="Q8" s="70" t="s">
        <v>20</v>
      </c>
      <c r="R8" s="70"/>
      <c r="S8" s="95" t="s">
        <v>26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44"/>
    </row>
    <row r="9" spans="1:30" ht="50" customHeight="1" thickBot="1" x14ac:dyDescent="0.65">
      <c r="A9" s="61" t="s">
        <v>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</row>
    <row r="10" spans="1:30" ht="35" customHeight="1" thickTop="1" x14ac:dyDescent="0.6">
      <c r="A10" s="74" t="s">
        <v>13</v>
      </c>
      <c r="B10" s="74"/>
      <c r="C10" s="74"/>
      <c r="D10" s="74"/>
      <c r="E10" s="74"/>
      <c r="F10" s="75"/>
      <c r="G10" s="76">
        <f>SUM(E18,T18)</f>
        <v>55000000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 ht="15" customHeight="1" thickBot="1" x14ac:dyDescent="0.6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ht="35" customHeight="1" thickTop="1" x14ac:dyDescent="0.6">
      <c r="A12" s="74" t="s">
        <v>0</v>
      </c>
      <c r="B12" s="75"/>
      <c r="C12" s="78" t="s">
        <v>1</v>
      </c>
      <c r="D12" s="79"/>
      <c r="E12" s="80" t="s">
        <v>2</v>
      </c>
      <c r="F12" s="74"/>
      <c r="G12" s="74"/>
      <c r="H12" s="75"/>
      <c r="I12" s="80" t="s">
        <v>3</v>
      </c>
      <c r="J12" s="74"/>
      <c r="K12" s="74"/>
      <c r="L12" s="74"/>
      <c r="M12" s="74"/>
      <c r="N12" s="74"/>
      <c r="O12" s="74"/>
      <c r="P12" s="74"/>
      <c r="Q12" s="74"/>
      <c r="R12" s="74"/>
      <c r="S12" s="75"/>
      <c r="T12" s="81" t="s">
        <v>4</v>
      </c>
      <c r="U12" s="82"/>
      <c r="V12" s="83" t="s">
        <v>5</v>
      </c>
      <c r="W12" s="79"/>
      <c r="X12" s="74" t="s">
        <v>41</v>
      </c>
      <c r="Y12" s="74"/>
      <c r="Z12" s="75"/>
      <c r="AA12" s="84" t="s">
        <v>6</v>
      </c>
      <c r="AB12" s="85"/>
      <c r="AC12" s="85"/>
      <c r="AD12" s="85"/>
    </row>
    <row r="13" spans="1:30" ht="150" customHeight="1" x14ac:dyDescent="0.6">
      <c r="A13" s="87" t="s">
        <v>78</v>
      </c>
      <c r="B13" s="91"/>
      <c r="C13" s="87" t="s">
        <v>78</v>
      </c>
      <c r="D13" s="91"/>
      <c r="E13" s="44" t="s">
        <v>77</v>
      </c>
      <c r="F13" s="45"/>
      <c r="G13" s="45"/>
      <c r="H13" s="46"/>
      <c r="I13" s="57" t="s">
        <v>79</v>
      </c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50">
        <v>5</v>
      </c>
      <c r="U13" s="51"/>
      <c r="V13" s="52">
        <v>5</v>
      </c>
      <c r="W13" s="53"/>
      <c r="X13" s="54">
        <v>1000000</v>
      </c>
      <c r="Y13" s="54"/>
      <c r="Z13" s="55"/>
      <c r="AA13" s="56">
        <f>SUM(V13*X13)</f>
        <v>5000000</v>
      </c>
      <c r="AB13" s="54"/>
      <c r="AC13" s="54"/>
      <c r="AD13" s="54"/>
    </row>
    <row r="14" spans="1:30" ht="150" customHeight="1" x14ac:dyDescent="0.6">
      <c r="A14" s="89"/>
      <c r="B14" s="92"/>
      <c r="C14" s="89"/>
      <c r="D14" s="92"/>
      <c r="E14" s="44" t="s">
        <v>80</v>
      </c>
      <c r="F14" s="45"/>
      <c r="G14" s="45"/>
      <c r="H14" s="46"/>
      <c r="I14" s="57" t="s">
        <v>81</v>
      </c>
      <c r="J14" s="48"/>
      <c r="K14" s="48"/>
      <c r="L14" s="48"/>
      <c r="M14" s="48"/>
      <c r="N14" s="48"/>
      <c r="O14" s="48"/>
      <c r="P14" s="48"/>
      <c r="Q14" s="48"/>
      <c r="R14" s="48"/>
      <c r="S14" s="49"/>
      <c r="T14" s="50">
        <v>30</v>
      </c>
      <c r="U14" s="51"/>
      <c r="V14" s="52">
        <v>2</v>
      </c>
      <c r="W14" s="53"/>
      <c r="X14" s="54">
        <v>5000000</v>
      </c>
      <c r="Y14" s="54"/>
      <c r="Z14" s="55"/>
      <c r="AA14" s="56">
        <f>SUM(V14*X14)</f>
        <v>10000000</v>
      </c>
      <c r="AB14" s="54"/>
      <c r="AC14" s="54"/>
      <c r="AD14" s="54"/>
    </row>
    <row r="15" spans="1:30" ht="150" customHeight="1" x14ac:dyDescent="0.6">
      <c r="A15" s="89"/>
      <c r="B15" s="92"/>
      <c r="C15" s="89"/>
      <c r="D15" s="92"/>
      <c r="E15" s="44" t="s">
        <v>83</v>
      </c>
      <c r="F15" s="45"/>
      <c r="G15" s="45"/>
      <c r="H15" s="46"/>
      <c r="I15" s="57" t="s">
        <v>82</v>
      </c>
      <c r="J15" s="48"/>
      <c r="K15" s="48"/>
      <c r="L15" s="48"/>
      <c r="M15" s="48"/>
      <c r="N15" s="48"/>
      <c r="O15" s="48"/>
      <c r="P15" s="48"/>
      <c r="Q15" s="48"/>
      <c r="R15" s="48"/>
      <c r="S15" s="49"/>
      <c r="T15" s="50">
        <v>30</v>
      </c>
      <c r="U15" s="51"/>
      <c r="V15" s="52">
        <v>2</v>
      </c>
      <c r="W15" s="53"/>
      <c r="X15" s="54">
        <v>5000000</v>
      </c>
      <c r="Y15" s="54"/>
      <c r="Z15" s="55"/>
      <c r="AA15" s="56">
        <f>SUM(V15*X15)</f>
        <v>10000000</v>
      </c>
      <c r="AB15" s="54"/>
      <c r="AC15" s="54"/>
      <c r="AD15" s="54"/>
    </row>
    <row r="16" spans="1:30" ht="150" customHeight="1" x14ac:dyDescent="0.6">
      <c r="A16" s="89"/>
      <c r="B16" s="92"/>
      <c r="C16" s="89"/>
      <c r="D16" s="92"/>
      <c r="E16" s="44" t="s">
        <v>84</v>
      </c>
      <c r="F16" s="45"/>
      <c r="G16" s="45"/>
      <c r="H16" s="46"/>
      <c r="I16" s="57" t="s">
        <v>85</v>
      </c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50">
        <v>30</v>
      </c>
      <c r="U16" s="51"/>
      <c r="V16" s="52">
        <v>2</v>
      </c>
      <c r="W16" s="53"/>
      <c r="X16" s="54">
        <v>5000000</v>
      </c>
      <c r="Y16" s="54"/>
      <c r="Z16" s="55"/>
      <c r="AA16" s="56">
        <f>SUM(V16*X16)</f>
        <v>10000000</v>
      </c>
      <c r="AB16" s="54"/>
      <c r="AC16" s="54"/>
      <c r="AD16" s="54"/>
    </row>
    <row r="17" spans="1:30" ht="150" customHeight="1" x14ac:dyDescent="0.6">
      <c r="A17" s="93"/>
      <c r="B17" s="94"/>
      <c r="C17" s="93"/>
      <c r="D17" s="94"/>
      <c r="E17" s="44" t="s">
        <v>86</v>
      </c>
      <c r="F17" s="45"/>
      <c r="G17" s="45"/>
      <c r="H17" s="46"/>
      <c r="I17" s="57" t="s">
        <v>87</v>
      </c>
      <c r="J17" s="48"/>
      <c r="K17" s="48"/>
      <c r="L17" s="48"/>
      <c r="M17" s="48"/>
      <c r="N17" s="48"/>
      <c r="O17" s="48"/>
      <c r="P17" s="48"/>
      <c r="Q17" s="48"/>
      <c r="R17" s="48"/>
      <c r="S17" s="49"/>
      <c r="T17" s="50">
        <v>30</v>
      </c>
      <c r="U17" s="51"/>
      <c r="V17" s="52">
        <v>3</v>
      </c>
      <c r="W17" s="53"/>
      <c r="X17" s="54">
        <v>5000000</v>
      </c>
      <c r="Y17" s="54"/>
      <c r="Z17" s="55"/>
      <c r="AA17" s="56">
        <f t="shared" ref="AA17" si="0">SUM(V17*X17)</f>
        <v>15000000</v>
      </c>
      <c r="AB17" s="54"/>
      <c r="AC17" s="54"/>
      <c r="AD17" s="54"/>
    </row>
    <row r="18" spans="1:30" ht="35" customHeight="1" x14ac:dyDescent="0.6">
      <c r="A18" s="36" t="s">
        <v>8</v>
      </c>
      <c r="B18" s="36"/>
      <c r="C18" s="36"/>
      <c r="D18" s="36"/>
      <c r="E18" s="37">
        <f>SUM(T18*0.1)</f>
        <v>5000000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 t="s">
        <v>7</v>
      </c>
      <c r="Q18" s="38"/>
      <c r="R18" s="38"/>
      <c r="S18" s="38"/>
      <c r="T18" s="39">
        <f>SUM(AA13:AD17)</f>
        <v>50000000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 ht="35" customHeight="1" x14ac:dyDescent="0.6">
      <c r="A19" s="41" t="s">
        <v>9</v>
      </c>
      <c r="B19" s="41"/>
      <c r="C19" s="41"/>
      <c r="D19" s="32"/>
      <c r="E19" s="44" t="s">
        <v>35</v>
      </c>
      <c r="F19" s="45"/>
      <c r="G19" s="45"/>
      <c r="H19" s="45"/>
      <c r="I19" s="45"/>
      <c r="J19" s="45"/>
      <c r="K19" s="43" t="s">
        <v>10</v>
      </c>
      <c r="L19" s="41"/>
      <c r="M19" s="41"/>
      <c r="N19" s="32"/>
      <c r="O19" s="42" t="str">
        <f>IF(E19="국민은행 [A]", "830501-04-224154", IF(E19="국민은행 [B]", "97112978846", IF(E19="우리은행", "1005-104-299487", IF(E19="기업은행", "052-111285-04-020", IF(E19="신한은행", "140-013-733156", "X")))))</f>
        <v>97112978846</v>
      </c>
      <c r="P19" s="42"/>
      <c r="Q19" s="42"/>
      <c r="R19" s="42"/>
      <c r="S19" s="42"/>
      <c r="T19" s="42"/>
      <c r="U19" s="43" t="s">
        <v>11</v>
      </c>
      <c r="V19" s="41"/>
      <c r="W19" s="41"/>
      <c r="X19" s="32"/>
      <c r="Y19" s="44" t="s">
        <v>21</v>
      </c>
      <c r="Z19" s="45"/>
      <c r="AA19" s="45"/>
      <c r="AB19" s="45"/>
      <c r="AC19" s="45"/>
      <c r="AD19" s="45"/>
    </row>
    <row r="20" spans="1:30" ht="15" customHeight="1" thickBot="1" x14ac:dyDescent="0.6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25.05" customHeight="1" thickTop="1" x14ac:dyDescent="0.6">
      <c r="A21" s="28" t="s">
        <v>43</v>
      </c>
      <c r="B21" s="33" t="s">
        <v>37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4"/>
    </row>
    <row r="22" spans="1:30" ht="25.05" customHeight="1" x14ac:dyDescent="0.6">
      <c r="A22" s="32"/>
      <c r="B22" s="24" t="s">
        <v>38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5"/>
    </row>
    <row r="23" spans="1:30" ht="25.05" customHeight="1" x14ac:dyDescent="0.6">
      <c r="A23" s="32"/>
      <c r="B23" s="24" t="s">
        <v>39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1:30" ht="25.05" customHeight="1" x14ac:dyDescent="0.6">
      <c r="A24" s="32"/>
      <c r="B24" s="24" t="s">
        <v>69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5"/>
    </row>
    <row r="25" spans="1:30" ht="25.05" customHeight="1" x14ac:dyDescent="0.6">
      <c r="A25" s="32"/>
      <c r="B25" s="24" t="s">
        <v>61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</row>
    <row r="26" spans="1:30" ht="25.05" customHeight="1" x14ac:dyDescent="0.6">
      <c r="A26" s="32"/>
      <c r="B26" s="25" t="s">
        <v>70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spans="1:30" ht="25.05" customHeight="1" x14ac:dyDescent="0.6">
      <c r="A27" s="3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5"/>
    </row>
    <row r="28" spans="1:30" ht="25.05" customHeight="1" x14ac:dyDescent="0.6">
      <c r="A28" s="32"/>
      <c r="B28" s="24" t="s">
        <v>63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5"/>
    </row>
    <row r="29" spans="1:30" ht="25.05" customHeight="1" x14ac:dyDescent="0.6">
      <c r="A29" s="32"/>
      <c r="B29" s="24" t="s">
        <v>64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5"/>
    </row>
    <row r="30" spans="1:30" ht="25.05" customHeight="1" x14ac:dyDescent="0.6">
      <c r="A30" s="32"/>
      <c r="B30" s="24" t="s">
        <v>65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5"/>
    </row>
    <row r="31" spans="1:30" s="5" customFormat="1" ht="15" hidden="1" customHeight="1" thickBot="1" x14ac:dyDescent="0.6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s="5" customFormat="1" ht="25.05" hidden="1" customHeight="1" thickTop="1" x14ac:dyDescent="0.6">
      <c r="A32" s="20" t="s">
        <v>42</v>
      </c>
      <c r="B32" s="29" t="s">
        <v>44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s="5" customFormat="1" ht="25.05" hidden="1" customHeight="1" x14ac:dyDescent="0.6">
      <c r="A33" s="27"/>
      <c r="B33" s="24" t="s">
        <v>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5"/>
    </row>
    <row r="34" spans="1:30" s="5" customFormat="1" ht="25.05" hidden="1" customHeight="1" x14ac:dyDescent="0.6">
      <c r="A34" s="27"/>
      <c r="B34" s="24" t="s">
        <v>45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5"/>
    </row>
    <row r="35" spans="1:30" s="5" customFormat="1" ht="25.05" hidden="1" customHeight="1" x14ac:dyDescent="0.6">
      <c r="A35" s="27"/>
      <c r="B35" s="24" t="s">
        <v>46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</row>
    <row r="36" spans="1:30" s="5" customFormat="1" ht="25.05" hidden="1" customHeight="1" x14ac:dyDescent="0.6">
      <c r="A36" s="27"/>
      <c r="B36" s="24" t="s">
        <v>47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</row>
    <row r="37" spans="1:30" s="5" customFormat="1" ht="25.05" hidden="1" customHeight="1" x14ac:dyDescent="0.6">
      <c r="A37" s="28"/>
      <c r="B37" s="24" t="s">
        <v>48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</row>
    <row r="38" spans="1:30" s="5" customFormat="1" ht="15" hidden="1" customHeight="1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s="5" customFormat="1" ht="30" hidden="1" customHeight="1" thickBot="1" x14ac:dyDescent="0.65">
      <c r="A39" s="18" t="s">
        <v>68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s="5" customFormat="1" ht="25.05" hidden="1" customHeight="1" thickTop="1" x14ac:dyDescent="0.6">
      <c r="A40" s="19" t="s">
        <v>49</v>
      </c>
      <c r="B40" s="19"/>
      <c r="C40" s="19"/>
      <c r="D40" s="19"/>
      <c r="E40" s="20"/>
      <c r="F40" s="21" t="s">
        <v>53</v>
      </c>
      <c r="G40" s="22"/>
      <c r="H40" s="22"/>
      <c r="I40" s="22"/>
      <c r="J40" s="23"/>
      <c r="K40" s="22" t="s">
        <v>54</v>
      </c>
      <c r="L40" s="22"/>
      <c r="M40" s="22"/>
      <c r="N40" s="22"/>
      <c r="O40" s="23"/>
      <c r="P40" s="22" t="s">
        <v>50</v>
      </c>
      <c r="Q40" s="22"/>
      <c r="R40" s="22"/>
      <c r="S40" s="22"/>
      <c r="T40" s="23"/>
      <c r="U40" s="21" t="s">
        <v>51</v>
      </c>
      <c r="V40" s="22"/>
      <c r="W40" s="22"/>
      <c r="X40" s="22"/>
      <c r="Y40" s="23"/>
      <c r="Z40" s="19" t="s">
        <v>52</v>
      </c>
      <c r="AA40" s="19"/>
      <c r="AB40" s="19"/>
      <c r="AC40" s="19"/>
      <c r="AD40" s="19"/>
    </row>
    <row r="41" spans="1:30" s="5" customFormat="1" ht="25.05" hidden="1" customHeight="1" x14ac:dyDescent="0.6">
      <c r="A41" s="9" t="s">
        <v>59</v>
      </c>
      <c r="B41" s="9"/>
      <c r="C41" s="9"/>
      <c r="D41" s="9"/>
      <c r="E41" s="10"/>
      <c r="F41" s="12">
        <v>463265</v>
      </c>
      <c r="G41" s="12"/>
      <c r="H41" s="12"/>
      <c r="I41" s="12"/>
      <c r="J41" s="13"/>
      <c r="K41" s="11">
        <v>9543259</v>
      </c>
      <c r="L41" s="12"/>
      <c r="M41" s="12"/>
      <c r="N41" s="12"/>
      <c r="O41" s="13"/>
      <c r="P41" s="11">
        <f>SUM(K41*1.1)</f>
        <v>10497584.9</v>
      </c>
      <c r="Q41" s="12"/>
      <c r="R41" s="12"/>
      <c r="S41" s="12"/>
      <c r="T41" s="13"/>
      <c r="U41" s="11" cm="1">
        <f t="array" ref="U41">SUM(K41:T41*0.2)</f>
        <v>4008168.7800000003</v>
      </c>
      <c r="V41" s="12"/>
      <c r="W41" s="12"/>
      <c r="X41" s="12"/>
      <c r="Y41" s="13"/>
      <c r="Z41" s="12">
        <f>SUM(F41:Y41)</f>
        <v>24512277.68</v>
      </c>
      <c r="AA41" s="12"/>
      <c r="AB41" s="12"/>
      <c r="AC41" s="12"/>
      <c r="AD41" s="12"/>
    </row>
    <row r="42" spans="1:30" s="5" customFormat="1" ht="25.05" hidden="1" customHeight="1" x14ac:dyDescent="0.6">
      <c r="A42" s="16" t="s">
        <v>56</v>
      </c>
      <c r="B42" s="16"/>
      <c r="C42" s="16"/>
      <c r="D42" s="16"/>
      <c r="E42" s="17"/>
      <c r="F42" s="11">
        <v>291414</v>
      </c>
      <c r="G42" s="12"/>
      <c r="H42" s="12"/>
      <c r="I42" s="12"/>
      <c r="J42" s="13"/>
      <c r="K42" s="11">
        <v>6003128</v>
      </c>
      <c r="L42" s="12"/>
      <c r="M42" s="12"/>
      <c r="N42" s="12"/>
      <c r="O42" s="13"/>
      <c r="P42" s="11">
        <f>SUM(K42*1.1)</f>
        <v>6603440.8000000007</v>
      </c>
      <c r="Q42" s="12"/>
      <c r="R42" s="12"/>
      <c r="S42" s="12"/>
      <c r="T42" s="13"/>
      <c r="U42" s="11" cm="1">
        <f t="array" ref="U42">SUM(K42:T42*0.2)</f>
        <v>2521313.7600000002</v>
      </c>
      <c r="V42" s="12"/>
      <c r="W42" s="12"/>
      <c r="X42" s="12"/>
      <c r="Y42" s="12"/>
      <c r="Z42" s="11">
        <f t="shared" ref="Z42:Z44" si="1">SUM(F42:Y42)</f>
        <v>15419296.560000001</v>
      </c>
      <c r="AA42" s="12"/>
      <c r="AB42" s="12"/>
      <c r="AC42" s="12"/>
      <c r="AD42" s="12"/>
    </row>
    <row r="43" spans="1:30" s="5" customFormat="1" ht="25.05" hidden="1" customHeight="1" x14ac:dyDescent="0.6">
      <c r="A43" s="14" t="s">
        <v>57</v>
      </c>
      <c r="B43" s="14"/>
      <c r="C43" s="14"/>
      <c r="D43" s="14"/>
      <c r="E43" s="15"/>
      <c r="F43" s="11">
        <v>291414</v>
      </c>
      <c r="G43" s="12"/>
      <c r="H43" s="12"/>
      <c r="I43" s="12"/>
      <c r="J43" s="13"/>
      <c r="K43" s="11">
        <v>6003128</v>
      </c>
      <c r="L43" s="12"/>
      <c r="M43" s="12"/>
      <c r="N43" s="12"/>
      <c r="O43" s="13"/>
      <c r="P43" s="11">
        <f>SUM(K43*1.1)</f>
        <v>6603440.8000000007</v>
      </c>
      <c r="Q43" s="12"/>
      <c r="R43" s="12"/>
      <c r="S43" s="12"/>
      <c r="T43" s="13"/>
      <c r="U43" s="11" cm="1">
        <f t="array" ref="U43">SUM(K43:T43*0.2)</f>
        <v>2521313.7600000002</v>
      </c>
      <c r="V43" s="12"/>
      <c r="W43" s="12"/>
      <c r="X43" s="12"/>
      <c r="Y43" s="12"/>
      <c r="Z43" s="11">
        <f t="shared" si="1"/>
        <v>15419296.560000001</v>
      </c>
      <c r="AA43" s="12"/>
      <c r="AB43" s="12"/>
      <c r="AC43" s="12"/>
      <c r="AD43" s="12"/>
    </row>
    <row r="44" spans="1:30" s="5" customFormat="1" ht="25.05" hidden="1" customHeight="1" x14ac:dyDescent="0.6">
      <c r="A44" s="9" t="s">
        <v>55</v>
      </c>
      <c r="B44" s="9"/>
      <c r="C44" s="9"/>
      <c r="D44" s="9"/>
      <c r="E44" s="10"/>
      <c r="F44" s="11">
        <v>217843</v>
      </c>
      <c r="G44" s="12"/>
      <c r="H44" s="12"/>
      <c r="I44" s="12"/>
      <c r="J44" s="13"/>
      <c r="K44" s="11">
        <v>4487566</v>
      </c>
      <c r="L44" s="12"/>
      <c r="M44" s="12"/>
      <c r="N44" s="12"/>
      <c r="O44" s="13"/>
      <c r="P44" s="11">
        <f>SUM(K44*1.1)</f>
        <v>4936322.6000000006</v>
      </c>
      <c r="Q44" s="12"/>
      <c r="R44" s="12"/>
      <c r="S44" s="12"/>
      <c r="T44" s="13"/>
      <c r="U44" s="11" cm="1">
        <f t="array" ref="U44">SUM(K44:T44*0.2)</f>
        <v>1884777.7200000002</v>
      </c>
      <c r="V44" s="12"/>
      <c r="W44" s="12"/>
      <c r="X44" s="12"/>
      <c r="Y44" s="12"/>
      <c r="Z44" s="11">
        <f t="shared" si="1"/>
        <v>11526509.320000002</v>
      </c>
      <c r="AA44" s="12"/>
      <c r="AB44" s="12"/>
      <c r="AC44" s="12"/>
      <c r="AD44" s="12"/>
    </row>
    <row r="45" spans="1:30" ht="15" customHeight="1" thickBot="1" x14ac:dyDescent="0.65">
      <c r="AA45" s="6"/>
    </row>
    <row r="46" spans="1:30" ht="2.5499999999999998" customHeight="1" x14ac:dyDescent="0.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00.05" customHeight="1" x14ac:dyDescent="0.6">
      <c r="A47" s="7" t="s">
        <v>29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20" customHeight="1" x14ac:dyDescent="0.6"/>
    <row r="49" ht="20" customHeight="1" x14ac:dyDescent="0.6"/>
    <row r="50" ht="20" customHeight="1" x14ac:dyDescent="0.6"/>
    <row r="51" ht="20" customHeight="1" x14ac:dyDescent="0.6"/>
    <row r="52" ht="20" customHeight="1" x14ac:dyDescent="0.6"/>
    <row r="53" ht="20" customHeight="1" x14ac:dyDescent="0.6"/>
    <row r="54" ht="20" customHeight="1" x14ac:dyDescent="0.6"/>
  </sheetData>
  <dataConsolidate/>
  <mergeCells count="135">
    <mergeCell ref="I16:S16"/>
    <mergeCell ref="T14:U14"/>
    <mergeCell ref="T15:U15"/>
    <mergeCell ref="T16:U16"/>
    <mergeCell ref="V14:W14"/>
    <mergeCell ref="V15:W15"/>
    <mergeCell ref="V16:W16"/>
    <mergeCell ref="X14:Z14"/>
    <mergeCell ref="AA14:AD14"/>
    <mergeCell ref="X15:Z15"/>
    <mergeCell ref="AA15:AD15"/>
    <mergeCell ref="X16:Z16"/>
    <mergeCell ref="AA16:AD16"/>
    <mergeCell ref="A9:AD9"/>
    <mergeCell ref="A10:F10"/>
    <mergeCell ref="V12:W12"/>
    <mergeCell ref="X12:Z12"/>
    <mergeCell ref="G10:AD10"/>
    <mergeCell ref="E12:H12"/>
    <mergeCell ref="A11:AD11"/>
    <mergeCell ref="A12:B12"/>
    <mergeCell ref="C12:D12"/>
    <mergeCell ref="T12:U12"/>
    <mergeCell ref="AA12:AD12"/>
    <mergeCell ref="I12:S12"/>
    <mergeCell ref="A1:AD1"/>
    <mergeCell ref="A2:AD2"/>
    <mergeCell ref="P4:P8"/>
    <mergeCell ref="Q4:R4"/>
    <mergeCell ref="Q5:R5"/>
    <mergeCell ref="Q6:R6"/>
    <mergeCell ref="Q7:R7"/>
    <mergeCell ref="Q8:R8"/>
    <mergeCell ref="B4:C4"/>
    <mergeCell ref="B5:C5"/>
    <mergeCell ref="B6:C6"/>
    <mergeCell ref="B7:C7"/>
    <mergeCell ref="S4:AD4"/>
    <mergeCell ref="S6:AD6"/>
    <mergeCell ref="S7:AD7"/>
    <mergeCell ref="S8:AD8"/>
    <mergeCell ref="A3:U3"/>
    <mergeCell ref="A4:A8"/>
    <mergeCell ref="D4:O4"/>
    <mergeCell ref="D5:O5"/>
    <mergeCell ref="D6:O6"/>
    <mergeCell ref="D7:O7"/>
    <mergeCell ref="D8:O8"/>
    <mergeCell ref="B8:C8"/>
    <mergeCell ref="T18:AD18"/>
    <mergeCell ref="A19:D19"/>
    <mergeCell ref="A18:D18"/>
    <mergeCell ref="P18:S18"/>
    <mergeCell ref="T17:U17"/>
    <mergeCell ref="AA17:AD17"/>
    <mergeCell ref="T13:U13"/>
    <mergeCell ref="V13:W13"/>
    <mergeCell ref="V17:W17"/>
    <mergeCell ref="X13:Z13"/>
    <mergeCell ref="X17:Z17"/>
    <mergeCell ref="E13:H13"/>
    <mergeCell ref="E17:H17"/>
    <mergeCell ref="AA13:AD13"/>
    <mergeCell ref="A13:B17"/>
    <mergeCell ref="C13:D17"/>
    <mergeCell ref="I13:S13"/>
    <mergeCell ref="I17:S17"/>
    <mergeCell ref="E14:H14"/>
    <mergeCell ref="E15:H15"/>
    <mergeCell ref="E16:H16"/>
    <mergeCell ref="I14:S14"/>
    <mergeCell ref="I15:S15"/>
    <mergeCell ref="E19:J19"/>
    <mergeCell ref="K19:N19"/>
    <mergeCell ref="O19:T19"/>
    <mergeCell ref="U19:X19"/>
    <mergeCell ref="Y19:AD19"/>
    <mergeCell ref="B27:AD27"/>
    <mergeCell ref="B28:AD28"/>
    <mergeCell ref="A47:AD47"/>
    <mergeCell ref="AB3:AD3"/>
    <mergeCell ref="Z3:AA3"/>
    <mergeCell ref="A20:AD20"/>
    <mergeCell ref="S5:Y5"/>
    <mergeCell ref="Z5:AA5"/>
    <mergeCell ref="AB5:AD5"/>
    <mergeCell ref="A21:A30"/>
    <mergeCell ref="B21:AD21"/>
    <mergeCell ref="B22:AD22"/>
    <mergeCell ref="B23:AD23"/>
    <mergeCell ref="B24:AD24"/>
    <mergeCell ref="B25:AD25"/>
    <mergeCell ref="B26:AD26"/>
    <mergeCell ref="B29:AD29"/>
    <mergeCell ref="B30:AD30"/>
    <mergeCell ref="E18:O18"/>
    <mergeCell ref="Z40:AD40"/>
    <mergeCell ref="A41:E41"/>
    <mergeCell ref="F41:J41"/>
    <mergeCell ref="K41:O41"/>
    <mergeCell ref="P41:T41"/>
    <mergeCell ref="U41:Y41"/>
    <mergeCell ref="Z41:AD41"/>
    <mergeCell ref="A31:AD31"/>
    <mergeCell ref="A32:A37"/>
    <mergeCell ref="B32:AD32"/>
    <mergeCell ref="B33:AD33"/>
    <mergeCell ref="B34:AD34"/>
    <mergeCell ref="B35:AD35"/>
    <mergeCell ref="B36:AD36"/>
    <mergeCell ref="B37:AD37"/>
    <mergeCell ref="A39:AD39"/>
    <mergeCell ref="A40:E40"/>
    <mergeCell ref="F40:J40"/>
    <mergeCell ref="K40:O40"/>
    <mergeCell ref="P40:T40"/>
    <mergeCell ref="U40:Y40"/>
    <mergeCell ref="Z42:AD42"/>
    <mergeCell ref="Z43:AD43"/>
    <mergeCell ref="Z44:AD44"/>
    <mergeCell ref="P42:T42"/>
    <mergeCell ref="P43:T43"/>
    <mergeCell ref="P44:T44"/>
    <mergeCell ref="K42:O42"/>
    <mergeCell ref="K43:O43"/>
    <mergeCell ref="K44:O44"/>
    <mergeCell ref="F42:J42"/>
    <mergeCell ref="F43:J43"/>
    <mergeCell ref="F44:J44"/>
    <mergeCell ref="A42:E42"/>
    <mergeCell ref="A43:E43"/>
    <mergeCell ref="A44:E44"/>
    <mergeCell ref="U42:Y42"/>
    <mergeCell ref="U43:Y43"/>
    <mergeCell ref="U44:Y44"/>
  </mergeCells>
  <phoneticPr fontId="1" type="noConversion"/>
  <hyperlinks>
    <hyperlink ref="S8" r:id="rId1" xr:uid="{6ACB9A04-AFFD-4091-A811-41C3B13D8EB0}"/>
    <hyperlink ref="D8" r:id="rId2" xr:uid="{C5C5721A-7012-42DD-A81C-E529F64D0362}"/>
  </hyperlinks>
  <pageMargins left="0.7" right="0.7" top="0.75" bottom="0.75" header="0.3" footer="0.3"/>
  <pageSetup paperSize="9" scale="45" orientation="portrait" r:id="rId3"/>
  <headerFooter>
    <oddHeader>&amp;C
&amp;G</oddHeader>
  </headerFooter>
  <drawing r:id="rId4"/>
  <legacyDrawingHF r:id="rId5"/>
  <picture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F0B43A-77D2-4D33-B165-9F989CF5C08F}">
          <x14:formula1>
            <xm:f>데이터!$A$2:$A$6</xm:f>
          </x14:formula1>
          <xm:sqref>E19</xm:sqref>
        </x14:dataValidation>
        <x14:dataValidation type="list" allowBlank="1" showInputMessage="1" showErrorMessage="1" xr:uid="{D8978813-32AE-4812-AAF2-26A1CF35A6B4}">
          <x14:formula1>
            <xm:f>데이터!$C$2:$C$4</xm:f>
          </x14:formula1>
          <xm:sqref>B30:AD30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388-2789-4354-8614-16D7203BB153}">
  <dimension ref="A2:C6"/>
  <sheetViews>
    <sheetView workbookViewId="0">
      <selection activeCell="I13" sqref="I13"/>
    </sheetView>
  </sheetViews>
  <sheetFormatPr defaultColWidth="8.8125" defaultRowHeight="16.899999999999999" x14ac:dyDescent="0.6"/>
  <sheetData>
    <row r="2" spans="1:3" x14ac:dyDescent="0.6">
      <c r="A2" t="s">
        <v>34</v>
      </c>
      <c r="C2" t="s">
        <v>60</v>
      </c>
    </row>
    <row r="3" spans="1:3" x14ac:dyDescent="0.6">
      <c r="A3" t="s">
        <v>36</v>
      </c>
      <c r="C3" t="s">
        <v>66</v>
      </c>
    </row>
    <row r="4" spans="1:3" x14ac:dyDescent="0.6">
      <c r="A4" t="s">
        <v>31</v>
      </c>
      <c r="C4" t="s">
        <v>67</v>
      </c>
    </row>
    <row r="5" spans="1:3" x14ac:dyDescent="0.6">
      <c r="A5" t="s">
        <v>32</v>
      </c>
    </row>
    <row r="6" spans="1:3" x14ac:dyDescent="0.6">
      <c r="A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시장성테스트</vt:lpstr>
      <vt:lpstr>FGI</vt:lpstr>
      <vt:lpstr>사용성테스트</vt:lpstr>
      <vt:lpstr>기술성테스트</vt:lpstr>
      <vt:lpstr>견적서</vt:lpstr>
      <vt:lpstr>데이터</vt:lpstr>
      <vt:lpstr>FGI!Print_Area</vt:lpstr>
      <vt:lpstr>견적서!Print_Area</vt:lpstr>
      <vt:lpstr>기술성테스트!Print_Area</vt:lpstr>
      <vt:lpstr>사용성테스트!Print_Area</vt:lpstr>
      <vt:lpstr>시장성테스트!Print_Area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Yeongryul KIM</dc:creator>
  <cp:lastModifiedBy>송 영민</cp:lastModifiedBy>
  <cp:lastPrinted>2026-08-11T01:26:12Z</cp:lastPrinted>
  <dcterms:created xsi:type="dcterms:W3CDTF">2023-03-06T15:31:47Z</dcterms:created>
  <dcterms:modified xsi:type="dcterms:W3CDTF">2026-08-11T03:02:44Z</dcterms:modified>
</cp:coreProperties>
</file>